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5" yWindow="6420" windowWidth="20730" windowHeight="6465" tabRatio="882" firstSheet="3" activeTab="3"/>
  </bookViews>
  <sheets>
    <sheet name=" Instructions" sheetId="30" r:id="rId1"/>
    <sheet name="Base Summary 2015-16" sheetId="23" r:id="rId2"/>
    <sheet name="Services - Base - OPTIONAL" sheetId="28" state="hidden" r:id="rId3"/>
    <sheet name="Revenue - Base - OPTIONAL" sheetId="25" r:id="rId4"/>
    <sheet name="Expenditure - Base - OPTIONAL" sheetId="26" r:id="rId5"/>
    <sheet name="Assets - Base - OPTIONAL" sheetId="27"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_xlnm._FilterDatabase" localSheetId="1" hidden="1">'Base Summary 2015-16'!$H$11:$H$150</definedName>
    <definedName name="Exp_NHC">'Expenditure- NHC'!$E$11:$K$101</definedName>
    <definedName name="_xlnm.Print_Area" localSheetId="0">' Instructions'!$A$116:$O$231</definedName>
    <definedName name="_xlnm.Print_Area" localSheetId="19">' Instructions (Print friendly)'!$A$1:$O$578</definedName>
    <definedName name="_xlnm.Print_Area" localSheetId="16">Analysis!$O$2:$AI$39</definedName>
    <definedName name="_xlnm.Print_Area" localSheetId="5">'Assets - Base - OPTIONAL'!$A$1:$V$95</definedName>
    <definedName name="_xlnm.Print_Area" localSheetId="10">'Assets - NHC'!$A$1:$V$95</definedName>
    <definedName name="_xlnm.Print_Area" localSheetId="15">'Assets - WHC'!$A$1:$V$95</definedName>
    <definedName name="_xlnm.Print_Area" localSheetId="1">'Base Summary 2015-16'!$A$1:$Q$161</definedName>
    <definedName name="_xlnm.Print_Area" localSheetId="4">'Expenditure - Base - OPTIONAL'!$A$1:$N$180</definedName>
    <definedName name="_xlnm.Print_Area" localSheetId="14">'Expenditure - WHC'!$A$1:$N$180</definedName>
    <definedName name="_xlnm.Print_Area" localSheetId="9">'Expenditure- NHC'!$A$1:$N$179</definedName>
    <definedName name="_xlnm.Print_Area" localSheetId="7">'Outputs - NHC'!$A$1:$J$914</definedName>
    <definedName name="_xlnm.Print_Area" localSheetId="12">'Outputs - WHC'!$A$1:$K$908</definedName>
    <definedName name="_xlnm.Print_Area" localSheetId="3">'Revenue - Base - OPTIONAL'!$A$1:$U$155</definedName>
    <definedName name="_xlnm.Print_Area" localSheetId="8">'Revenue - NHC'!$A$1:$U$180</definedName>
    <definedName name="_xlnm.Print_Area" localSheetId="13">'Revenue - WHC'!$A$2:$U$180</definedName>
    <definedName name="_xlnm.Print_Area" localSheetId="2">'Services - Base - OPTIONAL'!$A$1:$K$152</definedName>
    <definedName name="_xlnm.Print_Area" localSheetId="6">'Services - NHC'!$A$1:$J$151</definedName>
    <definedName name="_xlnm.Print_Area" localSheetId="11">'Services - WHC'!$A$1:$K$152</definedName>
    <definedName name="_xlnm.Print_Titles" localSheetId="19">' Instructions (Print friendly)'!$1:$5</definedName>
    <definedName name="_xlnm.Print_Titles" localSheetId="16">Analysis!$4:$10</definedName>
    <definedName name="_xlnm.Print_Titles" localSheetId="1">'Base Summary 2015-16'!$4:$9</definedName>
    <definedName name="_xlnm.Print_Titles" localSheetId="4">'Expenditure - Base - OPTIONAL'!$4:$10</definedName>
    <definedName name="_xlnm.Print_Titles" localSheetId="14">'Expenditure - WHC'!$4:$10</definedName>
    <definedName name="_xlnm.Print_Titles" localSheetId="9">'Expenditure- NHC'!$4:$10</definedName>
    <definedName name="_xlnm.Print_Titles" localSheetId="7">'Outputs - NHC'!$4:$9</definedName>
    <definedName name="_xlnm.Print_Titles" localSheetId="12">'Outputs - WHC'!$4:$9</definedName>
    <definedName name="_xlnm.Print_Titles" localSheetId="3">'Revenue - Base - OPTIONAL'!$4:$11</definedName>
    <definedName name="_xlnm.Print_Titles" localSheetId="8">'Revenue - NHC'!$4:$11</definedName>
    <definedName name="_xlnm.Print_Titles" localSheetId="13">'Revenue - WHC'!$4:$9</definedName>
    <definedName name="_xlnm.Print_Titles" localSheetId="6">'Services - NHC'!$4:$9</definedName>
    <definedName name="_xlnm.Print_Titles" localSheetId="11">'Services - WHC'!$4:$9</definedName>
    <definedName name="Rev_NHC">'Revenue - NHC'!$E$12:$Q$102</definedName>
  </definedNames>
  <calcPr calcId="145621"/>
</workbook>
</file>

<file path=xl/calcChain.xml><?xml version="1.0" encoding="utf-8"?>
<calcChain xmlns="http://schemas.openxmlformats.org/spreadsheetml/2006/main">
  <c r="L11" i="8" l="1"/>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S14" i="1"/>
  <c r="S15" i="1"/>
  <c r="S16" i="1"/>
  <c r="S17" i="1"/>
  <c r="S18" i="1"/>
  <c r="G17" i="19" s="1"/>
  <c r="S19" i="1"/>
  <c r="G18" i="19" s="1"/>
  <c r="S20" i="1"/>
  <c r="G19" i="19" s="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3" i="1"/>
  <c r="S12" i="1"/>
  <c r="S104" i="1"/>
  <c r="G16" i="19"/>
  <c r="H18" i="19"/>
  <c r="H19"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137" i="19"/>
  <c r="H138" i="19"/>
  <c r="H139" i="19"/>
  <c r="H140" i="19"/>
  <c r="H141" i="19"/>
  <c r="H142" i="19"/>
  <c r="H143" i="19"/>
  <c r="H144" i="19"/>
  <c r="H145" i="19"/>
  <c r="H146" i="19"/>
  <c r="H147" i="19"/>
  <c r="H148" i="19"/>
  <c r="H149" i="19"/>
  <c r="H150" i="19"/>
  <c r="H151" i="19"/>
  <c r="H104" i="19"/>
  <c r="H105" i="19"/>
  <c r="H106" i="19"/>
  <c r="H107" i="19"/>
  <c r="H108" i="19"/>
  <c r="H109" i="19"/>
  <c r="H110" i="19"/>
  <c r="H111" i="19"/>
  <c r="H112" i="19"/>
  <c r="H113" i="19"/>
  <c r="H103" i="19"/>
  <c r="F27" i="21" l="1"/>
  <c r="F28" i="21" s="1"/>
  <c r="F29" i="21" s="1"/>
  <c r="F30" i="21" s="1"/>
  <c r="F31" i="21" s="1"/>
  <c r="E27" i="21"/>
  <c r="E28" i="21" s="1"/>
  <c r="E29" i="21" s="1"/>
  <c r="E30" i="21" s="1"/>
  <c r="E31" i="21" s="1"/>
  <c r="F21" i="21"/>
  <c r="F22" i="21" s="1"/>
  <c r="F23" i="21" s="1"/>
  <c r="F24" i="21" s="1"/>
  <c r="F25" i="21" s="1"/>
  <c r="E21" i="21"/>
  <c r="E22" i="21" s="1"/>
  <c r="E23" i="21" s="1"/>
  <c r="E24" i="21" s="1"/>
  <c r="E25" i="21" s="1"/>
  <c r="F18" i="21"/>
  <c r="E18" i="21"/>
  <c r="F10" i="21"/>
  <c r="F11" i="21" s="1"/>
  <c r="F12" i="21" s="1"/>
  <c r="F13" i="21" s="1"/>
  <c r="F14" i="21" s="1"/>
  <c r="F15" i="21" s="1"/>
  <c r="F16" i="21" s="1"/>
  <c r="E10" i="21"/>
  <c r="E11" i="21" s="1"/>
  <c r="E12" i="21" s="1"/>
  <c r="E13" i="21" s="1"/>
  <c r="E14" i="21" s="1"/>
  <c r="E15" i="21" s="1"/>
  <c r="E16" i="21" s="1"/>
  <c r="S105" i="1" l="1"/>
  <c r="S106" i="1"/>
  <c r="S107" i="1"/>
  <c r="S108" i="1"/>
  <c r="S109" i="1"/>
  <c r="S110" i="1"/>
  <c r="S111" i="1"/>
  <c r="S112" i="1"/>
  <c r="S113" i="1"/>
  <c r="S114" i="1"/>
  <c r="K103" i="26"/>
  <c r="F142" i="20" l="1"/>
  <c r="F143" i="20"/>
  <c r="F137" i="20"/>
  <c r="F119" i="20"/>
  <c r="D62" i="20"/>
  <c r="D61" i="20"/>
  <c r="T48" i="18" l="1"/>
  <c r="T51" i="18" s="1"/>
  <c r="T46" i="18"/>
  <c r="T41" i="18"/>
  <c r="T36" i="18"/>
  <c r="T31" i="18"/>
  <c r="T26" i="18"/>
  <c r="T21" i="18"/>
  <c r="T16" i="18"/>
  <c r="H92" i="9" l="1"/>
  <c r="H91" i="9"/>
  <c r="H72" i="9"/>
  <c r="H92" i="27"/>
  <c r="H91" i="27"/>
  <c r="H72" i="27"/>
  <c r="E10" i="22" l="1"/>
  <c r="E11" i="22" s="1"/>
  <c r="E12" i="22" s="1"/>
  <c r="E13" i="22" s="1"/>
  <c r="E14" i="22" s="1"/>
  <c r="E15" i="22" s="1"/>
  <c r="E16" i="22" s="1"/>
  <c r="E17" i="22" s="1"/>
  <c r="F10" i="22"/>
  <c r="F11" i="22" s="1"/>
  <c r="F12" i="22" s="1"/>
  <c r="F13" i="22" s="1"/>
  <c r="F14" i="22" s="1"/>
  <c r="F15" i="22" s="1"/>
  <c r="F16" i="22" s="1"/>
  <c r="F17" i="22" s="1"/>
  <c r="E18" i="22"/>
  <c r="F18" i="22"/>
  <c r="E20" i="22"/>
  <c r="E21" i="22" s="1"/>
  <c r="E22" i="22" s="1"/>
  <c r="E23" i="22" s="1"/>
  <c r="E24" i="22" s="1"/>
  <c r="E25" i="22" s="1"/>
  <c r="F20" i="22"/>
  <c r="F21" i="22"/>
  <c r="F22" i="22" s="1"/>
  <c r="F23" i="22" s="1"/>
  <c r="F24" i="22" s="1"/>
  <c r="F25" i="22" s="1"/>
  <c r="E26" i="22"/>
  <c r="E27" i="22" s="1"/>
  <c r="E28" i="22" s="1"/>
  <c r="E29" i="22" s="1"/>
  <c r="E30" i="22" s="1"/>
  <c r="E31" i="22" s="1"/>
  <c r="F26" i="22"/>
  <c r="F27" i="22" s="1"/>
  <c r="F28" i="22" s="1"/>
  <c r="F29" i="22" s="1"/>
  <c r="F30" i="22" s="1"/>
  <c r="F31" i="22" s="1"/>
  <c r="E32" i="22"/>
  <c r="E33" i="22" s="1"/>
  <c r="E34" i="22" s="1"/>
  <c r="E35" i="22" s="1"/>
  <c r="E36" i="22" s="1"/>
  <c r="F32" i="22"/>
  <c r="F33" i="22" s="1"/>
  <c r="F34" i="22" s="1"/>
  <c r="F35" i="22" s="1"/>
  <c r="F36" i="22" s="1"/>
  <c r="E37" i="22"/>
  <c r="E38" i="22" s="1"/>
  <c r="E39" i="22" s="1"/>
  <c r="E40" i="22" s="1"/>
  <c r="E41" i="22" s="1"/>
  <c r="E42" i="22" s="1"/>
  <c r="E43" i="22" s="1"/>
  <c r="F37" i="22"/>
  <c r="F38" i="22" s="1"/>
  <c r="F39" i="22" s="1"/>
  <c r="F40" i="22" s="1"/>
  <c r="F41" i="22" s="1"/>
  <c r="F42" i="22" s="1"/>
  <c r="F43" i="22" s="1"/>
  <c r="E44" i="22"/>
  <c r="E45" i="22" s="1"/>
  <c r="E46" i="22" s="1"/>
  <c r="E47" i="22" s="1"/>
  <c r="E48" i="22" s="1"/>
  <c r="E49" i="22" s="1"/>
  <c r="E50" i="22" s="1"/>
  <c r="E51" i="22" s="1"/>
  <c r="E52" i="22" s="1"/>
  <c r="E53" i="22" s="1"/>
  <c r="F44" i="22"/>
  <c r="F45" i="22" s="1"/>
  <c r="F46" i="22" s="1"/>
  <c r="F47" i="22" s="1"/>
  <c r="F48" i="22" s="1"/>
  <c r="F49" i="22" s="1"/>
  <c r="F50" i="22" s="1"/>
  <c r="F51" i="22" s="1"/>
  <c r="F52" i="22" s="1"/>
  <c r="F53" i="22" s="1"/>
  <c r="F54" i="22"/>
  <c r="F55" i="22" s="1"/>
  <c r="E56" i="22"/>
  <c r="E57" i="22" s="1"/>
  <c r="F56" i="22"/>
  <c r="F57" i="22" s="1"/>
  <c r="E58" i="22"/>
  <c r="E59" i="22" s="1"/>
  <c r="E60" i="22" s="1"/>
  <c r="E61" i="22" s="1"/>
  <c r="E62" i="22" s="1"/>
  <c r="E63" i="22" s="1"/>
  <c r="E64" i="22" s="1"/>
  <c r="E65" i="22" s="1"/>
  <c r="F58" i="22"/>
  <c r="F59" i="22" s="1"/>
  <c r="F60" i="22" s="1"/>
  <c r="F61" i="22" s="1"/>
  <c r="F62" i="22" s="1"/>
  <c r="F63" i="22" s="1"/>
  <c r="F64" i="22" s="1"/>
  <c r="F65" i="22" s="1"/>
  <c r="E66" i="22"/>
  <c r="E67" i="22" s="1"/>
  <c r="F66" i="22"/>
  <c r="F67" i="22" s="1"/>
  <c r="E68" i="22"/>
  <c r="E69" i="22" s="1"/>
  <c r="E70" i="22" s="1"/>
  <c r="E71" i="22" s="1"/>
  <c r="E72" i="22" s="1"/>
  <c r="E73" i="22" s="1"/>
  <c r="E74" i="22" s="1"/>
  <c r="F68" i="22"/>
  <c r="F69" i="22" s="1"/>
  <c r="F70" i="22" s="1"/>
  <c r="F71" i="22" s="1"/>
  <c r="F72" i="22" s="1"/>
  <c r="F73" i="22" s="1"/>
  <c r="F74" i="22" s="1"/>
  <c r="E75" i="22"/>
  <c r="E76" i="22" s="1"/>
  <c r="F75" i="22"/>
  <c r="F76" i="22" s="1"/>
  <c r="E77" i="22"/>
  <c r="E78" i="22" s="1"/>
  <c r="E79" i="22" s="1"/>
  <c r="F77" i="22"/>
  <c r="F78" i="22" s="1"/>
  <c r="F79" i="22" s="1"/>
  <c r="E80" i="22"/>
  <c r="E81" i="22" s="1"/>
  <c r="F80" i="22"/>
  <c r="F81" i="22" s="1"/>
  <c r="E82" i="22"/>
  <c r="E83" i="22" s="1"/>
  <c r="F82" i="22"/>
  <c r="F83" i="22" s="1"/>
  <c r="E84" i="22"/>
  <c r="E85" i="22" s="1"/>
  <c r="E86" i="22" s="1"/>
  <c r="E87" i="22" s="1"/>
  <c r="E88" i="22" s="1"/>
  <c r="E89" i="22" s="1"/>
  <c r="F84" i="22"/>
  <c r="F85" i="22" s="1"/>
  <c r="F86" i="22" s="1"/>
  <c r="F87" i="22" s="1"/>
  <c r="F88" i="22" s="1"/>
  <c r="F89" i="22" s="1"/>
  <c r="E90" i="22"/>
  <c r="E91" i="22" s="1"/>
  <c r="F90" i="22"/>
  <c r="F91" i="22" s="1"/>
  <c r="E92" i="22"/>
  <c r="E93" i="22" s="1"/>
  <c r="E94" i="22" s="1"/>
  <c r="E97" i="22" s="1"/>
  <c r="F92" i="22"/>
  <c r="F93" i="22" s="1"/>
  <c r="F94" i="22" s="1"/>
  <c r="F97" i="22" s="1"/>
  <c r="E98" i="22"/>
  <c r="E99" i="22" s="1"/>
  <c r="F98" i="22"/>
  <c r="F99" i="22" s="1"/>
  <c r="E100" i="22"/>
  <c r="E101" i="22" s="1"/>
  <c r="F100" i="22"/>
  <c r="F101" i="22" s="1"/>
  <c r="E102" i="22"/>
  <c r="E103" i="22" s="1"/>
  <c r="E104" i="22" s="1"/>
  <c r="E105" i="22" s="1"/>
  <c r="E106" i="22" s="1"/>
  <c r="F102" i="22"/>
  <c r="F103" i="22" s="1"/>
  <c r="F104" i="22" s="1"/>
  <c r="F105" i="22" s="1"/>
  <c r="F106" i="22" s="1"/>
  <c r="E107" i="22"/>
  <c r="E108" i="22" s="1"/>
  <c r="E109" i="22" s="1"/>
  <c r="E110" i="22" s="1"/>
  <c r="E111" i="22" s="1"/>
  <c r="E112" i="22" s="1"/>
  <c r="E113" i="22" s="1"/>
  <c r="E114" i="22" s="1"/>
  <c r="F107" i="22"/>
  <c r="F108" i="22" s="1"/>
  <c r="F109" i="22" s="1"/>
  <c r="F110" i="22" s="1"/>
  <c r="F111" i="22" s="1"/>
  <c r="F112" i="22" s="1"/>
  <c r="F113" i="22" s="1"/>
  <c r="F114" i="22" s="1"/>
  <c r="E115" i="22"/>
  <c r="E116" i="22" s="1"/>
  <c r="E117" i="22" s="1"/>
  <c r="E118" i="22" s="1"/>
  <c r="E119" i="22" s="1"/>
  <c r="F115" i="22"/>
  <c r="F116" i="22" s="1"/>
  <c r="F117" i="22" s="1"/>
  <c r="F118" i="22" s="1"/>
  <c r="F119" i="22" s="1"/>
  <c r="E120" i="22"/>
  <c r="E121" i="22" s="1"/>
  <c r="F120" i="22"/>
  <c r="F121" i="22" s="1"/>
  <c r="E122" i="22"/>
  <c r="E123" i="22" s="1"/>
  <c r="F122" i="22"/>
  <c r="F123" i="22" s="1"/>
  <c r="E124" i="22"/>
  <c r="E125" i="22" s="1"/>
  <c r="E126" i="22" s="1"/>
  <c r="F124" i="22"/>
  <c r="F125" i="22" s="1"/>
  <c r="F126" i="22" s="1"/>
  <c r="E127" i="22"/>
  <c r="E128" i="22" s="1"/>
  <c r="E129" i="22" s="1"/>
  <c r="E130" i="22" s="1"/>
  <c r="F127" i="22"/>
  <c r="F128" i="22" s="1"/>
  <c r="F129" i="22" s="1"/>
  <c r="F130" i="22" s="1"/>
  <c r="E131" i="22"/>
  <c r="E132" i="22" s="1"/>
  <c r="E133" i="22" s="1"/>
  <c r="F131" i="22"/>
  <c r="F132" i="22" s="1"/>
  <c r="F133" i="22" s="1"/>
  <c r="E134" i="22"/>
  <c r="E135" i="22" s="1"/>
  <c r="F134" i="22"/>
  <c r="F135" i="22" s="1"/>
  <c r="E136" i="22"/>
  <c r="E137" i="22" s="1"/>
  <c r="E138" i="22" s="1"/>
  <c r="E139" i="22" s="1"/>
  <c r="F136" i="22"/>
  <c r="F137" i="22" s="1"/>
  <c r="F138" i="22" s="1"/>
  <c r="F139" i="22" s="1"/>
  <c r="E140" i="22"/>
  <c r="E141" i="22" s="1"/>
  <c r="F140" i="22"/>
  <c r="F141" i="22" s="1"/>
  <c r="E142" i="22"/>
  <c r="E143" i="22" s="1"/>
  <c r="F142" i="22"/>
  <c r="F143" i="22" s="1"/>
  <c r="E144" i="22"/>
  <c r="E145" i="22" s="1"/>
  <c r="E146" i="22" s="1"/>
  <c r="F144" i="22"/>
  <c r="F145" i="22" s="1"/>
  <c r="F146" i="22" s="1"/>
  <c r="E147" i="22"/>
  <c r="E148" i="22" s="1"/>
  <c r="E149" i="22" s="1"/>
  <c r="F147" i="22"/>
  <c r="F148" i="22" s="1"/>
  <c r="F149" i="22" s="1"/>
  <c r="E150" i="22"/>
  <c r="E151" i="22" s="1"/>
  <c r="E152" i="22" s="1"/>
  <c r="E153" i="22" s="1"/>
  <c r="E154" i="22" s="1"/>
  <c r="E155" i="22" s="1"/>
  <c r="F150" i="22"/>
  <c r="F151" i="22" s="1"/>
  <c r="F152" i="22" s="1"/>
  <c r="F153" i="22" s="1"/>
  <c r="F154" i="22" s="1"/>
  <c r="F155" i="22" s="1"/>
  <c r="E156" i="22"/>
  <c r="E157" i="22" s="1"/>
  <c r="E158" i="22" s="1"/>
  <c r="F156" i="22"/>
  <c r="F157" i="22" s="1"/>
  <c r="F158" i="22" s="1"/>
  <c r="E159" i="22"/>
  <c r="E162" i="22" s="1"/>
  <c r="E163" i="22" s="1"/>
  <c r="E164" i="22" s="1"/>
  <c r="F159" i="22"/>
  <c r="F162" i="22" s="1"/>
  <c r="F163" i="22" s="1"/>
  <c r="F164" i="22" s="1"/>
  <c r="E165" i="22"/>
  <c r="E166" i="22" s="1"/>
  <c r="E167" i="22" s="1"/>
  <c r="E168" i="22" s="1"/>
  <c r="F165" i="22"/>
  <c r="F166" i="22" s="1"/>
  <c r="F167" i="22" s="1"/>
  <c r="F168" i="22" s="1"/>
  <c r="E169" i="22"/>
  <c r="E170" i="22" s="1"/>
  <c r="E171" i="22" s="1"/>
  <c r="E172" i="22" s="1"/>
  <c r="F169" i="22"/>
  <c r="F170" i="22" s="1"/>
  <c r="F171" i="22" s="1"/>
  <c r="F172" i="22" s="1"/>
  <c r="E173" i="22"/>
  <c r="E174" i="22" s="1"/>
  <c r="F173" i="22"/>
  <c r="F174" i="22" s="1"/>
  <c r="E175" i="22"/>
  <c r="E176" i="22" s="1"/>
  <c r="F175" i="22"/>
  <c r="F176" i="22" s="1"/>
  <c r="E177" i="22"/>
  <c r="E178" i="22" s="1"/>
  <c r="E179" i="22" s="1"/>
  <c r="E181" i="22" s="1"/>
  <c r="F177" i="22"/>
  <c r="F178" i="22" s="1"/>
  <c r="F179" i="22" s="1"/>
  <c r="F181" i="22" s="1"/>
  <c r="E182" i="22"/>
  <c r="E183" i="22" s="1"/>
  <c r="E184" i="22" s="1"/>
  <c r="E185" i="22" s="1"/>
  <c r="E186" i="22" s="1"/>
  <c r="E187" i="22" s="1"/>
  <c r="F182" i="22"/>
  <c r="F183" i="22" s="1"/>
  <c r="F184" i="22" s="1"/>
  <c r="F185" i="22" s="1"/>
  <c r="F186" i="22" s="1"/>
  <c r="F187" i="22" s="1"/>
  <c r="E188" i="22"/>
  <c r="E189" i="22" s="1"/>
  <c r="E190" i="22" s="1"/>
  <c r="E191" i="22" s="1"/>
  <c r="F188" i="22"/>
  <c r="F189" i="22" s="1"/>
  <c r="F190" i="22" s="1"/>
  <c r="F191" i="22" s="1"/>
  <c r="E192" i="22"/>
  <c r="E193" i="22" s="1"/>
  <c r="E194" i="22" s="1"/>
  <c r="E195" i="22" s="1"/>
  <c r="E196" i="22" s="1"/>
  <c r="E197" i="22" s="1"/>
  <c r="F192" i="22"/>
  <c r="F193" i="22" s="1"/>
  <c r="F194" i="22" s="1"/>
  <c r="F195" i="22" s="1"/>
  <c r="F196" i="22" s="1"/>
  <c r="F197" i="22" s="1"/>
  <c r="E198" i="22"/>
  <c r="F198" i="22"/>
  <c r="E199" i="22"/>
  <c r="E200" i="22" s="1"/>
  <c r="F199" i="22"/>
  <c r="F200" i="22" s="1"/>
  <c r="E201" i="22"/>
  <c r="E202" i="22" s="1"/>
  <c r="E203" i="22" s="1"/>
  <c r="F201" i="22"/>
  <c r="F202" i="22" s="1"/>
  <c r="F203" i="22" s="1"/>
  <c r="E204" i="22"/>
  <c r="E205" i="22" s="1"/>
  <c r="E206" i="22" s="1"/>
  <c r="E207" i="22" s="1"/>
  <c r="E208" i="22" s="1"/>
  <c r="F204" i="22"/>
  <c r="F205" i="22" s="1"/>
  <c r="F206" i="22" s="1"/>
  <c r="F207" i="22" s="1"/>
  <c r="F208" i="22" s="1"/>
  <c r="E209" i="22"/>
  <c r="E210" i="22" s="1"/>
  <c r="E211" i="22" s="1"/>
  <c r="E212" i="22" s="1"/>
  <c r="E213" i="22" s="1"/>
  <c r="E214" i="22" s="1"/>
  <c r="F209" i="22"/>
  <c r="F210" i="22" s="1"/>
  <c r="F211" i="22" s="1"/>
  <c r="F212" i="22" s="1"/>
  <c r="F213" i="22" s="1"/>
  <c r="F214" i="22" s="1"/>
  <c r="E215" i="22"/>
  <c r="E216" i="22" s="1"/>
  <c r="F215" i="22"/>
  <c r="F216" i="22" s="1"/>
  <c r="E217" i="22"/>
  <c r="E218" i="22" s="1"/>
  <c r="E219" i="22" s="1"/>
  <c r="E220" i="22" s="1"/>
  <c r="E221" i="22" s="1"/>
  <c r="F217" i="22"/>
  <c r="F218" i="22" s="1"/>
  <c r="F219" i="22" s="1"/>
  <c r="F220" i="22" s="1"/>
  <c r="F221" i="22" s="1"/>
  <c r="E222" i="22"/>
  <c r="E226" i="22" s="1"/>
  <c r="E227" i="22" s="1"/>
  <c r="E228" i="22" s="1"/>
  <c r="E229" i="22" s="1"/>
  <c r="F222" i="22"/>
  <c r="F226" i="22" s="1"/>
  <c r="F227" i="22" s="1"/>
  <c r="F228" i="22" s="1"/>
  <c r="F229" i="22" s="1"/>
  <c r="E230" i="22"/>
  <c r="E231" i="22" s="1"/>
  <c r="F230" i="22"/>
  <c r="F231" i="22" s="1"/>
  <c r="E232" i="22"/>
  <c r="E233" i="22" s="1"/>
  <c r="F232" i="22"/>
  <c r="F233" i="22" s="1"/>
  <c r="E234" i="22"/>
  <c r="E235" i="22" s="1"/>
  <c r="E236" i="22" s="1"/>
  <c r="E237" i="22" s="1"/>
  <c r="E239" i="22" s="1"/>
  <c r="E240" i="22" s="1"/>
  <c r="E241" i="22" s="1"/>
  <c r="E242" i="22" s="1"/>
  <c r="E243" i="22" s="1"/>
  <c r="E248" i="22" s="1"/>
  <c r="F234" i="22"/>
  <c r="F235" i="22" s="1"/>
  <c r="F236" i="22" s="1"/>
  <c r="F237" i="22" s="1"/>
  <c r="F239" i="22" s="1"/>
  <c r="F240" i="22" s="1"/>
  <c r="F241" i="22" s="1"/>
  <c r="F242" i="22" s="1"/>
  <c r="F243" i="22" s="1"/>
  <c r="F248" i="22" s="1"/>
  <c r="E249" i="22"/>
  <c r="E250" i="22" s="1"/>
  <c r="E251" i="22" s="1"/>
  <c r="E252" i="22" s="1"/>
  <c r="E253" i="22" s="1"/>
  <c r="F249" i="22"/>
  <c r="F250" i="22" s="1"/>
  <c r="F251" i="22" s="1"/>
  <c r="F252" i="22" s="1"/>
  <c r="F253" i="22" s="1"/>
  <c r="E254" i="22"/>
  <c r="E255" i="22" s="1"/>
  <c r="E256" i="22" s="1"/>
  <c r="E263" i="22" s="1"/>
  <c r="F254" i="22"/>
  <c r="F255" i="22" s="1"/>
  <c r="F256" i="22" s="1"/>
  <c r="F263" i="22" s="1"/>
  <c r="E264" i="22"/>
  <c r="E265" i="22" s="1"/>
  <c r="E266" i="22" s="1"/>
  <c r="F264" i="22"/>
  <c r="F265" i="22" s="1"/>
  <c r="F266" i="22" s="1"/>
  <c r="E267" i="22"/>
  <c r="E268" i="22" s="1"/>
  <c r="E269" i="22" s="1"/>
  <c r="E270" i="22" s="1"/>
  <c r="E271" i="22" s="1"/>
  <c r="E272" i="22" s="1"/>
  <c r="F267" i="22"/>
  <c r="F268" i="22" s="1"/>
  <c r="F269" i="22" s="1"/>
  <c r="F270" i="22" s="1"/>
  <c r="F271" i="22" s="1"/>
  <c r="F272" i="22" s="1"/>
  <c r="E273" i="22"/>
  <c r="F273" i="22"/>
  <c r="E274" i="22"/>
  <c r="E275" i="22" s="1"/>
  <c r="F274" i="22"/>
  <c r="F275" i="22" s="1"/>
  <c r="E276" i="22"/>
  <c r="E277" i="22" s="1"/>
  <c r="F276" i="22"/>
  <c r="F277" i="22" s="1"/>
  <c r="E278" i="22"/>
  <c r="E279" i="22" s="1"/>
  <c r="E280" i="22" s="1"/>
  <c r="E281" i="22" s="1"/>
  <c r="E282" i="22" s="1"/>
  <c r="E283" i="22" s="1"/>
  <c r="F278" i="22"/>
  <c r="F279" i="22" s="1"/>
  <c r="F280" i="22" s="1"/>
  <c r="F281" i="22" s="1"/>
  <c r="F282" i="22" s="1"/>
  <c r="F283" i="22" s="1"/>
  <c r="E284" i="22"/>
  <c r="E285" i="22" s="1"/>
  <c r="E286" i="22" s="1"/>
  <c r="E287" i="22" s="1"/>
  <c r="E288" i="22" s="1"/>
  <c r="E289" i="22" s="1"/>
  <c r="F284" i="22"/>
  <c r="F285" i="22" s="1"/>
  <c r="F286" i="22" s="1"/>
  <c r="F287" i="22" s="1"/>
  <c r="F288" i="22" s="1"/>
  <c r="F289" i="22" s="1"/>
  <c r="E290" i="22"/>
  <c r="E291" i="22" s="1"/>
  <c r="E292" i="22" s="1"/>
  <c r="E293" i="22" s="1"/>
  <c r="E294" i="22" s="1"/>
  <c r="E295" i="22" s="1"/>
  <c r="E296" i="22" s="1"/>
  <c r="E297" i="22" s="1"/>
  <c r="F290" i="22"/>
  <c r="F291" i="22" s="1"/>
  <c r="F292" i="22" s="1"/>
  <c r="F293" i="22" s="1"/>
  <c r="F294" i="22" s="1"/>
  <c r="F295" i="22" s="1"/>
  <c r="F296" i="22" s="1"/>
  <c r="F297" i="22" s="1"/>
  <c r="E298" i="22"/>
  <c r="E299" i="22" s="1"/>
  <c r="E300" i="22" s="1"/>
  <c r="F298" i="22"/>
  <c r="F299" i="22" s="1"/>
  <c r="F300" i="22" s="1"/>
  <c r="E301" i="22"/>
  <c r="E302" i="22" s="1"/>
  <c r="F301" i="22"/>
  <c r="F302" i="22" s="1"/>
  <c r="E303" i="22"/>
  <c r="E304" i="22" s="1"/>
  <c r="E305" i="22" s="1"/>
  <c r="E306" i="22" s="1"/>
  <c r="E307" i="22" s="1"/>
  <c r="E308" i="22" s="1"/>
  <c r="E309" i="22" s="1"/>
  <c r="E310" i="22" s="1"/>
  <c r="F303" i="22"/>
  <c r="F304" i="22" s="1"/>
  <c r="F305" i="22" s="1"/>
  <c r="F306" i="22" s="1"/>
  <c r="F307" i="22" s="1"/>
  <c r="F308" i="22" s="1"/>
  <c r="F309" i="22" s="1"/>
  <c r="F310" i="22" s="1"/>
  <c r="E311" i="22"/>
  <c r="E312" i="22" s="1"/>
  <c r="E313" i="22" s="1"/>
  <c r="E319" i="22" s="1"/>
  <c r="E320" i="22" s="1"/>
  <c r="E321" i="22" s="1"/>
  <c r="E322" i="22" s="1"/>
  <c r="E323" i="22" s="1"/>
  <c r="F311" i="22"/>
  <c r="F312" i="22" s="1"/>
  <c r="F313" i="22" s="1"/>
  <c r="F319" i="22" s="1"/>
  <c r="F320" i="22" s="1"/>
  <c r="F321" i="22" s="1"/>
  <c r="F322" i="22" s="1"/>
  <c r="F323" i="22" s="1"/>
  <c r="E324" i="22"/>
  <c r="E325" i="22" s="1"/>
  <c r="F324" i="22"/>
  <c r="F325" i="22" s="1"/>
  <c r="E326" i="22"/>
  <c r="E327" i="22" s="1"/>
  <c r="E328" i="22" s="1"/>
  <c r="E329" i="22" s="1"/>
  <c r="E330" i="22" s="1"/>
  <c r="E331" i="22" s="1"/>
  <c r="E332" i="22" s="1"/>
  <c r="E333" i="22" s="1"/>
  <c r="F326" i="22"/>
  <c r="F327" i="22" s="1"/>
  <c r="F328" i="22" s="1"/>
  <c r="F329" i="22" s="1"/>
  <c r="F330" i="22" s="1"/>
  <c r="F331" i="22" s="1"/>
  <c r="F332" i="22" s="1"/>
  <c r="F333" i="22" s="1"/>
  <c r="E334" i="22"/>
  <c r="E335" i="22" s="1"/>
  <c r="F334" i="22"/>
  <c r="F335" i="22" s="1"/>
  <c r="E336" i="22"/>
  <c r="E337" i="22" s="1"/>
  <c r="E338" i="22" s="1"/>
  <c r="E339" i="22" s="1"/>
  <c r="F336" i="22"/>
  <c r="F337" i="22" s="1"/>
  <c r="F338" i="22" s="1"/>
  <c r="F339" i="22" s="1"/>
  <c r="E340" i="22"/>
  <c r="E341" i="22" s="1"/>
  <c r="E342" i="22" s="1"/>
  <c r="E343" i="22" s="1"/>
  <c r="E344" i="22" s="1"/>
  <c r="E345" i="22" s="1"/>
  <c r="E346" i="22" s="1"/>
  <c r="F340" i="22"/>
  <c r="F341" i="22" s="1"/>
  <c r="F342" i="22" s="1"/>
  <c r="F343" i="22" s="1"/>
  <c r="F344" i="22" s="1"/>
  <c r="F345" i="22" s="1"/>
  <c r="F346" i="22" s="1"/>
  <c r="E347" i="22"/>
  <c r="E348" i="22" s="1"/>
  <c r="E349" i="22" s="1"/>
  <c r="E350" i="22" s="1"/>
  <c r="E351" i="22" s="1"/>
  <c r="E352" i="22" s="1"/>
  <c r="F347" i="22"/>
  <c r="F348" i="22" s="1"/>
  <c r="F349" i="22" s="1"/>
  <c r="F350" i="22" s="1"/>
  <c r="F351" i="22" s="1"/>
  <c r="F352" i="22" s="1"/>
  <c r="E353" i="22"/>
  <c r="E356" i="22" s="1"/>
  <c r="F353" i="22"/>
  <c r="F356" i="22" s="1"/>
  <c r="E357" i="22"/>
  <c r="E358" i="22" s="1"/>
  <c r="E359" i="22" s="1"/>
  <c r="F357" i="22"/>
  <c r="F358" i="22" s="1"/>
  <c r="F359" i="22" s="1"/>
  <c r="E360" i="22"/>
  <c r="E361" i="22" s="1"/>
  <c r="E362" i="22" s="1"/>
  <c r="E363" i="22" s="1"/>
  <c r="E364" i="22" s="1"/>
  <c r="F360" i="22"/>
  <c r="F361" i="22" s="1"/>
  <c r="F362" i="22" s="1"/>
  <c r="F363" i="22" s="1"/>
  <c r="F364" i="22" s="1"/>
  <c r="E365" i="22"/>
  <c r="E366" i="22" s="1"/>
  <c r="E367" i="22" s="1"/>
  <c r="E368" i="22" s="1"/>
  <c r="E369" i="22" s="1"/>
  <c r="E374" i="22" s="1"/>
  <c r="E375" i="22" s="1"/>
  <c r="E376" i="22" s="1"/>
  <c r="E377" i="22" s="1"/>
  <c r="F365" i="22"/>
  <c r="F366" i="22" s="1"/>
  <c r="F367" i="22" s="1"/>
  <c r="F368" i="22" s="1"/>
  <c r="F369" i="22" s="1"/>
  <c r="F374" i="22" s="1"/>
  <c r="F375" i="22" s="1"/>
  <c r="F376" i="22" s="1"/>
  <c r="F377" i="22" s="1"/>
  <c r="E378" i="22"/>
  <c r="E379" i="22" s="1"/>
  <c r="E380" i="22" s="1"/>
  <c r="E381" i="22" s="1"/>
  <c r="E382" i="22" s="1"/>
  <c r="F378" i="22"/>
  <c r="F379" i="22" s="1"/>
  <c r="F380" i="22" s="1"/>
  <c r="F381" i="22" s="1"/>
  <c r="F382" i="22" s="1"/>
  <c r="E383" i="22"/>
  <c r="E384" i="22" s="1"/>
  <c r="E385" i="22" s="1"/>
  <c r="F383" i="22"/>
  <c r="F384" i="22" s="1"/>
  <c r="F385" i="22" s="1"/>
  <c r="E386" i="22"/>
  <c r="E387" i="22" s="1"/>
  <c r="E388" i="22" s="1"/>
  <c r="F386" i="22"/>
  <c r="F387" i="22" s="1"/>
  <c r="F388" i="22" s="1"/>
  <c r="E389" i="22"/>
  <c r="E390" i="22" s="1"/>
  <c r="F389" i="22"/>
  <c r="F390" i="22" s="1"/>
  <c r="E391" i="22"/>
  <c r="E392" i="22" s="1"/>
  <c r="F391" i="22"/>
  <c r="F392" i="22" s="1"/>
  <c r="E393" i="22"/>
  <c r="E394" i="22" s="1"/>
  <c r="E395" i="22" s="1"/>
  <c r="E396" i="22" s="1"/>
  <c r="E397" i="22" s="1"/>
  <c r="E398" i="22" s="1"/>
  <c r="F393" i="22"/>
  <c r="F394" i="22" s="1"/>
  <c r="F395" i="22" s="1"/>
  <c r="F396" i="22" s="1"/>
  <c r="F397" i="22" s="1"/>
  <c r="F398" i="22" s="1"/>
  <c r="E399" i="22"/>
  <c r="E400" i="22" s="1"/>
  <c r="F399" i="22"/>
  <c r="F400" i="22" s="1"/>
  <c r="E401" i="22"/>
  <c r="E402" i="22" s="1"/>
  <c r="E403" i="22" s="1"/>
  <c r="E404" i="22" s="1"/>
  <c r="E405" i="22" s="1"/>
  <c r="E406" i="22" s="1"/>
  <c r="F401" i="22"/>
  <c r="F402" i="22" s="1"/>
  <c r="F403" i="22" s="1"/>
  <c r="F404" i="22" s="1"/>
  <c r="F405" i="22" s="1"/>
  <c r="F406" i="22" s="1"/>
  <c r="E102" i="26" l="1"/>
  <c r="F102" i="26"/>
  <c r="E103" i="26"/>
  <c r="F103" i="26"/>
  <c r="E104" i="26"/>
  <c r="F104" i="26"/>
  <c r="E105" i="26"/>
  <c r="F105" i="26"/>
  <c r="E106" i="26"/>
  <c r="F106" i="26"/>
  <c r="E107" i="26"/>
  <c r="F107" i="26"/>
  <c r="E108" i="26"/>
  <c r="F108" i="26"/>
  <c r="E109" i="26"/>
  <c r="F109" i="26"/>
  <c r="E110" i="26"/>
  <c r="F110" i="26"/>
  <c r="E111" i="26"/>
  <c r="F111" i="26"/>
  <c r="E112" i="26"/>
  <c r="F112" i="26"/>
  <c r="E113" i="26"/>
  <c r="F113" i="26"/>
  <c r="E114" i="26"/>
  <c r="F114" i="26"/>
  <c r="E115" i="26"/>
  <c r="F115" i="26"/>
  <c r="E116" i="26"/>
  <c r="F116" i="26"/>
  <c r="E117" i="26"/>
  <c r="F117" i="26"/>
  <c r="E118" i="26"/>
  <c r="F118" i="26"/>
  <c r="E119" i="26"/>
  <c r="F119" i="26"/>
  <c r="E120" i="26"/>
  <c r="F120" i="26"/>
  <c r="E121" i="26"/>
  <c r="F121" i="26"/>
  <c r="E122" i="26"/>
  <c r="F122" i="26"/>
  <c r="E123" i="26"/>
  <c r="F123" i="26"/>
  <c r="E124" i="26"/>
  <c r="F124" i="26"/>
  <c r="E125" i="26"/>
  <c r="F125" i="26"/>
  <c r="E126" i="26"/>
  <c r="F126" i="26"/>
  <c r="E127" i="26"/>
  <c r="F127" i="26"/>
  <c r="E128" i="26"/>
  <c r="F128" i="26"/>
  <c r="E129" i="26"/>
  <c r="F129" i="26"/>
  <c r="E130" i="26"/>
  <c r="F130" i="26"/>
  <c r="E131" i="26"/>
  <c r="F131" i="26"/>
  <c r="E132" i="26"/>
  <c r="F132" i="26"/>
  <c r="E133" i="26"/>
  <c r="F133" i="26"/>
  <c r="E134" i="26"/>
  <c r="F134" i="26"/>
  <c r="E135" i="26"/>
  <c r="F135" i="26"/>
  <c r="E136" i="26"/>
  <c r="F136" i="26"/>
  <c r="E137" i="26"/>
  <c r="F137" i="26"/>
  <c r="E138" i="26"/>
  <c r="F138" i="26"/>
  <c r="E139" i="26"/>
  <c r="F139" i="26"/>
  <c r="E140" i="26"/>
  <c r="F140" i="26"/>
  <c r="E141" i="26"/>
  <c r="F141" i="26"/>
  <c r="E142" i="26"/>
  <c r="F142" i="26"/>
  <c r="E143" i="26"/>
  <c r="F143" i="26"/>
  <c r="E144" i="26"/>
  <c r="F144" i="26"/>
  <c r="E145" i="26"/>
  <c r="F145" i="26"/>
  <c r="E146" i="26"/>
  <c r="F146" i="26"/>
  <c r="E147" i="26"/>
  <c r="F147" i="26"/>
  <c r="E148" i="26"/>
  <c r="F148" i="26"/>
  <c r="E149" i="26"/>
  <c r="F149" i="26"/>
  <c r="E150" i="26"/>
  <c r="F150" i="26"/>
  <c r="E103" i="25"/>
  <c r="F103" i="25"/>
  <c r="E104" i="25"/>
  <c r="F104" i="25"/>
  <c r="E105" i="25"/>
  <c r="F105" i="25"/>
  <c r="E106" i="25"/>
  <c r="F106" i="25"/>
  <c r="E107" i="25"/>
  <c r="F107" i="25"/>
  <c r="E108" i="25"/>
  <c r="F108" i="25"/>
  <c r="E109" i="25"/>
  <c r="F109" i="25"/>
  <c r="E110" i="25"/>
  <c r="F110" i="25"/>
  <c r="E111" i="25"/>
  <c r="F111" i="25"/>
  <c r="E112" i="25"/>
  <c r="F112" i="25"/>
  <c r="E113" i="25"/>
  <c r="F113" i="25"/>
  <c r="E114" i="25"/>
  <c r="F114" i="25"/>
  <c r="E115" i="25"/>
  <c r="F115" i="25"/>
  <c r="E116" i="25"/>
  <c r="F116" i="25"/>
  <c r="E117" i="25"/>
  <c r="F117" i="25"/>
  <c r="E118" i="25"/>
  <c r="F118" i="25"/>
  <c r="E119" i="25"/>
  <c r="F119" i="25"/>
  <c r="E120" i="25"/>
  <c r="F120" i="25"/>
  <c r="E121" i="25"/>
  <c r="F121" i="25"/>
  <c r="E122" i="25"/>
  <c r="F122" i="25"/>
  <c r="E123" i="25"/>
  <c r="F123" i="25"/>
  <c r="E124" i="25"/>
  <c r="F124" i="25"/>
  <c r="E125" i="25"/>
  <c r="F125" i="25"/>
  <c r="E126" i="25"/>
  <c r="F126" i="25"/>
  <c r="E127" i="25"/>
  <c r="F127" i="25"/>
  <c r="E128" i="25"/>
  <c r="F128" i="25"/>
  <c r="E129" i="25"/>
  <c r="F129" i="25"/>
  <c r="E130" i="25"/>
  <c r="F130" i="25"/>
  <c r="E131" i="25"/>
  <c r="F131" i="25"/>
  <c r="E132" i="25"/>
  <c r="F132" i="25"/>
  <c r="E133" i="25"/>
  <c r="F133" i="25"/>
  <c r="E134" i="25"/>
  <c r="F134" i="25"/>
  <c r="E135" i="25"/>
  <c r="F135" i="25"/>
  <c r="E136" i="25"/>
  <c r="F136" i="25"/>
  <c r="E137" i="25"/>
  <c r="F137" i="25"/>
  <c r="E138" i="25"/>
  <c r="F138" i="25"/>
  <c r="E139" i="25"/>
  <c r="F139" i="25"/>
  <c r="E140" i="25"/>
  <c r="F140" i="25"/>
  <c r="E141" i="25"/>
  <c r="F141" i="25"/>
  <c r="E142" i="25"/>
  <c r="F142" i="25"/>
  <c r="E143" i="25"/>
  <c r="F143" i="25"/>
  <c r="E144" i="25"/>
  <c r="F144" i="25"/>
  <c r="E145" i="25"/>
  <c r="F145" i="25"/>
  <c r="E146" i="25"/>
  <c r="F146" i="25"/>
  <c r="E147" i="25"/>
  <c r="F147" i="25"/>
  <c r="E148" i="25"/>
  <c r="F148" i="25"/>
  <c r="E149" i="25"/>
  <c r="F149" i="25"/>
  <c r="E150" i="25"/>
  <c r="F150" i="25"/>
  <c r="E151" i="25"/>
  <c r="F151" i="25"/>
  <c r="H150" i="13" l="1"/>
  <c r="E707" i="22" l="1"/>
  <c r="F707" i="22"/>
  <c r="B3" i="16"/>
  <c r="B3" i="1"/>
  <c r="B3" i="25"/>
  <c r="F173" i="17" l="1"/>
  <c r="F173" i="8"/>
  <c r="F174" i="16"/>
  <c r="F174" i="1"/>
  <c r="H154" i="23" l="1"/>
  <c r="I154" i="23"/>
  <c r="J154" i="23"/>
  <c r="F173" i="26"/>
  <c r="R153" i="25"/>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I339" i="27"/>
  <c r="I338" i="27"/>
  <c r="I336" i="27"/>
  <c r="I335" i="27"/>
  <c r="I334" i="27"/>
  <c r="I332" i="27"/>
  <c r="I331" i="27"/>
  <c r="I330" i="27"/>
  <c r="I328" i="27"/>
  <c r="I327" i="27"/>
  <c r="I326" i="27"/>
  <c r="I325" i="27"/>
  <c r="I324" i="27"/>
  <c r="I323" i="27"/>
  <c r="I320" i="27"/>
  <c r="I319" i="27"/>
  <c r="I318" i="27"/>
  <c r="I317" i="27"/>
  <c r="I316" i="27"/>
  <c r="I315" i="27"/>
  <c r="I314" i="27"/>
  <c r="I312" i="27"/>
  <c r="I311" i="27"/>
  <c r="I310" i="27"/>
  <c r="I308" i="27"/>
  <c r="I304" i="27"/>
  <c r="I303" i="27"/>
  <c r="I302" i="27"/>
  <c r="I300" i="27"/>
  <c r="I299" i="27"/>
  <c r="I298" i="27"/>
  <c r="I296" i="27"/>
  <c r="I295" i="27"/>
  <c r="I294" i="27"/>
  <c r="I293" i="27"/>
  <c r="I292" i="27"/>
  <c r="I291" i="27"/>
  <c r="I288" i="27"/>
  <c r="I287" i="27"/>
  <c r="I286" i="27"/>
  <c r="I285" i="27"/>
  <c r="I284" i="27"/>
  <c r="I283" i="27"/>
  <c r="I280" i="27"/>
  <c r="I279" i="27"/>
  <c r="I278" i="27"/>
  <c r="I276" i="27"/>
  <c r="I275" i="27"/>
  <c r="I274" i="27"/>
  <c r="I273" i="27"/>
  <c r="I272" i="27"/>
  <c r="I271" i="27"/>
  <c r="I270" i="27"/>
  <c r="I268" i="27"/>
  <c r="I267" i="27"/>
  <c r="I266" i="27"/>
  <c r="I265" i="27"/>
  <c r="I264" i="27"/>
  <c r="I263" i="27"/>
  <c r="I262" i="27"/>
  <c r="I260" i="27"/>
  <c r="I259" i="27"/>
  <c r="I258" i="27"/>
  <c r="I257" i="27"/>
  <c r="I256" i="27"/>
  <c r="I255" i="27"/>
  <c r="I254" i="27"/>
  <c r="I252" i="27"/>
  <c r="I251" i="27"/>
  <c r="I250" i="27"/>
  <c r="I249" i="27"/>
  <c r="I248" i="27"/>
  <c r="I247" i="27"/>
  <c r="I245" i="27"/>
  <c r="I244" i="27"/>
  <c r="I243" i="27"/>
  <c r="I242" i="27"/>
  <c r="I240" i="27"/>
  <c r="I239" i="27"/>
  <c r="I238" i="27"/>
  <c r="I236" i="27"/>
  <c r="I235" i="27"/>
  <c r="I234" i="27"/>
  <c r="I233" i="27"/>
  <c r="I232" i="27"/>
  <c r="I231" i="27"/>
  <c r="I230" i="27"/>
  <c r="I229" i="27"/>
  <c r="I228" i="27"/>
  <c r="I227" i="27"/>
  <c r="I226" i="27"/>
  <c r="I224" i="27"/>
  <c r="I223" i="27"/>
  <c r="I222" i="27"/>
  <c r="I221" i="27"/>
  <c r="I220" i="27"/>
  <c r="I219" i="27"/>
  <c r="I218" i="27"/>
  <c r="I216" i="27"/>
  <c r="I215" i="27"/>
  <c r="I214" i="27"/>
  <c r="I212" i="27"/>
  <c r="I211" i="27"/>
  <c r="I210" i="27"/>
  <c r="I209" i="27"/>
  <c r="I208" i="27"/>
  <c r="I207" i="27"/>
  <c r="B3" i="23"/>
  <c r="B3" i="26"/>
  <c r="B3" i="28"/>
  <c r="E83" i="20"/>
  <c r="E98" i="20" s="1"/>
  <c r="E84" i="20"/>
  <c r="E85" i="20"/>
  <c r="E86" i="20"/>
  <c r="E87" i="20"/>
  <c r="E88" i="20"/>
  <c r="E89" i="20"/>
  <c r="E90" i="20"/>
  <c r="E91" i="20"/>
  <c r="E92" i="20"/>
  <c r="E93" i="20"/>
  <c r="E94" i="20"/>
  <c r="E95" i="20"/>
  <c r="E96" i="20"/>
  <c r="E97" i="20"/>
  <c r="D84" i="20"/>
  <c r="D85" i="20"/>
  <c r="D86" i="20"/>
  <c r="D87" i="20"/>
  <c r="D88" i="20"/>
  <c r="D89" i="20"/>
  <c r="D90" i="20"/>
  <c r="D91" i="20"/>
  <c r="D92" i="20"/>
  <c r="D93" i="20"/>
  <c r="D94" i="20"/>
  <c r="D95" i="20"/>
  <c r="D96" i="20"/>
  <c r="D97" i="20"/>
  <c r="D83" i="20"/>
  <c r="E100" i="20"/>
  <c r="F127" i="20"/>
  <c r="F139" i="20"/>
  <c r="F121" i="20"/>
  <c r="F109" i="20"/>
  <c r="E18" i="20"/>
  <c r="D46" i="20"/>
  <c r="D63" i="20" s="1"/>
  <c r="D47" i="20"/>
  <c r="D64" i="20"/>
  <c r="D48" i="20"/>
  <c r="D65" i="20"/>
  <c r="D49" i="20"/>
  <c r="D66" i="20"/>
  <c r="D50" i="20"/>
  <c r="D67" i="20" s="1"/>
  <c r="D51" i="20"/>
  <c r="D68" i="20"/>
  <c r="D52" i="20"/>
  <c r="D69" i="20"/>
  <c r="D53" i="20"/>
  <c r="D70" i="20"/>
  <c r="D54" i="20"/>
  <c r="D71" i="20" s="1"/>
  <c r="D55" i="20"/>
  <c r="D72" i="20"/>
  <c r="D56" i="20"/>
  <c r="D73" i="20"/>
  <c r="D57" i="20"/>
  <c r="D74" i="20"/>
  <c r="D58" i="20"/>
  <c r="D75" i="20" s="1"/>
  <c r="H150" i="28"/>
  <c r="D11" i="28"/>
  <c r="D12" i="28"/>
  <c r="D13" i="28" s="1"/>
  <c r="D14" i="28" s="1"/>
  <c r="D15" i="28" s="1"/>
  <c r="D16" i="28" s="1"/>
  <c r="D17" i="28" s="1"/>
  <c r="D18" i="28" s="1"/>
  <c r="D19" i="28"/>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E31" i="19"/>
  <c r="F31" i="19"/>
  <c r="G31" i="19"/>
  <c r="I31" i="19"/>
  <c r="E32" i="19"/>
  <c r="F32" i="19"/>
  <c r="G32" i="19"/>
  <c r="I32" i="19"/>
  <c r="E33" i="19"/>
  <c r="F33" i="19"/>
  <c r="G33" i="19"/>
  <c r="I33" i="19"/>
  <c r="E34" i="19"/>
  <c r="F34" i="19"/>
  <c r="G34" i="19"/>
  <c r="I34" i="19"/>
  <c r="E35" i="19"/>
  <c r="F35" i="19"/>
  <c r="G35" i="19"/>
  <c r="I35" i="19"/>
  <c r="E36" i="19"/>
  <c r="F36" i="19"/>
  <c r="G36" i="19"/>
  <c r="I36" i="19"/>
  <c r="E37" i="19"/>
  <c r="F37" i="19"/>
  <c r="G37" i="19"/>
  <c r="I37" i="19"/>
  <c r="E38" i="19"/>
  <c r="F38" i="19"/>
  <c r="G38" i="19"/>
  <c r="I38" i="19"/>
  <c r="E39" i="19"/>
  <c r="F39" i="19"/>
  <c r="G39" i="19"/>
  <c r="I39" i="19"/>
  <c r="E40" i="19"/>
  <c r="F40" i="19"/>
  <c r="G40" i="19"/>
  <c r="I40" i="19"/>
  <c r="E41" i="19"/>
  <c r="F41" i="19"/>
  <c r="G41" i="19"/>
  <c r="I41" i="19"/>
  <c r="E42" i="19"/>
  <c r="F42" i="19"/>
  <c r="G42" i="19"/>
  <c r="I42" i="19"/>
  <c r="E43" i="19"/>
  <c r="F43" i="19"/>
  <c r="G43" i="19"/>
  <c r="I43" i="19"/>
  <c r="E44" i="19"/>
  <c r="F44" i="19"/>
  <c r="G44" i="19"/>
  <c r="I44" i="19"/>
  <c r="E45" i="19"/>
  <c r="F45" i="19"/>
  <c r="G45" i="19"/>
  <c r="I45" i="19"/>
  <c r="E46" i="19"/>
  <c r="F46" i="19"/>
  <c r="G46" i="19"/>
  <c r="I46" i="19"/>
  <c r="E47" i="19"/>
  <c r="F47" i="19"/>
  <c r="G47" i="19"/>
  <c r="I47" i="19"/>
  <c r="E48" i="19"/>
  <c r="F48" i="19"/>
  <c r="G48" i="19"/>
  <c r="I48" i="19"/>
  <c r="E49" i="19"/>
  <c r="F49" i="19"/>
  <c r="G49" i="19"/>
  <c r="I49" i="19"/>
  <c r="E50" i="19"/>
  <c r="F50" i="19"/>
  <c r="G50" i="19"/>
  <c r="I50" i="19"/>
  <c r="E51" i="19"/>
  <c r="F51" i="19"/>
  <c r="G51" i="19"/>
  <c r="I51" i="19"/>
  <c r="E52" i="19"/>
  <c r="F52" i="19"/>
  <c r="G52" i="19"/>
  <c r="I52" i="19"/>
  <c r="E53" i="19"/>
  <c r="F53" i="19"/>
  <c r="G53" i="19"/>
  <c r="I53" i="19"/>
  <c r="E54" i="19"/>
  <c r="F54" i="19"/>
  <c r="G54" i="19"/>
  <c r="I54" i="19"/>
  <c r="E55" i="19"/>
  <c r="F55" i="19"/>
  <c r="G55" i="19"/>
  <c r="I55" i="19"/>
  <c r="E56" i="19"/>
  <c r="F56" i="19"/>
  <c r="G56" i="19"/>
  <c r="I56" i="19"/>
  <c r="E57" i="19"/>
  <c r="F57" i="19"/>
  <c r="G57" i="19"/>
  <c r="I57" i="19"/>
  <c r="E58" i="19"/>
  <c r="F58" i="19"/>
  <c r="G58" i="19"/>
  <c r="I58" i="19"/>
  <c r="E59" i="19"/>
  <c r="F59" i="19"/>
  <c r="G59" i="19"/>
  <c r="I59" i="19"/>
  <c r="E60" i="19"/>
  <c r="F60" i="19"/>
  <c r="G60" i="19"/>
  <c r="I60" i="19"/>
  <c r="E61" i="19"/>
  <c r="F61" i="19"/>
  <c r="G61" i="19"/>
  <c r="I61" i="19"/>
  <c r="E62" i="19"/>
  <c r="F62" i="19"/>
  <c r="G62" i="19"/>
  <c r="I62" i="19"/>
  <c r="E63" i="19"/>
  <c r="F63" i="19"/>
  <c r="G63" i="19"/>
  <c r="I63" i="19"/>
  <c r="E64" i="19"/>
  <c r="F64" i="19"/>
  <c r="G64" i="19"/>
  <c r="I64" i="19"/>
  <c r="E65" i="19"/>
  <c r="F65" i="19"/>
  <c r="G65" i="19"/>
  <c r="I65" i="19"/>
  <c r="E66" i="19"/>
  <c r="F66" i="19"/>
  <c r="G66" i="19"/>
  <c r="I66" i="19"/>
  <c r="E67" i="19"/>
  <c r="F67" i="19"/>
  <c r="G67" i="19"/>
  <c r="I67" i="19"/>
  <c r="E68" i="19"/>
  <c r="F68" i="19"/>
  <c r="G68" i="19"/>
  <c r="I68" i="19"/>
  <c r="E69" i="19"/>
  <c r="F69" i="19"/>
  <c r="G69" i="19"/>
  <c r="I69" i="19"/>
  <c r="E70" i="19"/>
  <c r="F70" i="19"/>
  <c r="G70" i="19"/>
  <c r="I70" i="19"/>
  <c r="E71" i="19"/>
  <c r="F71" i="19"/>
  <c r="G71" i="19"/>
  <c r="I71" i="19"/>
  <c r="E72" i="19"/>
  <c r="F72" i="19"/>
  <c r="G72" i="19"/>
  <c r="I72" i="19"/>
  <c r="E73" i="19"/>
  <c r="F73" i="19"/>
  <c r="G73" i="19"/>
  <c r="I73" i="19"/>
  <c r="E74" i="19"/>
  <c r="F74" i="19"/>
  <c r="G74" i="19"/>
  <c r="I74" i="19"/>
  <c r="E75" i="19"/>
  <c r="F75" i="19"/>
  <c r="G75" i="19"/>
  <c r="I75" i="19"/>
  <c r="E76" i="19"/>
  <c r="F76" i="19"/>
  <c r="G76" i="19"/>
  <c r="I76" i="19"/>
  <c r="E77" i="19"/>
  <c r="F77" i="19"/>
  <c r="G77" i="19"/>
  <c r="I77" i="19"/>
  <c r="E78" i="19"/>
  <c r="F78" i="19"/>
  <c r="G78" i="19"/>
  <c r="I78" i="19"/>
  <c r="E79" i="19"/>
  <c r="F79" i="19"/>
  <c r="G79" i="19"/>
  <c r="I79" i="19"/>
  <c r="E80" i="19"/>
  <c r="F80" i="19"/>
  <c r="G80" i="19"/>
  <c r="I80" i="19"/>
  <c r="E81" i="19"/>
  <c r="F81" i="19"/>
  <c r="G81" i="19"/>
  <c r="I81" i="19"/>
  <c r="E82" i="19"/>
  <c r="F82" i="19"/>
  <c r="G82" i="19"/>
  <c r="I82" i="19"/>
  <c r="E83" i="19"/>
  <c r="F83" i="19"/>
  <c r="G83" i="19"/>
  <c r="I83" i="19"/>
  <c r="E84" i="19"/>
  <c r="F84" i="19"/>
  <c r="G84" i="19"/>
  <c r="I84" i="19"/>
  <c r="E85" i="19"/>
  <c r="F85" i="19"/>
  <c r="G85" i="19"/>
  <c r="I85" i="19"/>
  <c r="E86" i="19"/>
  <c r="F86" i="19"/>
  <c r="G86" i="19"/>
  <c r="I86" i="19"/>
  <c r="E87" i="19"/>
  <c r="F87" i="19"/>
  <c r="G87" i="19"/>
  <c r="I87" i="19"/>
  <c r="E88" i="19"/>
  <c r="F88" i="19"/>
  <c r="G88" i="19"/>
  <c r="I88" i="19"/>
  <c r="E89" i="19"/>
  <c r="F89" i="19"/>
  <c r="G89" i="19"/>
  <c r="I89" i="19"/>
  <c r="E90" i="19"/>
  <c r="F90" i="19"/>
  <c r="G90" i="19"/>
  <c r="I90" i="19"/>
  <c r="E91" i="19"/>
  <c r="F91" i="19"/>
  <c r="G91" i="19"/>
  <c r="I91" i="19"/>
  <c r="E92" i="19"/>
  <c r="F92" i="19"/>
  <c r="G92" i="19"/>
  <c r="I92" i="19"/>
  <c r="E93" i="19"/>
  <c r="F93" i="19"/>
  <c r="G93" i="19"/>
  <c r="I93" i="19"/>
  <c r="E94" i="19"/>
  <c r="F94" i="19"/>
  <c r="G94" i="19"/>
  <c r="I94" i="19"/>
  <c r="E95" i="19"/>
  <c r="F95" i="19"/>
  <c r="G95" i="19"/>
  <c r="I95" i="19"/>
  <c r="E96" i="19"/>
  <c r="F96" i="19"/>
  <c r="G96" i="19"/>
  <c r="S97" i="16"/>
  <c r="H96" i="19" s="1"/>
  <c r="I96" i="19"/>
  <c r="L96" i="17"/>
  <c r="J96" i="19" s="1"/>
  <c r="E97" i="19"/>
  <c r="F97" i="19"/>
  <c r="G97" i="19"/>
  <c r="I97" i="19"/>
  <c r="E98" i="19"/>
  <c r="F98" i="19"/>
  <c r="G98" i="19"/>
  <c r="I98" i="19"/>
  <c r="E99" i="19"/>
  <c r="F99" i="19"/>
  <c r="G99" i="19"/>
  <c r="I99" i="19"/>
  <c r="E100" i="19"/>
  <c r="F100" i="19"/>
  <c r="G100" i="19"/>
  <c r="I100" i="19"/>
  <c r="E101" i="19"/>
  <c r="F101" i="19"/>
  <c r="G101" i="19"/>
  <c r="I101" i="19"/>
  <c r="E102" i="19"/>
  <c r="F102" i="19"/>
  <c r="G102" i="19"/>
  <c r="S103" i="16"/>
  <c r="H102" i="19" s="1"/>
  <c r="L102" i="8"/>
  <c r="I102" i="19" s="1"/>
  <c r="L102" i="17"/>
  <c r="J102" i="19" s="1"/>
  <c r="E103" i="19"/>
  <c r="F103" i="19"/>
  <c r="G103" i="19"/>
  <c r="S104" i="16"/>
  <c r="L103" i="8"/>
  <c r="I103" i="19" s="1"/>
  <c r="L103" i="17"/>
  <c r="J103" i="19" s="1"/>
  <c r="E104" i="19"/>
  <c r="F104" i="19"/>
  <c r="G104" i="19"/>
  <c r="S105" i="16"/>
  <c r="L104" i="8"/>
  <c r="I104" i="19" s="1"/>
  <c r="L104" i="17"/>
  <c r="J104" i="19" s="1"/>
  <c r="E105" i="19"/>
  <c r="F105" i="19"/>
  <c r="G105" i="19"/>
  <c r="S106" i="16"/>
  <c r="L105" i="8"/>
  <c r="I105" i="19" s="1"/>
  <c r="L105" i="17"/>
  <c r="J105" i="19" s="1"/>
  <c r="E106" i="19"/>
  <c r="F106" i="19"/>
  <c r="G106" i="19"/>
  <c r="S107" i="16"/>
  <c r="L106" i="8"/>
  <c r="I106" i="19" s="1"/>
  <c r="L106" i="17"/>
  <c r="J106" i="19" s="1"/>
  <c r="E107" i="19"/>
  <c r="F107" i="19"/>
  <c r="G107" i="19"/>
  <c r="S108" i="16"/>
  <c r="L107" i="8"/>
  <c r="I107" i="19" s="1"/>
  <c r="L107" i="17"/>
  <c r="J107" i="19" s="1"/>
  <c r="E108" i="19"/>
  <c r="F108" i="19"/>
  <c r="G108" i="19"/>
  <c r="S109" i="16"/>
  <c r="L108" i="8"/>
  <c r="I108" i="19" s="1"/>
  <c r="L108" i="17"/>
  <c r="J108" i="19" s="1"/>
  <c r="E109" i="19"/>
  <c r="F109" i="19"/>
  <c r="G109" i="19"/>
  <c r="S110" i="16"/>
  <c r="L109" i="8"/>
  <c r="I109" i="19" s="1"/>
  <c r="L109" i="17"/>
  <c r="J109" i="19" s="1"/>
  <c r="E110" i="19"/>
  <c r="F110" i="19"/>
  <c r="G110" i="19"/>
  <c r="S111" i="16"/>
  <c r="L110" i="8"/>
  <c r="I110" i="19" s="1"/>
  <c r="L110" i="17"/>
  <c r="J110" i="19" s="1"/>
  <c r="E111" i="19"/>
  <c r="F111" i="19"/>
  <c r="G111" i="19"/>
  <c r="S112" i="16"/>
  <c r="L111" i="8"/>
  <c r="I111" i="19" s="1"/>
  <c r="L111" i="17"/>
  <c r="J111" i="19"/>
  <c r="E112" i="19"/>
  <c r="F112" i="19"/>
  <c r="G112" i="19"/>
  <c r="S113" i="16"/>
  <c r="L112" i="8"/>
  <c r="I112" i="19"/>
  <c r="L112" i="17"/>
  <c r="J112" i="19" s="1"/>
  <c r="E113" i="19"/>
  <c r="F113" i="19"/>
  <c r="G113" i="19"/>
  <c r="S114" i="16"/>
  <c r="L113" i="8"/>
  <c r="I113" i="19"/>
  <c r="L113" i="17"/>
  <c r="J113" i="19" s="1"/>
  <c r="E114" i="19"/>
  <c r="F114" i="19"/>
  <c r="S115" i="1"/>
  <c r="G114" i="19" s="1"/>
  <c r="K114" i="19" s="1"/>
  <c r="S115" i="16"/>
  <c r="L114" i="8"/>
  <c r="I114" i="19" s="1"/>
  <c r="L114" i="17"/>
  <c r="J114" i="19"/>
  <c r="E115" i="19"/>
  <c r="F115" i="19"/>
  <c r="S116" i="1"/>
  <c r="G115" i="19"/>
  <c r="K115" i="19" s="1"/>
  <c r="S116" i="16"/>
  <c r="L115" i="8"/>
  <c r="I115" i="19"/>
  <c r="L115" i="17"/>
  <c r="J115" i="19" s="1"/>
  <c r="E116" i="19"/>
  <c r="F116" i="19"/>
  <c r="S117" i="1"/>
  <c r="G116" i="19" s="1"/>
  <c r="K116" i="19" s="1"/>
  <c r="S117" i="16"/>
  <c r="L116" i="8"/>
  <c r="I116" i="19"/>
  <c r="L116" i="17"/>
  <c r="J116" i="19" s="1"/>
  <c r="E117" i="19"/>
  <c r="F117" i="19"/>
  <c r="S118" i="1"/>
  <c r="G117" i="19" s="1"/>
  <c r="S118" i="16"/>
  <c r="L117" i="8"/>
  <c r="I117" i="19" s="1"/>
  <c r="L117" i="17"/>
  <c r="J117" i="19"/>
  <c r="E118" i="19"/>
  <c r="F118" i="19"/>
  <c r="S119" i="1"/>
  <c r="G118" i="19" s="1"/>
  <c r="S119" i="16"/>
  <c r="L118" i="8"/>
  <c r="I118" i="19" s="1"/>
  <c r="L118" i="17"/>
  <c r="J118" i="19" s="1"/>
  <c r="E119" i="19"/>
  <c r="F119" i="19"/>
  <c r="S120" i="1"/>
  <c r="G119" i="19" s="1"/>
  <c r="S120" i="16"/>
  <c r="L119" i="8"/>
  <c r="I119" i="19"/>
  <c r="L119" i="17"/>
  <c r="J119" i="19" s="1"/>
  <c r="E120" i="19"/>
  <c r="F120" i="19"/>
  <c r="S121" i="1"/>
  <c r="G120" i="19" s="1"/>
  <c r="K120" i="19" s="1"/>
  <c r="S121" i="16"/>
  <c r="L120" i="8"/>
  <c r="I120" i="19"/>
  <c r="L120" i="17"/>
  <c r="J120" i="19" s="1"/>
  <c r="E121" i="19"/>
  <c r="F121" i="19"/>
  <c r="S122" i="1"/>
  <c r="G121" i="19" s="1"/>
  <c r="K121" i="19" s="1"/>
  <c r="S122" i="16"/>
  <c r="L121" i="8"/>
  <c r="I121" i="19" s="1"/>
  <c r="L121" i="17"/>
  <c r="J121" i="19"/>
  <c r="L121" i="19" s="1"/>
  <c r="E122" i="19"/>
  <c r="F122" i="19"/>
  <c r="S123" i="1"/>
  <c r="G122" i="19" s="1"/>
  <c r="K122" i="19" s="1"/>
  <c r="S123" i="16"/>
  <c r="L122" i="8"/>
  <c r="I122" i="19" s="1"/>
  <c r="L122" i="17"/>
  <c r="J122" i="19" s="1"/>
  <c r="E123" i="19"/>
  <c r="F123" i="19"/>
  <c r="S124" i="1"/>
  <c r="G123" i="19" s="1"/>
  <c r="K123" i="19" s="1"/>
  <c r="S124" i="16"/>
  <c r="L123" i="8"/>
  <c r="I123" i="19"/>
  <c r="L123" i="17"/>
  <c r="J123" i="19" s="1"/>
  <c r="E124" i="19"/>
  <c r="F124" i="19"/>
  <c r="S125" i="1"/>
  <c r="G124" i="19" s="1"/>
  <c r="K124" i="19" s="1"/>
  <c r="S125" i="16"/>
  <c r="L124" i="8"/>
  <c r="I124" i="19" s="1"/>
  <c r="L124" i="17"/>
  <c r="J124" i="19" s="1"/>
  <c r="E125" i="19"/>
  <c r="F125" i="19"/>
  <c r="S126" i="1"/>
  <c r="G125" i="19" s="1"/>
  <c r="K125" i="19" s="1"/>
  <c r="S126" i="16"/>
  <c r="L125" i="8"/>
  <c r="I125" i="19" s="1"/>
  <c r="L125" i="19" s="1"/>
  <c r="L125" i="17"/>
  <c r="J125" i="19" s="1"/>
  <c r="E126" i="19"/>
  <c r="F126" i="19"/>
  <c r="S127" i="1"/>
  <c r="G126" i="19" s="1"/>
  <c r="K126" i="19" s="1"/>
  <c r="S127" i="16"/>
  <c r="L126" i="8"/>
  <c r="I126" i="19" s="1"/>
  <c r="L126" i="17"/>
  <c r="J126" i="19"/>
  <c r="E127" i="19"/>
  <c r="F127" i="19"/>
  <c r="S128" i="1"/>
  <c r="G127" i="19" s="1"/>
  <c r="S128" i="16"/>
  <c r="L127" i="8"/>
  <c r="I127" i="19" s="1"/>
  <c r="L127" i="17"/>
  <c r="J127" i="19" s="1"/>
  <c r="E128" i="19"/>
  <c r="F128" i="19"/>
  <c r="S129" i="1"/>
  <c r="G128" i="19" s="1"/>
  <c r="S129" i="16"/>
  <c r="L128" i="8"/>
  <c r="I128" i="19" s="1"/>
  <c r="L128" i="17"/>
  <c r="J128" i="19"/>
  <c r="E129" i="19"/>
  <c r="F129" i="19"/>
  <c r="S130" i="1"/>
  <c r="G129" i="19" s="1"/>
  <c r="S130" i="16"/>
  <c r="L129" i="8"/>
  <c r="I129" i="19" s="1"/>
  <c r="L129" i="17"/>
  <c r="J129" i="19" s="1"/>
  <c r="E130" i="19"/>
  <c r="F130" i="19"/>
  <c r="S131" i="1"/>
  <c r="G130" i="19" s="1"/>
  <c r="K130" i="19" s="1"/>
  <c r="S131" i="16"/>
  <c r="L130" i="8"/>
  <c r="I130" i="19" s="1"/>
  <c r="L130" i="17"/>
  <c r="J130" i="19" s="1"/>
  <c r="E131" i="19"/>
  <c r="F131" i="19"/>
  <c r="S132" i="1"/>
  <c r="G131" i="19"/>
  <c r="K131" i="19" s="1"/>
  <c r="S132" i="16"/>
  <c r="L131" i="8"/>
  <c r="I131" i="19" s="1"/>
  <c r="L131" i="19" s="1"/>
  <c r="L131" i="17"/>
  <c r="J131" i="19"/>
  <c r="E132" i="19"/>
  <c r="F132" i="19"/>
  <c r="S133" i="1"/>
  <c r="G132" i="19" s="1"/>
  <c r="S133" i="16"/>
  <c r="L132" i="8"/>
  <c r="I132" i="19"/>
  <c r="L132" i="17"/>
  <c r="J132" i="19" s="1"/>
  <c r="E133" i="19"/>
  <c r="F133" i="19"/>
  <c r="S134" i="1"/>
  <c r="G133" i="19" s="1"/>
  <c r="K133" i="19" s="1"/>
  <c r="S134" i="16"/>
  <c r="L133" i="8"/>
  <c r="I133" i="19" s="1"/>
  <c r="L133" i="17"/>
  <c r="J133" i="19"/>
  <c r="E134" i="19"/>
  <c r="F134" i="19"/>
  <c r="S135" i="1"/>
  <c r="G134" i="19" s="1"/>
  <c r="K134" i="19" s="1"/>
  <c r="S135" i="16"/>
  <c r="L134" i="8"/>
  <c r="I134" i="19" s="1"/>
  <c r="L134" i="19" s="1"/>
  <c r="L134" i="17"/>
  <c r="J134" i="19"/>
  <c r="E135" i="19"/>
  <c r="F135" i="19"/>
  <c r="S136" i="1"/>
  <c r="G135" i="19"/>
  <c r="K135" i="19" s="1"/>
  <c r="S136" i="16"/>
  <c r="L135" i="8"/>
  <c r="I135" i="19"/>
  <c r="L135" i="17"/>
  <c r="J135" i="19" s="1"/>
  <c r="E136" i="19"/>
  <c r="F136" i="19"/>
  <c r="S137" i="1"/>
  <c r="G136" i="19" s="1"/>
  <c r="K136" i="19" s="1"/>
  <c r="S137" i="16"/>
  <c r="L136" i="8"/>
  <c r="I136" i="19"/>
  <c r="L136" i="17"/>
  <c r="J136" i="19"/>
  <c r="E137" i="19"/>
  <c r="F137" i="19"/>
  <c r="S138" i="1"/>
  <c r="G137" i="19"/>
  <c r="S138" i="16"/>
  <c r="L137" i="8"/>
  <c r="I137" i="19"/>
  <c r="L137" i="17"/>
  <c r="J137" i="19" s="1"/>
  <c r="E138" i="19"/>
  <c r="F138" i="19"/>
  <c r="S139" i="1"/>
  <c r="G138" i="19" s="1"/>
  <c r="S139" i="16"/>
  <c r="L138" i="8"/>
  <c r="I138" i="19" s="1"/>
  <c r="L138" i="17"/>
  <c r="J138" i="19" s="1"/>
  <c r="E139" i="19"/>
  <c r="F139" i="19"/>
  <c r="S140" i="1"/>
  <c r="G139" i="19"/>
  <c r="S140" i="16"/>
  <c r="L139" i="8"/>
  <c r="I139" i="19" s="1"/>
  <c r="L139" i="17"/>
  <c r="J139" i="19" s="1"/>
  <c r="E140" i="19"/>
  <c r="F140" i="19"/>
  <c r="S141" i="1"/>
  <c r="G140" i="19" s="1"/>
  <c r="S141" i="16"/>
  <c r="L140" i="8"/>
  <c r="I140" i="19" s="1"/>
  <c r="L140" i="17"/>
  <c r="J140" i="19" s="1"/>
  <c r="E141" i="19"/>
  <c r="F141" i="19"/>
  <c r="S142" i="1"/>
  <c r="G141" i="19"/>
  <c r="S142" i="16"/>
  <c r="L141" i="8"/>
  <c r="I141" i="19" s="1"/>
  <c r="L141" i="17"/>
  <c r="J141" i="19" s="1"/>
  <c r="E142" i="19"/>
  <c r="F142" i="19"/>
  <c r="S143" i="1"/>
  <c r="G142" i="19" s="1"/>
  <c r="S143" i="16"/>
  <c r="L142" i="8"/>
  <c r="I142" i="19"/>
  <c r="L142" i="17"/>
  <c r="J142" i="19" s="1"/>
  <c r="E143" i="19"/>
  <c r="F143" i="19"/>
  <c r="S144" i="1"/>
  <c r="G143" i="19"/>
  <c r="S144" i="16"/>
  <c r="L143" i="8"/>
  <c r="I143" i="19" s="1"/>
  <c r="L143" i="17"/>
  <c r="J143" i="19"/>
  <c r="E144" i="19"/>
  <c r="F144" i="19"/>
  <c r="S145" i="1"/>
  <c r="G144" i="19" s="1"/>
  <c r="S145" i="16"/>
  <c r="L144" i="8"/>
  <c r="I144" i="19"/>
  <c r="L144" i="17"/>
  <c r="J144" i="19"/>
  <c r="L144" i="19" s="1"/>
  <c r="E145" i="19"/>
  <c r="F145" i="19"/>
  <c r="S146" i="1"/>
  <c r="G145" i="19" s="1"/>
  <c r="S146" i="16"/>
  <c r="L145" i="8"/>
  <c r="I145" i="19" s="1"/>
  <c r="L145" i="17"/>
  <c r="J145" i="19"/>
  <c r="E146" i="19"/>
  <c r="F146" i="19"/>
  <c r="S147" i="1"/>
  <c r="G146" i="19" s="1"/>
  <c r="S147" i="16"/>
  <c r="L146" i="8"/>
  <c r="I146" i="19" s="1"/>
  <c r="L146" i="17"/>
  <c r="J146" i="19"/>
  <c r="E147" i="19"/>
  <c r="F147" i="19"/>
  <c r="S148" i="1"/>
  <c r="G147" i="19"/>
  <c r="K147" i="19" s="1"/>
  <c r="S148" i="16"/>
  <c r="L147" i="8"/>
  <c r="I147" i="19" s="1"/>
  <c r="L147" i="17"/>
  <c r="J147" i="19" s="1"/>
  <c r="E148" i="19"/>
  <c r="F148" i="19"/>
  <c r="S149" i="1"/>
  <c r="G148" i="19" s="1"/>
  <c r="S149" i="16"/>
  <c r="L148" i="8"/>
  <c r="I148" i="19"/>
  <c r="L148" i="17"/>
  <c r="J148" i="19" s="1"/>
  <c r="E149" i="19"/>
  <c r="F149" i="19"/>
  <c r="S150" i="1"/>
  <c r="G149" i="19"/>
  <c r="K149" i="19" s="1"/>
  <c r="S150" i="16"/>
  <c r="L149" i="8"/>
  <c r="I149" i="19" s="1"/>
  <c r="L149" i="17"/>
  <c r="J149" i="19" s="1"/>
  <c r="E150" i="19"/>
  <c r="F150" i="19"/>
  <c r="S151" i="1"/>
  <c r="G150" i="19" s="1"/>
  <c r="S151" i="16"/>
  <c r="L150" i="8"/>
  <c r="I150" i="19" s="1"/>
  <c r="L150" i="17"/>
  <c r="J150" i="19" s="1"/>
  <c r="D12" i="19"/>
  <c r="D13" i="19"/>
  <c r="D14" i="19"/>
  <c r="D15" i="19" s="1"/>
  <c r="D16" i="19" s="1"/>
  <c r="D17" i="19"/>
  <c r="D18" i="19"/>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I337" i="27"/>
  <c r="I333" i="27"/>
  <c r="I329" i="27"/>
  <c r="I322" i="27"/>
  <c r="I321" i="27"/>
  <c r="I313" i="27"/>
  <c r="I309" i="27"/>
  <c r="I307" i="27"/>
  <c r="I306" i="27"/>
  <c r="I305" i="27"/>
  <c r="I301" i="27"/>
  <c r="I297" i="27"/>
  <c r="I290" i="27"/>
  <c r="I289" i="27"/>
  <c r="I282" i="27"/>
  <c r="I281" i="27"/>
  <c r="I277" i="27"/>
  <c r="I269" i="27"/>
  <c r="I261" i="27"/>
  <c r="I253" i="27"/>
  <c r="I246" i="27"/>
  <c r="I241" i="27"/>
  <c r="I237" i="27"/>
  <c r="I225" i="27"/>
  <c r="I217" i="27"/>
  <c r="I213" i="27"/>
  <c r="S93" i="27"/>
  <c r="R70" i="27"/>
  <c r="R71" i="27"/>
  <c r="R72" i="27"/>
  <c r="R73" i="27"/>
  <c r="R74" i="27"/>
  <c r="R75" i="27"/>
  <c r="R77" i="27"/>
  <c r="R78" i="27"/>
  <c r="R79" i="27"/>
  <c r="R80" i="27"/>
  <c r="R81" i="27"/>
  <c r="R83" i="27"/>
  <c r="R84" i="27"/>
  <c r="R85" i="27"/>
  <c r="R86" i="27"/>
  <c r="R87" i="27"/>
  <c r="R93" i="27" s="1"/>
  <c r="R62" i="27" s="1"/>
  <c r="R88" i="27"/>
  <c r="R89" i="27"/>
  <c r="R90" i="27"/>
  <c r="R91" i="27"/>
  <c r="R92" i="27"/>
  <c r="Q93" i="27"/>
  <c r="N14" i="23" s="1"/>
  <c r="P93" i="27"/>
  <c r="N13" i="23" s="1"/>
  <c r="O93" i="27"/>
  <c r="N12" i="23" s="1"/>
  <c r="N93" i="27"/>
  <c r="N11" i="23" s="1"/>
  <c r="N15" i="23" s="1"/>
  <c r="H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R57" i="27"/>
  <c r="T61" i="27"/>
  <c r="D17" i="27"/>
  <c r="D22" i="27"/>
  <c r="D27" i="27"/>
  <c r="D32" i="27" s="1"/>
  <c r="D37" i="27" s="1"/>
  <c r="D42" i="27" s="1"/>
  <c r="D47" i="27" s="1"/>
  <c r="D52" i="27" s="1"/>
  <c r="D57" i="27" s="1"/>
  <c r="T56" i="27"/>
  <c r="T51" i="27"/>
  <c r="T46" i="27"/>
  <c r="T41" i="27"/>
  <c r="T36" i="27"/>
  <c r="T31" i="27"/>
  <c r="T26" i="27"/>
  <c r="T21" i="27"/>
  <c r="T16" i="27"/>
  <c r="B3" i="27"/>
  <c r="H152" i="26"/>
  <c r="I152" i="26"/>
  <c r="J152" i="26"/>
  <c r="K152" i="26"/>
  <c r="L151" i="26"/>
  <c r="F175" i="26" s="1"/>
  <c r="L150" i="26"/>
  <c r="D13" i="25"/>
  <c r="D14" i="25"/>
  <c r="L149" i="26"/>
  <c r="L148" i="26"/>
  <c r="L147" i="26"/>
  <c r="L146" i="26"/>
  <c r="L145" i="26"/>
  <c r="L144" i="26"/>
  <c r="L143" i="26"/>
  <c r="L142" i="26"/>
  <c r="L141" i="26"/>
  <c r="L140" i="26"/>
  <c r="L139" i="26"/>
  <c r="L138" i="26"/>
  <c r="L137" i="26"/>
  <c r="L136" i="26"/>
  <c r="L135" i="26"/>
  <c r="L134" i="26"/>
  <c r="L133" i="26"/>
  <c r="L132" i="26"/>
  <c r="L131" i="26"/>
  <c r="L130" i="26"/>
  <c r="L129" i="26"/>
  <c r="L128" i="26"/>
  <c r="L127" i="26"/>
  <c r="L126" i="26"/>
  <c r="L125" i="26"/>
  <c r="L124" i="26"/>
  <c r="L123" i="26"/>
  <c r="L122" i="26"/>
  <c r="L121" i="26"/>
  <c r="L120" i="26"/>
  <c r="L119" i="26"/>
  <c r="L118" i="26"/>
  <c r="L117" i="26"/>
  <c r="L116" i="26"/>
  <c r="L115" i="26"/>
  <c r="L114" i="26"/>
  <c r="L113" i="26"/>
  <c r="L112" i="26"/>
  <c r="L111" i="26"/>
  <c r="L110" i="26"/>
  <c r="L109" i="26"/>
  <c r="L108" i="26"/>
  <c r="L107" i="26"/>
  <c r="L106" i="26"/>
  <c r="L105" i="26"/>
  <c r="L104" i="26"/>
  <c r="L103" i="26"/>
  <c r="L102" i="26"/>
  <c r="L101" i="26"/>
  <c r="L100" i="26"/>
  <c r="L99" i="26"/>
  <c r="L98" i="26"/>
  <c r="L97" i="26"/>
  <c r="L96" i="26"/>
  <c r="L95" i="26"/>
  <c r="L94" i="26"/>
  <c r="L93" i="26"/>
  <c r="L92" i="26"/>
  <c r="L91" i="26"/>
  <c r="L90" i="26"/>
  <c r="L89" i="26"/>
  <c r="L88" i="26"/>
  <c r="L87" i="26"/>
  <c r="L86" i="26"/>
  <c r="L85" i="26"/>
  <c r="L84" i="26"/>
  <c r="L83" i="26"/>
  <c r="L82" i="26"/>
  <c r="L81" i="26"/>
  <c r="L80" i="26"/>
  <c r="L79" i="26"/>
  <c r="L78" i="26"/>
  <c r="L77" i="26"/>
  <c r="L76" i="26"/>
  <c r="L75" i="26"/>
  <c r="L74" i="26"/>
  <c r="L73" i="26"/>
  <c r="L72" i="26"/>
  <c r="L71" i="26"/>
  <c r="L70" i="26"/>
  <c r="L69" i="26"/>
  <c r="L68" i="26"/>
  <c r="L67" i="26"/>
  <c r="L66" i="26"/>
  <c r="L65" i="26"/>
  <c r="L64" i="26"/>
  <c r="L63" i="26"/>
  <c r="L62" i="26"/>
  <c r="L61" i="26"/>
  <c r="L60" i="26"/>
  <c r="L59" i="26"/>
  <c r="L58" i="26"/>
  <c r="L57" i="26"/>
  <c r="L56" i="26"/>
  <c r="L55" i="26"/>
  <c r="L54" i="26"/>
  <c r="L53" i="26"/>
  <c r="L52" i="26"/>
  <c r="L51" i="26"/>
  <c r="L50" i="26"/>
  <c r="L49" i="26"/>
  <c r="L48" i="26"/>
  <c r="L47" i="26"/>
  <c r="L46" i="26"/>
  <c r="L45" i="26"/>
  <c r="L44" i="26"/>
  <c r="L43" i="26"/>
  <c r="L42" i="26"/>
  <c r="L41" i="26"/>
  <c r="L40" i="26"/>
  <c r="L39" i="26"/>
  <c r="L38" i="26"/>
  <c r="L37" i="26"/>
  <c r="L36" i="26"/>
  <c r="L35" i="26"/>
  <c r="L34" i="26"/>
  <c r="L33" i="26"/>
  <c r="L32" i="26"/>
  <c r="L31" i="26"/>
  <c r="L30" i="26"/>
  <c r="L29" i="26"/>
  <c r="L28" i="26"/>
  <c r="L27" i="26"/>
  <c r="L26" i="26"/>
  <c r="L25" i="26"/>
  <c r="L24" i="26"/>
  <c r="L23" i="26"/>
  <c r="L22" i="26"/>
  <c r="L21" i="26"/>
  <c r="L20" i="26"/>
  <c r="L19" i="26"/>
  <c r="L18" i="26"/>
  <c r="L17" i="26"/>
  <c r="L16" i="26"/>
  <c r="L15" i="26"/>
  <c r="L14" i="26"/>
  <c r="L13" i="26"/>
  <c r="L12" i="26"/>
  <c r="L11" i="26"/>
  <c r="D11" i="26"/>
  <c r="S152" i="25"/>
  <c r="S151" i="25"/>
  <c r="S150" i="25"/>
  <c r="S149" i="25"/>
  <c r="S148" i="25"/>
  <c r="S147" i="25"/>
  <c r="S146" i="25"/>
  <c r="S145" i="25"/>
  <c r="S144" i="25"/>
  <c r="S143" i="25"/>
  <c r="S142" i="25"/>
  <c r="S141" i="25"/>
  <c r="S140" i="25"/>
  <c r="S139" i="25"/>
  <c r="S138" i="25"/>
  <c r="S137" i="25"/>
  <c r="S136" i="25"/>
  <c r="S135" i="25"/>
  <c r="S134" i="25"/>
  <c r="S133" i="25"/>
  <c r="S132" i="25"/>
  <c r="S131" i="25"/>
  <c r="S130" i="25"/>
  <c r="S129" i="25"/>
  <c r="S128" i="25"/>
  <c r="S127" i="25"/>
  <c r="S126" i="25"/>
  <c r="S125" i="25"/>
  <c r="S124" i="25"/>
  <c r="S123" i="25"/>
  <c r="S122" i="25"/>
  <c r="S121" i="25"/>
  <c r="S120" i="25"/>
  <c r="S119" i="25"/>
  <c r="S118" i="25"/>
  <c r="S117" i="25"/>
  <c r="S116" i="25"/>
  <c r="S115" i="25"/>
  <c r="S114" i="25"/>
  <c r="S113" i="25"/>
  <c r="S112" i="25"/>
  <c r="S111" i="25"/>
  <c r="S110" i="25"/>
  <c r="S109" i="25"/>
  <c r="S108" i="25"/>
  <c r="S107" i="25"/>
  <c r="S106" i="25"/>
  <c r="S105" i="25"/>
  <c r="S104" i="25"/>
  <c r="S103" i="25"/>
  <c r="S102" i="25"/>
  <c r="S101" i="25"/>
  <c r="S100" i="25"/>
  <c r="S99" i="25"/>
  <c r="S98" i="25"/>
  <c r="S97" i="25"/>
  <c r="S96" i="25"/>
  <c r="S95" i="25"/>
  <c r="S94" i="25"/>
  <c r="S93" i="25"/>
  <c r="S92" i="25"/>
  <c r="S91" i="25"/>
  <c r="S90" i="25"/>
  <c r="S89" i="25"/>
  <c r="S88" i="25"/>
  <c r="S87" i="25"/>
  <c r="S86" i="25"/>
  <c r="S85" i="25"/>
  <c r="S84" i="25"/>
  <c r="S83" i="25"/>
  <c r="S82" i="25"/>
  <c r="S81" i="25"/>
  <c r="S80" i="25"/>
  <c r="S79" i="25"/>
  <c r="S78" i="25"/>
  <c r="S77" i="25"/>
  <c r="S76" i="25"/>
  <c r="S75" i="25"/>
  <c r="S74" i="25"/>
  <c r="S73" i="25"/>
  <c r="S72" i="25"/>
  <c r="S71" i="25"/>
  <c r="S70" i="25"/>
  <c r="S69" i="25"/>
  <c r="S68" i="25"/>
  <c r="S67" i="25"/>
  <c r="S66" i="25"/>
  <c r="S65" i="25"/>
  <c r="S64" i="25"/>
  <c r="S63" i="25"/>
  <c r="S62" i="25"/>
  <c r="S61" i="25"/>
  <c r="S60" i="25"/>
  <c r="S59" i="25"/>
  <c r="S58" i="25"/>
  <c r="S57" i="25"/>
  <c r="S56" i="25"/>
  <c r="S55" i="25"/>
  <c r="S54" i="25"/>
  <c r="S53"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R12" i="9"/>
  <c r="R17" i="9"/>
  <c r="R22" i="9"/>
  <c r="R27" i="9"/>
  <c r="R32" i="9"/>
  <c r="R37" i="9"/>
  <c r="R42" i="9"/>
  <c r="R47" i="9"/>
  <c r="R52" i="9"/>
  <c r="R57" i="9"/>
  <c r="R70" i="9"/>
  <c r="R71" i="9"/>
  <c r="R72" i="9"/>
  <c r="R73" i="9"/>
  <c r="R74" i="9"/>
  <c r="R75" i="9"/>
  <c r="R77" i="9"/>
  <c r="R78" i="9"/>
  <c r="R79" i="9"/>
  <c r="R80" i="9"/>
  <c r="R81" i="9"/>
  <c r="R83" i="9"/>
  <c r="R84" i="9"/>
  <c r="R85" i="9"/>
  <c r="R86" i="9"/>
  <c r="R87" i="9"/>
  <c r="R88" i="9"/>
  <c r="R89" i="9"/>
  <c r="R90" i="9"/>
  <c r="R91" i="9"/>
  <c r="R92" i="9"/>
  <c r="O11" i="20"/>
  <c r="O10" i="20"/>
  <c r="O19" i="20"/>
  <c r="R12" i="18"/>
  <c r="R17" i="18"/>
  <c r="R22" i="18"/>
  <c r="R27" i="18"/>
  <c r="R32" i="18"/>
  <c r="R37" i="18"/>
  <c r="R42" i="18"/>
  <c r="R47" i="18"/>
  <c r="R52" i="18"/>
  <c r="R57" i="18"/>
  <c r="R70" i="18"/>
  <c r="R71" i="18"/>
  <c r="R72" i="18"/>
  <c r="R73" i="18"/>
  <c r="R74" i="18"/>
  <c r="R75" i="18"/>
  <c r="R77" i="18"/>
  <c r="R78" i="18"/>
  <c r="R79" i="18"/>
  <c r="R80" i="18"/>
  <c r="R81" i="18"/>
  <c r="R83" i="18"/>
  <c r="R84" i="18"/>
  <c r="R85" i="18"/>
  <c r="R86" i="18"/>
  <c r="R87" i="18"/>
  <c r="R88" i="18"/>
  <c r="R89" i="18"/>
  <c r="R90" i="18"/>
  <c r="R91" i="18"/>
  <c r="R92" i="18"/>
  <c r="S152" i="1"/>
  <c r="F176" i="1" s="1"/>
  <c r="F177" i="1" s="1"/>
  <c r="F178" i="1" s="1"/>
  <c r="L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c r="D101" i="16" s="1"/>
  <c r="D102" i="16" s="1"/>
  <c r="D103" i="16" s="1"/>
  <c r="D104" i="16" s="1"/>
  <c r="D105" i="16" s="1"/>
  <c r="D106" i="16" s="1"/>
  <c r="D107" i="16" s="1"/>
  <c r="D108" i="16" s="1"/>
  <c r="D109" i="16" s="1"/>
  <c r="D110" i="16" s="1"/>
  <c r="D111" i="16" s="1"/>
  <c r="D112"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F111" i="16"/>
  <c r="E112" i="16"/>
  <c r="F112" i="16"/>
  <c r="E113" i="16"/>
  <c r="F113" i="16"/>
  <c r="E114" i="16"/>
  <c r="F114" i="16"/>
  <c r="E115" i="16"/>
  <c r="F115" i="16"/>
  <c r="E116" i="16"/>
  <c r="F116" i="16"/>
  <c r="D11" i="15"/>
  <c r="D11" i="13"/>
  <c r="D12" i="13"/>
  <c r="D13" i="13" s="1"/>
  <c r="D14" i="13" s="1"/>
  <c r="D15" i="13" s="1"/>
  <c r="D16" i="13" s="1"/>
  <c r="D17" i="13" s="1"/>
  <c r="D18" i="13" s="1"/>
  <c r="D19" i="13" s="1"/>
  <c r="D20" i="13" s="1"/>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I207" i="9"/>
  <c r="I211" i="9"/>
  <c r="I212" i="9"/>
  <c r="I215" i="9"/>
  <c r="I219" i="9"/>
  <c r="I221" i="9"/>
  <c r="I223" i="9"/>
  <c r="I228" i="9"/>
  <c r="I231" i="9"/>
  <c r="I233" i="9"/>
  <c r="I235" i="9"/>
  <c r="I236" i="9"/>
  <c r="I242" i="9"/>
  <c r="I243" i="9"/>
  <c r="I244" i="9"/>
  <c r="I245" i="9"/>
  <c r="I247" i="9"/>
  <c r="I251" i="9"/>
  <c r="I252" i="9"/>
  <c r="I253" i="9"/>
  <c r="I254" i="9"/>
  <c r="I259" i="9"/>
  <c r="I260" i="9"/>
  <c r="I261" i="9"/>
  <c r="I263" i="9"/>
  <c r="I268" i="9"/>
  <c r="I270" i="9"/>
  <c r="I271" i="9"/>
  <c r="I272" i="9"/>
  <c r="I274" i="9"/>
  <c r="I275" i="9"/>
  <c r="I277" i="9"/>
  <c r="I278" i="9"/>
  <c r="I279" i="9"/>
  <c r="I282" i="9"/>
  <c r="I284" i="9"/>
  <c r="I285" i="9"/>
  <c r="I286" i="9"/>
  <c r="I287" i="9"/>
  <c r="I290" i="9"/>
  <c r="E103" i="1"/>
  <c r="I291" i="9" s="1"/>
  <c r="F103" i="1"/>
  <c r="E104" i="1"/>
  <c r="F104" i="1"/>
  <c r="E105" i="1"/>
  <c r="I293" i="9" s="1"/>
  <c r="F105" i="1"/>
  <c r="E106" i="1"/>
  <c r="I294" i="9" s="1"/>
  <c r="F106" i="1"/>
  <c r="E107" i="1"/>
  <c r="I295" i="9" s="1"/>
  <c r="F107" i="1"/>
  <c r="E108" i="1"/>
  <c r="I296" i="9" s="1"/>
  <c r="F108" i="1"/>
  <c r="E109" i="1"/>
  <c r="I297" i="9" s="1"/>
  <c r="F109" i="1"/>
  <c r="E110" i="1"/>
  <c r="I298" i="9" s="1"/>
  <c r="F110" i="1"/>
  <c r="E111" i="1"/>
  <c r="I299" i="9" s="1"/>
  <c r="F111" i="1"/>
  <c r="E112" i="1"/>
  <c r="F112" i="1"/>
  <c r="E113" i="1"/>
  <c r="I301" i="9" s="1"/>
  <c r="F113" i="1"/>
  <c r="E114" i="1"/>
  <c r="I302" i="9" s="1"/>
  <c r="F114" i="1"/>
  <c r="E115" i="1"/>
  <c r="I303" i="9" s="1"/>
  <c r="F115" i="1"/>
  <c r="E116" i="1"/>
  <c r="I304" i="9" s="1"/>
  <c r="F116" i="1"/>
  <c r="E117" i="1"/>
  <c r="I305" i="9" s="1"/>
  <c r="F117" i="1"/>
  <c r="E118" i="1"/>
  <c r="I306" i="9" s="1"/>
  <c r="F118" i="1"/>
  <c r="E119" i="1"/>
  <c r="I307" i="9" s="1"/>
  <c r="F119" i="1"/>
  <c r="E120" i="1"/>
  <c r="F120" i="1"/>
  <c r="E121" i="1"/>
  <c r="I309" i="9" s="1"/>
  <c r="F121" i="1"/>
  <c r="E122" i="1"/>
  <c r="I310" i="9" s="1"/>
  <c r="F122" i="1"/>
  <c r="E123" i="1"/>
  <c r="I311" i="9" s="1"/>
  <c r="F123" i="1"/>
  <c r="E124" i="1"/>
  <c r="F124" i="1"/>
  <c r="E125" i="1"/>
  <c r="F125" i="1"/>
  <c r="E126" i="1"/>
  <c r="I314" i="9" s="1"/>
  <c r="F126" i="1"/>
  <c r="E127" i="1"/>
  <c r="I315" i="9" s="1"/>
  <c r="F127" i="1"/>
  <c r="E128" i="1"/>
  <c r="I316" i="9" s="1"/>
  <c r="F128" i="1"/>
  <c r="E129" i="1"/>
  <c r="I317" i="9" s="1"/>
  <c r="F129" i="1"/>
  <c r="E130" i="1"/>
  <c r="I318" i="9" s="1"/>
  <c r="F130" i="1"/>
  <c r="E131" i="1"/>
  <c r="I319" i="9" s="1"/>
  <c r="F131" i="1"/>
  <c r="E132" i="1"/>
  <c r="F132" i="1"/>
  <c r="E133" i="1"/>
  <c r="F133" i="1"/>
  <c r="E134" i="1"/>
  <c r="I322" i="9" s="1"/>
  <c r="F134" i="1"/>
  <c r="E135" i="1"/>
  <c r="I323" i="9" s="1"/>
  <c r="F135" i="1"/>
  <c r="E136" i="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F145" i="1"/>
  <c r="E146" i="1"/>
  <c r="I334" i="9" s="1"/>
  <c r="F146" i="1"/>
  <c r="E147" i="1"/>
  <c r="I335" i="9" s="1"/>
  <c r="F147" i="1"/>
  <c r="E148" i="1"/>
  <c r="I336" i="9" s="1"/>
  <c r="F148" i="1"/>
  <c r="E149" i="1"/>
  <c r="I337" i="9" s="1"/>
  <c r="F149" i="1"/>
  <c r="E150" i="1"/>
  <c r="I338" i="9" s="1"/>
  <c r="F150" i="1"/>
  <c r="E151" i="1"/>
  <c r="I339" i="9" s="1"/>
  <c r="F151" i="1"/>
  <c r="I328" i="9"/>
  <c r="I312" i="9"/>
  <c r="I313" i="9"/>
  <c r="I320" i="9"/>
  <c r="I321" i="9"/>
  <c r="I324" i="9"/>
  <c r="I333" i="9"/>
  <c r="I300" i="9"/>
  <c r="I308" i="9"/>
  <c r="I276" i="9"/>
  <c r="I280" i="9"/>
  <c r="I281" i="9"/>
  <c r="I283" i="9"/>
  <c r="I288" i="9"/>
  <c r="I289" i="9"/>
  <c r="I292" i="9"/>
  <c r="I227" i="9"/>
  <c r="I229" i="9"/>
  <c r="I230" i="9"/>
  <c r="I232" i="9"/>
  <c r="I234" i="9"/>
  <c r="I237" i="9"/>
  <c r="I238" i="9"/>
  <c r="I239" i="9"/>
  <c r="I240" i="9"/>
  <c r="I241" i="9"/>
  <c r="I246" i="9"/>
  <c r="I248" i="9"/>
  <c r="I249" i="9"/>
  <c r="I250" i="9"/>
  <c r="I255" i="9"/>
  <c r="I256" i="9"/>
  <c r="I257" i="9"/>
  <c r="I258" i="9"/>
  <c r="I262" i="9"/>
  <c r="I264" i="9"/>
  <c r="I265" i="9"/>
  <c r="I266" i="9"/>
  <c r="I267" i="9"/>
  <c r="I269" i="9"/>
  <c r="I273" i="9"/>
  <c r="I205" i="9"/>
  <c r="I206" i="9"/>
  <c r="I208" i="9"/>
  <c r="I209" i="9"/>
  <c r="I210" i="9"/>
  <c r="I213" i="9"/>
  <c r="I214" i="9"/>
  <c r="I216" i="9"/>
  <c r="I217" i="9"/>
  <c r="I218" i="9"/>
  <c r="I220" i="9"/>
  <c r="I222" i="9"/>
  <c r="I224" i="9"/>
  <c r="I225" i="9"/>
  <c r="I226" i="9"/>
  <c r="D13" i="1"/>
  <c r="D14" i="1" s="1"/>
  <c r="D15" i="1" s="1"/>
  <c r="D16" i="1" s="1"/>
  <c r="D17" i="1" s="1"/>
  <c r="D18" i="1"/>
  <c r="D19" i="1" s="1"/>
  <c r="D20" i="1" s="1"/>
  <c r="D21" i="1"/>
  <c r="H152" i="8"/>
  <c r="I152" i="8"/>
  <c r="J152" i="8"/>
  <c r="K152" i="8"/>
  <c r="AA34" i="19"/>
  <c r="Z34" i="19"/>
  <c r="Y34" i="19"/>
  <c r="X34" i="19"/>
  <c r="W34" i="19"/>
  <c r="AA33" i="19"/>
  <c r="Z33" i="19"/>
  <c r="Y33" i="19"/>
  <c r="X33" i="19"/>
  <c r="W33" i="19"/>
  <c r="AA32" i="19"/>
  <c r="Z32" i="19"/>
  <c r="Y32" i="19"/>
  <c r="X32" i="19"/>
  <c r="W32" i="19"/>
  <c r="AA31" i="19"/>
  <c r="Z31" i="19"/>
  <c r="Y31" i="19"/>
  <c r="X31" i="19"/>
  <c r="W31" i="19"/>
  <c r="AA30" i="19"/>
  <c r="Z30" i="19"/>
  <c r="Y30" i="19"/>
  <c r="X30" i="19"/>
  <c r="W30" i="19"/>
  <c r="AA29" i="19"/>
  <c r="Z29" i="19"/>
  <c r="Y29" i="19"/>
  <c r="X29" i="19"/>
  <c r="W29" i="19"/>
  <c r="AA28" i="19"/>
  <c r="Z28" i="19"/>
  <c r="Y28" i="19"/>
  <c r="X28" i="19"/>
  <c r="W28" i="19"/>
  <c r="AA27" i="19"/>
  <c r="Z27" i="19"/>
  <c r="Y27" i="19"/>
  <c r="X27" i="19"/>
  <c r="W27" i="19"/>
  <c r="AA26" i="19"/>
  <c r="Z26" i="19"/>
  <c r="Y26" i="19"/>
  <c r="X26" i="19"/>
  <c r="W26" i="19"/>
  <c r="AA25" i="19"/>
  <c r="Z25" i="19"/>
  <c r="Y25" i="19"/>
  <c r="X25" i="19"/>
  <c r="AA23" i="19"/>
  <c r="Z23" i="19"/>
  <c r="Y23" i="19"/>
  <c r="X23" i="19"/>
  <c r="W23" i="19"/>
  <c r="AA22" i="19"/>
  <c r="Z22" i="19"/>
  <c r="Y22" i="19"/>
  <c r="X22" i="19"/>
  <c r="W22" i="19"/>
  <c r="AA21" i="19"/>
  <c r="Z21" i="19"/>
  <c r="Y21" i="19"/>
  <c r="X21" i="19"/>
  <c r="W21" i="19"/>
  <c r="AA20" i="19"/>
  <c r="Z20" i="19"/>
  <c r="Y20" i="19"/>
  <c r="X20" i="19"/>
  <c r="W20" i="19"/>
  <c r="AA19" i="19"/>
  <c r="Z19" i="19"/>
  <c r="Y19" i="19"/>
  <c r="X19" i="19"/>
  <c r="AA17" i="19"/>
  <c r="Z17" i="19"/>
  <c r="Y17" i="19"/>
  <c r="X17" i="19"/>
  <c r="W17" i="19"/>
  <c r="AA16" i="19"/>
  <c r="Z16" i="19"/>
  <c r="Y16" i="19"/>
  <c r="X16" i="19"/>
  <c r="W16" i="19"/>
  <c r="AA15" i="19"/>
  <c r="Z15" i="19"/>
  <c r="Y15" i="19"/>
  <c r="X15" i="19"/>
  <c r="W15" i="19"/>
  <c r="AA14" i="19"/>
  <c r="Z14" i="19"/>
  <c r="Y14" i="19"/>
  <c r="X14" i="19"/>
  <c r="W14" i="19"/>
  <c r="AA13" i="19"/>
  <c r="Z13" i="19"/>
  <c r="Y13" i="19"/>
  <c r="X13" i="19"/>
  <c r="W13" i="19"/>
  <c r="AA12" i="19"/>
  <c r="Z12" i="19"/>
  <c r="Z11" i="19" s="1"/>
  <c r="Y12" i="19"/>
  <c r="X12" i="19"/>
  <c r="W25" i="19"/>
  <c r="W19" i="19"/>
  <c r="W12" i="19"/>
  <c r="Q11" i="19"/>
  <c r="I11" i="19"/>
  <c r="I12" i="19"/>
  <c r="I13" i="19"/>
  <c r="I14" i="19"/>
  <c r="I15" i="19"/>
  <c r="I16" i="19"/>
  <c r="I17" i="19"/>
  <c r="I18" i="19"/>
  <c r="I19" i="19"/>
  <c r="I20" i="19"/>
  <c r="I21" i="19"/>
  <c r="I22" i="19"/>
  <c r="I23" i="19"/>
  <c r="I24" i="19"/>
  <c r="I25" i="19"/>
  <c r="I26" i="19"/>
  <c r="I27" i="19"/>
  <c r="I28" i="19"/>
  <c r="I29" i="19"/>
  <c r="I30" i="19"/>
  <c r="L151" i="17"/>
  <c r="G11" i="19"/>
  <c r="G12" i="19"/>
  <c r="G13" i="19"/>
  <c r="G14" i="19"/>
  <c r="G15" i="19"/>
  <c r="G20" i="19"/>
  <c r="G21" i="19"/>
  <c r="G22" i="19"/>
  <c r="G23" i="19"/>
  <c r="G24" i="19"/>
  <c r="G25" i="19"/>
  <c r="G26" i="19"/>
  <c r="G27" i="19"/>
  <c r="G28" i="19"/>
  <c r="G29" i="19"/>
  <c r="G30" i="19"/>
  <c r="S152" i="16"/>
  <c r="F176" i="16" s="1"/>
  <c r="F177" i="16" s="1"/>
  <c r="F178" i="16" s="1"/>
  <c r="G151" i="19"/>
  <c r="H152" i="19"/>
  <c r="G152" i="19"/>
  <c r="K152" i="19" s="1"/>
  <c r="F69" i="21"/>
  <c r="F70" i="21" s="1"/>
  <c r="F59" i="21"/>
  <c r="F60" i="21" s="1"/>
  <c r="F61" i="21" s="1"/>
  <c r="F62" i="21" s="1"/>
  <c r="F63" i="21" s="1"/>
  <c r="F64" i="21" s="1"/>
  <c r="F65" i="21" s="1"/>
  <c r="F66" i="21" s="1"/>
  <c r="F67" i="21" s="1"/>
  <c r="F68" i="21" s="1"/>
  <c r="F57" i="21"/>
  <c r="F58" i="21" s="1"/>
  <c r="F55" i="21"/>
  <c r="F56" i="21" s="1"/>
  <c r="F45" i="21"/>
  <c r="F46" i="21" s="1"/>
  <c r="F47" i="21" s="1"/>
  <c r="F48" i="21" s="1"/>
  <c r="F49" i="21" s="1"/>
  <c r="F50" i="21" s="1"/>
  <c r="F51" i="21" s="1"/>
  <c r="F52" i="21" s="1"/>
  <c r="F53" i="21" s="1"/>
  <c r="F54" i="21" s="1"/>
  <c r="F38" i="21"/>
  <c r="F39" i="21" s="1"/>
  <c r="F40" i="21" s="1"/>
  <c r="F41" i="21" s="1"/>
  <c r="F42" i="21" s="1"/>
  <c r="F43" i="21" s="1"/>
  <c r="F44" i="21" s="1"/>
  <c r="F33" i="21"/>
  <c r="F34" i="21" s="1"/>
  <c r="F35" i="21" s="1"/>
  <c r="F36" i="21" s="1"/>
  <c r="F37" i="21" s="1"/>
  <c r="F32" i="21"/>
  <c r="F26" i="21"/>
  <c r="F19" i="21"/>
  <c r="F20" i="21" s="1"/>
  <c r="F17" i="21"/>
  <c r="Q153" i="1"/>
  <c r="P153" i="1"/>
  <c r="O153" i="1"/>
  <c r="N153" i="1"/>
  <c r="M153" i="1"/>
  <c r="L153" i="1"/>
  <c r="K153" i="1"/>
  <c r="J153" i="1"/>
  <c r="I153" i="1"/>
  <c r="H153" i="1"/>
  <c r="N11" i="20"/>
  <c r="O9" i="20"/>
  <c r="S93" i="18"/>
  <c r="Q93" i="18"/>
  <c r="P93" i="18"/>
  <c r="O93" i="18"/>
  <c r="N93" i="18"/>
  <c r="H93" i="18"/>
  <c r="T92" i="18"/>
  <c r="T91" i="18"/>
  <c r="T90" i="18"/>
  <c r="T89" i="18"/>
  <c r="T88" i="18"/>
  <c r="T87" i="18"/>
  <c r="T86" i="18"/>
  <c r="T85" i="18"/>
  <c r="T84" i="18"/>
  <c r="T83" i="18"/>
  <c r="T81" i="18"/>
  <c r="T80" i="18"/>
  <c r="T79" i="18"/>
  <c r="T78" i="18"/>
  <c r="T77" i="18"/>
  <c r="T75" i="18"/>
  <c r="T74" i="18"/>
  <c r="T73" i="18"/>
  <c r="T72" i="18"/>
  <c r="T71" i="18"/>
  <c r="T70" i="18"/>
  <c r="T61" i="18"/>
  <c r="T56" i="18"/>
  <c r="D17" i="18"/>
  <c r="D22" i="18" s="1"/>
  <c r="D27" i="18" s="1"/>
  <c r="D32" i="18" s="1"/>
  <c r="D37" i="18" s="1"/>
  <c r="D42" i="18" s="1"/>
  <c r="D47" i="18" s="1"/>
  <c r="D52" i="18" s="1"/>
  <c r="D57" i="18" s="1"/>
  <c r="D17" i="9"/>
  <c r="D22" i="9"/>
  <c r="D27" i="9" s="1"/>
  <c r="D32" i="9"/>
  <c r="D37" i="9"/>
  <c r="D42" i="9" s="1"/>
  <c r="D47" i="9" s="1"/>
  <c r="D52" i="9" s="1"/>
  <c r="D57" i="9" s="1"/>
  <c r="T41" i="9"/>
  <c r="T36" i="9"/>
  <c r="B3" i="22"/>
  <c r="B3" i="21"/>
  <c r="T72" i="9"/>
  <c r="T75" i="9"/>
  <c r="T74" i="9"/>
  <c r="T73" i="9"/>
  <c r="T71" i="9"/>
  <c r="E151" i="19"/>
  <c r="T92" i="9"/>
  <c r="T91" i="9"/>
  <c r="T90" i="9"/>
  <c r="T89" i="9"/>
  <c r="T88" i="9"/>
  <c r="T87" i="9"/>
  <c r="T86" i="9"/>
  <c r="T85" i="9"/>
  <c r="T84" i="9"/>
  <c r="T83" i="9"/>
  <c r="T81" i="9"/>
  <c r="T80" i="9"/>
  <c r="T79" i="9"/>
  <c r="T78" i="9"/>
  <c r="T77" i="9"/>
  <c r="T70" i="9"/>
  <c r="V34" i="19"/>
  <c r="AH34" i="19" s="1"/>
  <c r="V33" i="19"/>
  <c r="V32" i="19"/>
  <c r="V31" i="19"/>
  <c r="V30" i="19"/>
  <c r="AH30" i="19" s="1"/>
  <c r="V29" i="19"/>
  <c r="AH29" i="19" s="1"/>
  <c r="V28" i="19"/>
  <c r="AH28" i="19" s="1"/>
  <c r="V27" i="19"/>
  <c r="V26" i="19"/>
  <c r="AH26" i="19" s="1"/>
  <c r="V25" i="19"/>
  <c r="V23" i="19"/>
  <c r="V22" i="19"/>
  <c r="V21" i="19"/>
  <c r="V20" i="19"/>
  <c r="V19" i="19"/>
  <c r="V17" i="19"/>
  <c r="AH17" i="19" s="1"/>
  <c r="V16" i="19"/>
  <c r="V15" i="19"/>
  <c r="V14" i="19"/>
  <c r="V13" i="19"/>
  <c r="V12" i="19"/>
  <c r="AH12" i="19" s="1"/>
  <c r="U34" i="19"/>
  <c r="AG34" i="19" s="1"/>
  <c r="T34" i="19"/>
  <c r="AF34" i="19" s="1"/>
  <c r="S34" i="19"/>
  <c r="R34" i="19"/>
  <c r="U33" i="19"/>
  <c r="T33" i="19"/>
  <c r="AF33" i="19" s="1"/>
  <c r="S33" i="19"/>
  <c r="AE33" i="19" s="1"/>
  <c r="R33" i="19"/>
  <c r="U32" i="19"/>
  <c r="T32" i="19"/>
  <c r="AF32" i="19" s="1"/>
  <c r="S32" i="19"/>
  <c r="AE32" i="19" s="1"/>
  <c r="R32" i="19"/>
  <c r="AD32" i="19" s="1"/>
  <c r="U31" i="19"/>
  <c r="AG31" i="19" s="1"/>
  <c r="T31" i="19"/>
  <c r="S31" i="19"/>
  <c r="R31" i="19"/>
  <c r="U30" i="19"/>
  <c r="T30" i="19"/>
  <c r="AF30" i="19" s="1"/>
  <c r="S30" i="19"/>
  <c r="AE30" i="19" s="1"/>
  <c r="R30" i="19"/>
  <c r="U29" i="19"/>
  <c r="T29" i="19"/>
  <c r="S29" i="19"/>
  <c r="R29" i="19"/>
  <c r="AD29" i="19" s="1"/>
  <c r="U28" i="19"/>
  <c r="T28" i="19"/>
  <c r="AF28" i="19" s="1"/>
  <c r="S28" i="19"/>
  <c r="AE28" i="19" s="1"/>
  <c r="R28" i="19"/>
  <c r="AD28" i="19" s="1"/>
  <c r="U27" i="19"/>
  <c r="T27" i="19"/>
  <c r="S27" i="19"/>
  <c r="R27" i="19"/>
  <c r="U26" i="19"/>
  <c r="T26" i="19"/>
  <c r="AF26" i="19" s="1"/>
  <c r="S26" i="19"/>
  <c r="R26" i="19"/>
  <c r="U25" i="19"/>
  <c r="AG25" i="19" s="1"/>
  <c r="T25" i="19"/>
  <c r="AF25" i="19" s="1"/>
  <c r="S25" i="19"/>
  <c r="AE25" i="19" s="1"/>
  <c r="R25" i="19"/>
  <c r="U23" i="19"/>
  <c r="AG23" i="19" s="1"/>
  <c r="T23" i="19"/>
  <c r="S23" i="19"/>
  <c r="AE23" i="19" s="1"/>
  <c r="R23" i="19"/>
  <c r="AD23" i="19" s="1"/>
  <c r="U22" i="19"/>
  <c r="AG22" i="19" s="1"/>
  <c r="T22" i="19"/>
  <c r="S22" i="19"/>
  <c r="R22" i="19"/>
  <c r="AD22" i="19" s="1"/>
  <c r="U21" i="19"/>
  <c r="AG21" i="19" s="1"/>
  <c r="T21" i="19"/>
  <c r="AF21" i="19" s="1"/>
  <c r="S21" i="19"/>
  <c r="AE21" i="19" s="1"/>
  <c r="R21" i="19"/>
  <c r="AD21" i="19" s="1"/>
  <c r="U20" i="19"/>
  <c r="T20" i="19"/>
  <c r="S20" i="19"/>
  <c r="R20" i="19"/>
  <c r="U19" i="19"/>
  <c r="T19" i="19"/>
  <c r="T18" i="19" s="1"/>
  <c r="S19" i="19"/>
  <c r="AE19" i="19" s="1"/>
  <c r="R19" i="19"/>
  <c r="U17" i="19"/>
  <c r="T17" i="19"/>
  <c r="AF17" i="19" s="1"/>
  <c r="S17" i="19"/>
  <c r="R17" i="19"/>
  <c r="AD17" i="19" s="1"/>
  <c r="U16" i="19"/>
  <c r="AG16" i="19" s="1"/>
  <c r="T16" i="19"/>
  <c r="AF16" i="19" s="1"/>
  <c r="S16" i="19"/>
  <c r="AE16" i="19" s="1"/>
  <c r="R16" i="19"/>
  <c r="AD16" i="19" s="1"/>
  <c r="U15" i="19"/>
  <c r="T15" i="19"/>
  <c r="AF15" i="19" s="1"/>
  <c r="S15" i="19"/>
  <c r="AE15" i="19" s="1"/>
  <c r="R15" i="19"/>
  <c r="AD15" i="19" s="1"/>
  <c r="U14" i="19"/>
  <c r="T14" i="19"/>
  <c r="S14" i="19"/>
  <c r="R14" i="19"/>
  <c r="AD14" i="19" s="1"/>
  <c r="U13" i="19"/>
  <c r="AG13" i="19" s="1"/>
  <c r="T13" i="19"/>
  <c r="S13" i="19"/>
  <c r="AE13" i="19" s="1"/>
  <c r="R13" i="19"/>
  <c r="AD13" i="19" s="1"/>
  <c r="U12" i="19"/>
  <c r="T12" i="19"/>
  <c r="AF12" i="19" s="1"/>
  <c r="S12" i="19"/>
  <c r="AE12" i="19" s="1"/>
  <c r="R12" i="19"/>
  <c r="F110" i="17"/>
  <c r="E108" i="17"/>
  <c r="E107" i="17"/>
  <c r="F106" i="16"/>
  <c r="E106" i="16"/>
  <c r="I321" i="18" s="1"/>
  <c r="E105" i="16"/>
  <c r="I320" i="18" s="1"/>
  <c r="E103" i="17"/>
  <c r="F103" i="16"/>
  <c r="I312" i="18"/>
  <c r="I289" i="18"/>
  <c r="I257" i="18"/>
  <c r="I256" i="18"/>
  <c r="I243" i="18"/>
  <c r="Q12" i="19"/>
  <c r="AC12" i="19" s="1"/>
  <c r="Q13" i="19"/>
  <c r="AC13" i="19"/>
  <c r="Q14" i="19"/>
  <c r="AC14" i="19"/>
  <c r="Q15" i="19"/>
  <c r="AC15" i="19" s="1"/>
  <c r="Q16" i="19"/>
  <c r="AC16" i="19" s="1"/>
  <c r="Q17" i="19"/>
  <c r="AC17" i="19" s="1"/>
  <c r="Q18" i="19"/>
  <c r="AC18" i="19"/>
  <c r="Q19" i="19"/>
  <c r="AC19" i="19" s="1"/>
  <c r="Q20" i="19"/>
  <c r="AC20" i="19" s="1"/>
  <c r="Q21" i="19"/>
  <c r="AC21" i="19"/>
  <c r="Q22" i="19"/>
  <c r="AC22" i="19"/>
  <c r="Q23" i="19"/>
  <c r="AC23" i="19" s="1"/>
  <c r="Q24" i="19"/>
  <c r="AC24" i="19" s="1"/>
  <c r="Q25" i="19"/>
  <c r="AC25" i="19"/>
  <c r="Q26" i="19"/>
  <c r="AC26" i="19"/>
  <c r="Q27" i="19"/>
  <c r="AC27" i="19" s="1"/>
  <c r="Q28" i="19"/>
  <c r="AC28" i="19" s="1"/>
  <c r="Q29" i="19"/>
  <c r="AC29" i="19"/>
  <c r="Q30" i="19"/>
  <c r="AC30" i="19"/>
  <c r="Q31" i="19"/>
  <c r="AC31" i="19" s="1"/>
  <c r="Q32" i="19"/>
  <c r="AC32" i="19" s="1"/>
  <c r="Q33" i="19"/>
  <c r="AC33" i="19" s="1"/>
  <c r="Q34" i="19"/>
  <c r="AC34" i="19"/>
  <c r="AC11"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E110" i="17"/>
  <c r="E109" i="17"/>
  <c r="F108" i="17"/>
  <c r="F107" i="17"/>
  <c r="F106" i="17"/>
  <c r="E106" i="17"/>
  <c r="F104" i="17"/>
  <c r="E104" i="17"/>
  <c r="F103" i="17"/>
  <c r="E102" i="17"/>
  <c r="D11" i="17"/>
  <c r="I326" i="18"/>
  <c r="F108" i="16"/>
  <c r="F107" i="16"/>
  <c r="E107" i="16"/>
  <c r="I322" i="18" s="1"/>
  <c r="F105" i="16"/>
  <c r="F104" i="16"/>
  <c r="E104" i="16"/>
  <c r="I319" i="18"/>
  <c r="E103" i="16"/>
  <c r="I318" i="18" s="1"/>
  <c r="I314" i="18"/>
  <c r="I303" i="18"/>
  <c r="I287" i="18"/>
  <c r="I286" i="18"/>
  <c r="I262" i="18"/>
  <c r="I261" i="18"/>
  <c r="I254" i="18"/>
  <c r="I239" i="18"/>
  <c r="I234" i="18"/>
  <c r="D12" i="17"/>
  <c r="S93" i="9"/>
  <c r="Q93" i="9"/>
  <c r="P93" i="9"/>
  <c r="O93" i="9"/>
  <c r="H93" i="9"/>
  <c r="N93" i="9"/>
  <c r="T61" i="9"/>
  <c r="T56" i="9"/>
  <c r="T51" i="9"/>
  <c r="T46" i="9"/>
  <c r="I202" i="18"/>
  <c r="I203" i="18"/>
  <c r="I204" i="18"/>
  <c r="I205" i="18"/>
  <c r="I207" i="18"/>
  <c r="I210" i="18"/>
  <c r="I211" i="18"/>
  <c r="I213" i="18"/>
  <c r="I214" i="18"/>
  <c r="I218" i="18"/>
  <c r="I219" i="18"/>
  <c r="I221" i="18"/>
  <c r="I222" i="18"/>
  <c r="I223" i="18"/>
  <c r="T31" i="9"/>
  <c r="T26" i="9"/>
  <c r="T21" i="9"/>
  <c r="T16" i="9"/>
  <c r="I202" i="9"/>
  <c r="I203" i="9"/>
  <c r="D11" i="8"/>
  <c r="D13" i="17"/>
  <c r="F105" i="17"/>
  <c r="I206" i="18"/>
  <c r="I200" i="9"/>
  <c r="I200" i="18"/>
  <c r="I204" i="9"/>
  <c r="E108" i="16"/>
  <c r="I323" i="18" s="1"/>
  <c r="E105" i="17"/>
  <c r="I215" i="18"/>
  <c r="I227" i="18"/>
  <c r="F102" i="17"/>
  <c r="I212" i="18"/>
  <c r="I217" i="18"/>
  <c r="I209" i="18"/>
  <c r="I220" i="18"/>
  <c r="F109" i="17"/>
  <c r="I224" i="18"/>
  <c r="I216" i="18"/>
  <c r="I208" i="18"/>
  <c r="I201" i="9"/>
  <c r="I201" i="18"/>
  <c r="AH14" i="19"/>
  <c r="AD19" i="19"/>
  <c r="AD30" i="19"/>
  <c r="AD34" i="19"/>
  <c r="AH32" i="19"/>
  <c r="AG17" i="19"/>
  <c r="B3" i="18"/>
  <c r="B3" i="17"/>
  <c r="B3" i="13"/>
  <c r="B3" i="9"/>
  <c r="AD20" i="19"/>
  <c r="AD25" i="19"/>
  <c r="AD27" i="19"/>
  <c r="AD33" i="19"/>
  <c r="W18" i="19"/>
  <c r="AG15" i="19"/>
  <c r="AG20" i="19"/>
  <c r="AG27" i="19"/>
  <c r="AG29" i="19"/>
  <c r="AH23" i="19"/>
  <c r="U11" i="19"/>
  <c r="AE17" i="19"/>
  <c r="AE22" i="19"/>
  <c r="AE27" i="19"/>
  <c r="AE29" i="19"/>
  <c r="AE31" i="19"/>
  <c r="AG33" i="19"/>
  <c r="AG14" i="19"/>
  <c r="Z18" i="19"/>
  <c r="AG28" i="19"/>
  <c r="AG30" i="19"/>
  <c r="AG19" i="19"/>
  <c r="AH13" i="19"/>
  <c r="AF13" i="19"/>
  <c r="AF20" i="19"/>
  <c r="AF22" i="19"/>
  <c r="AF27" i="19"/>
  <c r="AF31" i="19"/>
  <c r="AH16" i="19"/>
  <c r="AH31" i="19"/>
  <c r="W11" i="19"/>
  <c r="AH25" i="19"/>
  <c r="AH22" i="19"/>
  <c r="AH33" i="19"/>
  <c r="AD26" i="19"/>
  <c r="S11" i="19"/>
  <c r="T24" i="19"/>
  <c r="AH19" i="19"/>
  <c r="D12" i="8"/>
  <c r="D14" i="17"/>
  <c r="D13" i="8"/>
  <c r="D15" i="17"/>
  <c r="D14" i="8"/>
  <c r="D16" i="17"/>
  <c r="D15" i="8"/>
  <c r="D17" i="17"/>
  <c r="D16" i="8"/>
  <c r="D18" i="17"/>
  <c r="D17" i="8"/>
  <c r="D19" i="17"/>
  <c r="D18" i="8"/>
  <c r="D20" i="17"/>
  <c r="D19" i="8"/>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1" i="17"/>
  <c r="D102" i="17"/>
  <c r="D103" i="17"/>
  <c r="D104" i="17"/>
  <c r="D105" i="17"/>
  <c r="D106" i="17"/>
  <c r="D107" i="17"/>
  <c r="D108" i="17"/>
  <c r="D109" i="17"/>
  <c r="D110" i="17"/>
  <c r="D13" i="26"/>
  <c r="D15" i="25"/>
  <c r="D12" i="26"/>
  <c r="L106" i="19" l="1"/>
  <c r="K108" i="19"/>
  <c r="K112" i="19"/>
  <c r="I204" i="27"/>
  <c r="I201" i="27"/>
  <c r="S24" i="19"/>
  <c r="E103" i="20"/>
  <c r="F122" i="20" s="1"/>
  <c r="AA11" i="19"/>
  <c r="Y11" i="19"/>
  <c r="AA24" i="19"/>
  <c r="Z24" i="19"/>
  <c r="AD18" i="19"/>
  <c r="S18" i="19"/>
  <c r="AG18" i="19"/>
  <c r="S35" i="19"/>
  <c r="AF19" i="19"/>
  <c r="V24" i="19"/>
  <c r="AE14" i="19"/>
  <c r="AE20" i="19"/>
  <c r="AE18" i="19" s="1"/>
  <c r="AH21" i="19"/>
  <c r="AE26" i="19"/>
  <c r="AF29" i="19"/>
  <c r="AD31" i="19"/>
  <c r="AE34" i="19"/>
  <c r="I203" i="27"/>
  <c r="I202" i="27"/>
  <c r="I200" i="27"/>
  <c r="K110" i="19"/>
  <c r="S68" i="16"/>
  <c r="H67" i="19" s="1"/>
  <c r="K67" i="19" s="1"/>
  <c r="I313" i="18"/>
  <c r="I301" i="18"/>
  <c r="I311" i="18"/>
  <c r="S96" i="16"/>
  <c r="H95" i="19" s="1"/>
  <c r="L72" i="17"/>
  <c r="J72" i="19" s="1"/>
  <c r="L72" i="19" s="1"/>
  <c r="I255" i="18"/>
  <c r="I264" i="18"/>
  <c r="I288" i="18"/>
  <c r="S73" i="16"/>
  <c r="H72" i="19" s="1"/>
  <c r="I305" i="18"/>
  <c r="I307" i="18"/>
  <c r="I292" i="18"/>
  <c r="I236" i="18"/>
  <c r="I246" i="18"/>
  <c r="I258" i="18"/>
  <c r="I309" i="18"/>
  <c r="I317" i="18"/>
  <c r="I240" i="18"/>
  <c r="I281" i="18"/>
  <c r="I308" i="18"/>
  <c r="I238" i="18"/>
  <c r="I250" i="18"/>
  <c r="I298" i="18"/>
  <c r="L45" i="17"/>
  <c r="J45" i="19" s="1"/>
  <c r="L20" i="17"/>
  <c r="J20" i="19" s="1"/>
  <c r="L20" i="19" s="1"/>
  <c r="I252" i="18"/>
  <c r="I316" i="18"/>
  <c r="I315" i="18"/>
  <c r="I275" i="18"/>
  <c r="I229" i="18"/>
  <c r="I271" i="18"/>
  <c r="L16" i="17"/>
  <c r="J16" i="19" s="1"/>
  <c r="L16" i="19" s="1"/>
  <c r="I268" i="18"/>
  <c r="I297" i="18"/>
  <c r="S82" i="16"/>
  <c r="H81" i="19" s="1"/>
  <c r="K81" i="19" s="1"/>
  <c r="I235" i="18"/>
  <c r="I265" i="18"/>
  <c r="I231" i="18"/>
  <c r="I241" i="18"/>
  <c r="I228" i="18"/>
  <c r="I230" i="18"/>
  <c r="I247" i="18"/>
  <c r="I251" i="18"/>
  <c r="I269" i="18"/>
  <c r="I278" i="18"/>
  <c r="I290" i="18"/>
  <c r="I306" i="18"/>
  <c r="I244" i="18"/>
  <c r="I272" i="18"/>
  <c r="S57" i="16"/>
  <c r="H56" i="19" s="1"/>
  <c r="L67" i="17"/>
  <c r="J67" i="19" s="1"/>
  <c r="I296" i="18"/>
  <c r="I300" i="18"/>
  <c r="I263" i="18"/>
  <c r="I245" i="18"/>
  <c r="I274" i="18"/>
  <c r="I295" i="18"/>
  <c r="L38" i="17"/>
  <c r="J38" i="19" s="1"/>
  <c r="L38" i="19" s="1"/>
  <c r="I232" i="18"/>
  <c r="S17" i="16"/>
  <c r="H16" i="19" s="1"/>
  <c r="K16" i="19" s="1"/>
  <c r="I260" i="18"/>
  <c r="I249" i="18"/>
  <c r="I242" i="18"/>
  <c r="S27" i="16"/>
  <c r="H26" i="19" s="1"/>
  <c r="K26" i="19" s="1"/>
  <c r="I253" i="18"/>
  <c r="I293" i="18"/>
  <c r="I302" i="18"/>
  <c r="L88" i="17"/>
  <c r="J88" i="19" s="1"/>
  <c r="I233" i="18"/>
  <c r="L83" i="17"/>
  <c r="J83" i="19" s="1"/>
  <c r="I299" i="18"/>
  <c r="S84" i="16"/>
  <c r="H83" i="19" s="1"/>
  <c r="I267" i="18"/>
  <c r="I283" i="18"/>
  <c r="I291" i="18"/>
  <c r="I276" i="18"/>
  <c r="I237" i="18"/>
  <c r="I259" i="18"/>
  <c r="I266" i="18"/>
  <c r="I270" i="18"/>
  <c r="I277" i="18"/>
  <c r="I279" i="18"/>
  <c r="I282" i="18"/>
  <c r="I285" i="18"/>
  <c r="I294" i="18"/>
  <c r="I310" i="18"/>
  <c r="L26" i="17"/>
  <c r="J26" i="19" s="1"/>
  <c r="L26" i="19" s="1"/>
  <c r="L56" i="17"/>
  <c r="J56" i="19" s="1"/>
  <c r="I248" i="18"/>
  <c r="I273" i="18"/>
  <c r="I280" i="18"/>
  <c r="I284" i="18"/>
  <c r="L81" i="17"/>
  <c r="J81" i="19" s="1"/>
  <c r="L81" i="19" s="1"/>
  <c r="I304" i="18"/>
  <c r="S89" i="16"/>
  <c r="H88" i="19" s="1"/>
  <c r="K88" i="19" s="1"/>
  <c r="L95" i="17"/>
  <c r="J95" i="19" s="1"/>
  <c r="L95" i="19" s="1"/>
  <c r="K56" i="19"/>
  <c r="K95" i="19"/>
  <c r="K72" i="19"/>
  <c r="I206" i="27"/>
  <c r="I205" i="27"/>
  <c r="L152" i="26"/>
  <c r="K104" i="19"/>
  <c r="K103" i="19"/>
  <c r="D33" i="23"/>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D151" i="23" s="1"/>
  <c r="D152" i="23" s="1"/>
  <c r="K109" i="19"/>
  <c r="L110" i="19"/>
  <c r="K107" i="19"/>
  <c r="L56" i="19"/>
  <c r="L45" i="19"/>
  <c r="L67" i="19"/>
  <c r="K83" i="19"/>
  <c r="V18" i="19"/>
  <c r="AH20" i="19"/>
  <c r="AH18" i="19" s="1"/>
  <c r="X24" i="19"/>
  <c r="V11" i="19"/>
  <c r="X18" i="19"/>
  <c r="AH15" i="19"/>
  <c r="AH11" i="19" s="1"/>
  <c r="X11" i="19"/>
  <c r="AD12" i="19"/>
  <c r="AD11" i="19" s="1"/>
  <c r="R11" i="19"/>
  <c r="D16" i="25"/>
  <c r="D14" i="26"/>
  <c r="AH27" i="19"/>
  <c r="W24" i="19"/>
  <c r="W35" i="19" s="1"/>
  <c r="Y24" i="19"/>
  <c r="R18" i="19"/>
  <c r="R24" i="19"/>
  <c r="AG12" i="19"/>
  <c r="AG11" i="19" s="1"/>
  <c r="AE11" i="19"/>
  <c r="U24" i="19"/>
  <c r="AG26" i="19"/>
  <c r="AH24" i="19"/>
  <c r="AA18" i="19"/>
  <c r="AA35" i="19" s="1"/>
  <c r="AD24" i="19"/>
  <c r="AD35" i="19" s="1"/>
  <c r="AF14" i="19"/>
  <c r="AF11" i="19" s="1"/>
  <c r="T11" i="19"/>
  <c r="T35" i="19" s="1"/>
  <c r="U18" i="19"/>
  <c r="AF24" i="19"/>
  <c r="AF23" i="19"/>
  <c r="AF18" i="19" s="1"/>
  <c r="Y18" i="19"/>
  <c r="Z35" i="19"/>
  <c r="D22" i="1"/>
  <c r="D20" i="8"/>
  <c r="AG32" i="19"/>
  <c r="S153" i="1"/>
  <c r="D113" i="16"/>
  <c r="D111" i="17"/>
  <c r="F175" i="17"/>
  <c r="F176" i="17" s="1"/>
  <c r="F177" i="17" s="1"/>
  <c r="J151" i="19"/>
  <c r="K151" i="19"/>
  <c r="L152" i="8"/>
  <c r="D21" i="13"/>
  <c r="L96" i="19"/>
  <c r="K96" i="19"/>
  <c r="R93" i="18"/>
  <c r="R62" i="18" s="1"/>
  <c r="D12" i="15"/>
  <c r="R93" i="9"/>
  <c r="R62" i="9" s="1"/>
  <c r="L113" i="19"/>
  <c r="K129" i="19"/>
  <c r="I151" i="19"/>
  <c r="L151" i="19" s="1"/>
  <c r="F175" i="8"/>
  <c r="F176" i="8" s="1"/>
  <c r="F177" i="8" s="1"/>
  <c r="K111" i="19"/>
  <c r="K106" i="19"/>
  <c r="K148" i="19"/>
  <c r="K150" i="19"/>
  <c r="K132" i="19"/>
  <c r="K105" i="19"/>
  <c r="L104" i="19"/>
  <c r="K102" i="19"/>
  <c r="L143" i="19"/>
  <c r="L136" i="19"/>
  <c r="L128" i="19"/>
  <c r="K141" i="19"/>
  <c r="K119" i="19"/>
  <c r="L138" i="19"/>
  <c r="K118" i="19"/>
  <c r="K117" i="19"/>
  <c r="L114" i="19"/>
  <c r="L112" i="19"/>
  <c r="L108" i="19"/>
  <c r="K146" i="19"/>
  <c r="K143" i="19"/>
  <c r="K140" i="19"/>
  <c r="K139" i="19"/>
  <c r="K138" i="19"/>
  <c r="K137" i="19"/>
  <c r="K127" i="19"/>
  <c r="L118" i="19"/>
  <c r="L107" i="19"/>
  <c r="L88" i="19"/>
  <c r="K145" i="19"/>
  <c r="K144" i="19"/>
  <c r="K142" i="19"/>
  <c r="L133" i="19"/>
  <c r="L83" i="19"/>
  <c r="L147" i="19"/>
  <c r="L115" i="19"/>
  <c r="L150" i="19"/>
  <c r="L137" i="19"/>
  <c r="K128" i="19"/>
  <c r="F176" i="26"/>
  <c r="F177" i="26" s="1"/>
  <c r="L123" i="19"/>
  <c r="L129" i="19"/>
  <c r="L102" i="19"/>
  <c r="L149" i="19"/>
  <c r="L126" i="19"/>
  <c r="L119" i="19"/>
  <c r="L111" i="19"/>
  <c r="L103" i="19"/>
  <c r="L135" i="19"/>
  <c r="L130" i="19"/>
  <c r="L148" i="19"/>
  <c r="L105" i="19"/>
  <c r="L140" i="19"/>
  <c r="L139" i="19"/>
  <c r="L122" i="19"/>
  <c r="L117" i="19"/>
  <c r="L146" i="19"/>
  <c r="L145" i="19"/>
  <c r="L116" i="19"/>
  <c r="L142" i="19"/>
  <c r="L124" i="19"/>
  <c r="L141" i="19"/>
  <c r="L132" i="19"/>
  <c r="L127" i="19"/>
  <c r="L120" i="19"/>
  <c r="L109" i="19"/>
  <c r="G153" i="19"/>
  <c r="K113" i="19"/>
  <c r="I153" i="19" l="1"/>
  <c r="I153" i="25"/>
  <c r="L153" i="25"/>
  <c r="K153" i="25"/>
  <c r="S13" i="25"/>
  <c r="S16" i="25"/>
  <c r="L64" i="17"/>
  <c r="J64" i="19" s="1"/>
  <c r="L64" i="19" s="1"/>
  <c r="P153" i="25"/>
  <c r="N153" i="25"/>
  <c r="J153" i="25"/>
  <c r="Q153" i="25"/>
  <c r="L53" i="17"/>
  <c r="J53" i="19" s="1"/>
  <c r="L53" i="19" s="1"/>
  <c r="O153" i="25"/>
  <c r="M153" i="25"/>
  <c r="L57" i="17"/>
  <c r="J57" i="19" s="1"/>
  <c r="L57" i="19" s="1"/>
  <c r="F140" i="20"/>
  <c r="AE24" i="19"/>
  <c r="AE35" i="19" s="1"/>
  <c r="Y35" i="19"/>
  <c r="U35" i="19"/>
  <c r="AG24" i="19"/>
  <c r="V35" i="19"/>
  <c r="L17" i="17"/>
  <c r="J17" i="19" s="1"/>
  <c r="L17" i="19" s="1"/>
  <c r="L42" i="17"/>
  <c r="J42" i="19" s="1"/>
  <c r="L42" i="19" s="1"/>
  <c r="L30" i="17"/>
  <c r="J30" i="19" s="1"/>
  <c r="L30" i="19" s="1"/>
  <c r="S15" i="25"/>
  <c r="S14" i="25"/>
  <c r="S12" i="25"/>
  <c r="S45" i="16"/>
  <c r="H44" i="19" s="1"/>
  <c r="K44" i="19" s="1"/>
  <c r="S26" i="16"/>
  <c r="H25" i="19" s="1"/>
  <c r="K25" i="19" s="1"/>
  <c r="S50" i="16"/>
  <c r="H49" i="19" s="1"/>
  <c r="K49" i="19" s="1"/>
  <c r="S99" i="16"/>
  <c r="H98" i="19" s="1"/>
  <c r="K98" i="19" s="1"/>
  <c r="S49" i="16"/>
  <c r="H48" i="19" s="1"/>
  <c r="K48" i="19" s="1"/>
  <c r="L71" i="17"/>
  <c r="J71" i="19" s="1"/>
  <c r="L71" i="19" s="1"/>
  <c r="L19" i="17"/>
  <c r="J19" i="19" s="1"/>
  <c r="L19" i="19" s="1"/>
  <c r="L12" i="17"/>
  <c r="J12" i="19" s="1"/>
  <c r="L12" i="19" s="1"/>
  <c r="L93" i="17"/>
  <c r="J93" i="19" s="1"/>
  <c r="L93" i="19" s="1"/>
  <c r="L90" i="17"/>
  <c r="J90" i="19" s="1"/>
  <c r="L90" i="19" s="1"/>
  <c r="L48" i="17"/>
  <c r="J48" i="19" s="1"/>
  <c r="L48" i="19" s="1"/>
  <c r="S46" i="16"/>
  <c r="H45" i="19" s="1"/>
  <c r="K45" i="19" s="1"/>
  <c r="L80" i="17"/>
  <c r="J80" i="19" s="1"/>
  <c r="L80" i="19" s="1"/>
  <c r="L69" i="17"/>
  <c r="J69" i="19" s="1"/>
  <c r="L69" i="19" s="1"/>
  <c r="L61" i="17"/>
  <c r="J61" i="19" s="1"/>
  <c r="L61" i="19" s="1"/>
  <c r="L84" i="17"/>
  <c r="J84" i="19" s="1"/>
  <c r="L84" i="19" s="1"/>
  <c r="L99" i="17"/>
  <c r="J99" i="19" s="1"/>
  <c r="L99" i="19" s="1"/>
  <c r="L92" i="17"/>
  <c r="J92" i="19" s="1"/>
  <c r="L92" i="19" s="1"/>
  <c r="L47" i="17"/>
  <c r="J47" i="19" s="1"/>
  <c r="L47" i="19" s="1"/>
  <c r="L35" i="17"/>
  <c r="J35" i="19" s="1"/>
  <c r="L35" i="19" s="1"/>
  <c r="L82" i="17"/>
  <c r="J82" i="19" s="1"/>
  <c r="L82" i="19" s="1"/>
  <c r="L22" i="17"/>
  <c r="J22" i="19" s="1"/>
  <c r="L22" i="19" s="1"/>
  <c r="L14" i="17"/>
  <c r="J14" i="19" s="1"/>
  <c r="L14" i="19" s="1"/>
  <c r="S79" i="16"/>
  <c r="H78" i="19" s="1"/>
  <c r="K78" i="19" s="1"/>
  <c r="S72" i="16"/>
  <c r="H71" i="19" s="1"/>
  <c r="K71" i="19" s="1"/>
  <c r="S64" i="16"/>
  <c r="H63" i="19" s="1"/>
  <c r="K63" i="19" s="1"/>
  <c r="S51" i="16"/>
  <c r="H50" i="19" s="1"/>
  <c r="K50" i="19" s="1"/>
  <c r="L28" i="17"/>
  <c r="J28" i="19" s="1"/>
  <c r="L28" i="19" s="1"/>
  <c r="L36" i="17"/>
  <c r="J36" i="19" s="1"/>
  <c r="L36" i="19" s="1"/>
  <c r="L68" i="17"/>
  <c r="J68" i="19" s="1"/>
  <c r="L68" i="19" s="1"/>
  <c r="L73" i="17"/>
  <c r="J73" i="19" s="1"/>
  <c r="L73" i="19" s="1"/>
  <c r="S52" i="16"/>
  <c r="H51" i="19" s="1"/>
  <c r="K51" i="19" s="1"/>
  <c r="L24" i="17"/>
  <c r="J24" i="19" s="1"/>
  <c r="L24" i="19" s="1"/>
  <c r="L87" i="17"/>
  <c r="J87" i="19" s="1"/>
  <c r="L87" i="19" s="1"/>
  <c r="S81" i="16"/>
  <c r="H80" i="19" s="1"/>
  <c r="K80" i="19" s="1"/>
  <c r="L63" i="17"/>
  <c r="J63" i="19" s="1"/>
  <c r="L63" i="19" s="1"/>
  <c r="L49" i="17"/>
  <c r="J49" i="19" s="1"/>
  <c r="L49" i="19" s="1"/>
  <c r="L25" i="17"/>
  <c r="J25" i="19" s="1"/>
  <c r="L25" i="19" s="1"/>
  <c r="J152" i="17"/>
  <c r="L101" i="17"/>
  <c r="J101" i="19" s="1"/>
  <c r="L101" i="19" s="1"/>
  <c r="L85" i="17"/>
  <c r="J85" i="19" s="1"/>
  <c r="L85" i="19" s="1"/>
  <c r="L77" i="17"/>
  <c r="J77" i="19" s="1"/>
  <c r="L77" i="19" s="1"/>
  <c r="L74" i="17"/>
  <c r="J74" i="19" s="1"/>
  <c r="L74" i="19" s="1"/>
  <c r="L66" i="17"/>
  <c r="J66" i="19" s="1"/>
  <c r="L66" i="19" s="1"/>
  <c r="S75" i="16"/>
  <c r="H74" i="19" s="1"/>
  <c r="K74" i="19" s="1"/>
  <c r="L89" i="17"/>
  <c r="J89" i="19" s="1"/>
  <c r="L89" i="19" s="1"/>
  <c r="L58" i="17"/>
  <c r="J58" i="19" s="1"/>
  <c r="L58" i="19" s="1"/>
  <c r="L50" i="17"/>
  <c r="J50" i="19" s="1"/>
  <c r="L50" i="19" s="1"/>
  <c r="S14" i="16"/>
  <c r="H13" i="19" s="1"/>
  <c r="K13" i="19" s="1"/>
  <c r="L52" i="17"/>
  <c r="J52" i="19" s="1"/>
  <c r="L52" i="19" s="1"/>
  <c r="P153" i="16"/>
  <c r="H153" i="16"/>
  <c r="S12" i="16"/>
  <c r="H11" i="19" s="1"/>
  <c r="I153" i="16"/>
  <c r="L34" i="17"/>
  <c r="J34" i="19" s="1"/>
  <c r="L34" i="19" s="1"/>
  <c r="S83" i="16"/>
  <c r="H82" i="19" s="1"/>
  <c r="K82" i="19" s="1"/>
  <c r="L97" i="17"/>
  <c r="J97" i="19" s="1"/>
  <c r="L97" i="19" s="1"/>
  <c r="L79" i="17"/>
  <c r="J79" i="19" s="1"/>
  <c r="L79" i="19" s="1"/>
  <c r="L76" i="17"/>
  <c r="J76" i="19" s="1"/>
  <c r="L76" i="19" s="1"/>
  <c r="L33" i="17"/>
  <c r="J33" i="19" s="1"/>
  <c r="L33" i="19" s="1"/>
  <c r="S94" i="16"/>
  <c r="H93" i="19" s="1"/>
  <c r="K93" i="19" s="1"/>
  <c r="S43" i="16"/>
  <c r="H42" i="19" s="1"/>
  <c r="K42" i="19" s="1"/>
  <c r="S21" i="16"/>
  <c r="H20" i="19" s="1"/>
  <c r="K20" i="19" s="1"/>
  <c r="S90" i="16"/>
  <c r="H89" i="19" s="1"/>
  <c r="K89" i="19" s="1"/>
  <c r="S40" i="16"/>
  <c r="H39" i="19" s="1"/>
  <c r="K39" i="19" s="1"/>
  <c r="L23" i="17"/>
  <c r="J23" i="19" s="1"/>
  <c r="L23" i="19" s="1"/>
  <c r="S69" i="16"/>
  <c r="H68" i="19" s="1"/>
  <c r="K68" i="19" s="1"/>
  <c r="S58" i="16"/>
  <c r="H57" i="19" s="1"/>
  <c r="K57" i="19" s="1"/>
  <c r="L43" i="17"/>
  <c r="J43" i="19" s="1"/>
  <c r="L43" i="19" s="1"/>
  <c r="L15" i="17"/>
  <c r="J15" i="19" s="1"/>
  <c r="L15" i="19" s="1"/>
  <c r="L98" i="17"/>
  <c r="J98" i="19" s="1"/>
  <c r="L98" i="19" s="1"/>
  <c r="L86" i="17"/>
  <c r="J86" i="19" s="1"/>
  <c r="L86" i="19" s="1"/>
  <c r="L78" i="17"/>
  <c r="J78" i="19" s="1"/>
  <c r="L78" i="19" s="1"/>
  <c r="L37" i="17"/>
  <c r="J37" i="19" s="1"/>
  <c r="L37" i="19" s="1"/>
  <c r="L29" i="17"/>
  <c r="J29" i="19" s="1"/>
  <c r="L29" i="19" s="1"/>
  <c r="L18" i="17"/>
  <c r="J18" i="19" s="1"/>
  <c r="L18" i="19" s="1"/>
  <c r="S88" i="16"/>
  <c r="H87" i="19" s="1"/>
  <c r="K87" i="19" s="1"/>
  <c r="S70" i="16"/>
  <c r="H69" i="19" s="1"/>
  <c r="K69" i="19" s="1"/>
  <c r="S67" i="16"/>
  <c r="H66" i="19" s="1"/>
  <c r="K66" i="19" s="1"/>
  <c r="S76" i="16"/>
  <c r="H75" i="19" s="1"/>
  <c r="K75" i="19" s="1"/>
  <c r="S18" i="16"/>
  <c r="L46" i="17"/>
  <c r="J46" i="19" s="1"/>
  <c r="L46" i="19" s="1"/>
  <c r="L41" i="17"/>
  <c r="J41" i="19" s="1"/>
  <c r="L41" i="19" s="1"/>
  <c r="S48" i="16"/>
  <c r="H47" i="19" s="1"/>
  <c r="K47" i="19" s="1"/>
  <c r="L91" i="17"/>
  <c r="J91" i="19" s="1"/>
  <c r="L91" i="19" s="1"/>
  <c r="L60" i="17"/>
  <c r="J60" i="19" s="1"/>
  <c r="L60" i="19" s="1"/>
  <c r="S41" i="16"/>
  <c r="H40" i="19" s="1"/>
  <c r="K40" i="19" s="1"/>
  <c r="S29" i="16"/>
  <c r="H28" i="19" s="1"/>
  <c r="K28" i="19" s="1"/>
  <c r="I152" i="17"/>
  <c r="L40" i="17"/>
  <c r="J40" i="19" s="1"/>
  <c r="L40" i="19" s="1"/>
  <c r="L32" i="17"/>
  <c r="J32" i="19" s="1"/>
  <c r="L32" i="19" s="1"/>
  <c r="L21" i="17"/>
  <c r="J21" i="19" s="1"/>
  <c r="L21" i="19" s="1"/>
  <c r="L13" i="17"/>
  <c r="J13" i="19" s="1"/>
  <c r="L13" i="19" s="1"/>
  <c r="S91" i="16"/>
  <c r="H90" i="19" s="1"/>
  <c r="K90" i="19" s="1"/>
  <c r="S54" i="16"/>
  <c r="H53" i="19" s="1"/>
  <c r="K53" i="19" s="1"/>
  <c r="S36" i="16"/>
  <c r="H35" i="19" s="1"/>
  <c r="K35" i="19" s="1"/>
  <c r="S53" i="16"/>
  <c r="H52" i="19" s="1"/>
  <c r="K52" i="19" s="1"/>
  <c r="S42" i="16"/>
  <c r="H41" i="19" s="1"/>
  <c r="K41" i="19" s="1"/>
  <c r="S60" i="16"/>
  <c r="H59" i="19" s="1"/>
  <c r="K59" i="19" s="1"/>
  <c r="J153" i="16"/>
  <c r="Q153" i="16"/>
  <c r="L75" i="17"/>
  <c r="J75" i="19" s="1"/>
  <c r="L75" i="19" s="1"/>
  <c r="L51" i="17"/>
  <c r="J51" i="19" s="1"/>
  <c r="L51" i="19" s="1"/>
  <c r="S35" i="16"/>
  <c r="H34" i="19" s="1"/>
  <c r="K34" i="19" s="1"/>
  <c r="S93" i="16"/>
  <c r="H92" i="19" s="1"/>
  <c r="K92" i="19" s="1"/>
  <c r="S66" i="16"/>
  <c r="H65" i="19" s="1"/>
  <c r="K65" i="19" s="1"/>
  <c r="L59" i="17"/>
  <c r="J59" i="19" s="1"/>
  <c r="L59" i="19" s="1"/>
  <c r="L54" i="17"/>
  <c r="J54" i="19" s="1"/>
  <c r="L54" i="19" s="1"/>
  <c r="S71" i="16"/>
  <c r="H70" i="19" s="1"/>
  <c r="K70" i="19" s="1"/>
  <c r="S31" i="16"/>
  <c r="H30" i="19" s="1"/>
  <c r="K30" i="19" s="1"/>
  <c r="L39" i="17"/>
  <c r="J39" i="19" s="1"/>
  <c r="L39" i="19" s="1"/>
  <c r="S92" i="16"/>
  <c r="H91" i="19" s="1"/>
  <c r="K91" i="19" s="1"/>
  <c r="L94" i="17"/>
  <c r="J94" i="19" s="1"/>
  <c r="L94" i="19" s="1"/>
  <c r="S33" i="16"/>
  <c r="H32" i="19" s="1"/>
  <c r="K32" i="19" s="1"/>
  <c r="S44" i="16"/>
  <c r="H43" i="19" s="1"/>
  <c r="K43" i="19" s="1"/>
  <c r="S22" i="16"/>
  <c r="H21" i="19" s="1"/>
  <c r="K21" i="19" s="1"/>
  <c r="L100" i="17"/>
  <c r="J100" i="19" s="1"/>
  <c r="L100" i="19" s="1"/>
  <c r="L55" i="17"/>
  <c r="J55" i="19" s="1"/>
  <c r="L55" i="19" s="1"/>
  <c r="S78" i="16"/>
  <c r="H77" i="19" s="1"/>
  <c r="K77" i="19" s="1"/>
  <c r="S47" i="16"/>
  <c r="H46" i="19" s="1"/>
  <c r="K46" i="19" s="1"/>
  <c r="S38" i="16"/>
  <c r="H37" i="19" s="1"/>
  <c r="K37" i="19" s="1"/>
  <c r="S34" i="16"/>
  <c r="H33" i="19" s="1"/>
  <c r="K33" i="19" s="1"/>
  <c r="S59" i="16"/>
  <c r="H58" i="19" s="1"/>
  <c r="K58" i="19" s="1"/>
  <c r="S30" i="16"/>
  <c r="H29" i="19" s="1"/>
  <c r="K29" i="19" s="1"/>
  <c r="L27" i="17"/>
  <c r="J27" i="19" s="1"/>
  <c r="L27" i="19" s="1"/>
  <c r="S85" i="16"/>
  <c r="H84" i="19" s="1"/>
  <c r="K84" i="19" s="1"/>
  <c r="S74" i="16"/>
  <c r="H73" i="19" s="1"/>
  <c r="K73" i="19" s="1"/>
  <c r="L31" i="17"/>
  <c r="J31" i="19" s="1"/>
  <c r="L31" i="19" s="1"/>
  <c r="K152" i="17"/>
  <c r="L70" i="17"/>
  <c r="J70" i="19" s="1"/>
  <c r="L70" i="19" s="1"/>
  <c r="L62" i="17"/>
  <c r="J62" i="19" s="1"/>
  <c r="L62" i="19" s="1"/>
  <c r="S63" i="16"/>
  <c r="H62" i="19" s="1"/>
  <c r="K62" i="19" s="1"/>
  <c r="S24" i="16"/>
  <c r="H23" i="19" s="1"/>
  <c r="K23" i="19" s="1"/>
  <c r="S19" i="16"/>
  <c r="K18" i="19" s="1"/>
  <c r="S15" i="16"/>
  <c r="H14" i="19" s="1"/>
  <c r="K14" i="19" s="1"/>
  <c r="S13" i="16"/>
  <c r="H12" i="19" s="1"/>
  <c r="K12" i="19" s="1"/>
  <c r="S16" i="16"/>
  <c r="H15" i="19" s="1"/>
  <c r="K15" i="19" s="1"/>
  <c r="S20" i="16"/>
  <c r="K19" i="19" s="1"/>
  <c r="O153" i="16"/>
  <c r="N153" i="16"/>
  <c r="S100" i="16"/>
  <c r="H99" i="19" s="1"/>
  <c r="K99" i="19" s="1"/>
  <c r="S101" i="16"/>
  <c r="H100" i="19" s="1"/>
  <c r="K100" i="19" s="1"/>
  <c r="S62" i="16"/>
  <c r="H61" i="19" s="1"/>
  <c r="K61" i="19" s="1"/>
  <c r="S23" i="16"/>
  <c r="H22" i="19" s="1"/>
  <c r="K22" i="19" s="1"/>
  <c r="L44" i="17"/>
  <c r="J44" i="19" s="1"/>
  <c r="L44" i="19" s="1"/>
  <c r="S77" i="16"/>
  <c r="H76" i="19" s="1"/>
  <c r="K76" i="19" s="1"/>
  <c r="L65" i="17"/>
  <c r="J65" i="19" s="1"/>
  <c r="L65" i="19" s="1"/>
  <c r="S86" i="16"/>
  <c r="H85" i="19" s="1"/>
  <c r="K85" i="19" s="1"/>
  <c r="S55" i="16"/>
  <c r="H54" i="19" s="1"/>
  <c r="K54" i="19" s="1"/>
  <c r="S98" i="16"/>
  <c r="H97" i="19" s="1"/>
  <c r="K97" i="19" s="1"/>
  <c r="S65" i="16"/>
  <c r="H64" i="19" s="1"/>
  <c r="K64" i="19" s="1"/>
  <c r="S95" i="16"/>
  <c r="H94" i="19" s="1"/>
  <c r="K94" i="19" s="1"/>
  <c r="S39" i="16"/>
  <c r="H38" i="19" s="1"/>
  <c r="K38" i="19" s="1"/>
  <c r="S61" i="16"/>
  <c r="H60" i="19" s="1"/>
  <c r="K60" i="19" s="1"/>
  <c r="S28" i="16"/>
  <c r="H27" i="19" s="1"/>
  <c r="K27" i="19" s="1"/>
  <c r="S87" i="16"/>
  <c r="H86" i="19" s="1"/>
  <c r="K86" i="19" s="1"/>
  <c r="S80" i="16"/>
  <c r="H79" i="19" s="1"/>
  <c r="K79" i="19" s="1"/>
  <c r="L11" i="17"/>
  <c r="J11" i="19" s="1"/>
  <c r="H152" i="17"/>
  <c r="S32" i="16"/>
  <c r="H31" i="19" s="1"/>
  <c r="K31" i="19" s="1"/>
  <c r="S56" i="16"/>
  <c r="H55" i="19" s="1"/>
  <c r="K55" i="19" s="1"/>
  <c r="L153" i="16"/>
  <c r="K153" i="16"/>
  <c r="M153" i="16"/>
  <c r="S37" i="16"/>
  <c r="H36" i="19" s="1"/>
  <c r="K36" i="19" s="1"/>
  <c r="S25" i="16"/>
  <c r="H24" i="19" s="1"/>
  <c r="K24" i="19" s="1"/>
  <c r="S102" i="16"/>
  <c r="H101" i="19" s="1"/>
  <c r="K101" i="19" s="1"/>
  <c r="S18" i="25"/>
  <c r="S17" i="25"/>
  <c r="H153" i="25"/>
  <c r="D17" i="25"/>
  <c r="D15" i="26"/>
  <c r="X35" i="19"/>
  <c r="D13" i="15"/>
  <c r="D114" i="16"/>
  <c r="D112" i="17"/>
  <c r="D23" i="1"/>
  <c r="D21" i="8"/>
  <c r="R35" i="19"/>
  <c r="AG35" i="19"/>
  <c r="AH35" i="19"/>
  <c r="D22" i="13"/>
  <c r="F71" i="21"/>
  <c r="F72" i="21" s="1"/>
  <c r="F73" i="21" s="1"/>
  <c r="F74" i="21" s="1"/>
  <c r="F75" i="21" s="1"/>
  <c r="F76" i="21" s="1"/>
  <c r="F77" i="21" s="1"/>
  <c r="F78" i="21"/>
  <c r="F79" i="21" s="1"/>
  <c r="AF35" i="19"/>
  <c r="H17" i="19" l="1"/>
  <c r="K17" i="19" s="1"/>
  <c r="L152" i="17"/>
  <c r="S153" i="25"/>
  <c r="S153" i="16"/>
  <c r="L11" i="19"/>
  <c r="L153" i="19" s="1"/>
  <c r="J153" i="19"/>
  <c r="K11" i="19"/>
  <c r="D14" i="15"/>
  <c r="D23" i="13"/>
  <c r="D24" i="1"/>
  <c r="D22" i="8"/>
  <c r="D16" i="26"/>
  <c r="D18" i="25"/>
  <c r="D113" i="17"/>
  <c r="D115" i="16"/>
  <c r="H153" i="19" l="1"/>
  <c r="K153" i="19"/>
  <c r="D24" i="13"/>
  <c r="F80" i="21"/>
  <c r="F81" i="21" s="1"/>
  <c r="F82" i="21" s="1"/>
  <c r="D15" i="15"/>
  <c r="D25" i="1"/>
  <c r="D23" i="8"/>
  <c r="D17" i="26"/>
  <c r="D19" i="25"/>
  <c r="D114" i="17"/>
  <c r="D116" i="16"/>
  <c r="D115" i="17" l="1"/>
  <c r="D117" i="16"/>
  <c r="D16" i="15"/>
  <c r="D20" i="25"/>
  <c r="D18" i="26"/>
  <c r="D26" i="1"/>
  <c r="D24" i="8"/>
  <c r="D25" i="13"/>
  <c r="F83" i="21"/>
  <c r="F84" i="21" s="1"/>
  <c r="D26" i="13" l="1"/>
  <c r="F87" i="21"/>
  <c r="F88" i="21" s="1"/>
  <c r="F89" i="21" s="1"/>
  <c r="F90" i="21" s="1"/>
  <c r="F91" i="21" s="1"/>
  <c r="F92" i="21" s="1"/>
  <c r="F85" i="21"/>
  <c r="F86" i="21" s="1"/>
  <c r="D27" i="1"/>
  <c r="D25" i="8"/>
  <c r="D116" i="17"/>
  <c r="D118" i="16"/>
  <c r="D21" i="25"/>
  <c r="D19" i="26"/>
  <c r="D17" i="15"/>
  <c r="D22" i="25" l="1"/>
  <c r="D20" i="26"/>
  <c r="D119" i="16"/>
  <c r="D117" i="17"/>
  <c r="D18" i="15"/>
  <c r="D26" i="8"/>
  <c r="D28" i="1"/>
  <c r="D27" i="13"/>
  <c r="D118" i="17" l="1"/>
  <c r="D120" i="16"/>
  <c r="D28" i="13"/>
  <c r="F93" i="21"/>
  <c r="F94" i="21" s="1"/>
  <c r="F95" i="21"/>
  <c r="F96" i="21" s="1"/>
  <c r="F97" i="21" s="1"/>
  <c r="F98" i="21" s="1"/>
  <c r="F99" i="21" s="1"/>
  <c r="F100" i="21" s="1"/>
  <c r="F101" i="21" s="1"/>
  <c r="D29" i="1"/>
  <c r="D27" i="8"/>
  <c r="D19" i="15"/>
  <c r="D23" i="25"/>
  <c r="D21" i="26"/>
  <c r="D121" i="16" l="1"/>
  <c r="D119" i="17"/>
  <c r="D24" i="25"/>
  <c r="D22" i="26"/>
  <c r="D20" i="15"/>
  <c r="D30" i="1"/>
  <c r="D28" i="8"/>
  <c r="D29" i="13"/>
  <c r="D31" i="1" l="1"/>
  <c r="D29" i="8"/>
  <c r="D25" i="25"/>
  <c r="D23" i="26"/>
  <c r="D30" i="13"/>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F124" i="21" s="1"/>
  <c r="F125" i="21" s="1"/>
  <c r="F206" i="21"/>
  <c r="F207" i="21" s="1"/>
  <c r="F406" i="21"/>
  <c r="F407" i="21" s="1"/>
  <c r="F408" i="21" s="1"/>
  <c r="F409" i="21" s="1"/>
  <c r="F410" i="21" s="1"/>
  <c r="F411" i="21" s="1"/>
  <c r="F412" i="21" s="1"/>
  <c r="F413" i="21" s="1"/>
  <c r="F414" i="21" s="1"/>
  <c r="F415" i="21" s="1"/>
  <c r="F352" i="21"/>
  <c r="F353" i="21" s="1"/>
  <c r="F354" i="21" s="1"/>
  <c r="F355" i="21" s="1"/>
  <c r="F356" i="21" s="1"/>
  <c r="F357" i="21" s="1"/>
  <c r="F119" i="21"/>
  <c r="F120" i="21" s="1"/>
  <c r="F121" i="21" s="1"/>
  <c r="F122" i="21" s="1"/>
  <c r="F123" i="21" s="1"/>
  <c r="F146" i="21"/>
  <c r="F147" i="21" s="1"/>
  <c r="F432" i="21"/>
  <c r="F433" i="21" s="1"/>
  <c r="F434" i="21" s="1"/>
  <c r="F435" i="21" s="1"/>
  <c r="F436" i="21" s="1"/>
  <c r="F437" i="21" s="1"/>
  <c r="F438" i="21" s="1"/>
  <c r="F439" i="21" s="1"/>
  <c r="F440" i="21" s="1"/>
  <c r="F441" i="21" s="1"/>
  <c r="F138" i="21"/>
  <c r="F139" i="21" s="1"/>
  <c r="F622" i="21"/>
  <c r="F623" i="21" s="1"/>
  <c r="F624" i="21" s="1"/>
  <c r="F625" i="21" s="1"/>
  <c r="F626" i="21" s="1"/>
  <c r="F627" i="21" s="1"/>
  <c r="F628" i="21" s="1"/>
  <c r="F629" i="21" s="1"/>
  <c r="F630" i="21" s="1"/>
  <c r="F631" i="21" s="1"/>
  <c r="F204" i="21"/>
  <c r="F205" i="21" s="1"/>
  <c r="F179" i="21"/>
  <c r="F180" i="21" s="1"/>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F457" i="22"/>
  <c r="F458" i="22" s="1"/>
  <c r="F459" i="22" s="1"/>
  <c r="F460" i="22" s="1"/>
  <c r="F461" i="22" s="1"/>
  <c r="F462" i="22" s="1"/>
  <c r="F463" i="22" s="1"/>
  <c r="F464" i="22" s="1"/>
  <c r="F465" i="22" s="1"/>
  <c r="F466" i="22" s="1"/>
  <c r="E437" i="22"/>
  <c r="E438" i="22" s="1"/>
  <c r="E439" i="22" s="1"/>
  <c r="E440" i="22" s="1"/>
  <c r="E441" i="22" s="1"/>
  <c r="E442" i="22" s="1"/>
  <c r="E443" i="22" s="1"/>
  <c r="E444" i="22" s="1"/>
  <c r="E445" i="22" s="1"/>
  <c r="E446" i="22" s="1"/>
  <c r="D122" i="16"/>
  <c r="D120" i="17"/>
  <c r="F722" i="21" l="1"/>
  <c r="F723" i="21" s="1"/>
  <c r="F724" i="21" s="1"/>
  <c r="F725" i="21" s="1"/>
  <c r="F726" i="21" s="1"/>
  <c r="F727" i="21" s="1"/>
  <c r="F728" i="21" s="1"/>
  <c r="F729" i="21" s="1"/>
  <c r="F730" i="21" s="1"/>
  <c r="F731" i="21" s="1"/>
  <c r="E602" i="21"/>
  <c r="E603" i="21" s="1"/>
  <c r="E604" i="21" s="1"/>
  <c r="E605" i="21" s="1"/>
  <c r="E606" i="21" s="1"/>
  <c r="E607" i="21" s="1"/>
  <c r="E608" i="21" s="1"/>
  <c r="E609" i="21" s="1"/>
  <c r="E610" i="21" s="1"/>
  <c r="E611" i="21" s="1"/>
  <c r="E802" i="21"/>
  <c r="E803" i="21" s="1"/>
  <c r="E804" i="21" s="1"/>
  <c r="E805" i="21" s="1"/>
  <c r="E806" i="21" s="1"/>
  <c r="E807" i="21" s="1"/>
  <c r="E808" i="21" s="1"/>
  <c r="E809" i="21" s="1"/>
  <c r="E810" i="21" s="1"/>
  <c r="E811" i="21" s="1"/>
  <c r="F682" i="21"/>
  <c r="F683" i="21" s="1"/>
  <c r="F684" i="21" s="1"/>
  <c r="F685" i="21" s="1"/>
  <c r="F686" i="21" s="1"/>
  <c r="F687" i="21" s="1"/>
  <c r="F688" i="21" s="1"/>
  <c r="F689" i="21" s="1"/>
  <c r="F690" i="21" s="1"/>
  <c r="F691" i="21" s="1"/>
  <c r="E522" i="21"/>
  <c r="E523" i="21" s="1"/>
  <c r="E524" i="21" s="1"/>
  <c r="E525" i="21" s="1"/>
  <c r="E526" i="21" s="1"/>
  <c r="E527" i="21" s="1"/>
  <c r="E528" i="21" s="1"/>
  <c r="E529" i="21" s="1"/>
  <c r="E530" i="21" s="1"/>
  <c r="E531" i="21" s="1"/>
  <c r="E662" i="21"/>
  <c r="E663" i="21" s="1"/>
  <c r="E664" i="21" s="1"/>
  <c r="E665" i="21" s="1"/>
  <c r="E666" i="21" s="1"/>
  <c r="E667" i="21" s="1"/>
  <c r="E668" i="21" s="1"/>
  <c r="E669" i="21" s="1"/>
  <c r="E670" i="21" s="1"/>
  <c r="E671" i="21" s="1"/>
  <c r="F592" i="21"/>
  <c r="F593" i="21" s="1"/>
  <c r="F594" i="21" s="1"/>
  <c r="F595" i="21" s="1"/>
  <c r="F596" i="21" s="1"/>
  <c r="F597" i="21" s="1"/>
  <c r="F598" i="21" s="1"/>
  <c r="F599" i="21" s="1"/>
  <c r="F600" i="21" s="1"/>
  <c r="F601" i="21" s="1"/>
  <c r="E542" i="21"/>
  <c r="E543" i="21" s="1"/>
  <c r="E544" i="21" s="1"/>
  <c r="E545" i="21" s="1"/>
  <c r="E546" i="21" s="1"/>
  <c r="E547" i="21" s="1"/>
  <c r="E548" i="21" s="1"/>
  <c r="E549" i="21" s="1"/>
  <c r="E550" i="21" s="1"/>
  <c r="E551" i="21" s="1"/>
  <c r="F370" i="21"/>
  <c r="F371" i="21" s="1"/>
  <c r="F372" i="21" s="1"/>
  <c r="F373" i="21" s="1"/>
  <c r="F374" i="21" s="1"/>
  <c r="F375" i="21" s="1"/>
  <c r="F376" i="21" s="1"/>
  <c r="F377" i="21" s="1"/>
  <c r="F378" i="21" s="1"/>
  <c r="F382" i="21" s="1"/>
  <c r="F572" i="21"/>
  <c r="F573" i="21" s="1"/>
  <c r="F574" i="21" s="1"/>
  <c r="F575" i="21" s="1"/>
  <c r="F576" i="21" s="1"/>
  <c r="F577" i="21" s="1"/>
  <c r="F578" i="21" s="1"/>
  <c r="F579" i="21" s="1"/>
  <c r="F580" i="21" s="1"/>
  <c r="F581" i="21" s="1"/>
  <c r="E882" i="21"/>
  <c r="E883" i="21" s="1"/>
  <c r="E884" i="21" s="1"/>
  <c r="E885" i="21" s="1"/>
  <c r="E886" i="21" s="1"/>
  <c r="E887" i="21" s="1"/>
  <c r="E888" i="21" s="1"/>
  <c r="E889" i="21" s="1"/>
  <c r="E890" i="21" s="1"/>
  <c r="E891" i="21" s="1"/>
  <c r="E722" i="21"/>
  <c r="E723" i="21" s="1"/>
  <c r="E724" i="21" s="1"/>
  <c r="E725" i="21" s="1"/>
  <c r="E726" i="21" s="1"/>
  <c r="E727" i="21" s="1"/>
  <c r="E728" i="21" s="1"/>
  <c r="E729" i="21" s="1"/>
  <c r="E730" i="21" s="1"/>
  <c r="E731" i="21" s="1"/>
  <c r="E682" i="21"/>
  <c r="E683" i="21" s="1"/>
  <c r="E684" i="21" s="1"/>
  <c r="E685" i="21" s="1"/>
  <c r="E686" i="21" s="1"/>
  <c r="E687" i="21" s="1"/>
  <c r="E688" i="21" s="1"/>
  <c r="E689" i="21" s="1"/>
  <c r="E690" i="21" s="1"/>
  <c r="E691" i="21" s="1"/>
  <c r="F236" i="21"/>
  <c r="F237" i="21" s="1"/>
  <c r="E457" i="22"/>
  <c r="E458" i="22" s="1"/>
  <c r="E459" i="22" s="1"/>
  <c r="E460" i="22" s="1"/>
  <c r="E461" i="22" s="1"/>
  <c r="E462" i="22" s="1"/>
  <c r="E463" i="22" s="1"/>
  <c r="E464" i="22" s="1"/>
  <c r="E465" i="22" s="1"/>
  <c r="E466" i="22" s="1"/>
  <c r="F542" i="21"/>
  <c r="F543" i="21" s="1"/>
  <c r="F544" i="21" s="1"/>
  <c r="F545" i="21" s="1"/>
  <c r="F546" i="21" s="1"/>
  <c r="F547" i="21" s="1"/>
  <c r="F548" i="21" s="1"/>
  <c r="F549" i="21" s="1"/>
  <c r="F550" i="21" s="1"/>
  <c r="F551" i="21" s="1"/>
  <c r="F126" i="21"/>
  <c r="F127" i="21" s="1"/>
  <c r="F213" i="21"/>
  <c r="F214" i="21" s="1"/>
  <c r="F215" i="21" s="1"/>
  <c r="F216" i="21" s="1"/>
  <c r="F217" i="21" s="1"/>
  <c r="F218" i="21" s="1"/>
  <c r="F712" i="21"/>
  <c r="F713" i="21" s="1"/>
  <c r="F714" i="21" s="1"/>
  <c r="F715" i="21" s="1"/>
  <c r="F716" i="21" s="1"/>
  <c r="F717" i="21" s="1"/>
  <c r="F718" i="21" s="1"/>
  <c r="F719" i="21" s="1"/>
  <c r="F720" i="21" s="1"/>
  <c r="F721" i="21" s="1"/>
  <c r="E492" i="21"/>
  <c r="E493" i="21" s="1"/>
  <c r="E494" i="21" s="1"/>
  <c r="E495" i="21" s="1"/>
  <c r="E496" i="21" s="1"/>
  <c r="E497" i="21" s="1"/>
  <c r="E498" i="21" s="1"/>
  <c r="E499" i="21" s="1"/>
  <c r="E500" i="21" s="1"/>
  <c r="E501" i="21" s="1"/>
  <c r="F482" i="21"/>
  <c r="F483" i="21" s="1"/>
  <c r="F484" i="21" s="1"/>
  <c r="F485" i="21" s="1"/>
  <c r="F486" i="21" s="1"/>
  <c r="F487" i="21" s="1"/>
  <c r="F488" i="21" s="1"/>
  <c r="F489" i="21" s="1"/>
  <c r="F490" i="21" s="1"/>
  <c r="F491" i="21" s="1"/>
  <c r="F279" i="21"/>
  <c r="F280" i="21" s="1"/>
  <c r="F394" i="21"/>
  <c r="F395" i="21" s="1"/>
  <c r="E752" i="21"/>
  <c r="E753" i="21" s="1"/>
  <c r="E754" i="21" s="1"/>
  <c r="E755" i="21" s="1"/>
  <c r="E756" i="21" s="1"/>
  <c r="E757" i="21" s="1"/>
  <c r="E758" i="21" s="1"/>
  <c r="E759" i="21" s="1"/>
  <c r="E760" i="21" s="1"/>
  <c r="E761" i="21" s="1"/>
  <c r="E592" i="21"/>
  <c r="E593" i="21" s="1"/>
  <c r="E594" i="21" s="1"/>
  <c r="E595" i="21" s="1"/>
  <c r="E596" i="21" s="1"/>
  <c r="E597" i="21" s="1"/>
  <c r="E598" i="21" s="1"/>
  <c r="E599" i="21" s="1"/>
  <c r="E600" i="21" s="1"/>
  <c r="E601" i="21" s="1"/>
  <c r="F452" i="21"/>
  <c r="F453" i="21" s="1"/>
  <c r="F454" i="21" s="1"/>
  <c r="F455" i="21" s="1"/>
  <c r="F456" i="21" s="1"/>
  <c r="F457" i="21" s="1"/>
  <c r="F458" i="21" s="1"/>
  <c r="F459" i="21" s="1"/>
  <c r="F460" i="21" s="1"/>
  <c r="F461" i="21" s="1"/>
  <c r="E652" i="21"/>
  <c r="E653" i="21" s="1"/>
  <c r="E654" i="21" s="1"/>
  <c r="E655" i="21" s="1"/>
  <c r="E656" i="21" s="1"/>
  <c r="E657" i="21" s="1"/>
  <c r="E658" i="21" s="1"/>
  <c r="E659" i="21" s="1"/>
  <c r="E660" i="21" s="1"/>
  <c r="E661" i="21" s="1"/>
  <c r="E532" i="21"/>
  <c r="E533" i="21" s="1"/>
  <c r="E534" i="21" s="1"/>
  <c r="E535" i="21" s="1"/>
  <c r="E536" i="21" s="1"/>
  <c r="E537" i="21" s="1"/>
  <c r="E538" i="21" s="1"/>
  <c r="E539" i="21" s="1"/>
  <c r="E540" i="21" s="1"/>
  <c r="E541" i="21" s="1"/>
  <c r="F341" i="21"/>
  <c r="F342" i="21" s="1"/>
  <c r="F343" i="21" s="1"/>
  <c r="F344" i="21" s="1"/>
  <c r="E512" i="21"/>
  <c r="E513" i="21" s="1"/>
  <c r="E514" i="21" s="1"/>
  <c r="E515" i="21" s="1"/>
  <c r="E516" i="21" s="1"/>
  <c r="E517" i="21" s="1"/>
  <c r="E518" i="21" s="1"/>
  <c r="E519" i="21" s="1"/>
  <c r="E520" i="21" s="1"/>
  <c r="E521" i="21" s="1"/>
  <c r="E852" i="21"/>
  <c r="E853" i="21" s="1"/>
  <c r="E854" i="21" s="1"/>
  <c r="E855" i="21" s="1"/>
  <c r="E856" i="21" s="1"/>
  <c r="E857" i="21" s="1"/>
  <c r="E858" i="21" s="1"/>
  <c r="E859" i="21" s="1"/>
  <c r="E860" i="21" s="1"/>
  <c r="E861" i="21" s="1"/>
  <c r="E582" i="21"/>
  <c r="E583" i="21" s="1"/>
  <c r="E584" i="21" s="1"/>
  <c r="E585" i="21" s="1"/>
  <c r="E586" i="21" s="1"/>
  <c r="E587" i="21" s="1"/>
  <c r="E588" i="21" s="1"/>
  <c r="E589" i="21" s="1"/>
  <c r="E590" i="21" s="1"/>
  <c r="E591" i="21" s="1"/>
  <c r="F365" i="21"/>
  <c r="F366" i="21" s="1"/>
  <c r="F367" i="21" s="1"/>
  <c r="F368" i="21" s="1"/>
  <c r="F369" i="21" s="1"/>
  <c r="F852" i="21"/>
  <c r="F853" i="21" s="1"/>
  <c r="F854" i="21" s="1"/>
  <c r="F855" i="21" s="1"/>
  <c r="F856" i="21" s="1"/>
  <c r="F857" i="21" s="1"/>
  <c r="F858" i="21" s="1"/>
  <c r="F859" i="21" s="1"/>
  <c r="F860" i="21" s="1"/>
  <c r="F861" i="21" s="1"/>
  <c r="F652" i="21"/>
  <c r="F653" i="21" s="1"/>
  <c r="F654" i="21" s="1"/>
  <c r="F655" i="21" s="1"/>
  <c r="F656" i="21" s="1"/>
  <c r="F657" i="21" s="1"/>
  <c r="F658" i="21" s="1"/>
  <c r="F659" i="21" s="1"/>
  <c r="F660" i="21" s="1"/>
  <c r="F661" i="21" s="1"/>
  <c r="E692" i="21"/>
  <c r="E693" i="21" s="1"/>
  <c r="E694" i="21" s="1"/>
  <c r="E695" i="21" s="1"/>
  <c r="E696" i="21" s="1"/>
  <c r="E697" i="21" s="1"/>
  <c r="E698" i="21" s="1"/>
  <c r="E699" i="21" s="1"/>
  <c r="E700" i="21" s="1"/>
  <c r="E701" i="21" s="1"/>
  <c r="F522" i="21"/>
  <c r="F523" i="21" s="1"/>
  <c r="F524" i="21" s="1"/>
  <c r="F525" i="21" s="1"/>
  <c r="F526" i="21" s="1"/>
  <c r="F527" i="21" s="1"/>
  <c r="F528" i="21" s="1"/>
  <c r="F529" i="21" s="1"/>
  <c r="F530" i="21" s="1"/>
  <c r="F531" i="21" s="1"/>
  <c r="E872" i="21"/>
  <c r="E873" i="21" s="1"/>
  <c r="E874" i="21" s="1"/>
  <c r="E875" i="21" s="1"/>
  <c r="E876" i="21" s="1"/>
  <c r="E877" i="21" s="1"/>
  <c r="E878" i="21" s="1"/>
  <c r="E879" i="21" s="1"/>
  <c r="E880" i="21" s="1"/>
  <c r="E881" i="21" s="1"/>
  <c r="F396" i="21"/>
  <c r="F397" i="21" s="1"/>
  <c r="F772" i="21"/>
  <c r="F773" i="21" s="1"/>
  <c r="F774" i="21" s="1"/>
  <c r="F775" i="21" s="1"/>
  <c r="F776" i="21" s="1"/>
  <c r="F777" i="21" s="1"/>
  <c r="F778" i="21" s="1"/>
  <c r="F779" i="21" s="1"/>
  <c r="F780" i="21" s="1"/>
  <c r="F781" i="21" s="1"/>
  <c r="F383" i="21"/>
  <c r="F384" i="21" s="1"/>
  <c r="F385" i="21" s="1"/>
  <c r="F386" i="21" s="1"/>
  <c r="F387" i="21" s="1"/>
  <c r="F226" i="21"/>
  <c r="F227" i="21" s="1"/>
  <c r="F228" i="21" s="1"/>
  <c r="F229" i="21" s="1"/>
  <c r="F230" i="21" s="1"/>
  <c r="F231" i="21" s="1"/>
  <c r="F232" i="21" s="1"/>
  <c r="F233" i="21" s="1"/>
  <c r="E672" i="21"/>
  <c r="E673" i="21" s="1"/>
  <c r="E674" i="21" s="1"/>
  <c r="E675" i="21" s="1"/>
  <c r="E676" i="21" s="1"/>
  <c r="E677" i="21" s="1"/>
  <c r="E678" i="21" s="1"/>
  <c r="E679" i="21" s="1"/>
  <c r="E680" i="21" s="1"/>
  <c r="E681" i="21" s="1"/>
  <c r="F269" i="21"/>
  <c r="F270" i="21" s="1"/>
  <c r="F186" i="21"/>
  <c r="F187" i="21" s="1"/>
  <c r="F188" i="21" s="1"/>
  <c r="F189" i="21" s="1"/>
  <c r="F190" i="21" s="1"/>
  <c r="F191" i="21" s="1"/>
  <c r="F892" i="21"/>
  <c r="F893" i="21" s="1"/>
  <c r="F894" i="21" s="1"/>
  <c r="F895" i="21" s="1"/>
  <c r="F896" i="21" s="1"/>
  <c r="F897" i="21" s="1"/>
  <c r="F898" i="21" s="1"/>
  <c r="F899" i="21" s="1"/>
  <c r="F900" i="21" s="1"/>
  <c r="F901" i="21" s="1"/>
  <c r="F283" i="21"/>
  <c r="F284" i="21" s="1"/>
  <c r="F285" i="21" s="1"/>
  <c r="F286" i="21" s="1"/>
  <c r="F287" i="21" s="1"/>
  <c r="F288" i="21" s="1"/>
  <c r="F416" i="21"/>
  <c r="F417" i="21" s="1"/>
  <c r="F295" i="21"/>
  <c r="F296" i="21" s="1"/>
  <c r="F297" i="21" s="1"/>
  <c r="F298" i="21" s="1"/>
  <c r="F299" i="21" s="1"/>
  <c r="F300" i="21" s="1"/>
  <c r="F301" i="21" s="1"/>
  <c r="F302" i="21" s="1"/>
  <c r="E902" i="21"/>
  <c r="E903" i="21" s="1"/>
  <c r="E904" i="21" s="1"/>
  <c r="E905" i="21" s="1"/>
  <c r="E906" i="21" s="1"/>
  <c r="E907" i="21" s="1"/>
  <c r="E908" i="21" s="1"/>
  <c r="E909" i="21" s="1"/>
  <c r="E910" i="21" s="1"/>
  <c r="E911" i="21" s="1"/>
  <c r="E832" i="21"/>
  <c r="E833" i="21" s="1"/>
  <c r="E834" i="21" s="1"/>
  <c r="E835" i="21" s="1"/>
  <c r="E836" i="21" s="1"/>
  <c r="E837" i="21" s="1"/>
  <c r="E838" i="21" s="1"/>
  <c r="E839" i="21" s="1"/>
  <c r="E840" i="21" s="1"/>
  <c r="E841" i="21" s="1"/>
  <c r="F442" i="21"/>
  <c r="F443" i="21" s="1"/>
  <c r="F444" i="21" s="1"/>
  <c r="F445" i="21" s="1"/>
  <c r="F446" i="21" s="1"/>
  <c r="F447" i="21" s="1"/>
  <c r="F448" i="21" s="1"/>
  <c r="F449" i="21" s="1"/>
  <c r="F450" i="21" s="1"/>
  <c r="F451" i="21" s="1"/>
  <c r="F358" i="21"/>
  <c r="F359" i="21" s="1"/>
  <c r="F360" i="21" s="1"/>
  <c r="F361" i="21" s="1"/>
  <c r="F148" i="21"/>
  <c r="F149" i="21" s="1"/>
  <c r="F150" i="21" s="1"/>
  <c r="F238" i="21"/>
  <c r="F239" i="21" s="1"/>
  <c r="F240" i="21" s="1"/>
  <c r="F241" i="21" s="1"/>
  <c r="F242" i="21" s="1"/>
  <c r="F243" i="21" s="1"/>
  <c r="F244" i="21" s="1"/>
  <c r="F245" i="21" s="1"/>
  <c r="F246" i="21" s="1"/>
  <c r="F253" i="21" s="1"/>
  <c r="F562" i="21"/>
  <c r="F563" i="21" s="1"/>
  <c r="F564" i="21" s="1"/>
  <c r="F565" i="21" s="1"/>
  <c r="F566" i="21" s="1"/>
  <c r="F567" i="21" s="1"/>
  <c r="F568" i="21" s="1"/>
  <c r="F569" i="21" s="1"/>
  <c r="F570" i="21" s="1"/>
  <c r="F571" i="21" s="1"/>
  <c r="F131" i="21"/>
  <c r="F132" i="21" s="1"/>
  <c r="F133" i="21" s="1"/>
  <c r="F134" i="21" s="1"/>
  <c r="E462" i="21"/>
  <c r="E463" i="21" s="1"/>
  <c r="E464" i="21" s="1"/>
  <c r="E465" i="21" s="1"/>
  <c r="E466" i="21" s="1"/>
  <c r="E467" i="21" s="1"/>
  <c r="E468" i="21" s="1"/>
  <c r="E469" i="21" s="1"/>
  <c r="E470" i="21" s="1"/>
  <c r="E471" i="21" s="1"/>
  <c r="F160" i="21"/>
  <c r="F161" i="21" s="1"/>
  <c r="F162" i="21" s="1"/>
  <c r="F582" i="21"/>
  <c r="F583" i="21" s="1"/>
  <c r="F584" i="21" s="1"/>
  <c r="F585" i="21" s="1"/>
  <c r="F586" i="21" s="1"/>
  <c r="F587" i="21" s="1"/>
  <c r="F588" i="21" s="1"/>
  <c r="F589" i="21" s="1"/>
  <c r="F590" i="21" s="1"/>
  <c r="F591" i="21" s="1"/>
  <c r="F602" i="21"/>
  <c r="F603" i="21" s="1"/>
  <c r="F604" i="21" s="1"/>
  <c r="F605" i="21" s="1"/>
  <c r="F606" i="21" s="1"/>
  <c r="F607" i="21" s="1"/>
  <c r="F608" i="21" s="1"/>
  <c r="F609" i="21" s="1"/>
  <c r="F610" i="21" s="1"/>
  <c r="F611" i="21" s="1"/>
  <c r="E742" i="21"/>
  <c r="E743" i="21" s="1"/>
  <c r="E744" i="21" s="1"/>
  <c r="E745" i="21" s="1"/>
  <c r="E746" i="21" s="1"/>
  <c r="E747" i="21" s="1"/>
  <c r="E748" i="21" s="1"/>
  <c r="E749" i="21" s="1"/>
  <c r="E750" i="21" s="1"/>
  <c r="E751" i="21" s="1"/>
  <c r="F632" i="21"/>
  <c r="F633" i="21" s="1"/>
  <c r="F634" i="21" s="1"/>
  <c r="F635" i="21" s="1"/>
  <c r="F636" i="21" s="1"/>
  <c r="F637" i="21" s="1"/>
  <c r="F638" i="21" s="1"/>
  <c r="F639" i="21" s="1"/>
  <c r="F640" i="21" s="1"/>
  <c r="F641" i="21" s="1"/>
  <c r="E482" i="21"/>
  <c r="E483" i="21" s="1"/>
  <c r="E484" i="21" s="1"/>
  <c r="E485" i="21" s="1"/>
  <c r="E486" i="21" s="1"/>
  <c r="E487" i="21" s="1"/>
  <c r="E488" i="21" s="1"/>
  <c r="E489" i="21" s="1"/>
  <c r="E490" i="21" s="1"/>
  <c r="E491" i="21" s="1"/>
  <c r="F792" i="21"/>
  <c r="F793" i="21" s="1"/>
  <c r="F794" i="21" s="1"/>
  <c r="F795" i="21" s="1"/>
  <c r="F796" i="21" s="1"/>
  <c r="F797" i="21" s="1"/>
  <c r="F798" i="21" s="1"/>
  <c r="F799" i="21" s="1"/>
  <c r="F800" i="21" s="1"/>
  <c r="F801" i="21" s="1"/>
  <c r="F281" i="21"/>
  <c r="F282" i="21" s="1"/>
  <c r="F391" i="21"/>
  <c r="F392" i="21" s="1"/>
  <c r="F393" i="21" s="1"/>
  <c r="F163" i="21"/>
  <c r="F164" i="21" s="1"/>
  <c r="F165" i="21" s="1"/>
  <c r="F166" i="21" s="1"/>
  <c r="F167" i="21" s="1"/>
  <c r="F168" i="21" s="1"/>
  <c r="E792" i="21"/>
  <c r="E793" i="21" s="1"/>
  <c r="E794" i="21" s="1"/>
  <c r="E795" i="21" s="1"/>
  <c r="E796" i="21" s="1"/>
  <c r="E797" i="21" s="1"/>
  <c r="E798" i="21" s="1"/>
  <c r="E799" i="21" s="1"/>
  <c r="E800" i="21" s="1"/>
  <c r="E801" i="21" s="1"/>
  <c r="E812" i="21"/>
  <c r="E813" i="21" s="1"/>
  <c r="E814" i="21" s="1"/>
  <c r="E815" i="21" s="1"/>
  <c r="E816" i="21" s="1"/>
  <c r="E817" i="21" s="1"/>
  <c r="E818" i="21" s="1"/>
  <c r="E819" i="21" s="1"/>
  <c r="E820" i="21" s="1"/>
  <c r="E821" i="21" s="1"/>
  <c r="F662" i="21"/>
  <c r="F663" i="21" s="1"/>
  <c r="F664" i="21" s="1"/>
  <c r="F665" i="21" s="1"/>
  <c r="F666" i="21" s="1"/>
  <c r="F667" i="21" s="1"/>
  <c r="F668" i="21" s="1"/>
  <c r="F669" i="21" s="1"/>
  <c r="F670" i="21" s="1"/>
  <c r="F671" i="21" s="1"/>
  <c r="F151" i="21"/>
  <c r="F152" i="21" s="1"/>
  <c r="F153" i="21" s="1"/>
  <c r="E572" i="21"/>
  <c r="E573" i="21" s="1"/>
  <c r="E574" i="21" s="1"/>
  <c r="E575" i="21" s="1"/>
  <c r="E576" i="21" s="1"/>
  <c r="E577" i="21" s="1"/>
  <c r="E578" i="21" s="1"/>
  <c r="E579" i="21" s="1"/>
  <c r="E580" i="21" s="1"/>
  <c r="E581" i="21" s="1"/>
  <c r="F181" i="21"/>
  <c r="F182" i="21" s="1"/>
  <c r="F183" i="21" s="1"/>
  <c r="F184" i="21" s="1"/>
  <c r="F185" i="21" s="1"/>
  <c r="F106" i="21"/>
  <c r="F107" i="21" s="1"/>
  <c r="F108" i="21" s="1"/>
  <c r="F109" i="21" s="1"/>
  <c r="F110" i="21" s="1"/>
  <c r="F345" i="21"/>
  <c r="F346" i="21" s="1"/>
  <c r="F347" i="21" s="1"/>
  <c r="F348" i="21" s="1"/>
  <c r="F349" i="21" s="1"/>
  <c r="F350" i="21" s="1"/>
  <c r="F351" i="21" s="1"/>
  <c r="E822" i="21"/>
  <c r="E823" i="21" s="1"/>
  <c r="E824" i="21" s="1"/>
  <c r="E825" i="21" s="1"/>
  <c r="E826" i="21" s="1"/>
  <c r="E827" i="21" s="1"/>
  <c r="E828" i="21" s="1"/>
  <c r="E829" i="21" s="1"/>
  <c r="E830" i="21" s="1"/>
  <c r="E831" i="21" s="1"/>
  <c r="F154" i="21"/>
  <c r="F155" i="21" s="1"/>
  <c r="F156" i="21" s="1"/>
  <c r="F157" i="21" s="1"/>
  <c r="F158" i="21" s="1"/>
  <c r="F159" i="21" s="1"/>
  <c r="F177" i="21"/>
  <c r="F178" i="21" s="1"/>
  <c r="F902" i="21"/>
  <c r="F903" i="21" s="1"/>
  <c r="F904" i="21" s="1"/>
  <c r="F905" i="21" s="1"/>
  <c r="F906" i="21" s="1"/>
  <c r="F907" i="21" s="1"/>
  <c r="F908" i="21" s="1"/>
  <c r="F909" i="21" s="1"/>
  <c r="F910" i="21" s="1"/>
  <c r="F911" i="21" s="1"/>
  <c r="F822" i="21"/>
  <c r="F823" i="21" s="1"/>
  <c r="F824" i="21" s="1"/>
  <c r="F825" i="21" s="1"/>
  <c r="F826" i="21" s="1"/>
  <c r="F827" i="21" s="1"/>
  <c r="F828" i="21" s="1"/>
  <c r="F829" i="21" s="1"/>
  <c r="F830" i="21" s="1"/>
  <c r="F831" i="21" s="1"/>
  <c r="F512" i="21"/>
  <c r="F513" i="21" s="1"/>
  <c r="F514" i="21" s="1"/>
  <c r="F515" i="21" s="1"/>
  <c r="F516" i="21" s="1"/>
  <c r="F517" i="21" s="1"/>
  <c r="F518" i="21" s="1"/>
  <c r="F519" i="21" s="1"/>
  <c r="F520" i="21" s="1"/>
  <c r="F521" i="21" s="1"/>
  <c r="F552" i="21"/>
  <c r="F553" i="21" s="1"/>
  <c r="F554" i="21" s="1"/>
  <c r="F555" i="21" s="1"/>
  <c r="F556" i="21" s="1"/>
  <c r="F557" i="21" s="1"/>
  <c r="F558" i="21" s="1"/>
  <c r="F559" i="21" s="1"/>
  <c r="F560" i="21" s="1"/>
  <c r="F561" i="21" s="1"/>
  <c r="E892" i="21"/>
  <c r="E893" i="21" s="1"/>
  <c r="E894" i="21" s="1"/>
  <c r="E895" i="21" s="1"/>
  <c r="E896" i="21" s="1"/>
  <c r="E897" i="21" s="1"/>
  <c r="E898" i="21" s="1"/>
  <c r="E899" i="21" s="1"/>
  <c r="E900" i="21" s="1"/>
  <c r="E901" i="21" s="1"/>
  <c r="F208" i="21"/>
  <c r="F209" i="21" s="1"/>
  <c r="F210" i="21" s="1"/>
  <c r="F211" i="21" s="1"/>
  <c r="F212" i="21" s="1"/>
  <c r="F862" i="21"/>
  <c r="F863" i="21" s="1"/>
  <c r="F864" i="21" s="1"/>
  <c r="F865" i="21" s="1"/>
  <c r="F866" i="21" s="1"/>
  <c r="F867" i="21" s="1"/>
  <c r="F868" i="21" s="1"/>
  <c r="F869" i="21" s="1"/>
  <c r="F870" i="21" s="1"/>
  <c r="F871" i="21" s="1"/>
  <c r="F339" i="21"/>
  <c r="F340" i="21" s="1"/>
  <c r="F492" i="21"/>
  <c r="F493" i="21" s="1"/>
  <c r="F494" i="21" s="1"/>
  <c r="F495" i="21" s="1"/>
  <c r="F496" i="21" s="1"/>
  <c r="F497" i="21" s="1"/>
  <c r="F498" i="21" s="1"/>
  <c r="F499" i="21" s="1"/>
  <c r="F500" i="21" s="1"/>
  <c r="F501" i="21" s="1"/>
  <c r="F277" i="21"/>
  <c r="F278" i="21" s="1"/>
  <c r="F398" i="21"/>
  <c r="F399" i="21" s="1"/>
  <c r="F400" i="21" s="1"/>
  <c r="F401" i="21" s="1"/>
  <c r="F402" i="21" s="1"/>
  <c r="F403" i="21" s="1"/>
  <c r="F762" i="21"/>
  <c r="F763" i="21" s="1"/>
  <c r="F764" i="21" s="1"/>
  <c r="F765" i="21" s="1"/>
  <c r="F766" i="21" s="1"/>
  <c r="F767" i="21" s="1"/>
  <c r="F768" i="21" s="1"/>
  <c r="F769" i="21" s="1"/>
  <c r="F770" i="21" s="1"/>
  <c r="F771" i="21" s="1"/>
  <c r="E862" i="21"/>
  <c r="E863" i="21" s="1"/>
  <c r="E864" i="21" s="1"/>
  <c r="E865" i="21" s="1"/>
  <c r="E866" i="21" s="1"/>
  <c r="E867" i="21" s="1"/>
  <c r="E868" i="21" s="1"/>
  <c r="E869" i="21" s="1"/>
  <c r="E870" i="21" s="1"/>
  <c r="E871" i="21" s="1"/>
  <c r="F316" i="21"/>
  <c r="F317" i="21" s="1"/>
  <c r="F318" i="21" s="1"/>
  <c r="F319" i="21" s="1"/>
  <c r="F320" i="21" s="1"/>
  <c r="F321" i="21" s="1"/>
  <c r="F322" i="21" s="1"/>
  <c r="F323" i="21" s="1"/>
  <c r="F327" i="21" s="1"/>
  <c r="F328" i="21" s="1"/>
  <c r="E472" i="21"/>
  <c r="E473" i="21" s="1"/>
  <c r="E474" i="21" s="1"/>
  <c r="E475" i="21" s="1"/>
  <c r="E476" i="21" s="1"/>
  <c r="E477" i="21" s="1"/>
  <c r="E478" i="21" s="1"/>
  <c r="E479" i="21" s="1"/>
  <c r="E480" i="21" s="1"/>
  <c r="E481" i="21" s="1"/>
  <c r="E562" i="21"/>
  <c r="E563" i="21" s="1"/>
  <c r="E564" i="21" s="1"/>
  <c r="E565" i="21" s="1"/>
  <c r="E566" i="21" s="1"/>
  <c r="E567" i="21" s="1"/>
  <c r="E568" i="21" s="1"/>
  <c r="E569" i="21" s="1"/>
  <c r="E570" i="21" s="1"/>
  <c r="E571" i="21" s="1"/>
  <c r="E712" i="21"/>
  <c r="E713" i="21" s="1"/>
  <c r="E714" i="21" s="1"/>
  <c r="E715" i="21" s="1"/>
  <c r="E716" i="21" s="1"/>
  <c r="E717" i="21" s="1"/>
  <c r="E718" i="21" s="1"/>
  <c r="E719" i="21" s="1"/>
  <c r="E720" i="21" s="1"/>
  <c r="E721" i="21" s="1"/>
  <c r="F362" i="21"/>
  <c r="F363" i="21" s="1"/>
  <c r="F364" i="21" s="1"/>
  <c r="F802" i="21"/>
  <c r="F803" i="21" s="1"/>
  <c r="F804" i="21" s="1"/>
  <c r="F805" i="21" s="1"/>
  <c r="F806" i="21" s="1"/>
  <c r="F807" i="21" s="1"/>
  <c r="F808" i="21" s="1"/>
  <c r="F809" i="21" s="1"/>
  <c r="F810" i="21" s="1"/>
  <c r="F811" i="21" s="1"/>
  <c r="F418" i="21"/>
  <c r="F419" i="21" s="1"/>
  <c r="F420" i="21" s="1"/>
  <c r="F421" i="21" s="1"/>
  <c r="F306" i="21"/>
  <c r="F307" i="21" s="1"/>
  <c r="E552" i="21"/>
  <c r="E553" i="21" s="1"/>
  <c r="E554" i="21" s="1"/>
  <c r="E555" i="21" s="1"/>
  <c r="E556" i="21" s="1"/>
  <c r="E557" i="21" s="1"/>
  <c r="E558" i="21" s="1"/>
  <c r="E559" i="21" s="1"/>
  <c r="E560" i="21" s="1"/>
  <c r="E561" i="21" s="1"/>
  <c r="F140" i="21"/>
  <c r="F141" i="21" s="1"/>
  <c r="F142" i="21" s="1"/>
  <c r="F143" i="21" s="1"/>
  <c r="F472" i="21"/>
  <c r="F473" i="21" s="1"/>
  <c r="F474" i="21" s="1"/>
  <c r="F475" i="21" s="1"/>
  <c r="F476" i="21" s="1"/>
  <c r="F477" i="21" s="1"/>
  <c r="F478" i="21" s="1"/>
  <c r="F479" i="21" s="1"/>
  <c r="F480" i="21" s="1"/>
  <c r="F481" i="21" s="1"/>
  <c r="E772" i="21"/>
  <c r="E773" i="21" s="1"/>
  <c r="E774" i="21" s="1"/>
  <c r="E775" i="21" s="1"/>
  <c r="E776" i="21" s="1"/>
  <c r="E777" i="21" s="1"/>
  <c r="E778" i="21" s="1"/>
  <c r="E779" i="21" s="1"/>
  <c r="E780" i="21" s="1"/>
  <c r="E781" i="21" s="1"/>
  <c r="E432" i="21"/>
  <c r="E433" i="21" s="1"/>
  <c r="E434" i="21" s="1"/>
  <c r="E435" i="21" s="1"/>
  <c r="E436" i="21" s="1"/>
  <c r="E437" i="21" s="1"/>
  <c r="E438" i="21" s="1"/>
  <c r="E439" i="21" s="1"/>
  <c r="E440" i="21" s="1"/>
  <c r="E441" i="21" s="1"/>
  <c r="F331" i="21"/>
  <c r="F332" i="21" s="1"/>
  <c r="F333" i="21" s="1"/>
  <c r="F334" i="21" s="1"/>
  <c r="F335" i="21" s="1"/>
  <c r="F336" i="21" s="1"/>
  <c r="F337" i="21" s="1"/>
  <c r="F338" i="21" s="1"/>
  <c r="F882" i="21"/>
  <c r="F883" i="21" s="1"/>
  <c r="F884" i="21" s="1"/>
  <c r="F885" i="21" s="1"/>
  <c r="F886" i="21" s="1"/>
  <c r="F887" i="21" s="1"/>
  <c r="F888" i="21" s="1"/>
  <c r="F889" i="21" s="1"/>
  <c r="F890" i="21" s="1"/>
  <c r="F891" i="21" s="1"/>
  <c r="F462" i="21"/>
  <c r="F463" i="21" s="1"/>
  <c r="F464" i="21" s="1"/>
  <c r="F465" i="21" s="1"/>
  <c r="F466" i="21" s="1"/>
  <c r="F467" i="21" s="1"/>
  <c r="F468" i="21" s="1"/>
  <c r="F469" i="21" s="1"/>
  <c r="F470" i="21" s="1"/>
  <c r="F471" i="21" s="1"/>
  <c r="F303" i="21"/>
  <c r="F304" i="21" s="1"/>
  <c r="F305" i="21" s="1"/>
  <c r="F388" i="21"/>
  <c r="F389" i="21" s="1"/>
  <c r="F390" i="21" s="1"/>
  <c r="F842" i="21"/>
  <c r="F843" i="21" s="1"/>
  <c r="F844" i="21" s="1"/>
  <c r="F845" i="21" s="1"/>
  <c r="F846" i="21" s="1"/>
  <c r="F847" i="21" s="1"/>
  <c r="F848" i="21" s="1"/>
  <c r="F849" i="21" s="1"/>
  <c r="F850" i="21" s="1"/>
  <c r="F851" i="21" s="1"/>
  <c r="E732" i="21"/>
  <c r="E733" i="21" s="1"/>
  <c r="E734" i="21" s="1"/>
  <c r="E735" i="21" s="1"/>
  <c r="E736" i="21" s="1"/>
  <c r="E737" i="21" s="1"/>
  <c r="E738" i="21" s="1"/>
  <c r="E739" i="21" s="1"/>
  <c r="E740" i="21" s="1"/>
  <c r="E741" i="21" s="1"/>
  <c r="F612" i="21"/>
  <c r="F613" i="21" s="1"/>
  <c r="F614" i="21" s="1"/>
  <c r="F615" i="21" s="1"/>
  <c r="F616" i="21" s="1"/>
  <c r="F617" i="21" s="1"/>
  <c r="F618" i="21" s="1"/>
  <c r="F619" i="21" s="1"/>
  <c r="F620" i="21" s="1"/>
  <c r="F621" i="21" s="1"/>
  <c r="E502" i="21"/>
  <c r="E503" i="21" s="1"/>
  <c r="E504" i="21" s="1"/>
  <c r="E505" i="21" s="1"/>
  <c r="E506" i="21" s="1"/>
  <c r="E507" i="21" s="1"/>
  <c r="E508" i="21" s="1"/>
  <c r="E509" i="21" s="1"/>
  <c r="E510" i="21" s="1"/>
  <c r="E511" i="21" s="1"/>
  <c r="F702" i="21"/>
  <c r="F703" i="21" s="1"/>
  <c r="F704" i="21" s="1"/>
  <c r="F705" i="21" s="1"/>
  <c r="F706" i="21" s="1"/>
  <c r="F707" i="21" s="1"/>
  <c r="F708" i="21" s="1"/>
  <c r="F709" i="21" s="1"/>
  <c r="F710" i="21" s="1"/>
  <c r="F711" i="21" s="1"/>
  <c r="E622" i="21"/>
  <c r="E623" i="21" s="1"/>
  <c r="E624" i="21" s="1"/>
  <c r="E625" i="21" s="1"/>
  <c r="E626" i="21" s="1"/>
  <c r="E627" i="21" s="1"/>
  <c r="E628" i="21" s="1"/>
  <c r="E629" i="21" s="1"/>
  <c r="E630" i="21" s="1"/>
  <c r="E631" i="21" s="1"/>
  <c r="F502" i="21"/>
  <c r="F503" i="21" s="1"/>
  <c r="F504" i="21" s="1"/>
  <c r="F505" i="21" s="1"/>
  <c r="F506" i="21" s="1"/>
  <c r="F507" i="21" s="1"/>
  <c r="F508" i="21" s="1"/>
  <c r="F509" i="21" s="1"/>
  <c r="F510" i="21" s="1"/>
  <c r="F511" i="21" s="1"/>
  <c r="F532" i="21"/>
  <c r="F533" i="21" s="1"/>
  <c r="F534" i="21" s="1"/>
  <c r="F535" i="21" s="1"/>
  <c r="F536" i="21" s="1"/>
  <c r="F537" i="21" s="1"/>
  <c r="F538" i="21" s="1"/>
  <c r="F539" i="21" s="1"/>
  <c r="F540" i="21" s="1"/>
  <c r="F541" i="21" s="1"/>
  <c r="F102" i="21"/>
  <c r="F103" i="21" s="1"/>
  <c r="F104" i="21"/>
  <c r="F105" i="21" s="1"/>
  <c r="F308" i="21"/>
  <c r="F309" i="21" s="1"/>
  <c r="F310" i="21" s="1"/>
  <c r="F311" i="21" s="1"/>
  <c r="F312" i="21" s="1"/>
  <c r="F313" i="21" s="1"/>
  <c r="F314" i="21" s="1"/>
  <c r="F315" i="21" s="1"/>
  <c r="F329" i="21"/>
  <c r="F330" i="21" s="1"/>
  <c r="E632" i="21"/>
  <c r="E633" i="21" s="1"/>
  <c r="E634" i="21" s="1"/>
  <c r="E635" i="21" s="1"/>
  <c r="E636" i="21" s="1"/>
  <c r="E637" i="21" s="1"/>
  <c r="E638" i="21" s="1"/>
  <c r="E639" i="21" s="1"/>
  <c r="E640" i="21" s="1"/>
  <c r="E641" i="21" s="1"/>
  <c r="F259" i="21"/>
  <c r="F260" i="21" s="1"/>
  <c r="F261" i="21" s="1"/>
  <c r="F262" i="21" s="1"/>
  <c r="F263" i="21" s="1"/>
  <c r="F264" i="21" s="1"/>
  <c r="F265" i="21" s="1"/>
  <c r="F266" i="21" s="1"/>
  <c r="F267" i="21" s="1"/>
  <c r="F219" i="21"/>
  <c r="F220" i="21" s="1"/>
  <c r="E762" i="21"/>
  <c r="E763" i="21" s="1"/>
  <c r="E764" i="21" s="1"/>
  <c r="E765" i="21" s="1"/>
  <c r="E766" i="21" s="1"/>
  <c r="E767" i="21" s="1"/>
  <c r="E768" i="21" s="1"/>
  <c r="E769" i="21" s="1"/>
  <c r="E770" i="21" s="1"/>
  <c r="E771" i="21" s="1"/>
  <c r="F692" i="21"/>
  <c r="F693" i="21" s="1"/>
  <c r="F694" i="21" s="1"/>
  <c r="F695" i="21" s="1"/>
  <c r="F696" i="21" s="1"/>
  <c r="F697" i="21" s="1"/>
  <c r="F698" i="21" s="1"/>
  <c r="F699" i="21" s="1"/>
  <c r="F700" i="21" s="1"/>
  <c r="F701" i="21" s="1"/>
  <c r="E842" i="21"/>
  <c r="E843" i="21" s="1"/>
  <c r="E844" i="21" s="1"/>
  <c r="E845" i="21" s="1"/>
  <c r="E846" i="21" s="1"/>
  <c r="E847" i="21" s="1"/>
  <c r="E848" i="21" s="1"/>
  <c r="E849" i="21" s="1"/>
  <c r="E850" i="21" s="1"/>
  <c r="E851" i="21" s="1"/>
  <c r="E612" i="21"/>
  <c r="E613" i="21" s="1"/>
  <c r="E614" i="21" s="1"/>
  <c r="E615" i="21" s="1"/>
  <c r="E616" i="21" s="1"/>
  <c r="E617" i="21" s="1"/>
  <c r="E618" i="21" s="1"/>
  <c r="E619" i="21" s="1"/>
  <c r="E620" i="21" s="1"/>
  <c r="E621" i="21" s="1"/>
  <c r="F169" i="21"/>
  <c r="F170" i="21" s="1"/>
  <c r="F171" i="21" s="1"/>
  <c r="F172" i="21" s="1"/>
  <c r="F672" i="21"/>
  <c r="F673" i="21" s="1"/>
  <c r="F674" i="21" s="1"/>
  <c r="F675" i="21" s="1"/>
  <c r="F676" i="21" s="1"/>
  <c r="F677" i="21" s="1"/>
  <c r="F678" i="21" s="1"/>
  <c r="F679" i="21" s="1"/>
  <c r="F680" i="21" s="1"/>
  <c r="F681" i="21" s="1"/>
  <c r="E642" i="21"/>
  <c r="E643" i="21" s="1"/>
  <c r="E644" i="21" s="1"/>
  <c r="E645" i="21" s="1"/>
  <c r="E646" i="21" s="1"/>
  <c r="E647" i="21" s="1"/>
  <c r="E648" i="21" s="1"/>
  <c r="E649" i="21" s="1"/>
  <c r="E650" i="21" s="1"/>
  <c r="E651" i="21" s="1"/>
  <c r="F642" i="21"/>
  <c r="F643" i="21" s="1"/>
  <c r="F644" i="21" s="1"/>
  <c r="F645" i="21" s="1"/>
  <c r="F646" i="21" s="1"/>
  <c r="F647" i="21" s="1"/>
  <c r="F648" i="21" s="1"/>
  <c r="F649" i="21" s="1"/>
  <c r="F650" i="21" s="1"/>
  <c r="F651" i="21" s="1"/>
  <c r="F812" i="21"/>
  <c r="F813" i="21" s="1"/>
  <c r="F814" i="21" s="1"/>
  <c r="F815" i="21" s="1"/>
  <c r="F816" i="21" s="1"/>
  <c r="F817" i="21" s="1"/>
  <c r="F818" i="21" s="1"/>
  <c r="F819" i="21" s="1"/>
  <c r="F820" i="21" s="1"/>
  <c r="F821" i="21" s="1"/>
  <c r="F742" i="21"/>
  <c r="F743" i="21" s="1"/>
  <c r="F744" i="21" s="1"/>
  <c r="F745" i="21" s="1"/>
  <c r="F746" i="21" s="1"/>
  <c r="F747" i="21" s="1"/>
  <c r="F748" i="21" s="1"/>
  <c r="F749" i="21" s="1"/>
  <c r="F750" i="21" s="1"/>
  <c r="F751" i="21" s="1"/>
  <c r="F234" i="21"/>
  <c r="F235" i="21" s="1"/>
  <c r="F128" i="21"/>
  <c r="F129" i="21" s="1"/>
  <c r="F130" i="21" s="1"/>
  <c r="F422" i="21"/>
  <c r="F423" i="21" s="1"/>
  <c r="F424" i="21" s="1"/>
  <c r="F425" i="21" s="1"/>
  <c r="F426" i="21" s="1"/>
  <c r="F427" i="21" s="1"/>
  <c r="F428" i="21" s="1"/>
  <c r="F429" i="21" s="1"/>
  <c r="F430" i="21" s="1"/>
  <c r="F431" i="21" s="1"/>
  <c r="F872" i="21"/>
  <c r="F873" i="21" s="1"/>
  <c r="F874" i="21" s="1"/>
  <c r="F875" i="21" s="1"/>
  <c r="F876" i="21" s="1"/>
  <c r="F877" i="21" s="1"/>
  <c r="F878" i="21" s="1"/>
  <c r="F879" i="21" s="1"/>
  <c r="F880" i="21" s="1"/>
  <c r="F881" i="21" s="1"/>
  <c r="F202" i="21"/>
  <c r="F203" i="21" s="1"/>
  <c r="F254" i="21"/>
  <c r="F255" i="21" s="1"/>
  <c r="F256" i="21" s="1"/>
  <c r="F257" i="21" s="1"/>
  <c r="F258" i="21" s="1"/>
  <c r="E442" i="21"/>
  <c r="E443" i="21" s="1"/>
  <c r="E444" i="21" s="1"/>
  <c r="E445" i="21" s="1"/>
  <c r="E446" i="21" s="1"/>
  <c r="E447" i="21" s="1"/>
  <c r="E448" i="21" s="1"/>
  <c r="E449" i="21" s="1"/>
  <c r="E450" i="21" s="1"/>
  <c r="E451" i="21" s="1"/>
  <c r="F271" i="21"/>
  <c r="F272" i="21" s="1"/>
  <c r="F273" i="21" s="1"/>
  <c r="F274" i="21" s="1"/>
  <c r="F275" i="21" s="1"/>
  <c r="F276" i="21" s="1"/>
  <c r="F732" i="21"/>
  <c r="F733" i="21" s="1"/>
  <c r="F734" i="21" s="1"/>
  <c r="F735" i="21" s="1"/>
  <c r="F736" i="21" s="1"/>
  <c r="F737" i="21" s="1"/>
  <c r="F738" i="21" s="1"/>
  <c r="F739" i="21" s="1"/>
  <c r="F740" i="21" s="1"/>
  <c r="F741" i="21" s="1"/>
  <c r="F144" i="21"/>
  <c r="F145" i="21" s="1"/>
  <c r="F404" i="21"/>
  <c r="F405" i="21" s="1"/>
  <c r="F111" i="21"/>
  <c r="F112" i="21" s="1"/>
  <c r="F113" i="21" s="1"/>
  <c r="F114" i="21" s="1"/>
  <c r="F115" i="21" s="1"/>
  <c r="F116" i="21" s="1"/>
  <c r="F117" i="21" s="1"/>
  <c r="F118" i="21" s="1"/>
  <c r="F173" i="21"/>
  <c r="F174" i="21" s="1"/>
  <c r="F175" i="21" s="1"/>
  <c r="F176" i="21" s="1"/>
  <c r="E782" i="21"/>
  <c r="E783" i="21" s="1"/>
  <c r="E784" i="21" s="1"/>
  <c r="E785" i="21" s="1"/>
  <c r="E786" i="21" s="1"/>
  <c r="E787" i="21" s="1"/>
  <c r="E788" i="21" s="1"/>
  <c r="E789" i="21" s="1"/>
  <c r="E790" i="21" s="1"/>
  <c r="E791" i="21" s="1"/>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E477" i="22"/>
  <c r="F407" i="22"/>
  <c r="F408" i="22" s="1"/>
  <c r="F409" i="22" s="1"/>
  <c r="F410" i="22" s="1"/>
  <c r="E427" i="22"/>
  <c r="E428" i="22" s="1"/>
  <c r="E429" i="22" s="1"/>
  <c r="E430" i="22" s="1"/>
  <c r="E431" i="22" s="1"/>
  <c r="E432" i="22" s="1"/>
  <c r="E433" i="22" s="1"/>
  <c r="E434" i="22" s="1"/>
  <c r="E435" i="22" s="1"/>
  <c r="E436" i="22" s="1"/>
  <c r="F417" i="22"/>
  <c r="F418" i="22" s="1"/>
  <c r="F419" i="22" s="1"/>
  <c r="F420" i="22" s="1"/>
  <c r="F421" i="22" s="1"/>
  <c r="F422" i="22" s="1"/>
  <c r="F423" i="22" s="1"/>
  <c r="F424" i="22" s="1"/>
  <c r="F425" i="22" s="1"/>
  <c r="F426" i="22" s="1"/>
  <c r="F411" i="22"/>
  <c r="F412" i="22" s="1"/>
  <c r="E413" i="22"/>
  <c r="E414" i="22" s="1"/>
  <c r="E415" i="22" s="1"/>
  <c r="E416" i="22" s="1"/>
  <c r="E487" i="22"/>
  <c r="F413" i="22"/>
  <c r="F414" i="22" s="1"/>
  <c r="F415" i="22" s="1"/>
  <c r="F416" i="22" s="1"/>
  <c r="E467" i="22"/>
  <c r="E468" i="22" s="1"/>
  <c r="E469" i="22" s="1"/>
  <c r="E470" i="22" s="1"/>
  <c r="E471" i="22" s="1"/>
  <c r="E472" i="22" s="1"/>
  <c r="E473" i="22" s="1"/>
  <c r="E474" i="22" s="1"/>
  <c r="E475" i="22" s="1"/>
  <c r="E476" i="22" s="1"/>
  <c r="F447" i="22"/>
  <c r="F448" i="22" s="1"/>
  <c r="F449" i="22" s="1"/>
  <c r="F450" i="22" s="1"/>
  <c r="F451" i="22" s="1"/>
  <c r="F452" i="22" s="1"/>
  <c r="F453" i="22" s="1"/>
  <c r="F454" i="22" s="1"/>
  <c r="F455" i="22" s="1"/>
  <c r="F456" i="22" s="1"/>
  <c r="E497" i="22"/>
  <c r="F437" i="22"/>
  <c r="F438" i="22" s="1"/>
  <c r="F439" i="22" s="1"/>
  <c r="F440" i="22" s="1"/>
  <c r="F441" i="22" s="1"/>
  <c r="F442" i="22" s="1"/>
  <c r="F443" i="22" s="1"/>
  <c r="F444" i="22" s="1"/>
  <c r="F445" i="22" s="1"/>
  <c r="F446" i="22" s="1"/>
  <c r="E407" i="22"/>
  <c r="E408" i="22" s="1"/>
  <c r="E409" i="22" s="1"/>
  <c r="E410" i="22" s="1"/>
  <c r="F427" i="22"/>
  <c r="F428" i="22" s="1"/>
  <c r="F429" i="22" s="1"/>
  <c r="F430" i="22" s="1"/>
  <c r="F431" i="22" s="1"/>
  <c r="F432" i="22" s="1"/>
  <c r="F433" i="22" s="1"/>
  <c r="F434" i="22" s="1"/>
  <c r="F435" i="22" s="1"/>
  <c r="F436" i="22" s="1"/>
  <c r="E417" i="22"/>
  <c r="E418" i="22" s="1"/>
  <c r="E419" i="22" s="1"/>
  <c r="E420" i="22" s="1"/>
  <c r="E421" i="22" s="1"/>
  <c r="E422" i="22" s="1"/>
  <c r="E423" i="22" s="1"/>
  <c r="E424" i="22" s="1"/>
  <c r="E425" i="22" s="1"/>
  <c r="E426" i="22" s="1"/>
  <c r="F467" i="22"/>
  <c r="F468" i="22" s="1"/>
  <c r="F469" i="22" s="1"/>
  <c r="F470" i="22" s="1"/>
  <c r="F471" i="22" s="1"/>
  <c r="F472" i="22" s="1"/>
  <c r="F473" i="22" s="1"/>
  <c r="F474" i="22" s="1"/>
  <c r="F475" i="22" s="1"/>
  <c r="F476" i="22" s="1"/>
  <c r="E447" i="22"/>
  <c r="E448" i="22" s="1"/>
  <c r="E449" i="22" s="1"/>
  <c r="E450" i="22" s="1"/>
  <c r="E451" i="22" s="1"/>
  <c r="E452" i="22" s="1"/>
  <c r="E453" i="22" s="1"/>
  <c r="E454" i="22" s="1"/>
  <c r="E455" i="22" s="1"/>
  <c r="E456" i="22" s="1"/>
  <c r="E411" i="22"/>
  <c r="E412" i="22" s="1"/>
  <c r="D123" i="16"/>
  <c r="D121" i="17"/>
  <c r="F752" i="21"/>
  <c r="F753" i="21" s="1"/>
  <c r="F754" i="21" s="1"/>
  <c r="F755" i="21" s="1"/>
  <c r="F756" i="21" s="1"/>
  <c r="F757" i="21" s="1"/>
  <c r="F758" i="21" s="1"/>
  <c r="F759" i="21" s="1"/>
  <c r="F760" i="21" s="1"/>
  <c r="F761" i="21" s="1"/>
  <c r="F221" i="21"/>
  <c r="F222" i="21" s="1"/>
  <c r="F223" i="21" s="1"/>
  <c r="F224" i="21" s="1"/>
  <c r="F225" i="21" s="1"/>
  <c r="F192" i="21"/>
  <c r="F193" i="21" s="1"/>
  <c r="F194" i="21" s="1"/>
  <c r="F195" i="21" s="1"/>
  <c r="F196" i="21"/>
  <c r="F197" i="21" s="1"/>
  <c r="F198" i="21" s="1"/>
  <c r="F199" i="21" s="1"/>
  <c r="F200" i="21" s="1"/>
  <c r="F201" i="21" s="1"/>
  <c r="F289" i="21"/>
  <c r="F290" i="21" s="1"/>
  <c r="F291" i="21" s="1"/>
  <c r="F292" i="21" s="1"/>
  <c r="F293" i="21" s="1"/>
  <c r="F294" i="21" s="1"/>
  <c r="F135" i="21"/>
  <c r="F136" i="21" s="1"/>
  <c r="F137" i="21" s="1"/>
  <c r="E702" i="21"/>
  <c r="E703" i="21" s="1"/>
  <c r="E704" i="21" s="1"/>
  <c r="E705" i="21" s="1"/>
  <c r="E706" i="21" s="1"/>
  <c r="E707" i="21" s="1"/>
  <c r="E708" i="21" s="1"/>
  <c r="E709" i="21" s="1"/>
  <c r="E710" i="21" s="1"/>
  <c r="E711" i="21" s="1"/>
  <c r="F782" i="21"/>
  <c r="F783" i="21" s="1"/>
  <c r="F784" i="21" s="1"/>
  <c r="F785" i="21" s="1"/>
  <c r="F786" i="21" s="1"/>
  <c r="F787" i="21" s="1"/>
  <c r="F788" i="21" s="1"/>
  <c r="F789" i="21" s="1"/>
  <c r="F790" i="21" s="1"/>
  <c r="F791" i="21" s="1"/>
  <c r="F832" i="21"/>
  <c r="F833" i="21" s="1"/>
  <c r="F834" i="21" s="1"/>
  <c r="F835" i="21" s="1"/>
  <c r="F836" i="21" s="1"/>
  <c r="F837" i="21" s="1"/>
  <c r="F838" i="21" s="1"/>
  <c r="F839" i="21" s="1"/>
  <c r="F840" i="21" s="1"/>
  <c r="F841" i="21" s="1"/>
  <c r="E452" i="21"/>
  <c r="E453" i="21" s="1"/>
  <c r="E454" i="21" s="1"/>
  <c r="E455" i="21" s="1"/>
  <c r="E456" i="21" s="1"/>
  <c r="E457" i="21" s="1"/>
  <c r="E458" i="21" s="1"/>
  <c r="E459" i="21" s="1"/>
  <c r="E460" i="21" s="1"/>
  <c r="E461" i="21" s="1"/>
  <c r="E422" i="21"/>
  <c r="E423" i="21" s="1"/>
  <c r="E424" i="21" s="1"/>
  <c r="E425" i="21" s="1"/>
  <c r="E426" i="21" s="1"/>
  <c r="E427" i="21" s="1"/>
  <c r="E428" i="21" s="1"/>
  <c r="E429" i="21" s="1"/>
  <c r="E430" i="21" s="1"/>
  <c r="E431" i="21" s="1"/>
  <c r="D32" i="1"/>
  <c r="D30" i="8"/>
  <c r="F757" i="22" l="1"/>
  <c r="F787" i="22"/>
  <c r="E537" i="22"/>
  <c r="E647" i="22"/>
  <c r="F647" i="22"/>
  <c r="F827" i="22"/>
  <c r="F657" i="22"/>
  <c r="F507" i="22"/>
  <c r="F617" i="22"/>
  <c r="E717" i="22"/>
  <c r="F597" i="22"/>
  <c r="E617" i="22"/>
  <c r="E887" i="22"/>
  <c r="F807" i="22"/>
  <c r="F607" i="22"/>
  <c r="E507" i="22"/>
  <c r="F877" i="22"/>
  <c r="F687" i="22"/>
  <c r="F547" i="22"/>
  <c r="E767" i="22"/>
  <c r="E677" i="22"/>
  <c r="F697" i="22"/>
  <c r="E757" i="22"/>
  <c r="F747" i="22"/>
  <c r="F777" i="22"/>
  <c r="F567" i="22"/>
  <c r="F677" i="22"/>
  <c r="E867" i="22"/>
  <c r="F527" i="22"/>
  <c r="E777" i="22"/>
  <c r="F727" i="22"/>
  <c r="F627" i="22"/>
  <c r="E517" i="22"/>
  <c r="E627" i="22"/>
  <c r="F517" i="22"/>
  <c r="E587" i="22"/>
  <c r="F587" i="22"/>
  <c r="F767" i="22"/>
  <c r="E597" i="22"/>
  <c r="E797" i="22"/>
  <c r="F817" i="22"/>
  <c r="F667" i="22"/>
  <c r="E557" i="22"/>
  <c r="F837" i="22"/>
  <c r="E827" i="22"/>
  <c r="E877" i="22"/>
  <c r="F577" i="22"/>
  <c r="E577" i="22"/>
  <c r="E567" i="22"/>
  <c r="F797" i="22"/>
  <c r="E837" i="22"/>
  <c r="F477" i="22"/>
  <c r="E857" i="22"/>
  <c r="F887" i="22"/>
  <c r="E547" i="22"/>
  <c r="F637" i="22"/>
  <c r="F857" i="22"/>
  <c r="E657" i="22"/>
  <c r="F867" i="22"/>
  <c r="E737" i="22"/>
  <c r="E847" i="22"/>
  <c r="E607" i="22"/>
  <c r="E687" i="22"/>
  <c r="F557" i="22"/>
  <c r="E787" i="22"/>
  <c r="F537" i="22"/>
  <c r="F717" i="22"/>
  <c r="E637" i="22"/>
  <c r="E527" i="22"/>
  <c r="F897" i="22"/>
  <c r="E807" i="22"/>
  <c r="E667" i="22"/>
  <c r="E817" i="22"/>
  <c r="F497" i="22"/>
  <c r="F737" i="22"/>
  <c r="F847" i="22"/>
  <c r="E697" i="22"/>
  <c r="E747" i="22"/>
  <c r="F487" i="22"/>
  <c r="E727" i="22"/>
  <c r="E897" i="22"/>
  <c r="D33" i="1"/>
  <c r="D31" i="8"/>
  <c r="D122" i="17"/>
  <c r="D124" i="16"/>
  <c r="D25" i="26"/>
  <c r="D27" i="25"/>
  <c r="D123" i="17" l="1"/>
  <c r="D125" i="16"/>
  <c r="D28" i="25"/>
  <c r="D26" i="26"/>
  <c r="D34" i="1"/>
  <c r="D32" i="8"/>
  <c r="D29" i="25" l="1"/>
  <c r="D27" i="26"/>
  <c r="D35" i="1"/>
  <c r="D33" i="8"/>
  <c r="D124" i="17"/>
  <c r="D126" i="16"/>
  <c r="D125" i="17" l="1"/>
  <c r="D127" i="16"/>
  <c r="D36" i="1"/>
  <c r="D34" i="8"/>
  <c r="D30" i="25"/>
  <c r="D28" i="26"/>
  <c r="D31" i="25" l="1"/>
  <c r="D29" i="26"/>
  <c r="D37" i="1"/>
  <c r="D35" i="8"/>
  <c r="D126" i="17"/>
  <c r="D128" i="16"/>
  <c r="D127" i="17" l="1"/>
  <c r="D129" i="16"/>
  <c r="D38" i="1"/>
  <c r="D36" i="8"/>
  <c r="D32" i="25"/>
  <c r="D30" i="26"/>
  <c r="D39" i="1" l="1"/>
  <c r="D37" i="8"/>
  <c r="D31" i="26"/>
  <c r="D33" i="25"/>
  <c r="D130" i="16"/>
  <c r="D128" i="17"/>
  <c r="D131" i="16" l="1"/>
  <c r="D129" i="17"/>
  <c r="D32" i="26"/>
  <c r="D34" i="25"/>
  <c r="D40" i="1"/>
  <c r="D38" i="8"/>
  <c r="D41" i="1" l="1"/>
  <c r="D39" i="8"/>
  <c r="D33" i="26"/>
  <c r="D35" i="25"/>
  <c r="D130" i="17"/>
  <c r="D132" i="16"/>
  <c r="D133" i="16" l="1"/>
  <c r="D131" i="17"/>
  <c r="D36" i="25"/>
  <c r="D34" i="26"/>
  <c r="D42" i="1"/>
  <c r="D40" i="8"/>
  <c r="D43" i="1" l="1"/>
  <c r="D41" i="8"/>
  <c r="D37" i="25"/>
  <c r="D35" i="26"/>
  <c r="D132" i="17"/>
  <c r="D134" i="16"/>
  <c r="D133" i="17" l="1"/>
  <c r="D135" i="16"/>
  <c r="D38" i="25"/>
  <c r="D36" i="26"/>
  <c r="D44" i="1"/>
  <c r="D42" i="8"/>
  <c r="D39" i="25" l="1"/>
  <c r="D37" i="26"/>
  <c r="D45" i="1"/>
  <c r="D43" i="8"/>
  <c r="D134" i="17"/>
  <c r="D136" i="16"/>
  <c r="D135" i="17" l="1"/>
  <c r="D137" i="16"/>
  <c r="D46" i="1"/>
  <c r="D44" i="8"/>
  <c r="D40" i="25"/>
  <c r="D38" i="26"/>
  <c r="D39" i="26" l="1"/>
  <c r="D41" i="25"/>
  <c r="D47" i="1"/>
  <c r="D45" i="8"/>
  <c r="D136" i="17"/>
  <c r="D138" i="16"/>
  <c r="D40" i="26" l="1"/>
  <c r="D42" i="25"/>
  <c r="D139" i="16"/>
  <c r="D137" i="17"/>
  <c r="D48" i="1"/>
  <c r="D46" i="8"/>
  <c r="D49" i="1" l="1"/>
  <c r="D47" i="8"/>
  <c r="D138" i="17"/>
  <c r="D140" i="16"/>
  <c r="D41" i="26"/>
  <c r="D43" i="25"/>
  <c r="D44" i="25" l="1"/>
  <c r="D42" i="26"/>
  <c r="D139" i="17"/>
  <c r="D141" i="16"/>
  <c r="D50" i="1"/>
  <c r="D48" i="8"/>
  <c r="D142" i="16" l="1"/>
  <c r="D140" i="17"/>
  <c r="D51" i="1"/>
  <c r="D49" i="8"/>
  <c r="D45" i="25"/>
  <c r="D43" i="26"/>
  <c r="D46" i="25" l="1"/>
  <c r="D44" i="26"/>
  <c r="D52" i="1"/>
  <c r="D50" i="8"/>
  <c r="D143" i="16"/>
  <c r="D141" i="17"/>
  <c r="D142" i="17" l="1"/>
  <c r="D144" i="16"/>
  <c r="D53" i="1"/>
  <c r="D51" i="8"/>
  <c r="D47" i="25"/>
  <c r="D45" i="26"/>
  <c r="D48" i="25" l="1"/>
  <c r="D46" i="26"/>
  <c r="D145" i="16"/>
  <c r="D143" i="17"/>
  <c r="D54" i="1"/>
  <c r="D52" i="8"/>
  <c r="D55" i="1" l="1"/>
  <c r="D53" i="8"/>
  <c r="D146" i="16"/>
  <c r="D144" i="17"/>
  <c r="D47" i="26"/>
  <c r="D49" i="25"/>
  <c r="D48" i="26" l="1"/>
  <c r="D50" i="25"/>
  <c r="D145" i="17"/>
  <c r="D147" i="16"/>
  <c r="D54" i="8"/>
  <c r="D56" i="1"/>
  <c r="D57" i="1" l="1"/>
  <c r="D55" i="8"/>
  <c r="D49" i="26"/>
  <c r="D51" i="25"/>
  <c r="D146" i="17"/>
  <c r="D148" i="16"/>
  <c r="D147" i="17" l="1"/>
  <c r="D149" i="16"/>
  <c r="D52" i="25"/>
  <c r="D50" i="26"/>
  <c r="D58" i="1"/>
  <c r="D56" i="8"/>
  <c r="D148" i="17" l="1"/>
  <c r="D150" i="16"/>
  <c r="D59" i="1"/>
  <c r="D57" i="8"/>
  <c r="D53" i="25"/>
  <c r="D51" i="26"/>
  <c r="D54" i="25" l="1"/>
  <c r="D52" i="26"/>
  <c r="D151" i="16"/>
  <c r="D150" i="17" s="1"/>
  <c r="D149" i="17"/>
  <c r="D60" i="1"/>
  <c r="D58" i="8"/>
  <c r="D61" i="1" l="1"/>
  <c r="D59" i="8"/>
  <c r="D55" i="25"/>
  <c r="D53" i="26"/>
  <c r="D56" i="25" l="1"/>
  <c r="D54" i="26"/>
  <c r="D60" i="8"/>
  <c r="D62" i="1"/>
  <c r="D61" i="8" l="1"/>
  <c r="D63" i="1"/>
  <c r="D55" i="26"/>
  <c r="D57" i="25"/>
  <c r="D56" i="26" l="1"/>
  <c r="D58" i="25"/>
  <c r="D62" i="8"/>
  <c r="D64" i="1"/>
  <c r="D65" i="1" l="1"/>
  <c r="D63" i="8"/>
  <c r="D57" i="26"/>
  <c r="D59" i="25"/>
  <c r="D60" i="25" l="1"/>
  <c r="D58" i="26"/>
  <c r="D64" i="8"/>
  <c r="D66" i="1"/>
  <c r="D67" i="1" l="1"/>
  <c r="D65" i="8"/>
  <c r="D61" i="25"/>
  <c r="D59" i="26"/>
  <c r="D62" i="25" l="1"/>
  <c r="D60" i="26"/>
  <c r="D66" i="8"/>
  <c r="D68" i="1"/>
  <c r="D69" i="1" l="1"/>
  <c r="D67" i="8"/>
  <c r="D63" i="25"/>
  <c r="D61" i="26"/>
  <c r="D64" i="25" l="1"/>
  <c r="D62" i="26"/>
  <c r="D68" i="8"/>
  <c r="D70" i="1"/>
  <c r="D71" i="1" l="1"/>
  <c r="D69" i="8"/>
  <c r="D63" i="26"/>
  <c r="D65" i="25"/>
  <c r="D64" i="26" l="1"/>
  <c r="D66" i="25"/>
  <c r="D70" i="8"/>
  <c r="D72" i="1"/>
  <c r="D65" i="26" l="1"/>
  <c r="D67" i="25"/>
  <c r="D73" i="1"/>
  <c r="D71" i="8"/>
  <c r="D68" i="25" l="1"/>
  <c r="D66" i="26"/>
  <c r="D74" i="1"/>
  <c r="D72" i="8"/>
  <c r="D75" i="1" l="1"/>
  <c r="D73" i="8"/>
  <c r="D69" i="25"/>
  <c r="D67" i="26"/>
  <c r="D70" i="25" l="1"/>
  <c r="D68" i="26"/>
  <c r="D76" i="1"/>
  <c r="D74" i="8"/>
  <c r="D77" i="1" l="1"/>
  <c r="D75" i="8"/>
  <c r="D71" i="25"/>
  <c r="D69" i="26"/>
  <c r="D72" i="25" l="1"/>
  <c r="D70" i="26"/>
  <c r="D78" i="1"/>
  <c r="D76" i="8"/>
  <c r="D77" i="8" l="1"/>
  <c r="D79" i="1"/>
  <c r="D71" i="26"/>
  <c r="D73" i="25"/>
  <c r="D72" i="26" l="1"/>
  <c r="D74" i="25"/>
  <c r="D80" i="1"/>
  <c r="D78" i="8"/>
  <c r="D79" i="8" l="1"/>
  <c r="D81" i="1"/>
  <c r="D73" i="26"/>
  <c r="D75" i="25"/>
  <c r="D76" i="25" l="1"/>
  <c r="D74" i="26"/>
  <c r="D82" i="1"/>
  <c r="D80" i="8"/>
  <c r="D83" i="1" l="1"/>
  <c r="D81" i="8"/>
  <c r="D77" i="25"/>
  <c r="D75" i="26"/>
  <c r="D78" i="25" l="1"/>
  <c r="D76" i="26"/>
  <c r="D84" i="1"/>
  <c r="D82" i="8"/>
  <c r="D83" i="8" l="1"/>
  <c r="D85" i="1"/>
  <c r="D79" i="25"/>
  <c r="D77" i="26"/>
  <c r="D80" i="25" l="1"/>
  <c r="D78" i="26"/>
  <c r="D86" i="1"/>
  <c r="D84" i="8"/>
  <c r="D87" i="1" l="1"/>
  <c r="D85" i="8"/>
  <c r="D79" i="26"/>
  <c r="D81" i="25"/>
  <c r="D80" i="26" l="1"/>
  <c r="D82" i="25"/>
  <c r="D88" i="1"/>
  <c r="D86" i="8"/>
  <c r="D89" i="1" l="1"/>
  <c r="D87" i="8"/>
  <c r="D81" i="26"/>
  <c r="D83" i="25"/>
  <c r="D84" i="25" l="1"/>
  <c r="D82" i="26"/>
  <c r="D88" i="8"/>
  <c r="D90" i="1"/>
  <c r="D89" i="8" l="1"/>
  <c r="D91" i="1"/>
  <c r="D85" i="25"/>
  <c r="D83" i="26"/>
  <c r="D86" i="25" l="1"/>
  <c r="D84" i="26"/>
  <c r="D92" i="1"/>
  <c r="D90" i="8"/>
  <c r="D93" i="1" l="1"/>
  <c r="D91" i="8"/>
  <c r="D87" i="25"/>
  <c r="D85" i="26"/>
  <c r="D88" i="25" l="1"/>
  <c r="D86" i="26"/>
  <c r="D94" i="1"/>
  <c r="D92" i="8"/>
  <c r="D95" i="1" l="1"/>
  <c r="D93" i="8"/>
  <c r="D87" i="26"/>
  <c r="D89" i="25"/>
  <c r="D88" i="26" l="1"/>
  <c r="D90" i="25"/>
  <c r="D96" i="1"/>
  <c r="D94" i="8"/>
  <c r="D97" i="1" l="1"/>
  <c r="D95" i="8"/>
  <c r="D89" i="26"/>
  <c r="D91" i="25"/>
  <c r="D92" i="25" l="1"/>
  <c r="D90" i="26"/>
  <c r="D96" i="8"/>
  <c r="D98" i="1"/>
  <c r="D97" i="8" l="1"/>
  <c r="D99" i="1"/>
  <c r="D93" i="25"/>
  <c r="D91" i="26"/>
  <c r="D94" i="25" l="1"/>
  <c r="D92" i="26"/>
  <c r="D98" i="8"/>
  <c r="D100" i="1"/>
  <c r="D99" i="8" l="1"/>
  <c r="D101" i="1"/>
  <c r="D95" i="25"/>
  <c r="D93" i="26"/>
  <c r="D96" i="25" l="1"/>
  <c r="D94" i="26"/>
  <c r="D102" i="1"/>
  <c r="D100" i="8"/>
  <c r="D103" i="1" l="1"/>
  <c r="D101" i="8"/>
  <c r="D95" i="26"/>
  <c r="D97" i="25"/>
  <c r="D96" i="26" l="1"/>
  <c r="D98" i="25"/>
  <c r="D104" i="1"/>
  <c r="D102" i="8"/>
  <c r="D105" i="1" l="1"/>
  <c r="D103" i="8"/>
  <c r="D97" i="26"/>
  <c r="D99" i="25"/>
  <c r="D100" i="25" l="1"/>
  <c r="D98" i="26"/>
  <c r="D106" i="1"/>
  <c r="D104" i="8"/>
  <c r="D107" i="1" l="1"/>
  <c r="D105" i="8"/>
  <c r="D101" i="25"/>
  <c r="D99" i="26"/>
  <c r="D102" i="25" l="1"/>
  <c r="D100" i="26"/>
  <c r="D106" i="8"/>
  <c r="D108" i="1"/>
  <c r="D107" i="8" l="1"/>
  <c r="D109" i="1"/>
  <c r="D103" i="25"/>
  <c r="D101" i="26"/>
  <c r="D104" i="25" l="1"/>
  <c r="D102" i="26"/>
  <c r="D110" i="1"/>
  <c r="D108" i="8"/>
  <c r="D109" i="8" l="1"/>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alcChain>
</file>

<file path=xl/comments1.xml><?xml version="1.0" encoding="utf-8"?>
<comments xmlns="http://schemas.openxmlformats.org/spreadsheetml/2006/main">
  <authors>
    <author>Mozma Tate</author>
  </authors>
  <commentList>
    <comment ref="G36" authorId="0">
      <text>
        <r>
          <rPr>
            <b/>
            <sz val="9"/>
            <color indexed="81"/>
            <rFont val="Tahoma"/>
            <family val="2"/>
          </rPr>
          <t>Mozma Tate:</t>
        </r>
        <r>
          <rPr>
            <sz val="9"/>
            <color indexed="81"/>
            <rFont val="Tahoma"/>
            <family val="2"/>
          </rPr>
          <t xml:space="preserve">
Charles - from your previous comment - this Service of "Council Management" seems to reflect the CEO on his own.  However, given that I am new to Casey - I will confirm this with Sharon.</t>
        </r>
      </text>
    </comment>
  </commentList>
</comments>
</file>

<file path=xl/comments2.xml><?xml version="1.0" encoding="utf-8"?>
<comments xmlns="http://schemas.openxmlformats.org/spreadsheetml/2006/main">
  <authors>
    <author>Mozma Tate</author>
  </authors>
  <commentList>
    <comment ref="G35" authorId="0">
      <text>
        <r>
          <rPr>
            <b/>
            <sz val="9"/>
            <color indexed="81"/>
            <rFont val="Tahoma"/>
            <family val="2"/>
          </rPr>
          <t>Mozma Tate:</t>
        </r>
        <r>
          <rPr>
            <sz val="9"/>
            <color indexed="81"/>
            <rFont val="Tahoma"/>
            <family val="2"/>
          </rPr>
          <t xml:space="preserve">
Charles - from your previous comment - this Service of "Council Management" seems to reflect the CEO on his own.  However, given that I am new to Casey - I will confirm this with Sharon.</t>
        </r>
      </text>
    </comment>
  </commentList>
</comments>
</file>

<file path=xl/comments3.xml><?xml version="1.0" encoding="utf-8"?>
<comments xmlns="http://schemas.openxmlformats.org/spreadsheetml/2006/main">
  <authors>
    <author>Mozma Tate</author>
  </authors>
  <commentList>
    <comment ref="G35" authorId="0">
      <text>
        <r>
          <rPr>
            <b/>
            <sz val="9"/>
            <color indexed="81"/>
            <rFont val="Tahoma"/>
            <family val="2"/>
          </rPr>
          <t>Mozma Tate:</t>
        </r>
        <r>
          <rPr>
            <sz val="9"/>
            <color indexed="81"/>
            <rFont val="Tahoma"/>
            <family val="2"/>
          </rPr>
          <t xml:space="preserve">
Charles - from your previous comment - this Service of "Council Management" seems to reflect the CEO on his own.  However, given that I am new to Casey - I will confirm this with Sharon.</t>
        </r>
      </text>
    </comment>
  </commentList>
</comments>
</file>

<file path=xl/sharedStrings.xml><?xml version="1.0" encoding="utf-8"?>
<sst xmlns="http://schemas.openxmlformats.org/spreadsheetml/2006/main" count="4861" uniqueCount="1170">
  <si>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</si>
  <si>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</si>
  <si>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</si>
  <si>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</si>
  <si>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</si>
  <si>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</si>
  <si>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</si>
  <si>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</si>
  <si>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</si>
  <si>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</si>
  <si>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</si>
  <si>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</si>
  <si>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</si>
  <si>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</si>
  <si>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</si>
  <si>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</si>
  <si>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</si>
  <si>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</si>
  <si>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</si>
  <si>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</si>
  <si>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</si>
  <si>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</si>
  <si>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</si>
  <si>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</si>
  <si>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</si>
  <si>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</si>
  <si>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</si>
  <si>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</si>
  <si>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</si>
  <si>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</si>
  <si>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</si>
  <si>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</si>
  <si>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</si>
  <si>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</si>
  <si>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</si>
  <si>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</si>
  <si>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</si>
  <si>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</si>
  <si>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</si>
  <si>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</si>
  <si>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</si>
  <si>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</si>
  <si>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</si>
  <si>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</si>
  <si>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</si>
  <si>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</si>
  <si>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</si>
  <si>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</si>
  <si>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</si>
  <si>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</si>
  <si>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</si>
  <si>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</si>
  <si>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</si>
  <si>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</si>
  <si>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</si>
  <si>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</si>
  <si>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</si>
  <si>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</si>
  <si>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</si>
  <si>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</si>
  <si>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</si>
  <si>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</si>
  <si>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</si>
  <si>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</si>
  <si>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</si>
  <si>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</si>
  <si>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</si>
  <si>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</si>
  <si>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</si>
  <si>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</si>
  <si>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</si>
  <si>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</si>
  <si>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</si>
  <si>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</si>
  <si>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</si>
  <si>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</si>
  <si>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</si>
  <si>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</si>
  <si>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</si>
  <si>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</si>
  <si>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</si>
  <si>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</si>
  <si>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</si>
  <si>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</si>
  <si>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</si>
  <si>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</si>
  <si>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</si>
  <si>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</si>
  <si>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</si>
  <si>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</si>
  <si>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</si>
  <si>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</si>
  <si>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</si>
  <si>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</si>
  <si>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</si>
  <si>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</si>
  <si>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</si>
  <si>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</si>
  <si>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</si>
  <si>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</si>
  <si>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</si>
  <si>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</si>
  <si>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</si>
  <si>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</si>
  <si>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</si>
  <si>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</si>
  <si>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</si>
  <si>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</si>
  <si>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</si>
  <si>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</si>
  <si>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</si>
  <si>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</si>
  <si>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</si>
  <si>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</si>
  <si>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</si>
  <si>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</si>
  <si>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</si>
  <si>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</si>
  <si>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</si>
  <si>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</si>
  <si>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</si>
  <si>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</si>
  <si>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</si>
  <si>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</si>
  <si>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</si>
  <si>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</si>
  <si>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</si>
  <si>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</si>
  <si>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</si>
  <si>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</si>
  <si>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</si>
  <si>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</si>
  <si>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</si>
  <si>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</si>
  <si>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</si>
  <si>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</si>
  <si>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</si>
  <si>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</si>
  <si>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</si>
  <si>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</si>
  <si>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</si>
  <si>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</si>
  <si>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</si>
  <si>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</si>
  <si>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</si>
  <si>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</si>
  <si>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</si>
  <si>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</si>
  <si>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</si>
  <si>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</si>
  <si>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</si>
  <si>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</si>
  <si>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</si>
  <si>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</si>
  <si>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</si>
  <si>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</si>
  <si>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</si>
  <si>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</si>
  <si>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</si>
  <si>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</si>
  <si>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</si>
  <si>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</si>
  <si>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</si>
  <si>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</si>
  <si>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</si>
  <si>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</si>
  <si>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</si>
  <si>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</si>
  <si>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</si>
  <si>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</si>
  <si>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</si>
  <si>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Breakdown of expenditure</t>
  </si>
  <si>
    <t>Infastructure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</si>
  <si>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</si>
  <si>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</si>
  <si>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</si>
  <si>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</si>
  <si>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</si>
  <si>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</si>
  <si>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</si>
  <si>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</si>
  <si>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</si>
  <si>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</si>
  <si>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theme="5"/>
        <rFont val="Verdana"/>
        <family val="2"/>
      </rPr>
      <t>No Higher Cap</t>
    </r>
  </si>
  <si>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</si>
  <si>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</si>
  <si>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</si>
  <si>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</si>
  <si>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</si>
  <si>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</si>
  <si>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</si>
  <si>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</si>
  <si>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</si>
  <si>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</si>
  <si>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</si>
  <si>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</si>
  <si>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</si>
  <si>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</si>
  <si>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</si>
  <si>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</si>
  <si>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</si>
  <si>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</si>
  <si>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</si>
  <si>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</si>
  <si>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</si>
  <si>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</si>
  <si>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</si>
  <si>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</si>
  <si>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</si>
  <si>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[Insert class name]</t>
  </si>
  <si>
    <t>Variation Analysis</t>
  </si>
  <si>
    <r>
      <t xml:space="preserve">Baseline Information - Summary - </t>
    </r>
    <r>
      <rPr>
        <b/>
        <sz val="14"/>
        <color theme="3" tint="0.39997558519241921"/>
        <rFont val="Verdana"/>
        <family val="2"/>
      </rPr>
      <t>BASE</t>
    </r>
  </si>
  <si>
    <r>
      <t xml:space="preserve">Baseline Information - Revenue (OPTIONAL) - </t>
    </r>
    <r>
      <rPr>
        <b/>
        <sz val="14"/>
        <color theme="3" tint="0.39997558519241921"/>
        <rFont val="Verdana"/>
        <family val="2"/>
      </rPr>
      <t>BASE</t>
    </r>
  </si>
  <si>
    <r>
      <t>Baseline Information - Expenses (OPTIONAL) -</t>
    </r>
    <r>
      <rPr>
        <b/>
        <sz val="14"/>
        <color theme="5"/>
        <rFont val="Verdana"/>
        <family val="2"/>
      </rPr>
      <t xml:space="preserve"> </t>
    </r>
    <r>
      <rPr>
        <b/>
        <sz val="14"/>
        <color theme="3" tint="0.39997558519241921"/>
        <rFont val="Verdana"/>
        <family val="2"/>
      </rPr>
      <t>BASE</t>
    </r>
  </si>
  <si>
    <r>
      <t xml:space="preserve">Baseline Information - Assets (OPTIONAL) - </t>
    </r>
    <r>
      <rPr>
        <b/>
        <sz val="14"/>
        <color theme="3" tint="0.39997558519241921"/>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</si>
  <si>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</si>
  <si>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</si>
  <si>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</si>
  <si>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</si>
  <si>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</si>
  <si>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</si>
  <si>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</si>
  <si>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</si>
  <si>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</si>
  <si>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</si>
  <si>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</si>
  <si>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</si>
  <si>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</si>
  <si>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</si>
  <si>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</si>
  <si>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</si>
  <si>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</si>
  <si>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</si>
  <si>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</si>
  <si>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</si>
  <si>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</si>
  <si>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theme="5"/>
        <rFont val="Verdana"/>
        <family val="2"/>
      </rPr>
      <t xml:space="preserve"> </t>
    </r>
    <r>
      <rPr>
        <b/>
        <sz val="14"/>
        <color theme="4"/>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</si>
  <si>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</si>
  <si>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</si>
  <si>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</si>
  <si>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</si>
  <si>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</si>
  <si>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</si>
  <si>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</si>
  <si>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</si>
  <si>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</si>
  <si>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</si>
  <si>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</si>
  <si>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</si>
  <si>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</si>
  <si>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</si>
  <si>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</si>
  <si>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</si>
  <si>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</si>
  <si>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</si>
  <si>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Total increase in rates and charges per assmentment applied for</t>
  </si>
  <si>
    <t>Revenue (exculding rates and charges)</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</si>
  <si>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</si>
  <si>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</si>
  <si>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</si>
  <si>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</si>
  <si>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</si>
  <si>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</si>
  <si>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</si>
  <si>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</si>
  <si>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</si>
  <si>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</si>
  <si>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</si>
  <si>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</si>
  <si>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</si>
  <si>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</si>
  <si>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</si>
  <si>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</si>
  <si>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</si>
  <si>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</si>
  <si>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</si>
  <si>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</si>
  <si>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</si>
  <si>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</si>
  <si>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</si>
  <si>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</si>
  <si>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</si>
  <si>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</si>
  <si>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</si>
  <si>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</si>
  <si>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</si>
  <si>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</si>
  <si>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</si>
  <si>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</si>
  <si>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</si>
  <si>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</si>
  <si>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</si>
  <si>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</si>
  <si>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</si>
  <si>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</si>
  <si>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</si>
  <si>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</si>
  <si>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</si>
  <si>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</si>
  <si>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</si>
  <si>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</si>
  <si>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</si>
  <si>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</si>
  <si>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</si>
  <si>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</si>
  <si>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</si>
  <si>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</si>
  <si>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</si>
  <si>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</si>
  <si>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</si>
  <si>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</si>
  <si>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</si>
  <si>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</si>
  <si>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</si>
  <si>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</si>
  <si>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</si>
  <si>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</si>
  <si>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</si>
  <si>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Active Living Services</t>
  </si>
  <si>
    <t>Asset Management</t>
  </si>
  <si>
    <t>Branding and Marketing</t>
  </si>
  <si>
    <t>To develop and coordinate internal and external communications activities that foster relationships
between Council and its stakeholders, improve access to services and participation in activities, enhance
accountability and transparency, and develop a positive image of the Council.</t>
  </si>
  <si>
    <t>Building Surveying Services</t>
  </si>
  <si>
    <t>Bunjil Place</t>
  </si>
  <si>
    <t>Business Applications</t>
  </si>
  <si>
    <t>Capital Works Coordinating</t>
  </si>
  <si>
    <t>Children Services Management</t>
  </si>
  <si>
    <t>Communications Management</t>
  </si>
  <si>
    <t>Community Based Services</t>
  </si>
  <si>
    <t>Community Care Management</t>
  </si>
  <si>
    <t>Community Facilities</t>
  </si>
  <si>
    <t>Community Safety Management</t>
  </si>
  <si>
    <t>Community Safety</t>
  </si>
  <si>
    <t>Community Services Management</t>
  </si>
  <si>
    <t>Community Strengthening Management</t>
  </si>
  <si>
    <t>Community Transport</t>
  </si>
  <si>
    <t>Contracts and Purchasing Services</t>
  </si>
  <si>
    <t>Corporate Services Management</t>
  </si>
  <si>
    <t>Council Management</t>
  </si>
  <si>
    <t>Customer Service</t>
  </si>
  <si>
    <t>Design Management</t>
  </si>
  <si>
    <t>Digital Casey</t>
  </si>
  <si>
    <t>Early Years Community Support</t>
  </si>
  <si>
    <t>Economic Development</t>
  </si>
  <si>
    <t>Emergency Management</t>
  </si>
  <si>
    <t>Engineering Services Management</t>
  </si>
  <si>
    <t>Family Day Care</t>
  </si>
  <si>
    <t>Financial Services</t>
  </si>
  <si>
    <t>Fire Prevention</t>
  </si>
  <si>
    <t>Governance and Risk Management</t>
  </si>
  <si>
    <t>Grafffiti Management</t>
  </si>
  <si>
    <t>Home-Based Services</t>
  </si>
  <si>
    <t>HR Services</t>
  </si>
  <si>
    <t>Information Management</t>
  </si>
  <si>
    <t>Infrastructure Services Management</t>
  </si>
  <si>
    <t>Kindergarten Services</t>
  </si>
  <si>
    <t>Landfill Management</t>
  </si>
  <si>
    <t>Landscape Services</t>
  </si>
  <si>
    <t>Legal Services</t>
  </si>
  <si>
    <t>Libraries</t>
  </si>
  <si>
    <t>Local Laws</t>
  </si>
  <si>
    <t>Network and Helpdesk</t>
  </si>
  <si>
    <t>Organisational Performance</t>
  </si>
  <si>
    <t>Parks Services</t>
  </si>
  <si>
    <t>Planning Management</t>
  </si>
  <si>
    <t>Property Services</t>
  </si>
  <si>
    <t>Public Health</t>
  </si>
  <si>
    <t>Public Lighting</t>
  </si>
  <si>
    <t>Recreation Planning</t>
  </si>
  <si>
    <t>Roads and Construction Management</t>
  </si>
  <si>
    <t>School Crossing</t>
  </si>
  <si>
    <t>Sports Club Liaison Services</t>
  </si>
  <si>
    <t>Statutory Planning</t>
  </si>
  <si>
    <t>Stormwater Management</t>
  </si>
  <si>
    <t>Strategic Land Use Planning</t>
  </si>
  <si>
    <t>Strengthening Communities</t>
  </si>
  <si>
    <t>Administer the processing of subdivisions in accordance with the Subdivision Act.</t>
  </si>
  <si>
    <t>Supporting Diversity Access and Inclusion</t>
  </si>
  <si>
    <t>Sustainable Environmental Development</t>
  </si>
  <si>
    <t>Waste and Landfill Management</t>
  </si>
  <si>
    <t>Waste Management</t>
  </si>
  <si>
    <t>Youth Services</t>
  </si>
  <si>
    <t>L2P Learner Driver Students</t>
  </si>
  <si>
    <t>Film Permits</t>
  </si>
  <si>
    <t>Property Inspections</t>
  </si>
  <si>
    <t>Graffity Removal</t>
  </si>
  <si>
    <t>Nuisance/ Health Complaints</t>
  </si>
  <si>
    <t>Immunisations</t>
  </si>
  <si>
    <t>Community Art Publications</t>
  </si>
  <si>
    <t>Operate Lynbrook Community Centre</t>
  </si>
  <si>
    <t>Operate Selandra Community Centre</t>
  </si>
  <si>
    <t>Capacity building and relationship management with funded organisations</t>
  </si>
  <si>
    <t>Awards</t>
  </si>
  <si>
    <t>MetroAccess</t>
  </si>
  <si>
    <t>Meals on Wheels</t>
  </si>
  <si>
    <t>Passengers</t>
  </si>
  <si>
    <t>Driver hours (inc.voluntary hours)</t>
  </si>
  <si>
    <t>Kms travelled</t>
  </si>
  <si>
    <t>Volunteer Coordination</t>
  </si>
  <si>
    <t>Diary Management</t>
  </si>
  <si>
    <t>Youth Engagement Activities</t>
  </si>
  <si>
    <t>Youth Information Centres</t>
  </si>
  <si>
    <t>Public Tenders</t>
  </si>
  <si>
    <t>Audited Financial Statements</t>
  </si>
  <si>
    <t>Budget and Strategic Resource Plan</t>
  </si>
  <si>
    <t>Flood Mapping</t>
  </si>
  <si>
    <t>Community Building Surrounds</t>
  </si>
  <si>
    <t>Garbage Collections</t>
  </si>
  <si>
    <t>Popes</t>
  </si>
  <si>
    <t>Inspections</t>
  </si>
  <si>
    <t>Advocacy, Consultation and Community information</t>
  </si>
  <si>
    <t>Arts &amp; Events</t>
  </si>
  <si>
    <t>Building Management Services</t>
  </si>
  <si>
    <t>Cleansing of Roads, Drains &amp; Paths</t>
  </si>
  <si>
    <t>Community Development Mgmt.</t>
  </si>
  <si>
    <t>Family Services &amp; Community Facilities</t>
  </si>
  <si>
    <t>Grants, Contributions and Sponsorships</t>
  </si>
  <si>
    <t>Growth &amp; Development</t>
  </si>
  <si>
    <t>Growth Areas Planning</t>
  </si>
  <si>
    <t>IT Management</t>
  </si>
  <si>
    <t>Landscape Design &amp; Construction</t>
  </si>
  <si>
    <t>Maintain and manage council's fleet and plant</t>
  </si>
  <si>
    <t>Maternal &amp; Child Health</t>
  </si>
  <si>
    <t>Parks &amp; Reserves Management</t>
  </si>
  <si>
    <t>P&amp;D Divisional Management</t>
  </si>
  <si>
    <t>Property Rates &amp; Valuation Management</t>
  </si>
  <si>
    <t>Rates &amp; Valuation</t>
  </si>
  <si>
    <t>Maintenance of Roads, Drains &amp; Paths</t>
  </si>
  <si>
    <t>Sports &amp; Leisure Facilities</t>
  </si>
  <si>
    <t>Sports &amp; Leisure Management</t>
  </si>
  <si>
    <t>Strategic/Environment Management</t>
  </si>
  <si>
    <t>SubDivisions</t>
  </si>
  <si>
    <t>Traffic &amp; Parking Management</t>
  </si>
  <si>
    <t>Transport Advocacy, Planning &amp; Development</t>
  </si>
  <si>
    <t>Transport Department Management</t>
  </si>
  <si>
    <t>Trees &amp; Horticulture</t>
  </si>
  <si>
    <t>Youth &amp; Family Services Management</t>
  </si>
  <si>
    <t>EXTERNAL</t>
  </si>
  <si>
    <t>INTERNAL</t>
  </si>
  <si>
    <t>MIXED</t>
  </si>
  <si>
    <t>Construction of Roads, Drains &amp; Paths</t>
  </si>
  <si>
    <t>Manager Building Services</t>
  </si>
  <si>
    <t>Transport Department Managment</t>
  </si>
  <si>
    <t>Coordination of Council's Asset Management Plans including specific responsibilities to develop, manage and review the Roads and Paths Asset Management Plan.</t>
  </si>
  <si>
    <t>Building Services Management Team</t>
  </si>
  <si>
    <t>Children's Services provides a range of services and support for families with children.</t>
  </si>
  <si>
    <t>Cleansing of roads and roadside infrastructure including sealed &amp; unsealed roads and carparks, urban
and rural drainage systems, bridges and footpaths. Also includes street sweeping and dumped rubbish collection.</t>
  </si>
  <si>
    <t>Administration of the Communications department.</t>
  </si>
  <si>
    <t>The HACC program aims to provide a coordinated and integrated range of basic maintenance and support services for frail aged people, younger people with disabilities and their carers.</t>
  </si>
  <si>
    <t>T</t>
  </si>
  <si>
    <t>To assist in the delivery of unified services that offer choice, support independence and respect people, their families and communities.</t>
  </si>
  <si>
    <t>Community Development Management</t>
  </si>
  <si>
    <t>Provide leadership and strategic oversight of the Community Development directorate.</t>
  </si>
  <si>
    <t>Planning and development of community facilities that provide a place of learning, gathering, resource and connection within local communities.</t>
  </si>
  <si>
    <t>Provide a range of services and programs which contribute to the safety, health and wellbeing of the community.  Key areas of focus include: Amenity Protection, Crime and Anti-Social Behaviour, Injury Prevention and Road Safety.</t>
  </si>
  <si>
    <t>Provide strategic oversight on the range of programs delivered by the Community Strengthening department.</t>
  </si>
  <si>
    <t>Community Transport is defined as transport provided primarily as a form of social support service to a community.
Its focus is on assisting those who are transport disadvantaged to access local activities and services.</t>
  </si>
  <si>
    <t>To provide quality procurement services to meet Councils needs and its legislative and statutory requirements.</t>
  </si>
  <si>
    <t>Provide strong leadership to drive an organisational culture which is constructive, agile, responsive and accountable, characterised by effective team work, open and honest communication and a strong commitment to excellent customer services, whilst delivering the best outcomes for the community.</t>
  </si>
  <si>
    <t>Services to enhance and support the early learning outcomes and wellbeing of children aged 0-12 years and their families.</t>
  </si>
  <si>
    <t xml:space="preserve">Ensure that City of Casey complies with its statutory obligations for the function of Municipal Emergency Resource Officer, maintaining a Municipal Emergency Management Plan including the coordination of planning for Council's response and resource provision in an emergency situation. </t>
  </si>
  <si>
    <t>Quality childcare provided in the homes of registered Family Day Care educators who are monitored and supported by City of Casey staff.</t>
  </si>
  <si>
    <t>Strategic Policy and Planning management, including management of 24 Family and Community Centres with spaces for hire, whilst providing telephone support and counter support for the service specific needs of the Maternal and Child Health team and other family services related enquiries.</t>
  </si>
  <si>
    <t>To provide financial services to meet City of Casey's financial obligations and meet its legislative requirements.</t>
  </si>
  <si>
    <t>Provide fire risk mitigation functions to meet City of Casey's legislative responsiblities under the Country Fire Authority Act 1958 (Vic) and Community Local Law 2/2010.</t>
  </si>
  <si>
    <t>Provides a graffiti management service that aims to protect the visual amenity of Casey's built environment and increase community perceptions of safety.</t>
  </si>
  <si>
    <t>Provide financial support to not-for-profit community groups and organisations to provide innovative and quality programs, events and services, and by building capacity of these organisations to access other sources of grant funding and operational support.</t>
  </si>
  <si>
    <t>Prepare, review and implement strategic, statutory and financial policies related to land use planning.</t>
  </si>
  <si>
    <t>Home Based Services incorporates a range of services to HACC eligible clients. Services include Assessment and Care Planning, Home Care (Domestic Assistance), Personal Care and Respite Care and activities to build capacity of the service system.</t>
  </si>
  <si>
    <t>Provides the City of Casey (organisation) with an approachable, consistent, influential service which attracts, develops and supports staff and management in a diverse, changing workplace.</t>
  </si>
  <si>
    <t>Supports the management and flow of information across the organisation ensuring compliance with record keeping standards.</t>
  </si>
  <si>
    <t>Information Technology Management</t>
  </si>
  <si>
    <t>Internal service department which provides information technology services and infrastructure delivering reliable and efficient technology, applications, networks, databases and support services, to meet the needs of business units.</t>
  </si>
  <si>
    <t>Internal facing service covering management of Infrastructure Services directorate including: Capital Works, Engineering &amp; Asset, Roads &amp; Construction, Transport, Parks &amp; Reserves, Waste &amp; Recycling</t>
  </si>
  <si>
    <t>Provision of high quality kindergarten programs for eligible children (4 year old) in the year prior to starting school</t>
  </si>
  <si>
    <t xml:space="preserve">Management of closed landfills and contaminated sites including Stevenson’s Road Closed Landfill, Cemetery Road Transfer Station and Narre Warren Regional Landfill. The team is responsible for meeting legislative requirements for the sites particularly those prescribed by relevant Pollution Abatement
Notices. </t>
  </si>
  <si>
    <t>Ensure that the public open space, streetscapes and landscaped areas are planned, designed and constructured to meet the needs of the Casey community.</t>
  </si>
  <si>
    <t>Provide high quality and safe playgrounds, play facilities and public art, whilst maintaining and managing premier parks and community building surrounds.</t>
  </si>
  <si>
    <t>The provision of support (including facilities and maintenance of facilities, funding and relationship management) to the Casey-Cardinia Library Corporation (the Corporation) to enable the delivery of a library service to the Casey community on Council’s behalf.</t>
  </si>
  <si>
    <t>Maintenance and management of City of Casey's fleet and plant including policy development, vehicle allocations, purchasing and disposal, in house servicing and modifications.</t>
  </si>
  <si>
    <t>Maternal and Child Health</t>
  </si>
  <si>
    <t>Universal Maternal and Child Health service provides birth to school age key age and stage consultations and activities with an emphasis on prevention, health promotion, early detection and invention where necessary.</t>
  </si>
  <si>
    <t>Providing information technology services and infrastructure, whilst delivering reliable and efficient technology, networks and support services, to meet the needs of business units.</t>
  </si>
  <si>
    <t>An internal service responsible for facilitating the ongoing innovation and change agenda for the City of Casey. Primary services include, strategic planning process, council plan facilitation, performance reporting, LGPRF, continuous improvement, program office for the Efficiency and Effectiveness Program.</t>
  </si>
  <si>
    <t>Department management services that ensure the effective and efficient delivery of parks maintenance and capital works services that meet the needs of current and future generations of Casey.</t>
  </si>
  <si>
    <t>Maintenance and development of sports playing surfaces, recreation reserves, neighbourhood parks, parks infrastructure, roadside vegetation and Casey Fields.</t>
  </si>
  <si>
    <t>Planning and Development Divisional Management</t>
  </si>
  <si>
    <t>Stratetgic management and leadership for the Planning and Development directorate.</t>
  </si>
  <si>
    <t>Provide management and administration support for all teams within the Planning department.</t>
  </si>
  <si>
    <t>Management function for the department in accordance with the council plan and annual business improvement plan and supporting legislation.</t>
  </si>
  <si>
    <t xml:space="preserve">Provide property support, coordination and solution to Council dpeartments in relation to managing City of Casey's property portfolio. </t>
  </si>
  <si>
    <t>Oversees City of Casey's health function (which includes, but is not limited to, managing food and infectious disease outbreaks) and immunisation function, wherecouncil is required to provide immunisation services to children living in or being educated within its municipal district.</t>
  </si>
  <si>
    <t>Council has a direct responsibility for the provision of public lighting in Council operated carparks, has a coordinating role for public lighting on local roads, whilst having a shared responsibility with VicRoads for public lighting on Declared Arterial Roads.</t>
  </si>
  <si>
    <t>Service maintains City of Casey's core property, name and address records, public open space valuations, including valuations for insurance and financial reporting, DCPs, rating and land tax, as well as raising and collection of rates.</t>
  </si>
  <si>
    <t>Responsible for planning to address current and future sport, recreation and open space needs of the Casey community.</t>
  </si>
  <si>
    <t>The strategic planning, human resource, financial and customer service management of the roads and construction department services including fleet &amp; plant, emergency management, construction, maintenance and cleansing of Council's roads, drains and paths.</t>
  </si>
  <si>
    <t>Maintenance of Roads, Drains and Paths</t>
  </si>
  <si>
    <t>Maintenance of roads and roadside infrastructure including sealed &amp; unsealed roads, carparks, urban
and rural drainage systems, bridges and footpaths.</t>
  </si>
  <si>
    <t>Provide school crossing service that ensures the safe carriage of pedestrians travelling to and from school premises within the municipality.</t>
  </si>
  <si>
    <t>Sports and Leisure Facilities</t>
  </si>
  <si>
    <t>To advocate and partner internally and externally to assist in the wider delivery of the Sport &amp; Leisure department’s objectives.</t>
  </si>
  <si>
    <t>Oversee the management of City of Casey's sporting grounds and recreational facilities through the appropriate support of volunteer committees.</t>
  </si>
  <si>
    <t>Efficiently adminsiter and enforce relevant legislation and the Casey Planning Scheme to create and maintain safe, healthy and liveable communities.</t>
  </si>
  <si>
    <t>The strategic and tactical management of City of Casey's drainage and bridge assets, urban and rural drainage, flood plain management, stormwater environmental management, whilst building relationships with Melbourne Water.  The service also manages the shared cost fencing policy.</t>
  </si>
  <si>
    <t>Strategic and Environment Management</t>
  </si>
  <si>
    <t>Service protects and enhances Casey's environment and works with the community to improve local environmental outcomes.</t>
  </si>
  <si>
    <t>Prepare, review and implement strategic, statutory and financial policies related to land use planning.  Whilst preparing and implementing long term strategies and plans to ensure that the continued growth and development of Casey enhances its reputation as a great place to live, work and raise a family.</t>
  </si>
  <si>
    <t>Services accelerates the emergence of a sense of place and belonging in Casey's newest neighbourhoods by working with residents in a sustainable way to develop and strengthen social insfrastructure.</t>
  </si>
  <si>
    <t xml:space="preserve">Progress sustainable development in the City of Casey and improve the liveability of the city, whilst supporting Council to adopt more sustainable practices and improve its environmental performance. </t>
  </si>
  <si>
    <t>Provide oversight and coordination of traffic engineering aspects of the operational and safety of the road network under City of Casey's control.</t>
  </si>
  <si>
    <t>Transport Advocacy, Planning and Development</t>
  </si>
  <si>
    <t>Develop and manage a strategic framework to assist in the monitoring and development of roads and public
transport, whilst liasing with Government agencies, developers and other key stakeholders, in relation to traffic and transport network planning matters impacting on Casey.</t>
  </si>
  <si>
    <t>Internal facing service covering management of department operations and delivery of Traffic and Parking
Management, Transport Advocacy Planning &amp; Development and Public Lighting.</t>
  </si>
  <si>
    <t>Maintenance and development of Casey’s tree population, bushland reserves and Wilson Botanic Park, Berwick.</t>
  </si>
  <si>
    <t>Provision and support to the organisation in the arera of waste and recycling.</t>
  </si>
  <si>
    <t>Provision of waste services to the community including residential garbage, recycling, garden waste, hard
waste, litter bins and Berwick village waste collection (commercial). All services include provision of bins
(except hard waste), collection, transport, sorting and/or disposal, customer interface , litter enforcement and environmental education.</t>
  </si>
  <si>
    <t>Deliver programs and services for young people and maternal and child health as well as the planning and delivery of multi-purpose community facilities.</t>
  </si>
  <si>
    <t>Programs and services for young people aged 10-25, including personal development and recreation programs, events, counselling, schools, and information support.</t>
  </si>
  <si>
    <t>Casey Safety Village Education</t>
  </si>
  <si>
    <t>185 sessions (11,256 participants)</t>
  </si>
  <si>
    <t>Permits to Burn</t>
  </si>
  <si>
    <t>2,868 Reports (33,743 sqm removed)</t>
  </si>
  <si>
    <t>Graffiti Education Program</t>
  </si>
  <si>
    <t>Victoria Police Liaison</t>
  </si>
  <si>
    <t>Food Inspections</t>
  </si>
  <si>
    <t>Health Inspections (Tattoo Parlours &amp; Skin Piercing)</t>
  </si>
  <si>
    <t>Septic/Waste Water Inspections</t>
  </si>
  <si>
    <t>School Crossings</t>
  </si>
  <si>
    <t>Delivery of Major Events and Internal Events</t>
  </si>
  <si>
    <t>Support to Community Organised Events</t>
  </si>
  <si>
    <t>Planning and Development of Community Facilities</t>
  </si>
  <si>
    <t>1 (Units)</t>
  </si>
  <si>
    <t>1420 (Units)</t>
  </si>
  <si>
    <t>3459 (Number of people attending programs)</t>
  </si>
  <si>
    <t>Support to Neighbourhood Houses and Community Learning Centres</t>
  </si>
  <si>
    <t>11700 (Number of support contacts - email, telephone and meetings)</t>
  </si>
  <si>
    <t>Support to Public Halls</t>
  </si>
  <si>
    <t>2,600 (Number of support contacts - email, telephone and meetings)</t>
  </si>
  <si>
    <t>Provision of Grants, Contributions and Sponsorships</t>
  </si>
  <si>
    <t>785 (Applications received and aquitted)</t>
  </si>
  <si>
    <t>Training, Support and Consultancy to Community Organisations</t>
  </si>
  <si>
    <t>1,750 (Newsletter subcribers and attendees)</t>
  </si>
  <si>
    <t>200 (Members of Committee of Mangement of Community Organisations)</t>
  </si>
  <si>
    <t>492 (Individuals Participating in the Awards Program, as nominees, guests or panel members)</t>
  </si>
  <si>
    <t>133 (Individuals participating in Global Friendships Activities)</t>
  </si>
  <si>
    <t>Global Friendships</t>
  </si>
  <si>
    <t>Volunteer Activities</t>
  </si>
  <si>
    <t>Strengthening New Communities (SNC)</t>
  </si>
  <si>
    <t>1207 (Individuals registrations and posts to Volunteer Matcher)</t>
  </si>
  <si>
    <t>1166 (Individuals participating in activities in new estates)</t>
  </si>
  <si>
    <t>Ageing Positively (Inc Festival)</t>
  </si>
  <si>
    <t>104 (Number of activities in the Ageing Postively Festival)</t>
  </si>
  <si>
    <t>80 (Number of contacts)</t>
  </si>
  <si>
    <t>Experience Faith Casey</t>
  </si>
  <si>
    <t>20 (Training Sessions/Events/Activities)</t>
  </si>
  <si>
    <t>Capacity Building Activities Related to Diversity and Inclusion</t>
  </si>
  <si>
    <t>85 (Number of Contacts)</t>
  </si>
  <si>
    <t>Kerb and Channel Routinely Swept</t>
  </si>
  <si>
    <t>Roads and Roadsides Maintained Free of Dumped Rubbish and Litter</t>
  </si>
  <si>
    <t>Community Enquiries Regarding Dumped Rubbish and Dead Animal Clearance</t>
  </si>
  <si>
    <t>Rubbish Collected from Street Sweeping and Roads and Roadsides</t>
  </si>
  <si>
    <t>Toilets Cleaned</t>
  </si>
  <si>
    <t>BBQ's Cleaned</t>
  </si>
  <si>
    <t>Lots Constructed and Approved for Statement of Compliance</t>
  </si>
  <si>
    <t>3075 (Units lots)</t>
  </si>
  <si>
    <t>Community Enquiries Regarding Construction Matters</t>
  </si>
  <si>
    <t>Vehicle Crossing Permits Assessed</t>
  </si>
  <si>
    <t>Construction of Roads</t>
  </si>
  <si>
    <t>Construction of Paths</t>
  </si>
  <si>
    <t>Construction of Stormwater Pipes</t>
  </si>
  <si>
    <t>Construction of Stormwater Pits</t>
  </si>
  <si>
    <t>Maintain and Manage Council's Fleet and Plant</t>
  </si>
  <si>
    <t>Fleet and Plan items in Fit for Purpose Condition</t>
  </si>
  <si>
    <t>Road Maintenance Requests</t>
  </si>
  <si>
    <t>1173 (Unit each)</t>
  </si>
  <si>
    <t>15 Permit Applications (Unit each)</t>
  </si>
  <si>
    <t>8000 (Unit each)</t>
  </si>
  <si>
    <t>700 (Unit each)</t>
  </si>
  <si>
    <t>6,928 Students (123 sessions)</t>
  </si>
  <si>
    <t>2,287 (Unit each)</t>
  </si>
  <si>
    <t>628 (Unit each)</t>
  </si>
  <si>
    <t>493 (Unit each)</t>
  </si>
  <si>
    <t>977 (Unit each)</t>
  </si>
  <si>
    <t>24,503 (Unit each)</t>
  </si>
  <si>
    <t>Drainage Maintenance Requests</t>
  </si>
  <si>
    <t>716 (Unit each)</t>
  </si>
  <si>
    <t>Path Maintenance Requests</t>
  </si>
  <si>
    <t>240 (Unit each)</t>
  </si>
  <si>
    <t>Sealed Road Maintenance</t>
  </si>
  <si>
    <t>Unsealed Road Maintenance</t>
  </si>
  <si>
    <t>Stormwater Pits Maintenance</t>
  </si>
  <si>
    <t>Paths Maintenance</t>
  </si>
  <si>
    <t>71,777 (Units each)</t>
  </si>
  <si>
    <t>2137 (Units Kms)</t>
  </si>
  <si>
    <t>Planning Applications (Traffic Engineering Assessment)</t>
  </si>
  <si>
    <t>900 (Unit each, per annum)</t>
  </si>
  <si>
    <t>Lifts of Public Litter Bins (per annum)</t>
  </si>
  <si>
    <t>5,600,000 (Unit each)</t>
  </si>
  <si>
    <t>Garden Waste Collections</t>
  </si>
  <si>
    <t>2,300,000 (Units each)</t>
  </si>
  <si>
    <t>Hard Waste Collections</t>
  </si>
  <si>
    <t>50,000 (Unit each)</t>
  </si>
  <si>
    <t>Landscape Design, Planning and Construction</t>
  </si>
  <si>
    <t>Landscape Approvals for Master Plans and Statutory Planning</t>
  </si>
  <si>
    <t>774 (Units each)</t>
  </si>
  <si>
    <t>Approval and Supervision of Landscape Subdivisons</t>
  </si>
  <si>
    <t>Management and Planning for Open Space Assets</t>
  </si>
  <si>
    <t>1 (Unit each)</t>
  </si>
  <si>
    <t>Playgrounds</t>
  </si>
  <si>
    <t>295 (Unit each)</t>
  </si>
  <si>
    <t>Other Play Facilities</t>
  </si>
  <si>
    <t>176 (Unit each)</t>
  </si>
  <si>
    <t>Premier Parks</t>
  </si>
  <si>
    <t>41 (Unit hectares)</t>
  </si>
  <si>
    <t>82 (Unit hectares)</t>
  </si>
  <si>
    <t>Adjacent Highways and Arterial Roads</t>
  </si>
  <si>
    <t>240 (Unit hectares)</t>
  </si>
  <si>
    <t>517 (Unit hectares)</t>
  </si>
  <si>
    <t>Wilson Botanic Park Berwick (Maintenance)</t>
  </si>
  <si>
    <t>33.1 (Unit hectares)</t>
  </si>
  <si>
    <t>Bushland Reserve (17 Sites Maintenance)</t>
  </si>
  <si>
    <t>93.6 (Unit hectares)</t>
  </si>
  <si>
    <t>117,482 (Unit each)</t>
  </si>
  <si>
    <t>Urban Street Trees (Maintenance)</t>
  </si>
  <si>
    <t>115,000 (Unit each)</t>
  </si>
  <si>
    <t>Park Trees (Maintenance)</t>
  </si>
  <si>
    <t>Rural Roads with Trees (Maintenance)</t>
  </si>
  <si>
    <t>Project Management (Capital Works - Designed and Tendered)</t>
  </si>
  <si>
    <t>68 (Unit each)</t>
  </si>
  <si>
    <t>Scoping of Capital Works</t>
  </si>
  <si>
    <t>47 (Unit each)</t>
  </si>
  <si>
    <t>14 (Unit each)</t>
  </si>
  <si>
    <t>In-house Design</t>
  </si>
  <si>
    <t>Legal Point of Discharge Reports/Flood Certificates Issued</t>
  </si>
  <si>
    <t>Planning and Building Referrals/Drainage Construction Plans</t>
  </si>
  <si>
    <t>Drainage Investigations</t>
  </si>
  <si>
    <t>Drainage Pipes Inspected</t>
  </si>
  <si>
    <t>Trees Planted - Per Annum</t>
  </si>
  <si>
    <t>Development Contribution Plans</t>
  </si>
  <si>
    <t>15 (Unit plans - each)</t>
  </si>
  <si>
    <t>Leisure Facilities</t>
  </si>
  <si>
    <t>Scheduled Maintenance</t>
  </si>
  <si>
    <t>Reactive Repairs and Maintenance</t>
  </si>
  <si>
    <t>Programmed Maintenance</t>
  </si>
  <si>
    <t>$705,500 (Unit cost)</t>
  </si>
  <si>
    <t>$1,893,316 (Unit cost)</t>
  </si>
  <si>
    <t>$584,498 (Unit cost)</t>
  </si>
  <si>
    <t>Building Management General</t>
  </si>
  <si>
    <t>$75,000 (Unit cost)</t>
  </si>
  <si>
    <t>Capital Works Budget - New</t>
  </si>
  <si>
    <t>$12,558,000 (Unit cost)</t>
  </si>
  <si>
    <t>$4,122,200 (Unit cost)</t>
  </si>
  <si>
    <t>Capital Works Budget - Renewals</t>
  </si>
  <si>
    <t>Copies of Plans</t>
  </si>
  <si>
    <t>Property Information Certificates</t>
  </si>
  <si>
    <t>Lodgement of Building Permits</t>
  </si>
  <si>
    <t>Dispensation Request</t>
  </si>
  <si>
    <t>New Complaints</t>
  </si>
  <si>
    <t>Enforcement Letters</t>
  </si>
  <si>
    <t>Lodgement of Other Building Documentation</t>
  </si>
  <si>
    <t>Planning Applications</t>
  </si>
  <si>
    <t>1185 (Unit each)</t>
  </si>
  <si>
    <t>Planning Compliance</t>
  </si>
  <si>
    <t>553 (Unit each)</t>
  </si>
  <si>
    <t>429 (Unit each)</t>
  </si>
  <si>
    <t>Certified</t>
  </si>
  <si>
    <t>Certification, Recertification, Amended Plans, SOC:</t>
  </si>
  <si>
    <t>Lodged</t>
  </si>
  <si>
    <t>346 (Unit each)</t>
  </si>
  <si>
    <t>Recertified</t>
  </si>
  <si>
    <t>120 (Unit each)</t>
  </si>
  <si>
    <t>Amended For Certification</t>
  </si>
  <si>
    <t>631 (Unit each)</t>
  </si>
  <si>
    <t>Referrals</t>
  </si>
  <si>
    <t>411 (Unit each)</t>
  </si>
  <si>
    <t>Statement of Compliance</t>
  </si>
  <si>
    <t>330 (Unit each)</t>
  </si>
  <si>
    <t>Engineering Plans Approved</t>
  </si>
  <si>
    <t>118 (Unit each)</t>
  </si>
  <si>
    <t>40.935 (Road Length, kms)</t>
  </si>
  <si>
    <t>Environmental Management Plans</t>
  </si>
  <si>
    <t>157 (Unit each)</t>
  </si>
  <si>
    <t>393 (Unit each)</t>
  </si>
  <si>
    <t>Street Addressing - New Plans</t>
  </si>
  <si>
    <t>Street Addressing - Amended Plans</t>
  </si>
  <si>
    <t>122 (Unit each)</t>
  </si>
  <si>
    <t>Section 173 Agreements</t>
  </si>
  <si>
    <t>5537 (Unit hours)</t>
  </si>
  <si>
    <t>Assessment: Home Care, Personal Care, Respite Care</t>
  </si>
  <si>
    <t>184,045 (Unit hours)</t>
  </si>
  <si>
    <t>37,781 (Unit each)</t>
  </si>
  <si>
    <t>Facility Booking</t>
  </si>
  <si>
    <t>6718 (Unit each)</t>
  </si>
  <si>
    <t>2 Weeks</t>
  </si>
  <si>
    <t>4 Weeks</t>
  </si>
  <si>
    <t>8 Weeks</t>
  </si>
  <si>
    <t>4 Months</t>
  </si>
  <si>
    <t>8 Months</t>
  </si>
  <si>
    <t>12 Months</t>
  </si>
  <si>
    <t>18 Months</t>
  </si>
  <si>
    <t>2 Years</t>
  </si>
  <si>
    <t>3.5 Years</t>
  </si>
  <si>
    <t xml:space="preserve"> </t>
  </si>
  <si>
    <t>Facebook Likes</t>
  </si>
  <si>
    <t>Instagram Followers</t>
  </si>
  <si>
    <t>Twitter Followers</t>
  </si>
  <si>
    <t>Media Releases</t>
  </si>
  <si>
    <t>Citizenship Ceremonies</t>
  </si>
  <si>
    <t>Outgoing Mail</t>
  </si>
  <si>
    <t>300,000 (Unit each)</t>
  </si>
  <si>
    <t>Incoming Hardcopy Mail Processing</t>
  </si>
  <si>
    <t>72,000 (Unit each)</t>
  </si>
  <si>
    <t>Archiving and Records Storage and Retrieval</t>
  </si>
  <si>
    <t>18,000 (Unit each)</t>
  </si>
  <si>
    <t>Accounts Payable (Payment of Authorised Invoices)</t>
  </si>
  <si>
    <t>35,000 (Unit each)</t>
  </si>
  <si>
    <t>Accounts Receivable - Issue Debtor Invoice and Management Collection of Payment Against the Invoices</t>
  </si>
  <si>
    <t>55,000 (Unit each)</t>
  </si>
  <si>
    <t>Payroll - Payment of Council Employees and Meeting Statutory Obligations</t>
  </si>
  <si>
    <t>1,330 (Unit per fortnight)</t>
  </si>
  <si>
    <t>1 (Unit annually)</t>
  </si>
  <si>
    <t>Compilation of Contract Documents</t>
  </si>
  <si>
    <t>100 (Unit each)</t>
  </si>
  <si>
    <t>Purchase Orders Generated</t>
  </si>
  <si>
    <t>Actioning Internal Requests for Good and Services</t>
  </si>
  <si>
    <t>Managing Acquisitions</t>
  </si>
  <si>
    <t>15 (Unit each)</t>
  </si>
  <si>
    <t>Disposal</t>
  </si>
  <si>
    <t>Managing Leasing Portfolio</t>
  </si>
  <si>
    <t>150 (Unit each)</t>
  </si>
  <si>
    <t>Suburb Names, Boundaries and Naming of Reserves</t>
  </si>
  <si>
    <t>5 - 10 (Unit each)</t>
  </si>
  <si>
    <t>Valuations for Insurance and Financial Reporting</t>
  </si>
  <si>
    <t>3500 (Unit land only)</t>
  </si>
  <si>
    <t>Rate Notices Issued Annually</t>
  </si>
  <si>
    <t>105,000 (Unit each)</t>
  </si>
  <si>
    <t>Binannual Revaluation of all Rateable Properties (for Council and Fire Service Levy Purposes)</t>
  </si>
  <si>
    <t>Report to Audit and Ethics</t>
  </si>
  <si>
    <t>Reports to Executive</t>
  </si>
  <si>
    <t>4 (Unit each report)</t>
  </si>
  <si>
    <t>1 (Unit each report)</t>
  </si>
  <si>
    <t>2469 (Unit kms)</t>
  </si>
  <si>
    <t>1562 (Unit kms)</t>
  </si>
  <si>
    <t>1399 (Unit enquiry)</t>
  </si>
  <si>
    <t>3000 (Unit tonnes)</t>
  </si>
  <si>
    <t>38 (Unit each)</t>
  </si>
  <si>
    <t>64 (Unit each)</t>
  </si>
  <si>
    <t>57 Learner Drivers (Unit each)</t>
  </si>
  <si>
    <t>Counter Enquiries/Payments</t>
  </si>
  <si>
    <t>93 (Units projects)</t>
  </si>
  <si>
    <t>35 (Units Capital works projects and master plans)</t>
  </si>
  <si>
    <t>443 (Unit enquiries)</t>
  </si>
  <si>
    <t>818 (Unit vehicles)</t>
  </si>
  <si>
    <t>36km (Unit kms)</t>
  </si>
  <si>
    <t>95.9 (Unit kms)</t>
  </si>
  <si>
    <t>57 (Unit kms)</t>
  </si>
  <si>
    <t>2041 (Units each)</t>
  </si>
  <si>
    <t>1371km (Unit kms)</t>
  </si>
  <si>
    <t>190km (Unit kms)</t>
  </si>
  <si>
    <t>Visitors Combined</t>
  </si>
  <si>
    <t>4924 (Units reports/certificates)</t>
  </si>
  <si>
    <t>1986 (Units reports/plans)</t>
  </si>
  <si>
    <t>189 (Unit investigations)</t>
  </si>
  <si>
    <t>12 (Units kms)</t>
  </si>
  <si>
    <t>3 (Unit catchments)</t>
  </si>
  <si>
    <t>Helpdesk Tickets</t>
  </si>
  <si>
    <t>8500-9000 (Units each)</t>
  </si>
  <si>
    <t>Smart Mobile Devices Deployed (Mobility)</t>
  </si>
  <si>
    <t>130 (Unit each)</t>
  </si>
  <si>
    <t>Software Updates Implemented</t>
  </si>
  <si>
    <t>Uptime of Systems, Applications and Networks</t>
  </si>
  <si>
    <t>98-100% (Unit percentage)</t>
  </si>
  <si>
    <t>Access to Wi-Fi</t>
  </si>
  <si>
    <t>4 (Major sites Wi-Fi'd)</t>
  </si>
  <si>
    <t>8500-900 (Unit each)</t>
  </si>
  <si>
    <t>130 (Unit each - Round #1 ViBE)</t>
  </si>
  <si>
    <t>4 (Unit each - Major Sites Wi-Fi'd)</t>
  </si>
  <si>
    <t>14 transactional services to be transitioned to online services</t>
  </si>
  <si>
    <t>2 new websites</t>
  </si>
  <si>
    <t>Building Services Management team oversees Building Management Services and Building Surveying Services.</t>
  </si>
  <si>
    <t>Performs reactive, programmed and scheduled maintenance services on all Council owned assets. This includes architectural design and project management of Council's buildings capital works program, whilst ensuring the health, safety and wellbeing of the community using the built environment is achieved.</t>
  </si>
  <si>
    <t>Bunjil Place is Council's new Civic centre which also includes the provision of an arts facility, theatre, studio, regional gallery and community plaza.</t>
  </si>
  <si>
    <t>The provision of IT services delivering reliable and efficient technology, applications, databases and support services, to meet the needs of business units.</t>
  </si>
  <si>
    <t>Facilitate a whole of Council approach to the planning and delivery of Council capital works program and projects.</t>
  </si>
  <si>
    <t>Provide leadership and support in the delivery of six (6) outwardly focused services including: Community Safety, Fire Prevention, Graffiti Management, Local Laws, Public Health and School Crossings.</t>
  </si>
  <si>
    <t>Strategic planning for the delivery of services both now and in the future for the Community Services directorate, including leading the City of Casey planning, response, relief, and recovery for emergency situations.</t>
  </si>
  <si>
    <t>Maintenance of roads and roadside infrastructure including sealed and unsealed roads,carparks, urban and rural drainage systems, bridges and footpaths.</t>
  </si>
  <si>
    <t>The Customer Service Team handles the first point of  first point of contact for  both telephone and face to face enquiries via three service centres.</t>
  </si>
  <si>
    <t xml:space="preserve">design management ensures civil capital works are planned and delivered in accordance with current standards and specifications, and to meet future community needs. </t>
  </si>
  <si>
    <t>An  enabling service to Council that is responsible for transforming Council's operations to capitalise on opportunities provided by digital technologies.</t>
  </si>
  <si>
    <t>To assist and support the existing and future business community to create new employment across the Casey/Cardinia Region for local residents.</t>
  </si>
  <si>
    <t>Provide strong leadership and strategic oversight, whilst managing the Stormwater, Asset Management and Design Management Teams</t>
  </si>
  <si>
    <t>Responsible for the management of Council’s leisure facilities. These are either externally managed via a contract or internally managed by Council: Aquatic &amp; Leisure Facilities (Managed by YMCA), Casey ARC, Casey RACE, Endeavour Hills Leisure, Doveton Pool In The Park, Berwick Leisure Centre, Casey Indoor Leisure Centre, Other leisure facilities (managed under contract), Sweeney Reserve (Casey) Tennis Centre, The Shed Skate Park In House (Council) Managed Leisure Facilities, Myuna Farm, Old Cheese, Wilson Botanic Park</t>
  </si>
  <si>
    <t>Delivery of support and management services that contribute to the delivery of a range of community strengthening programs, services, activities and events that (through partnership) support the establishment and maintenance of social connections, resilience and inclusion.</t>
  </si>
  <si>
    <t>Management of  legal risk, including the provision of legal input into issues management. Cordination of the engagement of external specialist legal providers.  Management of legal policy, overseeing interaction with integrity agencies and management of unreasonable complainant conduct.</t>
  </si>
  <si>
    <t>The Local Laws function manages compliance with local community expectations in the form of local laws.  The local laws function is characterised by three key activity areas; animal management, parking management, local laws management.</t>
  </si>
  <si>
    <t>The delivery of all administration for Council including the coordination of the Office of the Mayor, councillor support services, General Purposes and Planning Committee meetings, LGA Registers, delegations and Council policies,  citizenship ceremonies (including operations of the Civic Centre and delivery of council and community functions). The provision of risk management services and management of the insurance portfolio including claims management.</t>
  </si>
  <si>
    <t>The delivery of unified services that offer choice, support idependence and respect people, their families and communities by ensuring efficient and effective systems, processes and collaborative partnerships, so that frail older people, people with disabilities and carers have access to well planned, coordinated, quality Community Care services.</t>
  </si>
  <si>
    <t>To provide strategic vision, leadership , direction and total commitment to the City of Casey in the provision of a range of relevant community valued services which demonstrates best practice service delivery standards. Pivotal to ensuring the organisation builds capacity and operates with accountability and transparency in the delivery of its services, programs and projects within the context of the sustainable long term development of the council.</t>
  </si>
  <si>
    <t>Improve participation by the community in active recreation opportunities and increase participation in sport, by ensuring local access to affordable, diverse and high quality sport and recreation facilities.</t>
  </si>
  <si>
    <t>To advocate to  State and Federal Governments or other third parties on behalf of residents for improvements, services and funding.  Ensuring the views of the community are sought and used to inform Council's decision making, service planning and resource allocation.</t>
  </si>
  <si>
    <t>Planning, delivery and evaluation of City of Casey major events and periodic mayoral events . The provision of support to community organised events and to Council officers in the delivery of other event functions such as official openings.</t>
  </si>
  <si>
    <t>Exhibitions in Casey's Art Spaces</t>
  </si>
  <si>
    <t>Number of hours booked at The Factory venue</t>
  </si>
  <si>
    <t>Satisfaction with community consultation and engagement</t>
  </si>
  <si>
    <t>TBC (No Output Measures established at this point in time - Service is currently in the process of  being developed)</t>
  </si>
  <si>
    <t>56 (Unit Index Score Results from Community Satisfaction Survey)</t>
  </si>
  <si>
    <t>Please refer to services Fire Prevention - Nos. 37, Graffiti Management - Nos. 39, Local Laws - Nos. 54, Public Health - Nos. 66, School Crossings - Nos. 72</t>
  </si>
  <si>
    <t>36 (Unit kms)</t>
  </si>
  <si>
    <t>2041 (Unit each)</t>
  </si>
  <si>
    <t>Number of patrons attending Council Leisure Facilities:</t>
  </si>
  <si>
    <t>Berwick</t>
  </si>
  <si>
    <t>Endeavour Hills</t>
  </si>
  <si>
    <t>Casey Indoor Leisure Centres</t>
  </si>
  <si>
    <t>Casey ARC</t>
  </si>
  <si>
    <t>Casey RACE</t>
  </si>
  <si>
    <t>Doveton Pool in the Park</t>
  </si>
  <si>
    <t>Annual Valuation and Financial Reporting</t>
  </si>
  <si>
    <t>$1.25b (Unit value)</t>
  </si>
  <si>
    <t>Administration of TechOne Asset Management System</t>
  </si>
  <si>
    <t>Entry of New and Updated Asset Information</t>
  </si>
  <si>
    <t>Implement the Asset Management Improvement Strategy</t>
  </si>
  <si>
    <t>Delivery of Asset Management Plans</t>
  </si>
  <si>
    <t>Business Development</t>
  </si>
  <si>
    <t>250 (Unit Attendees over 4 Business Events)</t>
  </si>
  <si>
    <t>Children Attending Family Day Care Centres</t>
  </si>
  <si>
    <t>Management of Closed Landfills and Contaminated Sites</t>
  </si>
  <si>
    <t>3 (Unit sites)</t>
  </si>
  <si>
    <t>Maintenance of Public Lighting</t>
  </si>
  <si>
    <t>30,122 (Unit non metred public lights)</t>
  </si>
  <si>
    <t>25,379 (Ausnet)</t>
  </si>
  <si>
    <t>4,749 (United Energy)</t>
  </si>
  <si>
    <t>Maintenance of Car Parks/Pathways (Lighting)</t>
  </si>
  <si>
    <t>Metred Lights</t>
  </si>
  <si>
    <t>66 (Unit each)</t>
  </si>
  <si>
    <t>345 (Unit each)</t>
  </si>
  <si>
    <t>Solar Lights</t>
  </si>
  <si>
    <t>20 (Unit Each)</t>
  </si>
  <si>
    <t>Consulted on Local Traffic Mnagement Schemes</t>
  </si>
  <si>
    <t>100% (Unit percentage - over 4 Local Traffic Management Schemes)</t>
  </si>
  <si>
    <t>Community Satisfaction Survey (Sealed Local Roads - Conditions of Sealed Local Roads)</t>
  </si>
  <si>
    <t>61% (Unit percentage)</t>
  </si>
  <si>
    <t>Grant Applications Receipted (within 5 days)</t>
  </si>
  <si>
    <t>100% (Unit percentage)</t>
  </si>
  <si>
    <t>General Enquiries regarding Sustainable Environment Development Responded (within 48 hours)</t>
  </si>
  <si>
    <t>Please refer to services - Community Development Management - Nos. 16, Community Services Management - Nos. 20, Corporate Services - Nos. 25, Infrastructure Services - Nos. 47, Planning and Development Services - Nos. 62, Bunjil Place - Nos. 8, Communications Management - Nos. 13 and HR Services - Nos. 44</t>
  </si>
  <si>
    <t>Please refer to services - Capital Works Coordinating - Nos. 10, Engineering Services Management - Nos. 33, Parks and Reserves Management - Nos. 60, Roads and Construction Management - Nos. 70, Transport Department Management - Nos. 86 and Waste and Landfill Mangement - Nos.  88</t>
  </si>
  <si>
    <t>Please refer to services - Landscape Design and Construction - Nos. 50, Landscape Services - Nos. 51, Park Services - Nos. 61 and Trees and Horticulture - Nos. 87</t>
  </si>
  <si>
    <t>Please refer to services - Sports and Leisure Management - Nos. 74, Economic Development - Nos. 31, Strategic Planning and Environment - Nos. 78, Planning Management - Nos. 63 and Building Services Management - Nos. 6</t>
  </si>
  <si>
    <t>Please refer to services - Property Services - Nos. 65 and Rates and Valuation - Nos. 68</t>
  </si>
  <si>
    <t>Please refer to services - Statutory Planning - Nos. 76 and Subdivisions - Nos. 81</t>
  </si>
  <si>
    <t xml:space="preserve">Bunjil Place - Narre Warren - Bunjil Place - Bunjil Place Development </t>
  </si>
  <si>
    <t xml:space="preserve">Development of a cultural, community and civic facility to create an inviting central heart for the community that celebrates participation, belonging and civic pride.
The project includes an 800-seat regional theatre, studio, community library, regional art gallery, Council function space, civic centre, council office accommodation, community plaza, basement car park and at grade car parks. </t>
  </si>
  <si>
    <t>Casey Indoor Leisure Centre  - Basketball &amp; Netball courts expansion and upgrade</t>
  </si>
  <si>
    <t>New and Improved Road Program - various projects</t>
  </si>
  <si>
    <t>The New &amp; Improved Road Program is an ongoing program targeted to upgrading road standards &amp;/or capacity for operational and safety benefits, responding to development pressures and facilitating improved scope outcomes in relation to Developer Contribution Plan or Developer initiated projects.  
Projects are typically located within or are impacted by urban or growth area issues. Benefits improved network capacity, safety improvements, improved network connectivity.  
Some of the 2015/16 Roads to Recovery grant has been applied to this program.</t>
  </si>
  <si>
    <t>Road Rehabilitation - various projects</t>
  </si>
  <si>
    <t>Rehabilitation of roads at various locations throughout the Municipality.  Various roads have been identified in Councils Asset Management System as having reached a stage where major rehabilitation works are required in order to maintain the standard of the infrastructure.  The Local Roads Funding received through the Victorian Grants Commission is applied to this program</t>
  </si>
  <si>
    <t>General - Major Plant, Minor Plant and Light Vehicle Replacement</t>
  </si>
  <si>
    <t>Annual light vehicle, major  and minor plant renewal programs as per organisational Fleet Management Policy.
To ensure Councils plant is functional and operating in a safe and efficient manner.</t>
  </si>
  <si>
    <t>Road Resealing - various projects</t>
  </si>
  <si>
    <t>Re-asphalting of roads at various locations throughout the Municipality.  Various roads have been identified in Councils Asset Management System as having reached a stage where resurfacing works are required in order to maintain the standard of the infrastructure.</t>
  </si>
  <si>
    <t>Unsealed Road Program - various projects</t>
  </si>
  <si>
    <t>The Unsealed Roads Program is an ongoing program to construct (seal) rural unsealed roads for operational, safety and maintenance benefits. 
It is responding to the needs of rural / isolated sections of community to improve service standards of key rurual road connections across the road network especially as urban expansion moves into these and surrounding areas.
Some of the 2015/16 Roads to Recovery grant has been applied to this program.</t>
  </si>
  <si>
    <t>Various - Land Acquisition Program</t>
  </si>
  <si>
    <t>Purchase of Land to provide for the future construction and development of council facilities.
E.g. Recreation Reserves, Family and Community Centers, Roads etc</t>
  </si>
  <si>
    <t>Cranbourne West-Cranbourne West-New Family &amp; Community Centre (Opens 2016)</t>
  </si>
  <si>
    <t xml:space="preserve">The development of a new Family and Community Centre in Cranbourne West.  Cranbourne West is a new suburb located in a growth area. There is no existing early childhood integrated infrastructure for local families. It has been identified by Council that there is a need for an integrated facility in this location, to meet demand in the area for funded kindergarten places, Maternal and Child Health (MCH) and other early childhood and family services. 
The project will deliver an integrated community facility and will include; 3 Kindergarten rooms, 2 Maternal and Child Health (MCH) consulting rooms, a community room, a meeting room, a community kitchen, and associated facilties.
</t>
  </si>
  <si>
    <t>Footpath Rehabilitation Program 2015/16</t>
  </si>
  <si>
    <t>Replacement of footpath and Kerb and Channel at various locations throughout the Municipality.  Various footpaths and kerb and channel sections have been identified in Councils Asset Management System as having reached a stage where replacement works are required in order to maintain the standard of the infrastructure.</t>
  </si>
  <si>
    <t>Insufficient date to estimate</t>
  </si>
  <si>
    <t>The New &amp; Improved Road Program is an ongoing program targeted to upgrading road standards &amp;/or capacity for operational and safety benefits, responding to development pressures and facilitating improved scope outcomes in relation to Developer Contribution Plan or Developer initiated projects.
Projects are typically located within or are impacted by urban or growth area issues. Benefits improved network capacity, safety improvements, improved network connectivity.</t>
  </si>
  <si>
    <t>Selandra Rise - Activity Centre - Selandra Integrated Community Centre</t>
  </si>
  <si>
    <t>Rapid population increase has placed significant demand on council to deliver a range of community facilities, programs and social support services.
This project will provide a facility to enabling the delivery of  community development activities and services. 
It will comprise; a hall, reception/foyer area,  community art exhibition space, kitchen, meeting rooms of varying sizes, storage areas, a manager and staffing space, consultating space for community service organisations and car parking.</t>
  </si>
  <si>
    <t xml:space="preserve">Strengthening Communities </t>
  </si>
  <si>
    <t xml:space="preserve">Supporting Diversity and Inclusion </t>
  </si>
  <si>
    <t xml:space="preserve">Hunt Club Estate - Local Level Cricket &amp; Football Oval and Pavilion </t>
  </si>
  <si>
    <t>The project is for the development of a new recreation facility. It will include a District Level Oval &amp; Pavilion, 3 Cricket nets, a Playground, Shared paths &amp; Landscaping and Carparking
It  will provide for more opportunities for sport and recreational activities in the surrounding area and be able to include the usage of a second oval at the adjacent school site.
It will allow new clubs to form so existing clubs are not overusing their current facilities causing wear and tear and meet the standards as specified in Councils the Leisure Facilites Development Plan.</t>
  </si>
  <si>
    <t>General Rate</t>
  </si>
  <si>
    <t>Cultural &amp; Recreational Lands</t>
  </si>
  <si>
    <t>General rate (prior to outcome of 2016 General Revaluation)</t>
  </si>
  <si>
    <t>Cultural and Receational Lands (prior to outcome of 2016 General Reval)</t>
  </si>
  <si>
    <t>(2015/16 Budget)</t>
  </si>
  <si>
    <t>(Calculated average - 15/16 Budget)</t>
  </si>
  <si>
    <t>City of Casey</t>
  </si>
  <si>
    <t xml:space="preserve">Mike Tyler </t>
  </si>
  <si>
    <t>Chief Executive Officer</t>
  </si>
  <si>
    <t>185 (Number of people)</t>
  </si>
  <si>
    <t>5,713 (Number of likes)</t>
  </si>
  <si>
    <t>5133 (Number of people)</t>
  </si>
  <si>
    <t>30 (Number per month)</t>
  </si>
  <si>
    <t>350 (Number of complaints)</t>
  </si>
  <si>
    <t>2100 (Number of inspections)</t>
  </si>
  <si>
    <t>79 (Number of applications)</t>
  </si>
  <si>
    <t>804 (Number of applications)</t>
  </si>
  <si>
    <t>6,300 (Number of  permits)</t>
  </si>
  <si>
    <t>765 (Number of plans)</t>
  </si>
  <si>
    <t>1824 (Number of letters)</t>
  </si>
  <si>
    <t>25,200 (Number of documents lodged)</t>
  </si>
  <si>
    <t>98-100% (percentage uptime)</t>
  </si>
  <si>
    <t>Number of services</t>
  </si>
  <si>
    <t>Number of websites</t>
  </si>
  <si>
    <t>Andrew Davis</t>
  </si>
  <si>
    <t>Chief Financial Officer</t>
  </si>
  <si>
    <t>03-97055473</t>
  </si>
  <si>
    <t>adavis@casey.vic.gov.au</t>
  </si>
  <si>
    <t>Debt Servicing</t>
  </si>
  <si>
    <t>Developer Contributions</t>
  </si>
  <si>
    <t>Interest on Investment</t>
  </si>
  <si>
    <t>VGC Grant</t>
  </si>
  <si>
    <t>Capital Works - Rates Funding</t>
  </si>
  <si>
    <t>Capital Works - Reserve Funded</t>
  </si>
  <si>
    <t>Capital Works - Other Funding</t>
  </si>
  <si>
    <t>Contributed Assets</t>
  </si>
  <si>
    <t>Asset Sales</t>
  </si>
  <si>
    <t>Interest expense and Principal repayment of Council's borrowings.  In 2015/16, it includes the pay-out of a prior year loan for SRCL expenditure, with funds received in prior years from the State Government.</t>
  </si>
  <si>
    <t>Developer and Public Open Space Contributions received from Developers as part of Developer Contribution Plans (DCPs) or s.173 Agreements.  These contributions are transferred to Reserve for use on future capital works (including land purchases)</t>
  </si>
  <si>
    <t>Interest received from the investment of Council's cash balances, the majority of which relate to DCP funds held to fund future capital works.  The interest applicable to these funds is required to be credited to the DCP reserve accounts.</t>
  </si>
  <si>
    <t>Grants and contributions received for the full or partial funding of Capital Works projects.  It includes the VGC Local Roads funding.</t>
  </si>
  <si>
    <t>Depreciation on all of Council's Property, Plant and Equipment and Infrastructure.</t>
  </si>
  <si>
    <t>Assets that have been constructed by Developers as part of the sub-division process, that are transferred to Council's control and future maintenance responsibility at the conclusion of the developers maintenance period.</t>
  </si>
  <si>
    <t>Reserve transfers, including funding for current and future capital works</t>
  </si>
  <si>
    <t>Rates funding that is allocated to fund Council's Capital Works Program</t>
  </si>
  <si>
    <t>Funding from Reserves,  from current and past year transactions (ie DCP, POS, Plant etc) that is utilised for full or partial funding of Capital Works projects.</t>
  </si>
  <si>
    <t xml:space="preserve">Interest expense and Principal repayment of Council's borrowings. </t>
  </si>
  <si>
    <t>General Rates, Waste Services Charges, Cult and Recreational Land rates and supplementary Rates</t>
  </si>
  <si>
    <t>Sale of plant as it is traded in for renewal, and sale of property that is transferred to reserve to fund future land purcase requirements in the growth areas.</t>
  </si>
  <si>
    <t>Grant funding provided to the State Government by the Federal Government (Financial Assistance Grant), that is allocated to each Council by the Victorian Grants Commission.</t>
  </si>
  <si>
    <t>Development of the 1 and 5 Year Capital Works Program:</t>
  </si>
  <si>
    <t>Oversight and management of Building Surveying Services and Building Management Services</t>
  </si>
  <si>
    <t>Monitoring and Reporting of the Capital Works Program:</t>
  </si>
  <si>
    <t>5000 (projects reviewed annually)</t>
  </si>
  <si>
    <t>500 (projects evaluated annually)</t>
  </si>
  <si>
    <t>200 (projects audited)</t>
  </si>
  <si>
    <t>600 (active projects monitored and reported against each month)</t>
  </si>
  <si>
    <r>
      <t>·</t>
    </r>
    <r>
      <rPr>
        <sz val="7"/>
        <rFont val="Times New Roman"/>
        <family val="1"/>
      </rPr>
      <t xml:space="preserve">         </t>
    </r>
    <r>
      <rPr>
        <sz val="11"/>
        <rFont val="Calibri"/>
        <family val="2"/>
      </rPr>
      <t>Review projects annually as part of planning cycle</t>
    </r>
  </si>
  <si>
    <r>
      <t>·</t>
    </r>
    <r>
      <rPr>
        <sz val="7"/>
        <rFont val="Times New Roman"/>
        <family val="1"/>
      </rPr>
      <t xml:space="preserve">         </t>
    </r>
    <r>
      <rPr>
        <sz val="11"/>
        <rFont val="Calibri"/>
        <family val="2"/>
      </rPr>
      <t>Evaluation of  projects each year as part of budget cycle</t>
    </r>
  </si>
  <si>
    <r>
      <t>·</t>
    </r>
    <r>
      <rPr>
        <sz val="7"/>
        <rFont val="Times New Roman"/>
        <family val="1"/>
      </rPr>
      <t xml:space="preserve">         </t>
    </r>
    <r>
      <rPr>
        <sz val="11"/>
        <rFont val="Calibri"/>
        <family val="2"/>
      </rPr>
      <t>Audit  projects annually for compliance</t>
    </r>
  </si>
  <si>
    <t>Library collection usage</t>
  </si>
  <si>
    <t>Standard of library collection</t>
  </si>
  <si>
    <t>Cost of Library service</t>
  </si>
  <si>
    <t>Active library members</t>
  </si>
  <si>
    <t xml:space="preserve">Participation in HACC service </t>
  </si>
  <si>
    <t>Complaince with Community Care Common Standards</t>
  </si>
  <si>
    <t>Sealed local roads requests</t>
  </si>
  <si>
    <t>Sealed local roads below the intervention level</t>
  </si>
  <si>
    <t>Cost of sealed local road reconstruction</t>
  </si>
  <si>
    <t>Coat of sealed local road resealing</t>
  </si>
  <si>
    <t>Satisfaction with sealed local roads</t>
  </si>
  <si>
    <t>Time take to decide planning application</t>
  </si>
  <si>
    <t>Planning applications decided within 60 days</t>
  </si>
  <si>
    <t>Cost of statutory planning service</t>
  </si>
  <si>
    <t>Council planning decisions upheld at VCAT</t>
  </si>
  <si>
    <t>Kerbside bin collection requests</t>
  </si>
  <si>
    <t>208.54 (Number of kerbisde garbage and recycling collection bin collection requests/ number of kerbside bin collection hoseholds * 1000)</t>
  </si>
  <si>
    <t>3.55 (number of kerbside collection bins missed / number of scheduled kerbside collection bin lifts * 10,000)</t>
  </si>
  <si>
    <t>Kerbside collection bins missed</t>
  </si>
  <si>
    <t>Cost of kerbside garbage bin collection service</t>
  </si>
  <si>
    <t>$97.83 (direct cost of kerbside garbage bin collection service/ Number of kerbside garbage collection bins)</t>
  </si>
  <si>
    <t>Cost of kerbside recyclables service collection</t>
  </si>
  <si>
    <t>$19.14 (Diect cost of kerside recyclables collection service/number of kerbside recyclables collection bins</t>
  </si>
  <si>
    <t>1.60 (number of library collection item loans/number of library collection items)</t>
  </si>
  <si>
    <t>63.40% (percentage of library collection that has been purchased in the last 5 years)</t>
  </si>
  <si>
    <t>$2.83 (Direct cost per visit/number of vists)</t>
  </si>
  <si>
    <t>16.06% (Percentage of municipal population that are active members)</t>
  </si>
  <si>
    <t>72.22% (Percentage of Community Care Common Standards met)</t>
  </si>
  <si>
    <t>16.93% (Percentage of municipal target population that receive a HACC service)</t>
  </si>
  <si>
    <t>Kerbside collection waste diverted from landfill</t>
  </si>
  <si>
    <t>52.77% (weight of recyclables and green organics collected from kerbside bins / weight of garbgage, recyclables and green organics collected from kerbside bins)</t>
  </si>
  <si>
    <t>112,000 (Units each)</t>
  </si>
  <si>
    <t>Participation in first MCH visit</t>
  </si>
  <si>
    <t>98.83% (Number of first MCH home visits/number of birth notifications received)</t>
  </si>
  <si>
    <t>Infant enrolments in MCH service</t>
  </si>
  <si>
    <t>Participation in the MCH service</t>
  </si>
  <si>
    <t>94.86% (Number of infants enrolled in MCH/number of birth notifications received)</t>
  </si>
  <si>
    <t>74.64% (number of children you attend MCH service at least once in the last year/ number of children enrolled in the service as a percentage)</t>
  </si>
  <si>
    <t>Lost time injuries</t>
  </si>
  <si>
    <t>Engagement survey results</t>
  </si>
  <si>
    <t>94% (employee engagement)</t>
  </si>
  <si>
    <t>Staff turnover</t>
  </si>
  <si>
    <t>Unscheduled absence</t>
  </si>
  <si>
    <t>Development of Council Plan</t>
  </si>
  <si>
    <t>28 (Number of service plans completed)</t>
  </si>
  <si>
    <t>Efficiency and Effectiveness program</t>
  </si>
  <si>
    <t>21 (Number of projects)</t>
  </si>
  <si>
    <t>22 (number held annually)</t>
  </si>
  <si>
    <t>38 (Unit each report)</t>
  </si>
  <si>
    <t>Reports to Community on performance</t>
  </si>
  <si>
    <t>Health inspections of aquatic facilities</t>
  </si>
  <si>
    <t>Reportable safety incidents</t>
  </si>
  <si>
    <t xml:space="preserve"> 6 (Number of Worksafe reportable aquatic facility safety incidents)</t>
  </si>
  <si>
    <t>Cost of indoor aquatic facilities</t>
  </si>
  <si>
    <t>(-$0.44)  (Direct cost of indoor aquatic facilities income received/number of visits to indoor aquatic facilities)</t>
  </si>
  <si>
    <t>Cost of outdoor aquatic facilities</t>
  </si>
  <si>
    <t>$12.66 (Direct cost of outdoor aquatic facilities income received/number of visits to outdoor aquatic facilities)</t>
  </si>
  <si>
    <t>Utilisation of aquatic facilities</t>
  </si>
  <si>
    <t>7 (number of visits to aquatic facilities/municipal population)</t>
  </si>
  <si>
    <t>Scheduled home consultations from birth notifications:</t>
  </si>
  <si>
    <t>102.2% (Percentage of birth notifications per annum)</t>
  </si>
  <si>
    <t>94.5% (number attendance / birth notifications)</t>
  </si>
  <si>
    <t>84.6% (number attendance / birth notifications)</t>
  </si>
  <si>
    <t>80.65% (number attendance / birth notifications)</t>
  </si>
  <si>
    <t>71.2% (number attendance / birth notifications)</t>
  </si>
  <si>
    <t>67.7%(number attendance / birth notifications)</t>
  </si>
  <si>
    <t>54.9% (number attendance / birth notifications)</t>
  </si>
  <si>
    <t>Enhanced Maternal Child Health attendance</t>
  </si>
  <si>
    <t>835 (Number of mothers and babies per annum)</t>
  </si>
  <si>
    <t>97.6% (Number attendance / birth notifications)</t>
  </si>
  <si>
    <t>97.1% (Number attendance / birth notifications)</t>
  </si>
  <si>
    <t>96.1 %  (Number attendance / birth notifications)</t>
  </si>
  <si>
    <t>Number of participating in sport development training programs: clubs</t>
  </si>
  <si>
    <t>Number of participating in sport development training programs: individuals</t>
  </si>
  <si>
    <t>Number of workshops held for sport development training program</t>
  </si>
  <si>
    <t>Please refer to services - Active and Living Services - Nos 1, Sports and Leisure Facilities - Nos 73 and Sport Club Liaison Services - Nos. 75</t>
  </si>
  <si>
    <t>Pre School Support Officers (State funded program to support the inclusion of children in kindergarten services - includes funded kindergarten services in long day care)</t>
  </si>
  <si>
    <t>335 (children supported per annum)</t>
  </si>
  <si>
    <t xml:space="preserve">Number of children provided with 15 hours of kindergarten per week in the 2016 educational year </t>
  </si>
  <si>
    <t>2700 (Unit number of children receiving 15 hours of kindergarten per week)</t>
  </si>
  <si>
    <t xml:space="preserve">Families enrolled to receive Family Day Care </t>
  </si>
  <si>
    <t>Reserve transfer - current and future CWP</t>
  </si>
  <si>
    <t>Principal Repayment - Casey RACE Project</t>
  </si>
  <si>
    <t>Reserve transfer - Operating Items - including grants in advance, and RCL loan repayment</t>
  </si>
  <si>
    <t>Reserve transfer - for Waste Services Charge</t>
  </si>
  <si>
    <t>Reserve transfer - Operating Items - including grants in advance</t>
  </si>
  <si>
    <t>Animals reclaimed</t>
  </si>
  <si>
    <t>47.98% (Number of animals reclaimed/number of animals collected as a percentage)</t>
  </si>
  <si>
    <t>Cost of animal management service</t>
  </si>
  <si>
    <t>$36.58 (Direct cost of animal management service/number of registered animals)</t>
  </si>
  <si>
    <t>Animal management prosecutions</t>
  </si>
  <si>
    <t>21 (Number of successful animal management prosecutions)</t>
  </si>
  <si>
    <t>4 (Number of workshops held for sport development training per annum)</t>
  </si>
  <si>
    <t>63 (Number of sports clubs participating in sport development training workshops)</t>
  </si>
  <si>
    <t>120 (Individual participants who attended sports development training workshops)</t>
  </si>
  <si>
    <t>Please refer to services - No 6 (Building management services and No 7 Building Surveying Services)</t>
  </si>
  <si>
    <t>74,681 (Number of  person attendance)</t>
  </si>
  <si>
    <t>332,308 (Number of person attendance)</t>
  </si>
  <si>
    <t>221,773 (Number of person attendance)</t>
  </si>
  <si>
    <t>569,441.85 (Number of person attendance)</t>
  </si>
  <si>
    <t>704,994.9 (number of person attendance)</t>
  </si>
  <si>
    <t>19,543 (Number of person attendance)</t>
  </si>
  <si>
    <t xml:space="preserve">50,733 (Number of people attending major events) </t>
  </si>
  <si>
    <t xml:space="preserve">69  (Number of community event approvals processed) </t>
  </si>
  <si>
    <t xml:space="preserve">760  (Number of Arts and Events E-Bulletin receive)d </t>
  </si>
  <si>
    <t xml:space="preserve">12  (Number of exhibitions held) </t>
  </si>
  <si>
    <t xml:space="preserve">14,039 (Number of booked hours) </t>
  </si>
  <si>
    <t>20 (Number of Projects)</t>
  </si>
  <si>
    <t>6,249 (Number of certificates)</t>
  </si>
  <si>
    <t>9000 (Number of purchase orders generated)</t>
  </si>
  <si>
    <t>5400 (Number of requests actioned)</t>
  </si>
  <si>
    <t>New jobs created via the Casey/Cardinia business Hub</t>
  </si>
  <si>
    <t>54 (Number of new jobs created via the Casey/Cardinia business hub per annum)</t>
  </si>
  <si>
    <t>New jobs created</t>
  </si>
  <si>
    <t>810 (Number of new Jobs in Casey Municipality per annum excluding Casey/Cardinia business hub )</t>
  </si>
  <si>
    <t>8,000 (Number of requests received)</t>
  </si>
  <si>
    <t>Local Laws Management requests received</t>
  </si>
  <si>
    <t>Animals Management requests received</t>
  </si>
  <si>
    <t>5,000 (Number of requests)</t>
  </si>
  <si>
    <t>Traffic Management (Number of requests not including proactive jobs)</t>
  </si>
  <si>
    <t>Permits issued</t>
  </si>
  <si>
    <t>860 (permits issued)</t>
  </si>
  <si>
    <t>Please refer to services Nos 14 Community BasedSservices, Nos 22 Community Transport, Nos 41 Growth and Development, and Nos 43 Home Based Services.</t>
  </si>
  <si>
    <t>Please refer to services No 11 Children Services Management, No 15 Community Care Management and No 90 Youth and Family Services Management</t>
  </si>
  <si>
    <t>95% (percentage in fit and working condition)</t>
  </si>
  <si>
    <t>Please refer to services No 3 Arts and Events, No 17 Community facilities and No 40 Grants Contributions and Sponsorships, No 80 Strengthening Communities, and No 82 Supporting Diversity Access and Inclusion.</t>
  </si>
  <si>
    <t xml:space="preserve">Please refer to services - No 38 Governance Management , No 24 Contracts and Purchasing Management, No 36 Financial Services, No 46, Information Technology, No 52 Legal Services,  No 59 Organisational Performance, and No 64 Property, Rates and Valuation  </t>
  </si>
  <si>
    <t>Customer Service Calls received</t>
  </si>
  <si>
    <t>271,146  (Number of calls reveived per annum)</t>
  </si>
  <si>
    <t>104,127 (Number of enquiries/payments per annum)</t>
  </si>
  <si>
    <t>Please refer to services - No 4 Asset Management  ,No 28 Design Management  and No 77  Stormwater Management.</t>
  </si>
  <si>
    <t>2296 (Number of Children attending family day care centres per annum)</t>
  </si>
  <si>
    <t>1759 (Number of Families enrolled to receive Family Day Care per annum )</t>
  </si>
  <si>
    <t xml:space="preserve">33 (Briefs of Evidence) </t>
  </si>
  <si>
    <t>Compliance with State Government legislation total of 24 audit items</t>
  </si>
  <si>
    <t>24 (number of compliant audit items)</t>
  </si>
  <si>
    <t xml:space="preserve">Council and Committee Meetings </t>
  </si>
  <si>
    <t>51 (Number of Council and committee meetings held per annum)</t>
  </si>
  <si>
    <t>28 (Number of citizenship ceremonies per annum)</t>
  </si>
  <si>
    <t>50 (Number received per annum)</t>
  </si>
  <si>
    <t>FOI Requests received</t>
  </si>
  <si>
    <t>6917 (Hours lost per annum)</t>
  </si>
  <si>
    <t>92.25% (Attendance at training programs)</t>
  </si>
  <si>
    <t xml:space="preserve">People Development Training Programs </t>
  </si>
  <si>
    <t>28,461 (Number of Users , 2 Units - AM and PM Service)</t>
  </si>
  <si>
    <t>11 (Number of facilities)</t>
  </si>
  <si>
    <t>4,000,000 (Number of visitors per annum)</t>
  </si>
  <si>
    <t>3 (Number of authorised inspections/number of aquatic facilities)</t>
  </si>
  <si>
    <t>77 (medium number of days between receipt of a planning application and a decision on the application)</t>
  </si>
  <si>
    <t>60.04% (Number of planning applications decisions made within 60 days/ number of planning decisions made as a percentage)</t>
  </si>
  <si>
    <t>$2,881.60 (Direct cost of the statutory planning service/number of ploanning applications received)</t>
  </si>
  <si>
    <t>76.47% (Number of VCAT decisions that did not set aside council's decision/numbre of VCAT decisions as a percentage)</t>
  </si>
  <si>
    <t xml:space="preserve">Please refer to services No 67  Public Lighting, No 84 Traffic and Parking Management  and  No 85 Transport, Advocacy, Planning and Development </t>
  </si>
  <si>
    <t xml:space="preserve">Please refer to services No 49 Landfill Management , No 89 Waste Management </t>
  </si>
  <si>
    <t>Please refer to services No 35 Family Services and Community Facilities , No 57 Maternal and Child Health ,No 91  Youth Services.</t>
  </si>
  <si>
    <t>Food safety assessments</t>
  </si>
  <si>
    <t>100.06% (Number of registered class 1 food premises and class 2 food premises that require an annual food safety assessment in accordance with the food Act 1984 as a percentage)</t>
  </si>
  <si>
    <t>Cost of food safety service</t>
  </si>
  <si>
    <t>$431.68 (Direct cost of the food safety service/number of food premises registered or notified in accordance with the Food Safety Act 1984)</t>
  </si>
  <si>
    <t>Food safety critical and major non compliance outcome notifications</t>
  </si>
  <si>
    <t>100% (Number of critical non complaince outcome noticiations and major non compliance notifications about a food premise followed up/ number of critical non compliance outcome notifications and major non compliance notifications about a food premise as a percentage)</t>
  </si>
  <si>
    <t>Participation in HACC service by CALD people</t>
  </si>
  <si>
    <t>14.89% (Number of CALD people who receive a HACC service/Municipal target population in relation to CALD people for HACC services as a percentage)</t>
  </si>
  <si>
    <t>Participation in the MCH service by Aboriginal children</t>
  </si>
  <si>
    <t>49.51% (Number of Aboriginal children who attend the MCH service at least once in the year/ number of Aboriginal children enrolled in the MCH service as a percentage)</t>
  </si>
  <si>
    <t>8.61 (number of sealed local roads requests/kilometres of sealed local roads x 100)</t>
  </si>
  <si>
    <t>98.90% (Number of kilometres of sealed local roads below the renewal intervention levels set by council/kilometres of sealed local roads x 100)</t>
  </si>
  <si>
    <t>$74.04 (Direct cost of sealed local road reconstruction/square metres of sealed local roads reconstructed)</t>
  </si>
  <si>
    <t>$19.88 (Direct cost of sealed local roads esealing/square metres of sealed local roads resealed)</t>
  </si>
  <si>
    <t>61.00 (Community satisfaction reating out of 100 with how council has performed on the condition of sealed local roads)</t>
  </si>
  <si>
    <t>Cost of governance</t>
  </si>
  <si>
    <t>$54,082.73 (Direct cost of governance service/number of elected councillors at the last general election)</t>
  </si>
  <si>
    <t>Satisfaction with council decisions</t>
  </si>
  <si>
    <t>60 (Community satisfaction rating out of 100 with how council has performed in making decisions in the interest of the community)</t>
  </si>
  <si>
    <t>Casey Fields maintenance to regional standards (1 Site)</t>
  </si>
  <si>
    <t xml:space="preserve">100% (Maintained to regional standard) </t>
  </si>
  <si>
    <t>Playing Surfaces maintenance  40 cuts per annum per site (109 Sites)</t>
  </si>
  <si>
    <t xml:space="preserve">100% (maintained of sites to service standards as a percentage) </t>
  </si>
  <si>
    <t>Recreation Reserves maintenance 17 cuts per annum per site (56 Sites)</t>
  </si>
  <si>
    <t>Neighbourhood Parks maintnence 17 cuts per annum (2148 Sites)</t>
  </si>
  <si>
    <t>Roadside Reserves 2 cuts per annum</t>
  </si>
  <si>
    <t>Youth Counselling and support services (YCaSS) Clients</t>
  </si>
  <si>
    <t>Facilitation of Services Plans and 10 year service  profiles</t>
  </si>
  <si>
    <t>Building employee capability workshops</t>
  </si>
  <si>
    <t>Annual Report compliance</t>
  </si>
  <si>
    <t>Collation of LGPRF indicators (compliance performance report)</t>
  </si>
  <si>
    <t>Internal Support in the management of legal risk to assist other services to meet their business objectives</t>
  </si>
  <si>
    <t>27 (number of Departments supported)</t>
  </si>
  <si>
    <t>Projects completed in line with the leisure facilities and development plan</t>
  </si>
  <si>
    <t>100% (Projects completed as a percentage)</t>
  </si>
  <si>
    <t>92,362 (Number of meals provided per annum)</t>
  </si>
  <si>
    <t>Personal Care, Social Support and Home Maintenance</t>
  </si>
  <si>
    <t>84,045 (Number of  hours provided)</t>
  </si>
  <si>
    <t>70 (Number of tenders per annum)</t>
  </si>
  <si>
    <t>1855 (Number of booking days per annum )</t>
  </si>
  <si>
    <t>Days vehicles are booked (8 vehicles)</t>
  </si>
  <si>
    <t>15,134 (Number of passengers booking service)</t>
  </si>
  <si>
    <t>5673 (number of driver hours per annum)</t>
  </si>
  <si>
    <t>178,392 (Kms travelled per annum)</t>
  </si>
  <si>
    <t>3075 (Number of lots approved for compliance)</t>
  </si>
  <si>
    <t>443 (Number of enquiries per annum)</t>
  </si>
  <si>
    <t>818 (Number of permits assessed per annum)</t>
  </si>
  <si>
    <t>New Road Constructed</t>
  </si>
  <si>
    <t>New Paths Constructed</t>
  </si>
  <si>
    <t>New Stormwater Pipe Constructed</t>
  </si>
  <si>
    <t>New Stormwater Pits Constructed</t>
  </si>
  <si>
    <r>
      <t>·</t>
    </r>
    <r>
      <rPr>
        <sz val="7"/>
        <rFont val="Times New Roman"/>
        <family val="1"/>
      </rPr>
      <t xml:space="preserve">         </t>
    </r>
    <r>
      <rPr>
        <sz val="11"/>
        <rFont val="Calibri"/>
        <family val="2"/>
      </rPr>
      <t>Monitor and report on active projects each month (includes current year and carryover projects)</t>
    </r>
  </si>
  <si>
    <t xml:space="preserve">Please refer to the following services No 30 Early Years Community Support , No 34 Family Day Care , and No 48 Kindergarten Services </t>
  </si>
  <si>
    <t>8% (staff turnover per annum)</t>
  </si>
  <si>
    <t>7.4% (unscheduled absence)</t>
  </si>
  <si>
    <t xml:space="preserve">Please refer to the following services No 2 Advocacy, Consultation and Community Information ,  and No 5 Branding and Marketing </t>
  </si>
  <si>
    <t xml:space="preserve">Please refer to services No 18 Community Safety Management , No 21 Community Strengthening Management  and No 27 Customer Service Management </t>
  </si>
  <si>
    <t>81.4% (Percentage of placement occupied)</t>
  </si>
  <si>
    <t>94% (Percentage of placements occupied)</t>
  </si>
  <si>
    <t>34,220 (Number of visitations persons)</t>
  </si>
  <si>
    <t>7  (Unit each)</t>
  </si>
  <si>
    <t>99.4% Updates implemented on time)</t>
  </si>
  <si>
    <t>99.72% (Uptime of systems applications and networks)</t>
  </si>
  <si>
    <t>Maintenance of Bush Reserves</t>
  </si>
  <si>
    <t>16 Reserves</t>
  </si>
  <si>
    <t>Maintenance of revegetation sites</t>
  </si>
  <si>
    <t>43.6 Ha across 11 sites</t>
  </si>
  <si>
    <t>Prepared and implement Planning Scheme Amedments for Development Plans</t>
  </si>
  <si>
    <t>4 development areas</t>
  </si>
  <si>
    <t>Prepared a formal submission to the Planning Scheme Amendments</t>
  </si>
  <si>
    <t>3 Precint Structure Plans</t>
  </si>
  <si>
    <t>80,000 - 100,000 (Unit each)</t>
  </si>
  <si>
    <t>300,000 (Number of Council Assets in system)</t>
  </si>
  <si>
    <t>$2.5b (Financial reporting value)</t>
  </si>
  <si>
    <t>$94m (Values of New Assets Recognised Annually)</t>
  </si>
  <si>
    <t>Redevelopment and extension of the Casey Indoor Leisure Centre facility as a regional indoor stadium to accommodate the high demands for basketball and netball in the City.
The project includes the provision of 4 additional courts including a new show court (1,100 seats), 150 pax function room, new amenities and change facilities, café, administration, northern stadium entrance and 355 car spaces (255 sealed, 100 unsealed).</t>
  </si>
  <si>
    <t>The Unsealed Roads Program is an ongoing program to construct (seal) rural unsealed roads for operational, safety and maintenance benefits. 
It is responding to the needs of rural / isolated sections of community to improve service standards of key rurual road connections across the road network especially as urban expansion moves into these and surrounding areas.
Some of the 2016/17 Roads to Recovery grant has been applied to this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</si>
</sst>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0.000000"/>
    <numFmt numFmtId="168" formatCode="_(#,##0.00_);\(#,##0.00\);_(&quot;-&quot;_)"/>
    <numFmt numFmtId="169" formatCode="_(#,##0.0_);\(#,##0.0\);_(&quot;-&quot;_)"/>
    <numFmt numFmtId="170" formatCode="_(&quot;$&quot;#,##0.0_);\(&quot;$&quot;#,##0.0\);_(&quot;-&quot;_)"/>
    <numFmt numFmtId="171" formatCode="_(#,##0.0\x_);\(#,##0.0\x\);_(&quot;-&quot;_)"/>
    <numFmt numFmtId="172" formatCode="_(#,##0.0%_);\(#,##0.0%\);_(&quot;-&quot;_)"/>
    <numFmt numFmtId="173" formatCode="_(###0_);\(###0\);_(###0_)"/>
    <numFmt numFmtId="174" formatCode="_)d\-mmm\-yy_)"/>
    <numFmt numFmtId="175" formatCode="_(#,##0_);\(#,##0\);_(&quot;-&quot;_)"/>
    <numFmt numFmtId="176" formatCode="mmmm\-yy"/>
    <numFmt numFmtId="177" formatCode="_-* #,##0_-;\-* #,##0_-;_-* &quot;-&quot;??_-;_-@_-"/>
    <numFmt numFmtId="178" formatCode="0.0"/>
    <numFmt numFmtId="179" formatCode="_-&quot;$&quot;* #,##0_-;\-&quot;$&quot;* #,##0_-;_-&quot;$&quot;* &quot;-&quot;??_-;_-@_-"/>
    <numFmt numFmtId="180" formatCode="0.0%"/>
    <numFmt numFmtId="181" formatCode="_-* #,##0.0000_-;\-* #,##0.0000_-;_-* &quot;-&quot;??_-;_-@_-"/>
    <numFmt numFmtId="182" formatCode="_-* #,##0.0000_-;\-* #,##0.0000_-;_-* &quot;-&quot;????_-;_-@_-"/>
    <numFmt numFmtId="183" formatCode="_(&quot;$&quot;* #,##0_);_(&quot;$&quot;* \(#,##0\);_(&quot;$&quot;* &quot;-&quot;??_);_(@_)"/>
    <numFmt numFmtId="184" formatCode="[$$-C09]#,##0.00;[Red]&quot;-&quot;[$$-C09]#,##0.00"/>
    <numFmt numFmtId="185" formatCode="_-* #,##0.000000000_-;\-* #,##0.000000000_-;_-* &quot;-&quot;??_-;_-@_-"/>
    <numFmt numFmtId="186" formatCode="[$-C09]dd\-mmmm\-yyyy;@"/>
    <numFmt numFmtId="187" formatCode="_(* #,##0_);_(* \(#,##0\);_(* &quot;-&quot;??_);_(@_)"/>
  </numFmts>
  <fonts count="94" x14ac:knownFonts="1">
    <font>
      <sz val="8"/>
      <name val="Arial"/>
      <family val="2"/>
    </font>
    <font>
      <sz val="10"/>
      <color theme="1"/>
      <name val="Arial"/>
      <family val="2"/>
    </font>
    <font>
      <sz val="11"/>
      <color theme="1"/>
      <name val="Calibri"/>
      <family val="2"/>
      <scheme val="minor"/>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color indexed="9"/>
      <name val="Verdana"/>
      <family val="2"/>
    </font>
    <font>
      <sz val="11"/>
      <name val="Verdana"/>
      <family val="2"/>
    </font>
    <font>
      <sz val="11"/>
      <name val="Arial"/>
      <family val="2"/>
    </font>
    <font>
      <sz val="10"/>
      <color theme="0"/>
      <name val="Verdana"/>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sz val="11"/>
      <color theme="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b/>
      <sz val="12"/>
      <color rgb="FFFF0000"/>
      <name val="Verdana"/>
      <family val="2"/>
    </font>
    <font>
      <sz val="11"/>
      <color rgb="FFFF0000"/>
      <name val="Verdana"/>
      <family val="2"/>
    </font>
    <font>
      <sz val="10"/>
      <color theme="0" tint="-4.9989318521683403E-2"/>
      <name val="Verdana"/>
      <family val="2"/>
    </font>
    <font>
      <b/>
      <sz val="11"/>
      <name val="Verdana"/>
      <family val="2"/>
    </font>
    <font>
      <b/>
      <sz val="14"/>
      <name val="Verdana"/>
      <family val="2"/>
    </font>
    <font>
      <sz val="10"/>
      <color theme="1"/>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sz val="10"/>
      <color rgb="FF000000"/>
      <name val="Verdana"/>
      <family val="2"/>
    </font>
    <font>
      <i/>
      <sz val="10"/>
      <color rgb="FF000000"/>
      <name val="Verdana"/>
      <family val="2"/>
    </font>
    <font>
      <b/>
      <sz val="10"/>
      <color theme="1"/>
      <name val="Arial"/>
      <family val="2"/>
    </font>
    <font>
      <sz val="10"/>
      <name val="Arial"/>
      <family val="2"/>
    </font>
    <font>
      <b/>
      <sz val="10"/>
      <color rgb="FF0000FF"/>
      <name val="Arial"/>
      <family val="2"/>
    </font>
    <font>
      <sz val="10"/>
      <color rgb="FF0000FF"/>
      <name val="Arial"/>
      <family val="2"/>
    </font>
    <font>
      <sz val="9"/>
      <color indexed="81"/>
      <name val="Tahoma"/>
      <family val="2"/>
    </font>
    <font>
      <b/>
      <sz val="9"/>
      <color indexed="81"/>
      <name val="Tahoma"/>
      <family val="2"/>
    </font>
    <font>
      <sz val="11"/>
      <name val="Calibri"/>
      <family val="2"/>
    </font>
    <font>
      <sz val="7"/>
      <name val="Times New Roman"/>
      <family val="1"/>
    </font>
  </fonts>
  <fills count="4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C5D9F1"/>
        <bgColor indexed="64"/>
      </patternFill>
    </fill>
  </fills>
  <borders count="183">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auto="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bottom/>
      <diagonal/>
    </border>
    <border>
      <left/>
      <right style="thin">
        <color auto="1"/>
      </right>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style="thin">
        <color auto="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style="double">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indexed="64"/>
      </bottom>
      <diagonal/>
    </border>
    <border>
      <left style="thin">
        <color auto="1"/>
      </left>
      <right style="thin">
        <color theme="0" tint="-0.24994659260841701"/>
      </right>
      <top style="thin">
        <color theme="0" tint="-0.24994659260841701"/>
      </top>
      <bottom style="double">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24994659260841701"/>
      </left>
      <right style="thin">
        <color theme="0" tint="-0.24994659260841701"/>
      </right>
      <top style="thin">
        <color auto="1"/>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1"/>
      </top>
      <bottom style="thin">
        <color theme="0" tint="-0.24994659260841701"/>
      </bottom>
      <diagonal/>
    </border>
    <border>
      <left style="thin">
        <color theme="0" tint="-0.24994659260841701"/>
      </left>
      <right style="thin">
        <color theme="0" tint="-0.24994659260841701"/>
      </right>
      <top style="thin">
        <color auto="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auto="1"/>
      </right>
      <top style="medium">
        <color theme="0" tint="-0.24994659260841701"/>
      </top>
      <bottom style="thin">
        <color theme="0" tint="-0.24994659260841701"/>
      </bottom>
      <diagonal/>
    </border>
    <border>
      <left style="thin">
        <color theme="0" tint="-0.24994659260841701"/>
      </left>
      <right style="thin">
        <color auto="1"/>
      </right>
      <top style="thin">
        <color auto="1"/>
      </top>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theme="0" tint="-0.24994659260841701"/>
      </top>
      <bottom style="thin">
        <color theme="1"/>
      </bottom>
      <diagonal/>
    </border>
    <border>
      <left style="thin">
        <color theme="0" tint="-0.24994659260841701"/>
      </left>
      <right style="thin">
        <color auto="1"/>
      </right>
      <top style="thin">
        <color theme="1"/>
      </top>
      <bottom style="thin">
        <color theme="0" tint="-0.24994659260841701"/>
      </bottom>
      <diagonal/>
    </border>
    <border>
      <left/>
      <right style="thin">
        <color auto="1"/>
      </right>
      <top style="thin">
        <color auto="1"/>
      </top>
      <bottom style="thin">
        <color theme="0" tint="-0.24994659260841701"/>
      </bottom>
      <diagonal/>
    </border>
    <border>
      <left/>
      <right style="medium">
        <color rgb="FFBFBFBF"/>
      </right>
      <top style="medium">
        <color rgb="FF000000"/>
      </top>
      <bottom style="medium">
        <color rgb="FFBFBFBF"/>
      </bottom>
      <diagonal/>
    </border>
    <border>
      <left/>
      <right style="medium">
        <color indexed="64"/>
      </right>
      <top style="medium">
        <color indexed="64"/>
      </top>
      <bottom style="medium">
        <color rgb="FFBFBFBF"/>
      </bottom>
      <diagonal/>
    </border>
    <border>
      <left/>
      <right style="medium">
        <color rgb="FFBFBFBF"/>
      </right>
      <top/>
      <bottom style="medium">
        <color rgb="FFBFBFBF"/>
      </bottom>
      <diagonal/>
    </border>
    <border>
      <left/>
      <right style="medium">
        <color indexed="64"/>
      </right>
      <top/>
      <bottom style="medium">
        <color rgb="FFBFBFBF"/>
      </bottom>
      <diagonal/>
    </border>
  </borders>
  <cellStyleXfs count="632">
    <xf numFmtId="0" fontId="0" fillId="0" borderId="0"/>
    <xf numFmtId="0" fontId="11" fillId="0" borderId="0" applyFill="0" applyBorder="0">
      <alignment vertical="center"/>
    </xf>
    <xf numFmtId="0" fontId="4" fillId="0" borderId="1" applyNumberFormat="0" applyFill="0" applyAlignment="0" applyProtection="0"/>
    <xf numFmtId="0" fontId="6" fillId="0" borderId="0" applyFill="0" applyBorder="0">
      <alignment horizontal="left" vertical="center"/>
    </xf>
    <xf numFmtId="0" fontId="7" fillId="0" borderId="0" applyFill="0" applyBorder="0">
      <alignment horizontal="left" vertical="center"/>
    </xf>
    <xf numFmtId="0" fontId="8" fillId="0" borderId="0" applyFill="0" applyBorder="0">
      <alignment horizontal="left" vertical="center"/>
      <protection locked="0"/>
    </xf>
    <xf numFmtId="0" fontId="9" fillId="0" borderId="0" applyFill="0" applyBorder="0">
      <alignment horizontal="center" vertical="center"/>
      <protection locked="0"/>
    </xf>
    <xf numFmtId="0" fontId="10" fillId="0" borderId="0" applyFill="0" applyBorder="0">
      <alignment vertical="center"/>
    </xf>
    <xf numFmtId="174" fontId="5" fillId="0" borderId="0" applyFill="0" applyBorder="0">
      <alignment horizontal="right" vertical="center"/>
    </xf>
    <xf numFmtId="174" fontId="5" fillId="0" borderId="0" applyFill="0" applyBorder="0">
      <alignment horizontal="right" vertical="center"/>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170" fontId="5" fillId="0" borderId="20">
      <alignment horizontal="center" vertical="center"/>
      <protection locked="0"/>
    </xf>
    <xf numFmtId="170" fontId="5" fillId="0" borderId="20">
      <alignment horizontal="center" vertical="center"/>
      <protection locked="0"/>
    </xf>
    <xf numFmtId="15" fontId="5" fillId="0" borderId="20">
      <alignment horizontal="center" vertical="center"/>
      <protection locked="0"/>
    </xf>
    <xf numFmtId="15" fontId="5" fillId="0" borderId="20">
      <alignment horizontal="center" vertical="center"/>
      <protection locked="0"/>
    </xf>
    <xf numFmtId="171" fontId="5" fillId="0" borderId="20">
      <alignment horizontal="center" vertical="center"/>
      <protection locked="0"/>
    </xf>
    <xf numFmtId="171" fontId="5" fillId="0" borderId="20">
      <alignment horizontal="center" vertical="center"/>
      <protection locked="0"/>
    </xf>
    <xf numFmtId="169" fontId="5" fillId="0" borderId="20">
      <alignment horizontal="center" vertical="center"/>
      <protection locked="0"/>
    </xf>
    <xf numFmtId="169" fontId="5" fillId="0" borderId="20">
      <alignment horizontal="center" vertical="center"/>
      <protection locked="0"/>
    </xf>
    <xf numFmtId="172" fontId="5" fillId="0" borderId="20">
      <alignment horizontal="center" vertical="center"/>
      <protection locked="0"/>
    </xf>
    <xf numFmtId="172" fontId="5" fillId="0" borderId="20">
      <alignment horizontal="center" vertical="center"/>
      <protection locked="0"/>
    </xf>
    <xf numFmtId="173" fontId="5" fillId="0" borderId="20">
      <alignment horizontal="center" vertical="center"/>
      <protection locked="0"/>
    </xf>
    <xf numFmtId="173" fontId="5" fillId="0" borderId="20">
      <alignment horizontal="center" vertical="center"/>
      <protection locked="0"/>
    </xf>
    <xf numFmtId="0" fontId="5" fillId="0" borderId="20">
      <alignment vertical="center"/>
      <protection locked="0"/>
    </xf>
    <xf numFmtId="0" fontId="5" fillId="0" borderId="20">
      <alignment vertical="center"/>
      <protection locked="0"/>
    </xf>
    <xf numFmtId="170" fontId="5" fillId="0" borderId="20">
      <alignment horizontal="right" vertical="center"/>
      <protection locked="0"/>
    </xf>
    <xf numFmtId="170" fontId="5" fillId="0" borderId="20">
      <alignment horizontal="right" vertical="center"/>
      <protection locked="0"/>
    </xf>
    <xf numFmtId="174" fontId="5" fillId="0" borderId="20">
      <alignment horizontal="right" vertical="center"/>
      <protection locked="0"/>
    </xf>
    <xf numFmtId="174" fontId="5" fillId="0" borderId="20">
      <alignment horizontal="right" vertical="center"/>
      <protection locked="0"/>
    </xf>
    <xf numFmtId="171" fontId="5" fillId="0" borderId="20">
      <alignment horizontal="right" vertical="center"/>
      <protection locked="0"/>
    </xf>
    <xf numFmtId="171" fontId="5" fillId="0" borderId="20">
      <alignment horizontal="right" vertical="center"/>
      <protection locked="0"/>
    </xf>
    <xf numFmtId="169" fontId="5" fillId="0" borderId="20">
      <alignment horizontal="right" vertical="center"/>
      <protection locked="0"/>
    </xf>
    <xf numFmtId="169" fontId="5" fillId="0" borderId="20">
      <alignment horizontal="right" vertical="center"/>
      <protection locked="0"/>
    </xf>
    <xf numFmtId="172" fontId="5" fillId="0" borderId="20">
      <alignment horizontal="right" vertical="center"/>
      <protection locked="0"/>
    </xf>
    <xf numFmtId="172" fontId="5" fillId="0" borderId="20">
      <alignment horizontal="right" vertical="center"/>
      <protection locked="0"/>
    </xf>
    <xf numFmtId="173" fontId="5" fillId="0" borderId="20">
      <alignment horizontal="right" vertical="center"/>
      <protection locked="0"/>
    </xf>
    <xf numFmtId="173" fontId="5" fillId="0" borderId="20">
      <alignment horizontal="right" vertical="center"/>
      <protection locked="0"/>
    </xf>
    <xf numFmtId="0" fontId="14" fillId="4" borderId="0" applyNumberFormat="0" applyBorder="0" applyAlignment="0" applyProtection="0"/>
    <xf numFmtId="0" fontId="15" fillId="21" borderId="21" applyNumberFormat="0" applyAlignment="0" applyProtection="0"/>
    <xf numFmtId="0" fontId="5" fillId="0" borderId="0" applyNumberFormat="0" applyFont="0" applyFill="0" applyBorder="0">
      <alignment horizontal="center" vertical="center"/>
      <protection locked="0"/>
    </xf>
    <xf numFmtId="0" fontId="5" fillId="0" borderId="0" applyNumberFormat="0" applyFont="0" applyFill="0" applyBorder="0">
      <alignment horizontal="center" vertical="center"/>
      <protection locked="0"/>
    </xf>
    <xf numFmtId="170" fontId="5" fillId="0" borderId="0" applyFill="0" applyBorder="0">
      <alignment horizontal="center" vertical="center"/>
    </xf>
    <xf numFmtId="170" fontId="5" fillId="0" borderId="0" applyFill="0" applyBorder="0">
      <alignment horizontal="center" vertical="center"/>
    </xf>
    <xf numFmtId="15" fontId="5" fillId="0" borderId="0" applyFill="0" applyBorder="0">
      <alignment horizontal="center" vertical="center"/>
    </xf>
    <xf numFmtId="15" fontId="5" fillId="0" borderId="0" applyFill="0" applyBorder="0">
      <alignment horizontal="center" vertical="center"/>
    </xf>
    <xf numFmtId="171" fontId="5" fillId="0" borderId="0" applyFill="0" applyBorder="0">
      <alignment horizontal="center" vertical="center"/>
    </xf>
    <xf numFmtId="171" fontId="5" fillId="0" borderId="0" applyFill="0" applyBorder="0">
      <alignment horizontal="center" vertical="center"/>
    </xf>
    <xf numFmtId="169" fontId="5" fillId="0" borderId="0" applyFill="0" applyBorder="0">
      <alignment horizontal="center" vertical="center"/>
    </xf>
    <xf numFmtId="169" fontId="5" fillId="0" borderId="0" applyFill="0" applyBorder="0">
      <alignment horizontal="center" vertical="center"/>
    </xf>
    <xf numFmtId="172" fontId="5" fillId="0" borderId="0" applyFill="0" applyBorder="0">
      <alignment horizontal="center" vertical="center"/>
    </xf>
    <xf numFmtId="172" fontId="5" fillId="0" borderId="0" applyFill="0" applyBorder="0">
      <alignment horizontal="center" vertical="center"/>
    </xf>
    <xf numFmtId="173" fontId="5" fillId="0" borderId="0" applyFill="0" applyBorder="0">
      <alignment horizontal="center" vertical="center"/>
    </xf>
    <xf numFmtId="173" fontId="5" fillId="0" borderId="0" applyFill="0" applyBorder="0">
      <alignment horizontal="center" vertical="center"/>
    </xf>
    <xf numFmtId="0" fontId="16" fillId="22" borderId="22" applyNumberFormat="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0" borderId="23" applyNumberFormat="0" applyFill="0" applyAlignment="0" applyProtection="0"/>
    <xf numFmtId="0" fontId="20" fillId="0" borderId="24" applyNumberFormat="0" applyFill="0" applyAlignment="0" applyProtection="0"/>
    <xf numFmtId="0" fontId="21" fillId="0" borderId="25" applyNumberFormat="0" applyFill="0" applyAlignment="0" applyProtection="0"/>
    <xf numFmtId="0" fontId="21" fillId="0" borderId="0" applyNumberFormat="0" applyFill="0" applyBorder="0" applyAlignment="0" applyProtection="0"/>
    <xf numFmtId="0" fontId="9" fillId="0" borderId="0" applyFill="0" applyBorder="0">
      <alignment horizontal="center" vertical="center"/>
      <protection locked="0"/>
    </xf>
    <xf numFmtId="0" fontId="8" fillId="0" borderId="0" applyFill="0" applyBorder="0">
      <alignment horizontal="left" vertical="center"/>
      <protection locked="0"/>
    </xf>
    <xf numFmtId="0" fontId="8" fillId="0" borderId="0" applyFill="0" applyBorder="0">
      <alignment horizontal="left" vertical="center"/>
      <protection locked="0"/>
    </xf>
    <xf numFmtId="0" fontId="22" fillId="8" borderId="21" applyNumberFormat="0" applyAlignment="0" applyProtection="0"/>
    <xf numFmtId="0" fontId="23" fillId="0" borderId="26" applyNumberFormat="0" applyFill="0" applyAlignment="0" applyProtection="0"/>
    <xf numFmtId="0" fontId="10" fillId="0" borderId="27" applyFill="0">
      <alignment horizontal="center" vertical="center"/>
    </xf>
    <xf numFmtId="0" fontId="10" fillId="0" borderId="27" applyFill="0">
      <alignment horizontal="center" vertical="center"/>
    </xf>
    <xf numFmtId="0" fontId="5" fillId="0" borderId="27" applyFill="0">
      <alignment horizontal="center" vertical="center"/>
    </xf>
    <xf numFmtId="0" fontId="5" fillId="0" borderId="27" applyFill="0">
      <alignment horizontal="center" vertical="center"/>
    </xf>
    <xf numFmtId="175" fontId="5" fillId="0" borderId="27" applyFill="0">
      <alignment horizontal="center" vertical="center"/>
    </xf>
    <xf numFmtId="175" fontId="5" fillId="0" borderId="27" applyFill="0">
      <alignment horizontal="center" vertical="center"/>
    </xf>
    <xf numFmtId="0" fontId="7" fillId="0" borderId="0" applyFill="0" applyBorder="0">
      <alignment horizontal="left" vertical="center"/>
    </xf>
    <xf numFmtId="0" fontId="7" fillId="0" borderId="0" applyFill="0" applyBorder="0">
      <alignment horizontal="left" vertical="center"/>
    </xf>
    <xf numFmtId="0" fontId="24" fillId="23" borderId="0" applyNumberFormat="0" applyBorder="0" applyAlignment="0" applyProtection="0"/>
    <xf numFmtId="0" fontId="5" fillId="0" borderId="0"/>
    <xf numFmtId="0" fontId="5" fillId="0" borderId="0"/>
    <xf numFmtId="0" fontId="12" fillId="24" borderId="28" applyNumberFormat="0" applyFont="0" applyAlignment="0" applyProtection="0"/>
    <xf numFmtId="0" fontId="25" fillId="21" borderId="29" applyNumberFormat="0" applyAlignment="0" applyProtection="0"/>
    <xf numFmtId="9" fontId="5" fillId="0" borderId="0" applyFont="0" applyFill="0" applyBorder="0" applyAlignment="0" applyProtection="0"/>
    <xf numFmtId="0" fontId="10" fillId="0" borderId="0" applyFill="0" applyBorder="0">
      <alignment vertical="center"/>
    </xf>
    <xf numFmtId="170" fontId="5" fillId="0" borderId="0" applyFill="0" applyBorder="0">
      <alignment horizontal="right" vertical="center"/>
    </xf>
    <xf numFmtId="170" fontId="5" fillId="0" borderId="0" applyFill="0" applyBorder="0">
      <alignment horizontal="right" vertical="center"/>
    </xf>
    <xf numFmtId="174" fontId="5" fillId="0" borderId="0" applyFill="0" applyBorder="0">
      <alignment horizontal="right" vertical="center"/>
    </xf>
    <xf numFmtId="174" fontId="5" fillId="0" borderId="0" applyFill="0" applyBorder="0">
      <alignment horizontal="right" vertical="center"/>
    </xf>
    <xf numFmtId="171" fontId="5" fillId="0" borderId="0" applyFill="0" applyBorder="0">
      <alignment horizontal="right" vertical="center"/>
    </xf>
    <xf numFmtId="171" fontId="5" fillId="0" borderId="0" applyFill="0" applyBorder="0">
      <alignment horizontal="right" vertical="center"/>
    </xf>
    <xf numFmtId="169" fontId="5" fillId="0" borderId="0" applyFill="0" applyBorder="0">
      <alignment horizontal="right" vertical="center"/>
    </xf>
    <xf numFmtId="169" fontId="5" fillId="0" borderId="0" applyFill="0" applyBorder="0">
      <alignment horizontal="right" vertical="center"/>
    </xf>
    <xf numFmtId="172" fontId="5" fillId="0" borderId="0" applyFill="0" applyBorder="0">
      <alignment horizontal="right" vertical="center"/>
    </xf>
    <xf numFmtId="172" fontId="5" fillId="0" borderId="0" applyFill="0" applyBorder="0">
      <alignment horizontal="right" vertical="center"/>
    </xf>
    <xf numFmtId="173" fontId="5" fillId="0" borderId="0" applyFill="0" applyBorder="0">
      <alignment horizontal="right" vertical="center"/>
    </xf>
    <xf numFmtId="173" fontId="5" fillId="0" borderId="0" applyFill="0" applyBorder="0">
      <alignment horizontal="right" vertical="center"/>
    </xf>
    <xf numFmtId="0" fontId="26" fillId="0" borderId="0" applyFill="0" applyBorder="0">
      <alignment horizontal="left" vertical="center"/>
    </xf>
    <xf numFmtId="0" fontId="26" fillId="0" borderId="0" applyFill="0" applyBorder="0">
      <alignment horizontal="left" vertical="center"/>
    </xf>
    <xf numFmtId="0" fontId="6" fillId="0" borderId="0" applyFill="0" applyBorder="0">
      <alignment horizontal="left" vertical="center"/>
    </xf>
    <xf numFmtId="0" fontId="6" fillId="0" borderId="0" applyFill="0" applyBorder="0">
      <alignment horizontal="left" vertical="center"/>
    </xf>
    <xf numFmtId="0" fontId="27" fillId="0" borderId="0">
      <alignment vertical="top"/>
    </xf>
    <xf numFmtId="0" fontId="28" fillId="0" borderId="0" applyNumberFormat="0" applyFill="0" applyBorder="0" applyAlignment="0" applyProtection="0"/>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0" applyFill="0" applyBorder="0">
      <alignment horizontal="left" vertical="center"/>
      <protection locked="0"/>
    </xf>
    <xf numFmtId="0" fontId="30" fillId="0" borderId="0" applyFill="0" applyBorder="0">
      <alignment horizontal="left" vertical="center"/>
      <protection locked="0"/>
    </xf>
    <xf numFmtId="0" fontId="8" fillId="0" borderId="0" applyFill="0" applyBorder="0">
      <alignment horizontal="left" vertical="center"/>
      <protection locked="0"/>
    </xf>
    <xf numFmtId="0" fontId="8" fillId="0" borderId="0" applyFill="0" applyBorder="0">
      <alignment horizontal="left" vertical="center"/>
      <protection locked="0"/>
    </xf>
    <xf numFmtId="0" fontId="31" fillId="0" borderId="0" applyFill="0" applyBorder="0">
      <alignment horizontal="left" vertical="center"/>
      <protection locked="0"/>
    </xf>
    <xf numFmtId="0" fontId="31" fillId="0" borderId="0" applyFill="0" applyBorder="0">
      <alignment horizontal="left" vertical="center"/>
      <protection locked="0"/>
    </xf>
    <xf numFmtId="0" fontId="32" fillId="0" borderId="30" applyNumberFormat="0" applyFill="0" applyAlignment="0" applyProtection="0"/>
    <xf numFmtId="0" fontId="33" fillId="0" borderId="0" applyNumberFormat="0" applyFill="0" applyBorder="0" applyAlignment="0" applyProtection="0"/>
    <xf numFmtId="166" fontId="5" fillId="0" borderId="0" applyFont="0" applyFill="0" applyBorder="0" applyAlignment="0" applyProtection="0"/>
    <xf numFmtId="0" fontId="48" fillId="29" borderId="0" applyNumberFormat="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5" fillId="21" borderId="144" applyNumberFormat="0" applyAlignment="0" applyProtection="0"/>
    <xf numFmtId="0" fontId="12" fillId="24" borderId="143" applyNumberFormat="0" applyFont="0" applyAlignment="0" applyProtection="0"/>
    <xf numFmtId="175" fontId="5" fillId="0" borderId="142" applyFill="0">
      <alignment horizontal="center" vertical="center"/>
    </xf>
    <xf numFmtId="175" fontId="5" fillId="0" borderId="142" applyFill="0">
      <alignment horizontal="center" vertical="center"/>
    </xf>
    <xf numFmtId="0" fontId="5" fillId="0" borderId="142" applyFill="0">
      <alignment horizontal="center" vertical="center"/>
    </xf>
    <xf numFmtId="0" fontId="5" fillId="0" borderId="142" applyFill="0">
      <alignment horizontal="center" vertical="center"/>
    </xf>
    <xf numFmtId="0" fontId="10" fillId="0" borderId="142" applyFill="0">
      <alignment horizontal="center" vertical="center"/>
    </xf>
    <xf numFmtId="0" fontId="10" fillId="0" borderId="142" applyFill="0">
      <alignment horizontal="center" vertical="center"/>
    </xf>
    <xf numFmtId="0" fontId="22" fillId="8" borderId="141" applyNumberFormat="0" applyAlignment="0" applyProtection="0"/>
    <xf numFmtId="0" fontId="15" fillId="21" borderId="141" applyNumberFormat="0" applyAlignment="0" applyProtection="0"/>
    <xf numFmtId="0" fontId="15" fillId="21" borderId="141" applyNumberFormat="0" applyAlignment="0" applyProtection="0"/>
    <xf numFmtId="0" fontId="22" fillId="8" borderId="141" applyNumberFormat="0" applyAlignment="0" applyProtection="0"/>
    <xf numFmtId="0" fontId="10" fillId="0" borderId="142" applyFill="0">
      <alignment horizontal="center" vertical="center"/>
    </xf>
    <xf numFmtId="0" fontId="10" fillId="0" borderId="142" applyFill="0">
      <alignment horizontal="center" vertical="center"/>
    </xf>
    <xf numFmtId="0" fontId="5" fillId="0" borderId="142" applyFill="0">
      <alignment horizontal="center" vertical="center"/>
    </xf>
    <xf numFmtId="0" fontId="5" fillId="0" borderId="142" applyFill="0">
      <alignment horizontal="center" vertical="center"/>
    </xf>
    <xf numFmtId="175" fontId="5" fillId="0" borderId="142" applyFill="0">
      <alignment horizontal="center" vertical="center"/>
    </xf>
    <xf numFmtId="175" fontId="5" fillId="0" borderId="142" applyFill="0">
      <alignment horizontal="center" vertical="center"/>
    </xf>
    <xf numFmtId="0" fontId="12" fillId="24" borderId="143" applyNumberFormat="0" applyFont="0" applyAlignment="0" applyProtection="0"/>
    <xf numFmtId="0" fontId="25" fillId="21" borderId="144" applyNumberFormat="0" applyAlignment="0" applyProtection="0"/>
    <xf numFmtId="0" fontId="32" fillId="0" borderId="145" applyNumberFormat="0" applyFill="0" applyAlignment="0" applyProtection="0"/>
    <xf numFmtId="0" fontId="3" fillId="0" borderId="0"/>
    <xf numFmtId="164" fontId="7" fillId="0" borderId="0" applyFill="0" applyBorder="0">
      <protection locked="0"/>
    </xf>
    <xf numFmtId="164" fontId="7" fillId="0" borderId="0" applyFill="0" applyBorder="0">
      <protection locked="0"/>
    </xf>
    <xf numFmtId="164" fontId="7" fillId="34" borderId="0" applyBorder="0"/>
    <xf numFmtId="0" fontId="7" fillId="34" borderId="0" applyFill="0" applyBorder="0">
      <alignment horizontal="left"/>
    </xf>
    <xf numFmtId="0" fontId="7" fillId="35" borderId="0" applyBorder="0"/>
    <xf numFmtId="0" fontId="64" fillId="0" borderId="0">
      <alignment horizontal="center"/>
    </xf>
    <xf numFmtId="0" fontId="65" fillId="0" borderId="0" applyNumberFormat="0" applyFill="0" applyBorder="0" applyProtection="0">
      <alignment horizontal="center"/>
    </xf>
    <xf numFmtId="0" fontId="65" fillId="0" borderId="0" applyNumberFormat="0" applyFill="0" applyBorder="0" applyProtection="0">
      <alignment horizontal="center" textRotation="90"/>
    </xf>
    <xf numFmtId="0" fontId="64" fillId="0" borderId="0">
      <alignment horizontal="center" textRotation="90"/>
    </xf>
    <xf numFmtId="183" fontId="7" fillId="36" borderId="0"/>
    <xf numFmtId="0" fontId="66" fillId="0" borderId="0" applyNumberFormat="0" applyFill="0" applyBorder="0" applyAlignment="0" applyProtection="0"/>
    <xf numFmtId="0" fontId="67" fillId="0" borderId="0"/>
    <xf numFmtId="184" fontId="66" fillId="0" borderId="0" applyFill="0" applyBorder="0" applyAlignment="0" applyProtection="0"/>
    <xf numFmtId="184" fontId="67" fillId="0" borderId="0"/>
    <xf numFmtId="0" fontId="56" fillId="0" borderId="0"/>
    <xf numFmtId="166" fontId="56" fillId="0" borderId="0" applyFont="0" applyFill="0" applyBorder="0" applyAlignment="0" applyProtection="0"/>
    <xf numFmtId="0" fontId="68" fillId="0" borderId="0">
      <alignment horizontal="justify" vertical="top" wrapText="1"/>
    </xf>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2" fillId="0" borderId="14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 fillId="0" borderId="152">
      <alignment vertical="center"/>
      <protection locked="0"/>
    </xf>
    <xf numFmtId="0" fontId="77" fillId="41" borderId="0" applyNumberFormat="0" applyBorder="0" applyAlignment="0" applyProtection="0"/>
    <xf numFmtId="0" fontId="2" fillId="0" borderId="0"/>
    <xf numFmtId="0" fontId="87" fillId="0" borderId="0"/>
    <xf numFmtId="43" fontId="87" fillId="0" borderId="0" applyFont="0" applyFill="0" applyBorder="0" applyAlignment="0" applyProtection="0"/>
    <xf numFmtId="9" fontId="87"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7" fillId="0" borderId="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8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5" fillId="0" borderId="0"/>
    <xf numFmtId="0" fontId="11" fillId="0" borderId="0" applyFill="0" applyBorder="0">
      <alignment vertical="center"/>
    </xf>
    <xf numFmtId="0" fontId="4" fillId="0" borderId="1" applyNumberFormat="0" applyFill="0" applyAlignment="0" applyProtection="0"/>
    <xf numFmtId="170" fontId="5" fillId="0" borderId="152">
      <alignment horizontal="right" vertical="center"/>
      <protection locked="0"/>
    </xf>
    <xf numFmtId="0" fontId="10" fillId="0" borderId="167" applyFill="0">
      <alignment horizontal="center" vertical="center"/>
    </xf>
    <xf numFmtId="0" fontId="5" fillId="0" borderId="167" applyFill="0">
      <alignment horizontal="center" vertical="center"/>
    </xf>
    <xf numFmtId="0" fontId="5" fillId="0" borderId="167" applyFill="0">
      <alignment horizontal="center" vertical="center"/>
    </xf>
    <xf numFmtId="173" fontId="5" fillId="0" borderId="152">
      <alignment horizontal="right" vertical="center"/>
      <protection locked="0"/>
    </xf>
    <xf numFmtId="172" fontId="5" fillId="0" borderId="152">
      <alignment horizontal="right" vertical="center"/>
      <protection locked="0"/>
    </xf>
    <xf numFmtId="170" fontId="5" fillId="0" borderId="152">
      <alignment horizontal="center" vertical="center"/>
      <protection locked="0"/>
    </xf>
    <xf numFmtId="170" fontId="5" fillId="0" borderId="152">
      <alignment horizontal="center" vertical="center"/>
      <protection locked="0"/>
    </xf>
    <xf numFmtId="15" fontId="5" fillId="0" borderId="152">
      <alignment horizontal="center" vertical="center"/>
      <protection locked="0"/>
    </xf>
    <xf numFmtId="15" fontId="5" fillId="0" borderId="152">
      <alignment horizontal="center" vertical="center"/>
      <protection locked="0"/>
    </xf>
    <xf numFmtId="171" fontId="5" fillId="0" borderId="152">
      <alignment horizontal="center" vertical="center"/>
      <protection locked="0"/>
    </xf>
    <xf numFmtId="171" fontId="5" fillId="0" borderId="152">
      <alignment horizontal="center" vertical="center"/>
      <protection locked="0"/>
    </xf>
    <xf numFmtId="169" fontId="5" fillId="0" borderId="152">
      <alignment horizontal="center" vertical="center"/>
      <protection locked="0"/>
    </xf>
    <xf numFmtId="169" fontId="5" fillId="0" borderId="152">
      <alignment horizontal="center" vertical="center"/>
      <protection locked="0"/>
    </xf>
    <xf numFmtId="172" fontId="5" fillId="0" borderId="152">
      <alignment horizontal="center" vertical="center"/>
      <protection locked="0"/>
    </xf>
    <xf numFmtId="172" fontId="5" fillId="0" borderId="152">
      <alignment horizontal="center" vertical="center"/>
      <protection locked="0"/>
    </xf>
    <xf numFmtId="173" fontId="5" fillId="0" borderId="152">
      <alignment horizontal="center" vertical="center"/>
      <protection locked="0"/>
    </xf>
    <xf numFmtId="173" fontId="5" fillId="0" borderId="152">
      <alignment horizontal="center" vertical="center"/>
      <protection locked="0"/>
    </xf>
    <xf numFmtId="170" fontId="5" fillId="0" borderId="152">
      <alignment horizontal="right" vertical="center"/>
      <protection locked="0"/>
    </xf>
    <xf numFmtId="170" fontId="5" fillId="0" borderId="152">
      <alignment horizontal="right" vertical="center"/>
      <protection locked="0"/>
    </xf>
    <xf numFmtId="174" fontId="5" fillId="0" borderId="152">
      <alignment horizontal="right" vertical="center"/>
      <protection locked="0"/>
    </xf>
    <xf numFmtId="174" fontId="5" fillId="0" borderId="152">
      <alignment horizontal="right" vertical="center"/>
      <protection locked="0"/>
    </xf>
    <xf numFmtId="171" fontId="5" fillId="0" borderId="152">
      <alignment horizontal="right" vertical="center"/>
      <protection locked="0"/>
    </xf>
    <xf numFmtId="171" fontId="5" fillId="0" borderId="152">
      <alignment horizontal="right" vertical="center"/>
      <protection locked="0"/>
    </xf>
    <xf numFmtId="169" fontId="5" fillId="0" borderId="152">
      <alignment horizontal="right" vertical="center"/>
      <protection locked="0"/>
    </xf>
    <xf numFmtId="169" fontId="5" fillId="0" borderId="152">
      <alignment horizontal="right" vertical="center"/>
      <protection locked="0"/>
    </xf>
    <xf numFmtId="172" fontId="5" fillId="0" borderId="152">
      <alignment horizontal="right" vertical="center"/>
      <protection locked="0"/>
    </xf>
    <xf numFmtId="172" fontId="5" fillId="0" borderId="152">
      <alignment horizontal="right" vertical="center"/>
      <protection locked="0"/>
    </xf>
    <xf numFmtId="173" fontId="5" fillId="0" borderId="152">
      <alignment horizontal="right" vertical="center"/>
      <protection locked="0"/>
    </xf>
    <xf numFmtId="173" fontId="5" fillId="0" borderId="152">
      <alignment horizontal="right" vertical="center"/>
      <protection locked="0"/>
    </xf>
    <xf numFmtId="43" fontId="87" fillId="0" borderId="0" applyFont="0" applyFill="0" applyBorder="0" applyAlignment="0" applyProtection="0"/>
    <xf numFmtId="0" fontId="32" fillId="0" borderId="30" applyNumberFormat="0" applyFill="0" applyAlignment="0" applyProtection="0"/>
    <xf numFmtId="0" fontId="32" fillId="0" borderId="30" applyNumberFormat="0" applyFill="0" applyAlignment="0" applyProtection="0"/>
    <xf numFmtId="0" fontId="25" fillId="21" borderId="29" applyNumberFormat="0" applyAlignment="0" applyProtection="0"/>
    <xf numFmtId="0" fontId="25" fillId="21" borderId="29" applyNumberFormat="0" applyAlignment="0" applyProtection="0"/>
    <xf numFmtId="0" fontId="12" fillId="24" borderId="28" applyNumberFormat="0" applyFont="0" applyAlignment="0" applyProtection="0"/>
    <xf numFmtId="0" fontId="1" fillId="0" borderId="0"/>
    <xf numFmtId="0" fontId="1" fillId="0" borderId="0"/>
    <xf numFmtId="175" fontId="5" fillId="0" borderId="167" applyFill="0">
      <alignment horizontal="center" vertical="center"/>
    </xf>
    <xf numFmtId="175" fontId="5" fillId="0" borderId="167" applyFill="0">
      <alignment horizontal="center" vertical="center"/>
    </xf>
    <xf numFmtId="0" fontId="5" fillId="0" borderId="167" applyFill="0">
      <alignment horizontal="center" vertical="center"/>
    </xf>
    <xf numFmtId="0" fontId="5" fillId="0" borderId="167" applyFill="0">
      <alignment horizontal="center" vertical="center"/>
    </xf>
    <xf numFmtId="0" fontId="5" fillId="0" borderId="167" applyFill="0">
      <alignment horizontal="center" vertical="center"/>
    </xf>
    <xf numFmtId="0" fontId="5" fillId="0" borderId="167" applyFill="0">
      <alignment horizontal="center" vertical="center"/>
    </xf>
    <xf numFmtId="0" fontId="10" fillId="0" borderId="167" applyFill="0">
      <alignment horizontal="center" vertical="center"/>
    </xf>
    <xf numFmtId="0" fontId="10" fillId="0" borderId="132" applyFill="0">
      <alignment horizontal="center" vertical="center"/>
    </xf>
    <xf numFmtId="0" fontId="10" fillId="0" borderId="132" applyFill="0">
      <alignment horizontal="center" vertical="center"/>
    </xf>
    <xf numFmtId="0" fontId="5" fillId="0" borderId="132" applyFill="0">
      <alignment horizontal="center" vertical="center"/>
    </xf>
    <xf numFmtId="0" fontId="5" fillId="0" borderId="132" applyFill="0">
      <alignment horizontal="center" vertical="center"/>
    </xf>
    <xf numFmtId="175" fontId="5" fillId="0" borderId="132" applyFill="0">
      <alignment horizontal="center" vertical="center"/>
    </xf>
    <xf numFmtId="175" fontId="5" fillId="0" borderId="132" applyFill="0">
      <alignment horizontal="center" vertical="center"/>
    </xf>
    <xf numFmtId="0" fontId="10" fillId="0" borderId="167" applyFill="0">
      <alignment horizontal="center" vertical="center"/>
    </xf>
    <xf numFmtId="0" fontId="10" fillId="0" borderId="167" applyFill="0">
      <alignment horizontal="center" vertical="center"/>
    </xf>
    <xf numFmtId="0" fontId="10" fillId="0" borderId="167" applyFill="0">
      <alignment horizontal="center" vertical="center"/>
    </xf>
    <xf numFmtId="0" fontId="5" fillId="0" borderId="0"/>
    <xf numFmtId="0" fontId="5" fillId="0" borderId="0"/>
    <xf numFmtId="0" fontId="22" fillId="8" borderId="21" applyNumberFormat="0" applyAlignment="0" applyProtection="0"/>
    <xf numFmtId="9" fontId="5" fillId="0" borderId="0" applyFont="0" applyFill="0" applyBorder="0" applyAlignment="0" applyProtection="0"/>
    <xf numFmtId="43" fontId="1" fillId="0" borderId="0" applyFont="0" applyFill="0" applyBorder="0" applyAlignment="0" applyProtection="0"/>
    <xf numFmtId="0" fontId="15" fillId="21" borderId="21" applyNumberFormat="0" applyAlignment="0" applyProtection="0"/>
    <xf numFmtId="0" fontId="15" fillId="21" borderId="21" applyNumberFormat="0" applyAlignment="0" applyProtection="0"/>
    <xf numFmtId="173" fontId="5" fillId="0" borderId="152">
      <alignment horizontal="right" vertical="center"/>
      <protection locked="0"/>
    </xf>
    <xf numFmtId="172" fontId="5" fillId="0" borderId="152">
      <alignment horizontal="right" vertical="center"/>
      <protection locked="0"/>
    </xf>
    <xf numFmtId="169" fontId="5" fillId="0" borderId="152">
      <alignment horizontal="right" vertical="center"/>
      <protection locked="0"/>
    </xf>
    <xf numFmtId="169" fontId="5" fillId="0" borderId="152">
      <alignment horizontal="right" vertical="center"/>
      <protection locked="0"/>
    </xf>
    <xf numFmtId="171" fontId="5" fillId="0" borderId="152">
      <alignment horizontal="right" vertical="center"/>
      <protection locked="0"/>
    </xf>
    <xf numFmtId="171" fontId="5" fillId="0" borderId="152">
      <alignment horizontal="right" vertical="center"/>
      <protection locked="0"/>
    </xf>
    <xf numFmtId="174" fontId="5" fillId="0" borderId="152">
      <alignment horizontal="right" vertical="center"/>
      <protection locked="0"/>
    </xf>
    <xf numFmtId="174" fontId="5" fillId="0" borderId="152">
      <alignment horizontal="right" vertical="center"/>
      <protection locked="0"/>
    </xf>
    <xf numFmtId="170" fontId="5" fillId="0" borderId="152">
      <alignment horizontal="right" vertical="center"/>
      <protection locked="0"/>
    </xf>
    <xf numFmtId="0" fontId="5" fillId="0" borderId="152">
      <alignment vertical="center"/>
      <protection locked="0"/>
    </xf>
    <xf numFmtId="0" fontId="5" fillId="0" borderId="152">
      <alignment vertical="center"/>
      <protection locked="0"/>
    </xf>
    <xf numFmtId="173" fontId="5" fillId="0" borderId="152">
      <alignment horizontal="center" vertical="center"/>
      <protection locked="0"/>
    </xf>
    <xf numFmtId="173" fontId="5" fillId="0" borderId="152">
      <alignment horizontal="center" vertical="center"/>
      <protection locked="0"/>
    </xf>
    <xf numFmtId="172" fontId="5" fillId="0" borderId="152">
      <alignment horizontal="center" vertical="center"/>
      <protection locked="0"/>
    </xf>
    <xf numFmtId="172" fontId="5" fillId="0" borderId="152">
      <alignment horizontal="center" vertical="center"/>
      <protection locked="0"/>
    </xf>
    <xf numFmtId="169" fontId="5" fillId="0" borderId="152">
      <alignment horizontal="center" vertical="center"/>
      <protection locked="0"/>
    </xf>
    <xf numFmtId="169" fontId="5" fillId="0" borderId="152">
      <alignment horizontal="center" vertical="center"/>
      <protection locked="0"/>
    </xf>
    <xf numFmtId="171" fontId="5" fillId="0" borderId="152">
      <alignment horizontal="center" vertical="center"/>
      <protection locked="0"/>
    </xf>
    <xf numFmtId="171" fontId="5" fillId="0" borderId="152">
      <alignment horizontal="center" vertical="center"/>
      <protection locked="0"/>
    </xf>
    <xf numFmtId="15" fontId="5" fillId="0" borderId="152">
      <alignment horizontal="center" vertical="center"/>
      <protection locked="0"/>
    </xf>
    <xf numFmtId="15" fontId="5" fillId="0" borderId="152">
      <alignment horizontal="center" vertical="center"/>
      <protection locked="0"/>
    </xf>
    <xf numFmtId="170" fontId="5" fillId="0" borderId="152">
      <alignment horizontal="center" vertical="center"/>
      <protection locked="0"/>
    </xf>
    <xf numFmtId="170" fontId="5" fillId="0" borderId="152">
      <alignment horizontal="center" vertical="center"/>
      <protection locked="0"/>
    </xf>
    <xf numFmtId="43" fontId="5" fillId="0" borderId="0" applyFont="0" applyFill="0" applyBorder="0" applyAlignment="0" applyProtection="0"/>
    <xf numFmtId="0" fontId="48" fillId="29" borderId="0" applyNumberFormat="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5" fillId="21" borderId="29" applyNumberFormat="0" applyAlignment="0" applyProtection="0"/>
    <xf numFmtId="0" fontId="12" fillId="24" borderId="28" applyNumberFormat="0" applyFont="0" applyAlignment="0" applyProtection="0"/>
    <xf numFmtId="175" fontId="5" fillId="0" borderId="132" applyFill="0">
      <alignment horizontal="center" vertical="center"/>
    </xf>
    <xf numFmtId="175" fontId="5" fillId="0" borderId="132" applyFill="0">
      <alignment horizontal="center" vertical="center"/>
    </xf>
    <xf numFmtId="0" fontId="5" fillId="0" borderId="132" applyFill="0">
      <alignment horizontal="center" vertical="center"/>
    </xf>
    <xf numFmtId="0" fontId="5" fillId="0" borderId="132" applyFill="0">
      <alignment horizontal="center" vertical="center"/>
    </xf>
    <xf numFmtId="0" fontId="10" fillId="0" borderId="132" applyFill="0">
      <alignment horizontal="center" vertical="center"/>
    </xf>
    <xf numFmtId="0" fontId="10" fillId="0" borderId="132" applyFill="0">
      <alignment horizontal="center" vertical="center"/>
    </xf>
    <xf numFmtId="0" fontId="22" fillId="8" borderId="21" applyNumberFormat="0" applyAlignment="0" applyProtection="0"/>
    <xf numFmtId="0" fontId="15" fillId="21" borderId="21" applyNumberFormat="0" applyAlignment="0" applyProtection="0"/>
    <xf numFmtId="0" fontId="15" fillId="21" borderId="21" applyNumberFormat="0" applyAlignment="0" applyProtection="0"/>
    <xf numFmtId="0" fontId="22" fillId="8" borderId="21" applyNumberFormat="0" applyAlignment="0" applyProtection="0"/>
    <xf numFmtId="0" fontId="10" fillId="0" borderId="132" applyFill="0">
      <alignment horizontal="center" vertical="center"/>
    </xf>
    <xf numFmtId="0" fontId="10" fillId="0" borderId="132" applyFill="0">
      <alignment horizontal="center" vertical="center"/>
    </xf>
    <xf numFmtId="0" fontId="5" fillId="0" borderId="132" applyFill="0">
      <alignment horizontal="center" vertical="center"/>
    </xf>
    <xf numFmtId="0" fontId="5" fillId="0" borderId="132" applyFill="0">
      <alignment horizontal="center" vertical="center"/>
    </xf>
    <xf numFmtId="175" fontId="5" fillId="0" borderId="132" applyFill="0">
      <alignment horizontal="center" vertical="center"/>
    </xf>
    <xf numFmtId="175" fontId="5" fillId="0" borderId="132" applyFill="0">
      <alignment horizontal="center" vertical="center"/>
    </xf>
    <xf numFmtId="0" fontId="12" fillId="24" borderId="28" applyNumberFormat="0" applyFont="0" applyAlignment="0" applyProtection="0"/>
    <xf numFmtId="0" fontId="25" fillId="21" borderId="29" applyNumberFormat="0" applyAlignment="0" applyProtection="0"/>
    <xf numFmtId="0" fontId="32" fillId="0" borderId="30" applyNumberFormat="0" applyFill="0" applyAlignment="0" applyProtection="0"/>
    <xf numFmtId="0" fontId="2" fillId="0" borderId="0"/>
    <xf numFmtId="0" fontId="12" fillId="24" borderId="28" applyNumberFormat="0" applyFont="0" applyAlignment="0" applyProtection="0"/>
    <xf numFmtId="41" fontId="7" fillId="0" borderId="0" applyFill="0" applyBorder="0">
      <protection locked="0"/>
    </xf>
    <xf numFmtId="0" fontId="1" fillId="0" borderId="0"/>
    <xf numFmtId="0" fontId="1" fillId="0" borderId="0"/>
    <xf numFmtId="0" fontId="1" fillId="0" borderId="0"/>
    <xf numFmtId="175" fontId="5" fillId="0" borderId="167" applyFill="0">
      <alignment horizontal="center" vertical="center"/>
    </xf>
    <xf numFmtId="175" fontId="5" fillId="0" borderId="167" applyFill="0">
      <alignment horizontal="center" vertical="center"/>
    </xf>
    <xf numFmtId="175" fontId="5" fillId="0" borderId="167" applyFill="0">
      <alignment horizontal="center" vertical="center"/>
    </xf>
    <xf numFmtId="175" fontId="5" fillId="0" borderId="167" applyFill="0">
      <alignment horizontal="center" vertical="center"/>
    </xf>
    <xf numFmtId="0" fontId="22" fillId="8" borderId="21" applyNumberFormat="0" applyAlignment="0" applyProtection="0"/>
    <xf numFmtId="41" fontId="7" fillId="0" borderId="0" applyFill="0" applyBorder="0">
      <protection locked="0"/>
    </xf>
    <xf numFmtId="0" fontId="56" fillId="0" borderId="0"/>
    <xf numFmtId="43" fontId="56" fillId="0" borderId="0" applyFont="0" applyFill="0" applyBorder="0" applyAlignment="0" applyProtection="0"/>
    <xf numFmtId="0" fontId="10" fillId="0" borderId="167" applyFill="0">
      <alignment horizontal="center" vertical="center"/>
    </xf>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2" fillId="0" borderId="30"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77" fillId="41" borderId="0" applyNumberFormat="0" applyBorder="0" applyAlignment="0" applyProtection="0"/>
    <xf numFmtId="0" fontId="1" fillId="0" borderId="0"/>
    <xf numFmtId="43" fontId="87"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cellStyleXfs>
  <cellXfs count="747">
    <xf numFmtId="0" fontId="0" fillId="0" borderId="0" xfId="0"/>
    <xf numFmtId="0" fontId="0" fillId="2" borderId="0" xfId="0" applyFill="1"/>
    <xf numFmtId="0" fontId="34" fillId="2" borderId="0" xfId="3" applyFont="1" applyFill="1">
      <alignment horizontal="left" vertical="center"/>
    </xf>
    <xf numFmtId="0" fontId="35" fillId="0" borderId="0" xfId="0" applyFont="1"/>
    <xf numFmtId="0" fontId="35" fillId="0" borderId="0" xfId="0" applyFont="1" applyAlignment="1">
      <alignment horizontal="center"/>
    </xf>
    <xf numFmtId="0" fontId="36" fillId="2" borderId="0" xfId="0" applyFont="1" applyFill="1" applyProtection="1">
      <protection locked="0"/>
    </xf>
    <xf numFmtId="0" fontId="35" fillId="2" borderId="0" xfId="0" applyFont="1" applyFill="1"/>
    <xf numFmtId="0" fontId="35" fillId="2" borderId="0" xfId="0" applyFont="1" applyFill="1" applyAlignment="1">
      <alignment horizontal="center"/>
    </xf>
    <xf numFmtId="167" fontId="35" fillId="2" borderId="0" xfId="0" applyNumberFormat="1" applyFont="1" applyFill="1" applyBorder="1"/>
    <xf numFmtId="0" fontId="35" fillId="2" borderId="6" xfId="0" applyFont="1" applyFill="1" applyBorder="1"/>
    <xf numFmtId="0" fontId="35" fillId="2" borderId="7" xfId="0" applyFont="1" applyFill="1" applyBorder="1"/>
    <xf numFmtId="0" fontId="35" fillId="2" borderId="7" xfId="0" applyFont="1" applyFill="1" applyBorder="1" applyAlignment="1">
      <alignment horizontal="center"/>
    </xf>
    <xf numFmtId="0" fontId="35" fillId="0" borderId="8" xfId="0" applyFont="1" applyBorder="1"/>
    <xf numFmtId="0" fontId="35" fillId="2" borderId="9" xfId="0" applyFont="1" applyFill="1" applyBorder="1"/>
    <xf numFmtId="0" fontId="35" fillId="2" borderId="0" xfId="0" applyFont="1" applyFill="1" applyBorder="1"/>
    <xf numFmtId="0" fontId="35" fillId="2" borderId="0" xfId="0" applyFont="1" applyFill="1" applyBorder="1" applyAlignment="1">
      <alignment horizontal="center"/>
    </xf>
    <xf numFmtId="0" fontId="35" fillId="0" borderId="0" xfId="0" applyFont="1" applyBorder="1"/>
    <xf numFmtId="0" fontId="35" fillId="0" borderId="10" xfId="0" applyFont="1" applyBorder="1"/>
    <xf numFmtId="0" fontId="38" fillId="2" borderId="0" xfId="1" applyFont="1" applyFill="1" applyBorder="1">
      <alignment vertical="center"/>
    </xf>
    <xf numFmtId="0" fontId="40" fillId="2" borderId="0" xfId="1" applyFont="1" applyFill="1" applyBorder="1">
      <alignment vertical="center"/>
    </xf>
    <xf numFmtId="0" fontId="35" fillId="0" borderId="10" xfId="0" applyFont="1" applyBorder="1" applyAlignment="1">
      <alignment horizontal="center" vertical="center"/>
    </xf>
    <xf numFmtId="176" fontId="35" fillId="0" borderId="0" xfId="0" applyNumberFormat="1" applyFont="1" applyFill="1" applyBorder="1" applyAlignment="1">
      <alignment vertical="top" wrapText="1"/>
    </xf>
    <xf numFmtId="176" fontId="39" fillId="0" borderId="0" xfId="0" applyNumberFormat="1" applyFont="1" applyFill="1" applyBorder="1" applyAlignment="1">
      <alignment vertical="top" wrapText="1"/>
    </xf>
    <xf numFmtId="0" fontId="39" fillId="2" borderId="0" xfId="0" applyFont="1" applyFill="1"/>
    <xf numFmtId="0" fontId="39" fillId="2" borderId="9" xfId="0" applyFont="1" applyFill="1" applyBorder="1"/>
    <xf numFmtId="0" fontId="39" fillId="2" borderId="0" xfId="0" applyFont="1" applyFill="1" applyBorder="1"/>
    <xf numFmtId="0" fontId="39" fillId="2" borderId="0" xfId="0" applyFont="1" applyFill="1" applyBorder="1" applyAlignment="1">
      <alignment horizontal="center"/>
    </xf>
    <xf numFmtId="0" fontId="39" fillId="0" borderId="10" xfId="0" applyFont="1" applyBorder="1"/>
    <xf numFmtId="0" fontId="39" fillId="0" borderId="0" xfId="0" applyFont="1"/>
    <xf numFmtId="0" fontId="35" fillId="2" borderId="0" xfId="0" applyFont="1" applyFill="1" applyBorder="1" applyAlignment="1">
      <alignment horizontal="right"/>
    </xf>
    <xf numFmtId="168" fontId="35" fillId="2" borderId="0" xfId="8" applyNumberFormat="1" applyFont="1" applyFill="1" applyBorder="1">
      <alignment horizontal="right" vertical="center"/>
    </xf>
    <xf numFmtId="0" fontId="35" fillId="2" borderId="10" xfId="0" applyFont="1" applyFill="1" applyBorder="1"/>
    <xf numFmtId="0" fontId="35" fillId="2" borderId="11" xfId="0" applyFont="1" applyFill="1" applyBorder="1"/>
    <xf numFmtId="0" fontId="35" fillId="2" borderId="12" xfId="0" applyFont="1" applyFill="1" applyBorder="1"/>
    <xf numFmtId="0" fontId="42" fillId="2" borderId="12" xfId="0" applyFont="1" applyFill="1" applyBorder="1"/>
    <xf numFmtId="0" fontId="43" fillId="2" borderId="12" xfId="0" applyFont="1" applyFill="1" applyBorder="1" applyAlignment="1">
      <alignment horizontal="center"/>
    </xf>
    <xf numFmtId="168" fontId="35" fillId="2" borderId="12" xfId="8" applyNumberFormat="1" applyFont="1" applyFill="1" applyBorder="1">
      <alignment horizontal="right" vertical="center"/>
    </xf>
    <xf numFmtId="168" fontId="35" fillId="0" borderId="13" xfId="8" applyNumberFormat="1" applyFont="1" applyBorder="1">
      <alignment horizontal="right" vertical="center"/>
    </xf>
    <xf numFmtId="168" fontId="35" fillId="2" borderId="0" xfId="8" applyNumberFormat="1" applyFont="1" applyFill="1">
      <alignment horizontal="right" vertical="center"/>
    </xf>
    <xf numFmtId="0" fontId="44" fillId="2" borderId="0" xfId="0" applyFont="1" applyFill="1" applyProtection="1">
      <protection locked="0"/>
    </xf>
    <xf numFmtId="0" fontId="45" fillId="2" borderId="0" xfId="0" applyFont="1" applyFill="1"/>
    <xf numFmtId="0" fontId="45" fillId="2" borderId="0" xfId="0" applyFont="1" applyFill="1" applyAlignment="1">
      <alignment horizontal="center"/>
    </xf>
    <xf numFmtId="0" fontId="45" fillId="0" borderId="0" xfId="0" applyFont="1"/>
    <xf numFmtId="0" fontId="45" fillId="2" borderId="0" xfId="4" applyFont="1" applyFill="1">
      <alignment horizontal="left" vertical="center"/>
    </xf>
    <xf numFmtId="167" fontId="45" fillId="2" borderId="0" xfId="0" applyNumberFormat="1" applyFont="1" applyFill="1" applyBorder="1"/>
    <xf numFmtId="0" fontId="46" fillId="2" borderId="0" xfId="1" applyFont="1" applyFill="1" applyBorder="1">
      <alignment vertical="center"/>
    </xf>
    <xf numFmtId="0" fontId="39" fillId="2" borderId="0" xfId="0" applyFont="1" applyFill="1" applyBorder="1" applyAlignment="1">
      <alignment horizontal="left"/>
    </xf>
    <xf numFmtId="0" fontId="35" fillId="2" borderId="8" xfId="0" applyFont="1" applyFill="1" applyBorder="1"/>
    <xf numFmtId="168" fontId="35" fillId="2" borderId="13" xfId="8" applyNumberFormat="1" applyFont="1" applyFill="1" applyBorder="1">
      <alignment horizontal="right" vertical="center"/>
    </xf>
    <xf numFmtId="0" fontId="47" fillId="2" borderId="0" xfId="0" applyFont="1" applyFill="1"/>
    <xf numFmtId="0" fontId="39" fillId="2" borderId="18" xfId="0" applyFont="1" applyFill="1" applyBorder="1" applyAlignment="1">
      <alignment horizontal="right"/>
    </xf>
    <xf numFmtId="0" fontId="39" fillId="2" borderId="5" xfId="0" applyFont="1" applyFill="1" applyBorder="1" applyAlignment="1">
      <alignment horizontal="center"/>
    </xf>
    <xf numFmtId="175" fontId="39" fillId="2" borderId="5" xfId="8" applyNumberFormat="1" applyFont="1" applyFill="1" applyBorder="1">
      <alignment horizontal="right" vertical="center"/>
    </xf>
    <xf numFmtId="175" fontId="39" fillId="2" borderId="33" xfId="8" applyNumberFormat="1" applyFont="1" applyFill="1" applyBorder="1">
      <alignment horizontal="right" vertical="center"/>
    </xf>
    <xf numFmtId="0" fontId="35" fillId="2" borderId="0" xfId="0" applyFont="1" applyFill="1" applyAlignment="1">
      <alignment horizontal="center" vertical="center"/>
    </xf>
    <xf numFmtId="0" fontId="35" fillId="2" borderId="7" xfId="0" applyFont="1" applyFill="1" applyBorder="1" applyAlignment="1">
      <alignment horizontal="center" vertical="center"/>
    </xf>
    <xf numFmtId="0" fontId="35" fillId="2" borderId="0" xfId="0" applyFont="1" applyFill="1" applyBorder="1" applyAlignment="1">
      <alignment horizontal="center" vertical="center"/>
    </xf>
    <xf numFmtId="176" fontId="39" fillId="2" borderId="0" xfId="0" applyNumberFormat="1" applyFont="1" applyFill="1" applyBorder="1" applyAlignment="1">
      <alignment horizontal="center" vertical="center" wrapText="1"/>
    </xf>
    <xf numFmtId="0" fontId="43" fillId="2" borderId="12" xfId="0" applyFont="1" applyFill="1" applyBorder="1" applyAlignment="1">
      <alignment horizontal="center" vertical="center"/>
    </xf>
    <xf numFmtId="175" fontId="39" fillId="2" borderId="5" xfId="8" applyNumberFormat="1" applyFont="1" applyFill="1" applyBorder="1" applyAlignment="1">
      <alignment horizontal="center" vertical="center"/>
    </xf>
    <xf numFmtId="168" fontId="35" fillId="2" borderId="12" xfId="8" applyNumberFormat="1" applyFont="1" applyFill="1" applyBorder="1" applyAlignment="1">
      <alignment horizontal="center" vertical="center"/>
    </xf>
    <xf numFmtId="168" fontId="35" fillId="2" borderId="0" xfId="8" applyNumberFormat="1" applyFont="1" applyFill="1" applyAlignment="1">
      <alignment horizontal="center" vertical="center"/>
    </xf>
    <xf numFmtId="176" fontId="35" fillId="2" borderId="27" xfId="0" applyNumberFormat="1" applyFont="1" applyFill="1" applyBorder="1" applyAlignment="1">
      <alignment horizontal="center" vertical="center" wrapText="1"/>
    </xf>
    <xf numFmtId="176" fontId="39" fillId="2" borderId="27" xfId="0" applyNumberFormat="1"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27" xfId="0" applyFont="1" applyFill="1" applyBorder="1" applyAlignment="1">
      <alignment horizontal="center" vertical="center"/>
    </xf>
    <xf numFmtId="167" fontId="35" fillId="2" borderId="0" xfId="0" applyNumberFormat="1" applyFont="1" applyFill="1" applyBorder="1" applyAlignment="1">
      <alignment horizontal="center"/>
    </xf>
    <xf numFmtId="177" fontId="35" fillId="25" borderId="59" xfId="131" applyNumberFormat="1" applyFont="1" applyFill="1" applyBorder="1" applyAlignment="1">
      <alignment horizontal="center"/>
    </xf>
    <xf numFmtId="0" fontId="35" fillId="25" borderId="58" xfId="0" applyFont="1" applyFill="1" applyBorder="1" applyAlignment="1">
      <alignment horizontal="center"/>
    </xf>
    <xf numFmtId="0" fontId="35" fillId="2" borderId="56" xfId="0" applyFont="1" applyFill="1" applyBorder="1" applyAlignment="1">
      <alignment horizontal="left"/>
    </xf>
    <xf numFmtId="0" fontId="35" fillId="2" borderId="50" xfId="0" applyFont="1" applyFill="1" applyBorder="1" applyAlignment="1">
      <alignment horizontal="center"/>
    </xf>
    <xf numFmtId="177" fontId="35" fillId="25" borderId="50" xfId="131" applyNumberFormat="1" applyFont="1" applyFill="1" applyBorder="1"/>
    <xf numFmtId="175" fontId="35" fillId="2" borderId="67" xfId="8" applyNumberFormat="1" applyFont="1" applyFill="1" applyBorder="1" applyAlignment="1">
      <alignment horizontal="center" vertical="center"/>
    </xf>
    <xf numFmtId="0" fontId="35" fillId="2" borderId="57" xfId="0" applyFont="1" applyFill="1" applyBorder="1" applyAlignment="1">
      <alignment horizontal="left"/>
    </xf>
    <xf numFmtId="0" fontId="35" fillId="2" borderId="51" xfId="0" applyFont="1" applyFill="1" applyBorder="1" applyAlignment="1">
      <alignment horizontal="center"/>
    </xf>
    <xf numFmtId="177" fontId="35" fillId="25" borderId="51" xfId="131" applyNumberFormat="1" applyFont="1" applyFill="1" applyBorder="1"/>
    <xf numFmtId="175" fontId="35" fillId="2" borderId="69" xfId="8" applyNumberFormat="1" applyFont="1" applyFill="1" applyBorder="1" applyAlignment="1">
      <alignment horizontal="center" vertical="center"/>
    </xf>
    <xf numFmtId="0" fontId="35" fillId="2" borderId="60" xfId="0" applyFont="1" applyFill="1" applyBorder="1" applyAlignment="1">
      <alignment horizontal="left"/>
    </xf>
    <xf numFmtId="0" fontId="35" fillId="26" borderId="70" xfId="0" applyFont="1" applyFill="1" applyBorder="1" applyAlignment="1">
      <alignment horizontal="center"/>
    </xf>
    <xf numFmtId="177" fontId="35" fillId="25" borderId="71" xfId="131" applyNumberFormat="1" applyFont="1" applyFill="1" applyBorder="1"/>
    <xf numFmtId="175" fontId="35" fillId="2" borderId="73" xfId="8" applyNumberFormat="1" applyFont="1" applyFill="1" applyBorder="1" applyAlignment="1">
      <alignment horizontal="center" vertical="center"/>
    </xf>
    <xf numFmtId="0" fontId="35" fillId="25" borderId="76" xfId="0" applyFont="1" applyFill="1" applyBorder="1" applyAlignment="1">
      <alignment horizontal="center"/>
    </xf>
    <xf numFmtId="177" fontId="35" fillId="25" borderId="77" xfId="131" applyNumberFormat="1" applyFont="1" applyFill="1" applyBorder="1" applyAlignment="1">
      <alignment horizontal="center"/>
    </xf>
    <xf numFmtId="0" fontId="35" fillId="2" borderId="0" xfId="0" applyFont="1" applyFill="1" applyAlignment="1">
      <alignment horizontal="center" vertical="center" wrapText="1"/>
    </xf>
    <xf numFmtId="0" fontId="35" fillId="2" borderId="7"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35" fillId="2" borderId="0" xfId="0" applyFont="1" applyFill="1" applyAlignment="1">
      <alignment wrapText="1"/>
    </xf>
    <xf numFmtId="0" fontId="35" fillId="2" borderId="9" xfId="0" applyFont="1" applyFill="1" applyBorder="1" applyAlignment="1">
      <alignment wrapText="1"/>
    </xf>
    <xf numFmtId="0" fontId="40" fillId="2" borderId="0" xfId="1" applyFont="1" applyFill="1" applyBorder="1" applyAlignment="1">
      <alignment vertical="center" wrapText="1"/>
    </xf>
    <xf numFmtId="0" fontId="35" fillId="2" borderId="10" xfId="0" applyFont="1" applyFill="1" applyBorder="1" applyAlignment="1">
      <alignment wrapText="1"/>
    </xf>
    <xf numFmtId="0" fontId="35" fillId="2" borderId="27" xfId="0" applyNumberFormat="1" applyFont="1" applyFill="1" applyBorder="1" applyAlignment="1">
      <alignment horizontal="center" vertical="center" wrapText="1"/>
    </xf>
    <xf numFmtId="0" fontId="35" fillId="2" borderId="0" xfId="0" applyNumberFormat="1" applyFont="1" applyFill="1" applyAlignment="1">
      <alignment horizontal="center" vertical="center" wrapText="1"/>
    </xf>
    <xf numFmtId="0" fontId="35" fillId="2" borderId="7" xfId="0" applyNumberFormat="1" applyFont="1" applyFill="1" applyBorder="1" applyAlignment="1">
      <alignment horizontal="center" vertical="center" wrapText="1"/>
    </xf>
    <xf numFmtId="0" fontId="35" fillId="2" borderId="12" xfId="0" applyNumberFormat="1" applyFont="1" applyFill="1" applyBorder="1" applyAlignment="1">
      <alignment horizontal="center" vertical="center" wrapText="1"/>
    </xf>
    <xf numFmtId="168" fontId="39" fillId="2" borderId="12" xfId="8" applyNumberFormat="1" applyFont="1" applyFill="1" applyBorder="1" applyAlignment="1">
      <alignment horizontal="center" vertical="center"/>
    </xf>
    <xf numFmtId="0" fontId="35" fillId="2" borderId="7" xfId="0" applyFont="1" applyFill="1" applyBorder="1" applyAlignment="1">
      <alignment wrapText="1"/>
    </xf>
    <xf numFmtId="168" fontId="35" fillId="2" borderId="12" xfId="8" applyNumberFormat="1" applyFont="1" applyFill="1" applyBorder="1" applyAlignment="1">
      <alignment horizontal="right" vertical="center" wrapText="1"/>
    </xf>
    <xf numFmtId="168" fontId="35" fillId="2" borderId="0" xfId="8" applyNumberFormat="1" applyFont="1" applyFill="1" applyAlignment="1">
      <alignment horizontal="right" vertical="center" wrapText="1"/>
    </xf>
    <xf numFmtId="0" fontId="35" fillId="2" borderId="0" xfId="0" applyFont="1" applyFill="1" applyBorder="1" applyAlignment="1">
      <alignment wrapText="1"/>
    </xf>
    <xf numFmtId="176" fontId="35" fillId="2" borderId="27" xfId="0" applyNumberFormat="1" applyFont="1" applyFill="1" applyBorder="1" applyAlignment="1">
      <alignment horizontal="center" vertical="center" wrapText="1"/>
    </xf>
    <xf numFmtId="0" fontId="35" fillId="2" borderId="31" xfId="0" applyFont="1" applyFill="1" applyBorder="1" applyAlignment="1">
      <alignment horizontal="center" vertical="top"/>
    </xf>
    <xf numFmtId="0" fontId="35" fillId="2" borderId="32" xfId="0" applyFont="1" applyFill="1" applyBorder="1" applyAlignment="1">
      <alignment horizontal="center" vertical="top"/>
    </xf>
    <xf numFmtId="0" fontId="35" fillId="25" borderId="44" xfId="0" applyFont="1" applyFill="1" applyBorder="1" applyAlignment="1">
      <alignment horizontal="center" vertical="center" wrapText="1"/>
    </xf>
    <xf numFmtId="176" fontId="35" fillId="25" borderId="42" xfId="0" applyNumberFormat="1" applyFont="1" applyFill="1" applyBorder="1" applyAlignment="1">
      <alignment horizontal="center" vertical="center" wrapText="1"/>
    </xf>
    <xf numFmtId="0" fontId="35" fillId="25" borderId="42" xfId="131" applyNumberFormat="1" applyFont="1" applyFill="1" applyBorder="1" applyAlignment="1">
      <alignment horizontal="center" vertical="center" wrapText="1"/>
    </xf>
    <xf numFmtId="178" fontId="35" fillId="25" borderId="42" xfId="131" applyNumberFormat="1" applyFont="1" applyFill="1" applyBorder="1" applyAlignment="1">
      <alignment horizontal="center" vertical="center"/>
    </xf>
    <xf numFmtId="176" fontId="35" fillId="25" borderId="81" xfId="0" applyNumberFormat="1" applyFont="1" applyFill="1" applyBorder="1" applyAlignment="1">
      <alignment horizontal="center" vertical="center" wrapText="1"/>
    </xf>
    <xf numFmtId="0" fontId="35" fillId="25" borderId="81" xfId="131" applyNumberFormat="1" applyFont="1" applyFill="1" applyBorder="1" applyAlignment="1">
      <alignment horizontal="center" vertical="center" wrapText="1"/>
    </xf>
    <xf numFmtId="178" fontId="35" fillId="25" borderId="42" xfId="131" applyNumberFormat="1" applyFont="1" applyFill="1" applyBorder="1" applyAlignment="1">
      <alignment horizontal="center" vertical="center" wrapText="1"/>
    </xf>
    <xf numFmtId="176" fontId="35" fillId="2" borderId="27" xfId="0" applyNumberFormat="1" applyFont="1" applyFill="1" applyBorder="1" applyAlignment="1">
      <alignment horizontal="center" vertical="center" wrapText="1"/>
    </xf>
    <xf numFmtId="176" fontId="35" fillId="2" borderId="27" xfId="0" applyNumberFormat="1" applyFont="1" applyFill="1" applyBorder="1" applyAlignment="1">
      <alignment horizontal="center" vertical="center" wrapText="1"/>
    </xf>
    <xf numFmtId="176" fontId="39" fillId="2" borderId="27" xfId="0" applyNumberFormat="1" applyFont="1" applyFill="1" applyBorder="1" applyAlignment="1">
      <alignment horizontal="center" vertical="center" wrapText="1"/>
    </xf>
    <xf numFmtId="177" fontId="35" fillId="25" borderId="83" xfId="131" applyNumberFormat="1" applyFont="1" applyFill="1" applyBorder="1" applyAlignment="1">
      <alignment horizontal="center"/>
    </xf>
    <xf numFmtId="177" fontId="35" fillId="25" borderId="84" xfId="131" applyNumberFormat="1" applyFont="1" applyFill="1" applyBorder="1" applyAlignment="1">
      <alignment horizontal="center"/>
    </xf>
    <xf numFmtId="177" fontId="35" fillId="25" borderId="85" xfId="131" applyNumberFormat="1" applyFont="1" applyFill="1" applyBorder="1" applyAlignment="1">
      <alignment horizontal="center"/>
    </xf>
    <xf numFmtId="177" fontId="35" fillId="2" borderId="85" xfId="131" applyNumberFormat="1" applyFont="1" applyFill="1" applyBorder="1" applyAlignment="1">
      <alignment horizontal="center"/>
    </xf>
    <xf numFmtId="177" fontId="35" fillId="25" borderId="86" xfId="131" applyNumberFormat="1" applyFont="1" applyFill="1" applyBorder="1" applyAlignment="1">
      <alignment horizontal="center"/>
    </xf>
    <xf numFmtId="0" fontId="35" fillId="2" borderId="87" xfId="0" applyFont="1" applyFill="1" applyBorder="1"/>
    <xf numFmtId="0" fontId="46" fillId="2" borderId="88" xfId="1" applyFont="1" applyFill="1" applyBorder="1">
      <alignment vertical="center"/>
    </xf>
    <xf numFmtId="0" fontId="35" fillId="2" borderId="88" xfId="0" applyFont="1" applyFill="1" applyBorder="1" applyAlignment="1">
      <alignment horizontal="center" vertical="center" wrapText="1"/>
    </xf>
    <xf numFmtId="0" fontId="35" fillId="2" borderId="88" xfId="0" applyFont="1" applyFill="1" applyBorder="1" applyAlignment="1">
      <alignment horizontal="center" vertical="center"/>
    </xf>
    <xf numFmtId="0" fontId="35" fillId="2" borderId="88" xfId="0" applyFont="1" applyFill="1" applyBorder="1"/>
    <xf numFmtId="0" fontId="35" fillId="2" borderId="89" xfId="0" applyFont="1" applyFill="1" applyBorder="1"/>
    <xf numFmtId="0" fontId="35" fillId="2" borderId="90" xfId="0" applyFont="1" applyFill="1" applyBorder="1"/>
    <xf numFmtId="168" fontId="35" fillId="2" borderId="92" xfId="8" applyNumberFormat="1" applyFont="1" applyFill="1" applyBorder="1">
      <alignment horizontal="right" vertical="center"/>
    </xf>
    <xf numFmtId="0" fontId="39" fillId="2" borderId="0" xfId="0" applyFont="1" applyFill="1" applyBorder="1" applyAlignment="1">
      <alignment horizontal="center" vertical="center" wrapText="1"/>
    </xf>
    <xf numFmtId="0" fontId="35" fillId="2" borderId="88" xfId="0" applyFont="1" applyFill="1" applyBorder="1" applyAlignment="1">
      <alignment horizontal="center"/>
    </xf>
    <xf numFmtId="0" fontId="43" fillId="2" borderId="91" xfId="0" applyFont="1" applyFill="1" applyBorder="1" applyAlignment="1">
      <alignment horizontal="center"/>
    </xf>
    <xf numFmtId="0" fontId="35" fillId="2" borderId="92" xfId="0" applyFont="1" applyFill="1" applyBorder="1"/>
    <xf numFmtId="0" fontId="35" fillId="25" borderId="96" xfId="0" applyFont="1" applyFill="1" applyBorder="1" applyAlignment="1">
      <alignment horizontal="center"/>
    </xf>
    <xf numFmtId="177" fontId="35" fillId="2" borderId="97" xfId="131" applyNumberFormat="1" applyFont="1" applyFill="1" applyBorder="1" applyAlignment="1">
      <alignment horizontal="center"/>
    </xf>
    <xf numFmtId="177" fontId="35" fillId="2" borderId="98" xfId="131" applyNumberFormat="1" applyFont="1" applyFill="1" applyBorder="1" applyAlignment="1">
      <alignment horizontal="center"/>
    </xf>
    <xf numFmtId="168" fontId="35" fillId="2" borderId="14" xfId="8" applyNumberFormat="1" applyFont="1" applyFill="1" applyBorder="1">
      <alignment horizontal="right" vertical="center"/>
    </xf>
    <xf numFmtId="168" fontId="35" fillId="2" borderId="15" xfId="8" applyNumberFormat="1" applyFont="1" applyFill="1" applyBorder="1">
      <alignment horizontal="right" vertical="center"/>
    </xf>
    <xf numFmtId="168" fontId="35" fillId="2" borderId="16" xfId="8" applyNumberFormat="1" applyFont="1" applyFill="1" applyBorder="1">
      <alignment horizontal="right" vertical="center"/>
    </xf>
    <xf numFmtId="168" fontId="35" fillId="2" borderId="19" xfId="8" applyNumberFormat="1" applyFont="1" applyFill="1" applyBorder="1">
      <alignment horizontal="right" vertical="center"/>
    </xf>
    <xf numFmtId="0" fontId="35" fillId="2" borderId="15" xfId="0" applyFont="1" applyFill="1" applyBorder="1"/>
    <xf numFmtId="0" fontId="35" fillId="2" borderId="5" xfId="0" applyFont="1" applyFill="1" applyBorder="1"/>
    <xf numFmtId="0" fontId="39" fillId="2" borderId="17" xfId="0" applyFont="1" applyFill="1" applyBorder="1" applyAlignment="1">
      <alignment horizontal="left" wrapText="1"/>
    </xf>
    <xf numFmtId="168" fontId="35" fillId="2" borderId="10" xfId="8" applyNumberFormat="1" applyFont="1" applyFill="1" applyBorder="1">
      <alignment horizontal="right" vertical="center"/>
    </xf>
    <xf numFmtId="0" fontId="35" fillId="2" borderId="99" xfId="0" applyFont="1" applyFill="1" applyBorder="1" applyAlignment="1">
      <alignment horizontal="left" wrapText="1"/>
    </xf>
    <xf numFmtId="0" fontId="35" fillId="2" borderId="100" xfId="0" applyFont="1" applyFill="1" applyBorder="1"/>
    <xf numFmtId="177" fontId="35" fillId="25" borderId="71" xfId="131" applyNumberFormat="1" applyFont="1" applyFill="1" applyBorder="1" applyAlignment="1">
      <alignment horizontal="center" vertical="center"/>
    </xf>
    <xf numFmtId="177" fontId="35" fillId="2" borderId="71" xfId="131" applyNumberFormat="1" applyFont="1" applyFill="1" applyBorder="1" applyAlignment="1">
      <alignment horizontal="center" vertical="center"/>
    </xf>
    <xf numFmtId="0" fontId="39" fillId="2" borderId="18" xfId="0" applyFont="1" applyFill="1" applyBorder="1" applyAlignment="1">
      <alignment horizontal="right" vertical="center" wrapText="1"/>
    </xf>
    <xf numFmtId="0" fontId="39" fillId="2" borderId="5" xfId="0" applyFont="1" applyFill="1" applyBorder="1" applyAlignment="1">
      <alignment horizontal="right"/>
    </xf>
    <xf numFmtId="177" fontId="35" fillId="25" borderId="102" xfId="131" applyNumberFormat="1" applyFont="1" applyFill="1" applyBorder="1" applyAlignment="1">
      <alignment horizontal="center" vertical="center"/>
    </xf>
    <xf numFmtId="177" fontId="35" fillId="2" borderId="102" xfId="131" applyNumberFormat="1" applyFont="1" applyFill="1" applyBorder="1" applyAlignment="1">
      <alignment horizontal="center" vertical="center"/>
    </xf>
    <xf numFmtId="0" fontId="35" fillId="2" borderId="104" xfId="0" applyFont="1" applyFill="1" applyBorder="1" applyAlignment="1">
      <alignment horizontal="left" wrapText="1"/>
    </xf>
    <xf numFmtId="0" fontId="35" fillId="2" borderId="105" xfId="0" applyFont="1" applyFill="1" applyBorder="1"/>
    <xf numFmtId="177" fontId="35" fillId="25" borderId="106" xfId="131" applyNumberFormat="1" applyFont="1" applyFill="1" applyBorder="1" applyAlignment="1">
      <alignment horizontal="center" vertical="center"/>
    </xf>
    <xf numFmtId="177" fontId="35" fillId="2" borderId="106" xfId="131" applyNumberFormat="1" applyFont="1" applyFill="1" applyBorder="1" applyAlignment="1">
      <alignment horizontal="center" vertical="center"/>
    </xf>
    <xf numFmtId="0" fontId="39" fillId="2" borderId="104" xfId="0" applyFont="1" applyFill="1" applyBorder="1" applyAlignment="1">
      <alignment horizontal="left" vertical="center" wrapText="1"/>
    </xf>
    <xf numFmtId="0" fontId="35" fillId="2" borderId="109" xfId="0" applyFont="1" applyFill="1" applyBorder="1" applyAlignment="1">
      <alignment horizontal="left" wrapText="1"/>
    </xf>
    <xf numFmtId="0" fontId="35" fillId="2" borderId="110" xfId="0" applyFont="1" applyFill="1" applyBorder="1"/>
    <xf numFmtId="177" fontId="35" fillId="25" borderId="111" xfId="131" applyNumberFormat="1" applyFont="1" applyFill="1" applyBorder="1" applyAlignment="1">
      <alignment horizontal="center" vertical="center"/>
    </xf>
    <xf numFmtId="177" fontId="35" fillId="2" borderId="111" xfId="131" applyNumberFormat="1" applyFont="1" applyFill="1" applyBorder="1" applyAlignment="1">
      <alignment horizontal="center" vertical="center"/>
    </xf>
    <xf numFmtId="0" fontId="35" fillId="2" borderId="0" xfId="0" applyNumberFormat="1" applyFont="1" applyFill="1" applyBorder="1" applyAlignment="1">
      <alignment horizontal="center" vertical="center" wrapText="1"/>
    </xf>
    <xf numFmtId="176" fontId="35" fillId="2" borderId="0" xfId="0" applyNumberFormat="1" applyFont="1" applyFill="1" applyBorder="1" applyAlignment="1">
      <alignment horizontal="center" vertical="center" wrapText="1"/>
    </xf>
    <xf numFmtId="177" fontId="35" fillId="2" borderId="65" xfId="131" applyNumberFormat="1" applyFont="1" applyFill="1" applyBorder="1" applyAlignment="1">
      <alignment horizontal="center"/>
    </xf>
    <xf numFmtId="178" fontId="35" fillId="25" borderId="113" xfId="131" applyNumberFormat="1" applyFont="1" applyFill="1" applyBorder="1" applyAlignment="1">
      <alignment horizontal="center" vertical="center"/>
    </xf>
    <xf numFmtId="0" fontId="36" fillId="2" borderId="0" xfId="0" applyFont="1" applyFill="1" applyBorder="1" applyProtection="1">
      <protection locked="0"/>
    </xf>
    <xf numFmtId="0" fontId="35" fillId="28" borderId="34" xfId="0" applyFont="1" applyFill="1" applyBorder="1" applyProtection="1"/>
    <xf numFmtId="0" fontId="35" fillId="28" borderId="35" xfId="0" applyFont="1" applyFill="1" applyBorder="1" applyProtection="1"/>
    <xf numFmtId="0" fontId="35" fillId="28" borderId="36" xfId="0" applyFont="1" applyFill="1" applyBorder="1" applyProtection="1"/>
    <xf numFmtId="0" fontId="35" fillId="28" borderId="37" xfId="0" applyFont="1" applyFill="1" applyBorder="1" applyProtection="1"/>
    <xf numFmtId="0" fontId="35" fillId="28" borderId="0" xfId="0" applyFont="1" applyFill="1" applyBorder="1" applyAlignment="1" applyProtection="1">
      <alignment horizontal="left" vertical="center" indent="2"/>
    </xf>
    <xf numFmtId="0" fontId="35" fillId="28" borderId="0" xfId="0" applyFont="1" applyFill="1" applyProtection="1"/>
    <xf numFmtId="0" fontId="35" fillId="28" borderId="38" xfId="0" applyFont="1" applyFill="1" applyBorder="1" applyProtection="1"/>
    <xf numFmtId="0" fontId="35" fillId="28" borderId="0" xfId="0" applyFont="1" applyFill="1" applyBorder="1" applyAlignment="1" applyProtection="1">
      <alignment vertical="center"/>
    </xf>
    <xf numFmtId="0" fontId="35" fillId="28" borderId="0" xfId="0" applyFont="1" applyFill="1" applyBorder="1" applyAlignment="1" applyProtection="1">
      <alignment horizontal="left" indent="2"/>
    </xf>
    <xf numFmtId="0" fontId="35" fillId="28" borderId="0" xfId="0" applyFont="1" applyFill="1" applyBorder="1" applyProtection="1"/>
    <xf numFmtId="0" fontId="35" fillId="28" borderId="39" xfId="0" applyFont="1" applyFill="1" applyBorder="1" applyProtection="1"/>
    <xf numFmtId="0" fontId="35" fillId="28" borderId="40" xfId="0" applyFont="1" applyFill="1" applyBorder="1" applyProtection="1"/>
    <xf numFmtId="0" fontId="35" fillId="28" borderId="41" xfId="0" applyFont="1" applyFill="1" applyBorder="1" applyProtection="1"/>
    <xf numFmtId="0" fontId="35" fillId="28" borderId="0" xfId="0" applyFont="1" applyFill="1" applyBorder="1"/>
    <xf numFmtId="0" fontId="39" fillId="2" borderId="0" xfId="2" applyFont="1" applyFill="1" applyBorder="1" applyAlignment="1">
      <alignment horizontal="left" vertical="center"/>
    </xf>
    <xf numFmtId="0" fontId="35" fillId="2" borderId="0" xfId="3" applyFont="1" applyFill="1" applyBorder="1">
      <alignment horizontal="left" vertical="center"/>
    </xf>
    <xf numFmtId="0" fontId="35" fillId="28" borderId="37" xfId="0" applyFont="1" applyFill="1" applyBorder="1"/>
    <xf numFmtId="0" fontId="35" fillId="28" borderId="38" xfId="0" applyFont="1" applyFill="1" applyBorder="1"/>
    <xf numFmtId="0" fontId="35" fillId="2" borderId="116" xfId="0" applyNumberFormat="1" applyFont="1" applyFill="1" applyBorder="1" applyAlignment="1">
      <alignment horizontal="center" vertical="center" wrapText="1"/>
    </xf>
    <xf numFmtId="0" fontId="35" fillId="2" borderId="91" xfId="0" applyNumberFormat="1" applyFont="1" applyFill="1" applyBorder="1" applyAlignment="1">
      <alignment horizontal="center" vertical="center" wrapText="1"/>
    </xf>
    <xf numFmtId="0" fontId="35" fillId="2" borderId="5" xfId="0" applyNumberFormat="1" applyFont="1" applyFill="1" applyBorder="1" applyAlignment="1">
      <alignment horizontal="center" vertical="center" wrapText="1"/>
    </xf>
    <xf numFmtId="168" fontId="35" fillId="2" borderId="91" xfId="8" applyNumberFormat="1" applyFont="1" applyFill="1" applyBorder="1" applyAlignment="1">
      <alignment horizontal="right" vertical="center" wrapText="1"/>
    </xf>
    <xf numFmtId="0" fontId="35" fillId="2" borderId="45" xfId="0" applyFont="1" applyFill="1" applyBorder="1" applyAlignment="1">
      <alignment horizontal="center" vertical="center" wrapText="1"/>
    </xf>
    <xf numFmtId="176" fontId="35" fillId="2" borderId="48" xfId="0" applyNumberFormat="1" applyFont="1" applyFill="1" applyBorder="1" applyAlignment="1">
      <alignment horizontal="center" vertical="center" wrapText="1"/>
    </xf>
    <xf numFmtId="0" fontId="35" fillId="2" borderId="44" xfId="0" applyFont="1" applyFill="1" applyBorder="1" applyAlignment="1">
      <alignment horizontal="center" vertical="center" wrapText="1"/>
    </xf>
    <xf numFmtId="176" fontId="35" fillId="2" borderId="81" xfId="0" applyNumberFormat="1" applyFont="1" applyFill="1" applyBorder="1" applyAlignment="1">
      <alignment horizontal="center" vertical="center" wrapText="1"/>
    </xf>
    <xf numFmtId="0" fontId="35" fillId="2" borderId="115" xfId="0" applyFont="1" applyFill="1" applyBorder="1" applyAlignment="1">
      <alignment horizontal="center" vertical="center" wrapText="1"/>
    </xf>
    <xf numFmtId="176" fontId="35" fillId="2" borderId="46" xfId="0" applyNumberFormat="1" applyFont="1" applyFill="1" applyBorder="1" applyAlignment="1">
      <alignment horizontal="center" vertical="center" wrapText="1"/>
    </xf>
    <xf numFmtId="177" fontId="35" fillId="26" borderId="102" xfId="131" applyNumberFormat="1" applyFont="1" applyFill="1" applyBorder="1" applyAlignment="1">
      <alignment horizontal="center" vertical="center"/>
    </xf>
    <xf numFmtId="177" fontId="35" fillId="26" borderId="106" xfId="131" applyNumberFormat="1" applyFont="1" applyFill="1" applyBorder="1" applyAlignment="1">
      <alignment horizontal="center" vertical="center"/>
    </xf>
    <xf numFmtId="177" fontId="35" fillId="2" borderId="106" xfId="131" applyNumberFormat="1" applyFont="1" applyFill="1" applyBorder="1" applyAlignment="1">
      <alignment horizontal="left" vertical="center"/>
    </xf>
    <xf numFmtId="177" fontId="35" fillId="2" borderId="0" xfId="131" applyNumberFormat="1" applyFont="1" applyFill="1" applyBorder="1" applyAlignment="1">
      <alignment horizontal="center" vertical="center"/>
    </xf>
    <xf numFmtId="176" fontId="35" fillId="2" borderId="116" xfId="0" applyNumberFormat="1" applyFont="1" applyFill="1" applyBorder="1" applyAlignment="1">
      <alignment horizontal="center" vertical="center" wrapText="1"/>
    </xf>
    <xf numFmtId="169" fontId="35" fillId="2" borderId="113" xfId="131" applyNumberFormat="1" applyFont="1" applyFill="1" applyBorder="1" applyAlignment="1">
      <alignment horizontal="center" vertical="center" wrapText="1"/>
    </xf>
    <xf numFmtId="169" fontId="35" fillId="2" borderId="113" xfId="0" applyNumberFormat="1" applyFont="1" applyFill="1" applyBorder="1" applyAlignment="1">
      <alignment horizontal="center" wrapText="1"/>
    </xf>
    <xf numFmtId="169" fontId="35" fillId="2" borderId="81" xfId="131" applyNumberFormat="1" applyFont="1" applyFill="1" applyBorder="1" applyAlignment="1">
      <alignment horizontal="center" vertical="center" wrapText="1"/>
    </xf>
    <xf numFmtId="169" fontId="35" fillId="2" borderId="42" xfId="0" applyNumberFormat="1" applyFont="1" applyFill="1" applyBorder="1" applyAlignment="1">
      <alignment horizontal="center" wrapText="1"/>
    </xf>
    <xf numFmtId="169" fontId="35" fillId="2" borderId="42" xfId="131" applyNumberFormat="1" applyFont="1" applyFill="1" applyBorder="1" applyAlignment="1">
      <alignment horizontal="center" vertical="center" wrapText="1"/>
    </xf>
    <xf numFmtId="169" fontId="35" fillId="2" borderId="46" xfId="131" applyNumberFormat="1" applyFont="1" applyFill="1" applyBorder="1" applyAlignment="1">
      <alignment horizontal="center" vertical="center" wrapText="1"/>
    </xf>
    <xf numFmtId="169" fontId="39" fillId="2" borderId="0" xfId="131" applyNumberFormat="1" applyFont="1" applyFill="1" applyBorder="1" applyAlignment="1">
      <alignment horizontal="center" vertical="center" wrapText="1"/>
    </xf>
    <xf numFmtId="0" fontId="35" fillId="2" borderId="5" xfId="0" applyNumberFormat="1" applyFont="1" applyFill="1" applyBorder="1" applyAlignment="1">
      <alignment vertical="center" wrapText="1"/>
    </xf>
    <xf numFmtId="0" fontId="42" fillId="2" borderId="91" xfId="0" applyFont="1" applyFill="1" applyBorder="1" applyAlignment="1">
      <alignment horizontal="center" vertical="center" wrapText="1"/>
    </xf>
    <xf numFmtId="176" fontId="35" fillId="27" borderId="27" xfId="0" applyNumberFormat="1" applyFont="1" applyFill="1" applyBorder="1" applyAlignment="1">
      <alignment horizontal="center" vertical="center" wrapText="1"/>
    </xf>
    <xf numFmtId="176" fontId="35" fillId="31" borderId="27" xfId="0" applyNumberFormat="1" applyFont="1" applyFill="1" applyBorder="1" applyAlignment="1">
      <alignment horizontal="center" vertical="center" wrapText="1"/>
    </xf>
    <xf numFmtId="177" fontId="39" fillId="26" borderId="106" xfId="131" applyNumberFormat="1" applyFont="1" applyFill="1" applyBorder="1" applyAlignment="1">
      <alignment horizontal="left" vertical="center"/>
    </xf>
    <xf numFmtId="177" fontId="39" fillId="2" borderId="0" xfId="131" applyNumberFormat="1" applyFont="1" applyFill="1" applyBorder="1" applyAlignment="1">
      <alignment horizontal="left" vertical="center"/>
    </xf>
    <xf numFmtId="0" fontId="37" fillId="2" borderId="0" xfId="5" applyFont="1" applyFill="1" applyAlignment="1">
      <alignment vertical="center"/>
      <protection locked="0"/>
    </xf>
    <xf numFmtId="169" fontId="35" fillId="26" borderId="46" xfId="131" applyNumberFormat="1" applyFont="1" applyFill="1" applyBorder="1" applyAlignment="1">
      <alignment horizontal="center" vertical="center" wrapText="1"/>
    </xf>
    <xf numFmtId="169" fontId="35" fillId="26" borderId="46" xfId="0" applyNumberFormat="1" applyFont="1" applyFill="1" applyBorder="1" applyAlignment="1">
      <alignment horizontal="center" wrapText="1"/>
    </xf>
    <xf numFmtId="175" fontId="35" fillId="2" borderId="117" xfId="0" applyNumberFormat="1" applyFont="1" applyFill="1" applyBorder="1" applyAlignment="1">
      <alignment horizontal="center" wrapText="1"/>
    </xf>
    <xf numFmtId="175" fontId="35" fillId="2" borderId="114" xfId="0" applyNumberFormat="1" applyFont="1" applyFill="1" applyBorder="1" applyAlignment="1">
      <alignment horizontal="center" wrapText="1"/>
    </xf>
    <xf numFmtId="175" fontId="35" fillId="2" borderId="10" xfId="0" applyNumberFormat="1" applyFont="1" applyFill="1" applyBorder="1"/>
    <xf numFmtId="175" fontId="35" fillId="2" borderId="0" xfId="0" applyNumberFormat="1" applyFont="1" applyFill="1"/>
    <xf numFmtId="175" fontId="35" fillId="2" borderId="118" xfId="0" applyNumberFormat="1" applyFont="1" applyFill="1" applyBorder="1" applyAlignment="1">
      <alignment horizontal="center" wrapText="1"/>
    </xf>
    <xf numFmtId="175" fontId="35" fillId="2" borderId="43" xfId="131" applyNumberFormat="1" applyFont="1" applyFill="1" applyBorder="1" applyAlignment="1">
      <alignment horizontal="center" wrapText="1"/>
    </xf>
    <xf numFmtId="175" fontId="35" fillId="2" borderId="10" xfId="0" applyNumberFormat="1" applyFont="1" applyFill="1" applyBorder="1" applyAlignment="1">
      <alignment wrapText="1"/>
    </xf>
    <xf numFmtId="175" fontId="35" fillId="2" borderId="0" xfId="0" applyNumberFormat="1" applyFont="1" applyFill="1" applyAlignment="1">
      <alignment wrapText="1"/>
    </xf>
    <xf numFmtId="175" fontId="35" fillId="2" borderId="43" xfId="131" applyNumberFormat="1" applyFont="1" applyFill="1" applyBorder="1" applyAlignment="1">
      <alignment horizontal="center"/>
    </xf>
    <xf numFmtId="175" fontId="35" fillId="2" borderId="119" xfId="0" applyNumberFormat="1" applyFont="1" applyFill="1" applyBorder="1" applyAlignment="1">
      <alignment horizontal="center" wrapText="1"/>
    </xf>
    <xf numFmtId="175" fontId="35" fillId="26" borderId="47" xfId="131" applyNumberFormat="1" applyFont="1" applyFill="1" applyBorder="1" applyAlignment="1">
      <alignment horizontal="center"/>
    </xf>
    <xf numFmtId="175" fontId="39" fillId="2" borderId="0" xfId="131" applyNumberFormat="1" applyFont="1" applyFill="1" applyBorder="1" applyAlignment="1">
      <alignment horizontal="center" vertical="center" wrapText="1"/>
    </xf>
    <xf numFmtId="9" fontId="35" fillId="2" borderId="103" xfId="133" applyFont="1" applyFill="1" applyBorder="1" applyAlignment="1">
      <alignment horizontal="center" vertical="center"/>
    </xf>
    <xf numFmtId="9" fontId="35" fillId="2" borderId="107" xfId="133" applyFont="1" applyFill="1" applyBorder="1" applyAlignment="1">
      <alignment horizontal="center" vertical="center"/>
    </xf>
    <xf numFmtId="9" fontId="35" fillId="2" borderId="108" xfId="133" applyFont="1" applyFill="1" applyBorder="1"/>
    <xf numFmtId="9" fontId="35" fillId="2" borderId="112" xfId="133" applyFont="1" applyFill="1" applyBorder="1" applyAlignment="1">
      <alignment horizontal="center" vertical="center"/>
    </xf>
    <xf numFmtId="9" fontId="35" fillId="2" borderId="101" xfId="133" applyFont="1" applyFill="1" applyBorder="1" applyAlignment="1">
      <alignment horizontal="center" vertical="center"/>
    </xf>
    <xf numFmtId="0" fontId="52" fillId="2" borderId="0" xfId="5" applyFont="1" applyFill="1" applyAlignment="1">
      <alignment vertical="center"/>
      <protection locked="0"/>
    </xf>
    <xf numFmtId="176" fontId="35" fillId="2" borderId="116" xfId="0" applyNumberFormat="1" applyFont="1" applyFill="1" applyBorder="1" applyAlignment="1">
      <alignment horizontal="center" vertical="center" wrapText="1"/>
    </xf>
    <xf numFmtId="0" fontId="35" fillId="2" borderId="16" xfId="0" applyFont="1" applyFill="1" applyBorder="1"/>
    <xf numFmtId="176" fontId="35" fillId="2" borderId="27" xfId="0" applyNumberFormat="1" applyFont="1" applyFill="1" applyBorder="1" applyAlignment="1">
      <alignment horizontal="center" vertical="center" wrapText="1"/>
    </xf>
    <xf numFmtId="176" fontId="35" fillId="2" borderId="116" xfId="0" applyNumberFormat="1" applyFont="1" applyFill="1" applyBorder="1" applyAlignment="1">
      <alignment horizontal="center" vertical="center" wrapText="1"/>
    </xf>
    <xf numFmtId="0" fontId="35" fillId="2" borderId="121" xfId="0" applyFont="1" applyFill="1" applyBorder="1" applyAlignment="1">
      <alignment horizontal="center" wrapText="1"/>
    </xf>
    <xf numFmtId="176" fontId="35" fillId="2" borderId="75" xfId="0" applyNumberFormat="1" applyFont="1" applyFill="1" applyBorder="1" applyAlignment="1">
      <alignment horizontal="center" vertical="center" wrapText="1"/>
    </xf>
    <xf numFmtId="0" fontId="54" fillId="2" borderId="0" xfId="0" applyFont="1" applyFill="1" applyProtection="1">
      <protection locked="0"/>
    </xf>
    <xf numFmtId="0" fontId="52" fillId="2" borderId="0" xfId="3" applyFont="1" applyFill="1">
      <alignment horizontal="left" vertical="center"/>
    </xf>
    <xf numFmtId="0" fontId="55" fillId="2" borderId="0" xfId="0" applyFont="1" applyFill="1"/>
    <xf numFmtId="0" fontId="55" fillId="2" borderId="0" xfId="0" applyFont="1" applyFill="1" applyAlignment="1">
      <alignment horizontal="center" vertical="center" wrapText="1"/>
    </xf>
    <xf numFmtId="0" fontId="55" fillId="2" borderId="0" xfId="0" applyFont="1" applyFill="1" applyAlignment="1">
      <alignment horizontal="center" vertical="center"/>
    </xf>
    <xf numFmtId="0" fontId="55" fillId="2" borderId="0" xfId="0" applyFont="1" applyFill="1" applyAlignment="1">
      <alignment wrapText="1"/>
    </xf>
    <xf numFmtId="0" fontId="55" fillId="2" borderId="0" xfId="0" applyFont="1" applyFill="1" applyAlignment="1">
      <alignment horizontal="center"/>
    </xf>
    <xf numFmtId="0" fontId="56" fillId="2" borderId="0" xfId="0" applyFont="1" applyFill="1"/>
    <xf numFmtId="180" fontId="55" fillId="2" borderId="0" xfId="0" applyNumberFormat="1" applyFont="1" applyFill="1"/>
    <xf numFmtId="0" fontId="35" fillId="2" borderId="122" xfId="0" applyFont="1" applyFill="1" applyBorder="1"/>
    <xf numFmtId="0" fontId="35" fillId="2" borderId="115" xfId="0" applyFont="1" applyFill="1" applyBorder="1"/>
    <xf numFmtId="0" fontId="35" fillId="2" borderId="121" xfId="0" applyFont="1" applyFill="1" applyBorder="1" applyAlignment="1">
      <alignment horizontal="center" vertical="center"/>
    </xf>
    <xf numFmtId="176" fontId="35" fillId="2" borderId="121" xfId="0" applyNumberFormat="1" applyFont="1" applyFill="1" applyBorder="1" applyAlignment="1">
      <alignment horizontal="center" vertical="center" wrapText="1"/>
    </xf>
    <xf numFmtId="0" fontId="35" fillId="2" borderId="121" xfId="0" applyNumberFormat="1" applyFont="1" applyFill="1" applyBorder="1" applyAlignment="1">
      <alignment horizontal="center" vertical="center" wrapText="1"/>
    </xf>
    <xf numFmtId="0" fontId="35" fillId="2" borderId="14" xfId="0" applyFont="1" applyFill="1" applyBorder="1" applyAlignment="1">
      <alignment vertical="center" wrapText="1"/>
    </xf>
    <xf numFmtId="176" fontId="35" fillId="0" borderId="45" xfId="0" applyNumberFormat="1" applyFont="1" applyFill="1" applyBorder="1" applyAlignment="1">
      <alignment vertical="center" wrapText="1"/>
    </xf>
    <xf numFmtId="0" fontId="35" fillId="25" borderId="113" xfId="0" applyFont="1" applyFill="1" applyBorder="1" applyAlignment="1">
      <alignment horizontal="left" vertical="center" wrapText="1"/>
    </xf>
    <xf numFmtId="1" fontId="35" fillId="25" borderId="114" xfId="131" applyNumberFormat="1" applyFont="1" applyFill="1" applyBorder="1" applyAlignment="1">
      <alignment horizontal="left" vertical="center"/>
    </xf>
    <xf numFmtId="0" fontId="57" fillId="2" borderId="123" xfId="0" applyFont="1" applyFill="1" applyBorder="1" applyAlignment="1">
      <alignment vertical="center" wrapText="1"/>
    </xf>
    <xf numFmtId="0" fontId="35" fillId="25" borderId="124" xfId="0" applyFont="1" applyFill="1" applyBorder="1" applyAlignment="1">
      <alignment horizontal="left" vertical="center" wrapText="1"/>
    </xf>
    <xf numFmtId="1" fontId="35" fillId="25" borderId="125" xfId="131" applyNumberFormat="1" applyFont="1" applyFill="1" applyBorder="1" applyAlignment="1">
      <alignment horizontal="left" vertical="center"/>
    </xf>
    <xf numFmtId="0" fontId="57" fillId="2" borderId="126" xfId="0" applyFont="1" applyFill="1" applyBorder="1" applyAlignment="1">
      <alignment vertical="center" wrapText="1"/>
    </xf>
    <xf numFmtId="0" fontId="35" fillId="25" borderId="97" xfId="0" applyFont="1" applyFill="1" applyBorder="1" applyAlignment="1">
      <alignment horizontal="left" vertical="center" wrapText="1"/>
    </xf>
    <xf numFmtId="1" fontId="35" fillId="25" borderId="98" xfId="131" applyNumberFormat="1" applyFont="1" applyFill="1" applyBorder="1" applyAlignment="1">
      <alignment horizontal="left" vertical="center"/>
    </xf>
    <xf numFmtId="0" fontId="0" fillId="2" borderId="0" xfId="0" applyFill="1" applyBorder="1"/>
    <xf numFmtId="0" fontId="0" fillId="2" borderId="91" xfId="0" applyFill="1" applyBorder="1"/>
    <xf numFmtId="0" fontId="40" fillId="2" borderId="120" xfId="1" applyFont="1" applyFill="1" applyBorder="1" applyAlignment="1">
      <alignment vertical="center"/>
    </xf>
    <xf numFmtId="0" fontId="35" fillId="2" borderId="91" xfId="0" applyFont="1" applyFill="1" applyBorder="1"/>
    <xf numFmtId="176" fontId="35" fillId="2" borderId="121" xfId="0" applyNumberFormat="1" applyFont="1" applyFill="1" applyBorder="1" applyAlignment="1">
      <alignment horizontal="center" wrapText="1"/>
    </xf>
    <xf numFmtId="177" fontId="35" fillId="25" borderId="50" xfId="131" applyNumberFormat="1" applyFont="1" applyFill="1" applyBorder="1" applyAlignment="1">
      <alignment vertical="center"/>
    </xf>
    <xf numFmtId="177" fontId="35" fillId="25" borderId="66" xfId="131" applyNumberFormat="1" applyFont="1" applyFill="1" applyBorder="1" applyAlignment="1">
      <alignment vertical="center"/>
    </xf>
    <xf numFmtId="177" fontId="35" fillId="26" borderId="66" xfId="131" applyNumberFormat="1" applyFont="1" applyFill="1" applyBorder="1" applyAlignment="1">
      <alignment vertical="center"/>
    </xf>
    <xf numFmtId="177" fontId="35" fillId="25" borderId="51" xfId="131" applyNumberFormat="1" applyFont="1" applyFill="1" applyBorder="1" applyAlignment="1">
      <alignment vertical="center"/>
    </xf>
    <xf numFmtId="177" fontId="35" fillId="25" borderId="68" xfId="131" applyNumberFormat="1" applyFont="1" applyFill="1" applyBorder="1" applyAlignment="1">
      <alignment vertical="center"/>
    </xf>
    <xf numFmtId="177" fontId="35" fillId="26" borderId="68" xfId="131" applyNumberFormat="1" applyFont="1" applyFill="1" applyBorder="1" applyAlignment="1">
      <alignment vertical="center"/>
    </xf>
    <xf numFmtId="177" fontId="35" fillId="25" borderId="71" xfId="131" applyNumberFormat="1" applyFont="1" applyFill="1" applyBorder="1" applyAlignment="1">
      <alignment vertical="center"/>
    </xf>
    <xf numFmtId="177" fontId="35" fillId="25" borderId="72" xfId="131" applyNumberFormat="1" applyFont="1" applyFill="1" applyBorder="1" applyAlignment="1">
      <alignment vertical="center"/>
    </xf>
    <xf numFmtId="177" fontId="35" fillId="26" borderId="127" xfId="131" applyNumberFormat="1" applyFont="1" applyFill="1" applyBorder="1" applyAlignment="1">
      <alignment vertical="center"/>
    </xf>
    <xf numFmtId="175" fontId="39" fillId="2" borderId="5" xfId="8" applyNumberFormat="1" applyFont="1" applyFill="1" applyBorder="1" applyAlignment="1">
      <alignment horizontal="right" vertical="center"/>
    </xf>
    <xf numFmtId="175" fontId="39" fillId="33" borderId="121" xfId="8" applyNumberFormat="1" applyFont="1" applyFill="1" applyBorder="1" applyAlignment="1">
      <alignment horizontal="right" vertical="center"/>
    </xf>
    <xf numFmtId="175" fontId="39" fillId="2" borderId="33" xfId="8" applyNumberFormat="1" applyFont="1" applyFill="1" applyBorder="1" applyAlignment="1">
      <alignment horizontal="right" vertical="center"/>
    </xf>
    <xf numFmtId="0" fontId="35" fillId="2" borderId="0" xfId="0" applyFont="1" applyFill="1" applyBorder="1" applyAlignment="1">
      <alignment horizontal="center" vertical="top"/>
    </xf>
    <xf numFmtId="0" fontId="0" fillId="0" borderId="0" xfId="0" applyBorder="1"/>
    <xf numFmtId="176" fontId="57" fillId="2" borderId="123" xfId="0" applyNumberFormat="1" applyFont="1" applyFill="1" applyBorder="1" applyAlignment="1">
      <alignment vertical="center" wrapText="1"/>
    </xf>
    <xf numFmtId="179" fontId="35" fillId="28" borderId="43" xfId="134" applyNumberFormat="1" applyFont="1" applyFill="1" applyBorder="1"/>
    <xf numFmtId="179" fontId="35" fillId="28" borderId="47" xfId="134" applyNumberFormat="1" applyFont="1" applyFill="1" applyBorder="1"/>
    <xf numFmtId="181" fontId="35" fillId="32" borderId="42" xfId="131" applyNumberFormat="1" applyFont="1" applyFill="1" applyBorder="1"/>
    <xf numFmtId="0" fontId="60" fillId="2" borderId="0" xfId="0" applyFont="1" applyFill="1"/>
    <xf numFmtId="0" fontId="61" fillId="2" borderId="0" xfId="0" applyFont="1" applyFill="1"/>
    <xf numFmtId="180" fontId="61" fillId="2" borderId="0" xfId="0" applyNumberFormat="1" applyFont="1" applyFill="1"/>
    <xf numFmtId="0" fontId="35" fillId="32" borderId="122" xfId="0" applyFont="1" applyFill="1" applyBorder="1"/>
    <xf numFmtId="179" fontId="35" fillId="32" borderId="43" xfId="134" applyNumberFormat="1" applyFont="1" applyFill="1" applyBorder="1"/>
    <xf numFmtId="179" fontId="35" fillId="32" borderId="42" xfId="134" applyNumberFormat="1" applyFont="1" applyFill="1" applyBorder="1"/>
    <xf numFmtId="176" fontId="35" fillId="2" borderId="121" xfId="0" applyNumberFormat="1" applyFont="1" applyFill="1" applyBorder="1" applyAlignment="1">
      <alignment horizontal="center" vertical="center" wrapText="1"/>
    </xf>
    <xf numFmtId="0" fontId="40" fillId="2" borderId="0" xfId="1" applyFont="1" applyFill="1" applyBorder="1" applyAlignment="1">
      <alignment horizontal="left" vertical="center"/>
    </xf>
    <xf numFmtId="0" fontId="40" fillId="2" borderId="120" xfId="1" applyFont="1" applyFill="1" applyBorder="1" applyAlignment="1">
      <alignment horizontal="left" vertical="center"/>
    </xf>
    <xf numFmtId="0" fontId="40" fillId="2" borderId="120" xfId="1" applyFont="1" applyFill="1" applyBorder="1" applyAlignment="1">
      <alignment horizontal="left" vertical="top"/>
    </xf>
    <xf numFmtId="0" fontId="0" fillId="2" borderId="0" xfId="0" applyFill="1" applyBorder="1" applyAlignment="1">
      <alignment horizontal="left"/>
    </xf>
    <xf numFmtId="0" fontId="0" fillId="2" borderId="120" xfId="0" applyFill="1" applyBorder="1" applyAlignment="1">
      <alignment horizontal="left"/>
    </xf>
    <xf numFmtId="0" fontId="40" fillId="2" borderId="120" xfId="1" applyFont="1" applyFill="1" applyBorder="1">
      <alignment vertical="center"/>
    </xf>
    <xf numFmtId="168" fontId="35" fillId="2" borderId="128" xfId="8" applyNumberFormat="1" applyFont="1" applyFill="1" applyBorder="1">
      <alignment horizontal="right" vertical="center"/>
    </xf>
    <xf numFmtId="0" fontId="35" fillId="2" borderId="129" xfId="0" applyFont="1" applyFill="1" applyBorder="1"/>
    <xf numFmtId="0" fontId="35" fillId="2" borderId="130" xfId="0" applyFont="1" applyFill="1" applyBorder="1"/>
    <xf numFmtId="0" fontId="35" fillId="2" borderId="130" xfId="0" applyFont="1" applyFill="1" applyBorder="1" applyAlignment="1">
      <alignment horizontal="center" vertical="center" wrapText="1"/>
    </xf>
    <xf numFmtId="0" fontId="35" fillId="2" borderId="130" xfId="0" applyFont="1" applyFill="1" applyBorder="1" applyAlignment="1">
      <alignment horizontal="center" vertical="center"/>
    </xf>
    <xf numFmtId="0" fontId="35" fillId="2" borderId="130" xfId="0" applyNumberFormat="1" applyFont="1" applyFill="1" applyBorder="1" applyAlignment="1">
      <alignment horizontal="center" vertical="center" wrapText="1"/>
    </xf>
    <xf numFmtId="0" fontId="35" fillId="2" borderId="131" xfId="0" applyFont="1" applyFill="1" applyBorder="1"/>
    <xf numFmtId="0" fontId="35" fillId="2" borderId="91" xfId="0" applyFont="1" applyFill="1" applyBorder="1" applyAlignment="1">
      <alignment horizontal="center" vertical="center" wrapText="1"/>
    </xf>
    <xf numFmtId="0" fontId="35" fillId="2" borderId="91" xfId="0" applyFont="1" applyFill="1" applyBorder="1" applyAlignment="1">
      <alignment horizontal="center" vertical="center"/>
    </xf>
    <xf numFmtId="0" fontId="40" fillId="2" borderId="0" xfId="1" applyFont="1" applyFill="1" applyBorder="1" applyAlignment="1">
      <alignment vertical="center"/>
    </xf>
    <xf numFmtId="177" fontId="35" fillId="25" borderId="70" xfId="131" applyNumberFormat="1" applyFont="1" applyFill="1" applyBorder="1" applyAlignment="1">
      <alignment vertical="center"/>
    </xf>
    <xf numFmtId="177" fontId="35" fillId="25" borderId="127" xfId="131" applyNumberFormat="1" applyFont="1" applyFill="1" applyBorder="1" applyAlignment="1">
      <alignment vertical="center"/>
    </xf>
    <xf numFmtId="177" fontId="35" fillId="25" borderId="70" xfId="131" applyNumberFormat="1" applyFont="1" applyFill="1" applyBorder="1"/>
    <xf numFmtId="0" fontId="35" fillId="30" borderId="132" xfId="0" applyNumberFormat="1" applyFont="1" applyFill="1" applyBorder="1"/>
    <xf numFmtId="0" fontId="35" fillId="2" borderId="104" xfId="0" applyFont="1" applyFill="1" applyBorder="1"/>
    <xf numFmtId="177" fontId="35" fillId="2" borderId="105" xfId="131" applyNumberFormat="1" applyFont="1" applyFill="1" applyBorder="1"/>
    <xf numFmtId="177" fontId="35" fillId="2" borderId="42" xfId="131" applyNumberFormat="1" applyFont="1" applyFill="1" applyBorder="1" applyAlignment="1">
      <alignment horizontal="center"/>
    </xf>
    <xf numFmtId="179" fontId="35" fillId="2" borderId="120" xfId="134" applyNumberFormat="1" applyFont="1" applyFill="1" applyBorder="1"/>
    <xf numFmtId="179" fontId="35" fillId="2" borderId="133" xfId="134" applyNumberFormat="1" applyFont="1" applyFill="1" applyBorder="1"/>
    <xf numFmtId="179" fontId="35" fillId="2" borderId="134" xfId="134" applyNumberFormat="1" applyFont="1" applyFill="1" applyBorder="1"/>
    <xf numFmtId="177" fontId="35" fillId="2" borderId="0" xfId="131" applyNumberFormat="1" applyFont="1" applyFill="1" applyBorder="1"/>
    <xf numFmtId="9" fontId="35" fillId="2" borderId="49" xfId="133" applyFont="1" applyFill="1" applyBorder="1"/>
    <xf numFmtId="0" fontId="35" fillId="2" borderId="97" xfId="0" applyFont="1" applyFill="1" applyBorder="1"/>
    <xf numFmtId="177" fontId="35" fillId="2" borderId="15" xfId="131" applyNumberFormat="1" applyFont="1" applyFill="1" applyBorder="1"/>
    <xf numFmtId="0" fontId="35" fillId="2" borderId="122" xfId="0" applyFont="1" applyFill="1" applyBorder="1" applyAlignment="1">
      <alignment wrapText="1"/>
    </xf>
    <xf numFmtId="9" fontId="35" fillId="2" borderId="15" xfId="133" applyFont="1" applyFill="1" applyBorder="1"/>
    <xf numFmtId="0" fontId="39" fillId="2" borderId="135" xfId="0" applyFont="1" applyFill="1" applyBorder="1"/>
    <xf numFmtId="179" fontId="35" fillId="2" borderId="16" xfId="134" applyNumberFormat="1" applyFont="1" applyFill="1" applyBorder="1"/>
    <xf numFmtId="9" fontId="35" fillId="2" borderId="136" xfId="133" applyFont="1" applyFill="1" applyBorder="1"/>
    <xf numFmtId="9" fontId="35" fillId="2" borderId="0" xfId="133" applyFont="1" applyFill="1" applyBorder="1"/>
    <xf numFmtId="0" fontId="35" fillId="2" borderId="42" xfId="0" applyFont="1" applyFill="1" applyBorder="1" applyAlignment="1">
      <alignment horizontal="center"/>
    </xf>
    <xf numFmtId="0" fontId="35" fillId="2" borderId="44" xfId="0" applyFont="1" applyFill="1" applyBorder="1"/>
    <xf numFmtId="166" fontId="61" fillId="2" borderId="0" xfId="131" applyNumberFormat="1" applyFont="1" applyFill="1"/>
    <xf numFmtId="176" fontId="35" fillId="2" borderId="27" xfId="0" applyNumberFormat="1" applyFont="1" applyFill="1" applyBorder="1" applyAlignment="1">
      <alignment horizontal="center" vertical="center" wrapText="1"/>
    </xf>
    <xf numFmtId="0" fontId="35" fillId="25" borderId="122" xfId="0" applyFont="1" applyFill="1" applyBorder="1" applyAlignment="1">
      <alignment horizontal="center" vertical="center" wrapText="1"/>
    </xf>
    <xf numFmtId="0" fontId="35" fillId="2" borderId="122" xfId="0" applyFont="1" applyFill="1" applyBorder="1" applyAlignment="1">
      <alignment horizontal="center"/>
    </xf>
    <xf numFmtId="0" fontId="55" fillId="26" borderId="0" xfId="0" applyFont="1" applyFill="1"/>
    <xf numFmtId="0" fontId="55" fillId="26" borderId="0" xfId="0" applyFont="1" applyFill="1" applyAlignment="1">
      <alignment wrapText="1"/>
    </xf>
    <xf numFmtId="0" fontId="35" fillId="26" borderId="0" xfId="0" applyFont="1" applyFill="1"/>
    <xf numFmtId="0" fontId="55" fillId="26" borderId="0" xfId="0" applyFont="1" applyFill="1" applyAlignment="1">
      <alignment horizontal="center"/>
    </xf>
    <xf numFmtId="0" fontId="56" fillId="26" borderId="0" xfId="0" applyFont="1" applyFill="1"/>
    <xf numFmtId="182" fontId="55" fillId="26" borderId="0" xfId="0" applyNumberFormat="1" applyFont="1" applyFill="1"/>
    <xf numFmtId="10" fontId="55" fillId="26" borderId="0" xfId="133" applyNumberFormat="1" applyFont="1" applyFill="1"/>
    <xf numFmtId="180" fontId="55" fillId="26" borderId="0" xfId="0" applyNumberFormat="1" applyFont="1" applyFill="1"/>
    <xf numFmtId="179" fontId="35" fillId="26" borderId="0" xfId="134" applyNumberFormat="1" applyFont="1" applyFill="1" applyBorder="1"/>
    <xf numFmtId="0" fontId="63" fillId="26" borderId="0" xfId="0" applyFont="1" applyFill="1"/>
    <xf numFmtId="0" fontId="63" fillId="26" borderId="0" xfId="0" applyFont="1" applyFill="1" applyAlignment="1">
      <alignment horizontal="center"/>
    </xf>
    <xf numFmtId="0" fontId="35" fillId="28" borderId="0" xfId="0" applyFont="1" applyFill="1"/>
    <xf numFmtId="0" fontId="39" fillId="28" borderId="0" xfId="0" applyFont="1" applyFill="1"/>
    <xf numFmtId="176" fontId="35" fillId="2" borderId="27" xfId="0" applyNumberFormat="1" applyFont="1" applyFill="1" applyBorder="1" applyAlignment="1">
      <alignment horizontal="center" vertical="center" wrapText="1"/>
    </xf>
    <xf numFmtId="0" fontId="69" fillId="2" borderId="0" xfId="3" applyFont="1" applyFill="1" applyBorder="1">
      <alignment horizontal="left" vertical="center"/>
    </xf>
    <xf numFmtId="0" fontId="35" fillId="2" borderId="0" xfId="0" applyFont="1" applyFill="1" applyAlignment="1">
      <alignment horizontal="left" vertical="center"/>
    </xf>
    <xf numFmtId="0" fontId="55" fillId="26" borderId="0" xfId="0" applyFont="1" applyFill="1" applyAlignment="1">
      <alignment horizontal="center" vertical="center" wrapText="1"/>
    </xf>
    <xf numFmtId="0" fontId="55" fillId="26" borderId="0" xfId="0" applyFont="1" applyFill="1" applyAlignment="1">
      <alignment horizontal="center" vertical="center"/>
    </xf>
    <xf numFmtId="0" fontId="72" fillId="26" borderId="0" xfId="0" applyFont="1" applyFill="1"/>
    <xf numFmtId="177" fontId="71" fillId="32" borderId="42" xfId="0" applyNumberFormat="1" applyFont="1" applyFill="1" applyBorder="1"/>
    <xf numFmtId="0" fontId="55" fillId="2" borderId="0"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55" fillId="2" borderId="5" xfId="0" applyFont="1" applyFill="1" applyBorder="1" applyAlignment="1">
      <alignment horizontal="center" vertical="center" wrapText="1"/>
    </xf>
    <xf numFmtId="0" fontId="55" fillId="2" borderId="19" xfId="0" applyFont="1" applyFill="1" applyBorder="1" applyAlignment="1">
      <alignment horizontal="center" vertical="center" wrapText="1"/>
    </xf>
    <xf numFmtId="0" fontId="55" fillId="26" borderId="0" xfId="0" applyFont="1" applyFill="1" applyBorder="1"/>
    <xf numFmtId="0" fontId="35" fillId="2" borderId="49" xfId="0" applyFont="1" applyFill="1" applyBorder="1"/>
    <xf numFmtId="179" fontId="35" fillId="32" borderId="118" xfId="134" applyNumberFormat="1" applyFont="1" applyFill="1" applyBorder="1"/>
    <xf numFmtId="0" fontId="55" fillId="2" borderId="0" xfId="0" applyFont="1" applyFill="1" applyBorder="1"/>
    <xf numFmtId="177" fontId="35" fillId="2" borderId="120" xfId="131" applyNumberFormat="1" applyFont="1" applyFill="1" applyBorder="1"/>
    <xf numFmtId="177" fontId="35" fillId="32" borderId="43" xfId="131" applyNumberFormat="1" applyFont="1" applyFill="1" applyBorder="1"/>
    <xf numFmtId="0" fontId="35" fillId="2" borderId="17" xfId="0" applyFont="1" applyFill="1" applyBorder="1"/>
    <xf numFmtId="0" fontId="35" fillId="2" borderId="120" xfId="0" applyFont="1" applyFill="1" applyBorder="1"/>
    <xf numFmtId="0" fontId="55" fillId="2" borderId="120" xfId="0" applyFont="1" applyFill="1" applyBorder="1" applyAlignment="1">
      <alignment horizontal="center" vertical="center"/>
    </xf>
    <xf numFmtId="177" fontId="35" fillId="2" borderId="17" xfId="131" applyNumberFormat="1" applyFont="1" applyFill="1" applyBorder="1"/>
    <xf numFmtId="0" fontId="55" fillId="2" borderId="120" xfId="0" applyFont="1" applyFill="1" applyBorder="1"/>
    <xf numFmtId="0" fontId="55" fillId="2" borderId="19" xfId="0" applyFont="1" applyFill="1" applyBorder="1" applyAlignment="1">
      <alignment wrapText="1"/>
    </xf>
    <xf numFmtId="0" fontId="73" fillId="28" borderId="0" xfId="0" applyFont="1" applyFill="1"/>
    <xf numFmtId="0" fontId="55" fillId="2" borderId="18" xfId="0" applyFont="1" applyFill="1" applyBorder="1" applyAlignment="1">
      <alignment wrapText="1"/>
    </xf>
    <xf numFmtId="0" fontId="55" fillId="2" borderId="5" xfId="0" applyFont="1" applyFill="1" applyBorder="1" applyAlignment="1">
      <alignment wrapText="1"/>
    </xf>
    <xf numFmtId="179" fontId="35" fillId="2" borderId="118" xfId="134" applyNumberFormat="1" applyFont="1" applyFill="1" applyBorder="1" applyAlignment="1">
      <alignment horizontal="center"/>
    </xf>
    <xf numFmtId="0" fontId="55" fillId="26" borderId="0" xfId="0" applyFont="1" applyFill="1" applyAlignment="1"/>
    <xf numFmtId="0" fontId="55" fillId="2" borderId="17" xfId="0" applyFont="1" applyFill="1" applyBorder="1" applyAlignment="1">
      <alignment wrapText="1"/>
    </xf>
    <xf numFmtId="0" fontId="55" fillId="2" borderId="0" xfId="0" applyFont="1" applyFill="1" applyBorder="1" applyAlignment="1">
      <alignment wrapText="1"/>
    </xf>
    <xf numFmtId="0" fontId="55" fillId="2" borderId="120" xfId="0" applyFont="1" applyFill="1" applyBorder="1" applyAlignment="1">
      <alignment wrapText="1"/>
    </xf>
    <xf numFmtId="0" fontId="55" fillId="2" borderId="17" xfId="0" applyFont="1" applyFill="1" applyBorder="1"/>
    <xf numFmtId="0" fontId="39" fillId="2" borderId="17" xfId="0" applyFont="1" applyFill="1" applyBorder="1" applyAlignment="1">
      <alignment wrapText="1"/>
    </xf>
    <xf numFmtId="0" fontId="39" fillId="2" borderId="120" xfId="0" applyFont="1" applyFill="1" applyBorder="1" applyAlignment="1">
      <alignment wrapText="1"/>
    </xf>
    <xf numFmtId="0" fontId="35" fillId="0" borderId="148" xfId="233" applyFont="1" applyFill="1" applyBorder="1" applyAlignment="1"/>
    <xf numFmtId="0" fontId="39" fillId="2" borderId="149" xfId="0" applyFont="1" applyFill="1" applyBorder="1" applyAlignment="1">
      <alignment vertical="center" wrapText="1"/>
    </xf>
    <xf numFmtId="0" fontId="55" fillId="2" borderId="16" xfId="0" applyFont="1" applyFill="1" applyBorder="1"/>
    <xf numFmtId="177" fontId="35" fillId="2" borderId="150" xfId="131" applyNumberFormat="1" applyFont="1" applyFill="1" applyBorder="1" applyAlignment="1">
      <alignment horizontal="center" vertical="center" wrapText="1"/>
    </xf>
    <xf numFmtId="0" fontId="75" fillId="2" borderId="14" xfId="0" applyFont="1" applyFill="1" applyBorder="1"/>
    <xf numFmtId="0" fontId="75" fillId="2" borderId="146" xfId="0" applyFont="1" applyFill="1" applyBorder="1"/>
    <xf numFmtId="179" fontId="76" fillId="28" borderId="42" xfId="134" applyNumberFormat="1" applyFont="1" applyFill="1" applyBorder="1"/>
    <xf numFmtId="9" fontId="35" fillId="2" borderId="120" xfId="133" applyFont="1" applyFill="1" applyBorder="1"/>
    <xf numFmtId="0" fontId="74" fillId="2" borderId="17" xfId="0" applyFont="1" applyFill="1" applyBorder="1" applyAlignment="1">
      <alignment wrapText="1"/>
    </xf>
    <xf numFmtId="0" fontId="55" fillId="2" borderId="0" xfId="0" applyFont="1" applyFill="1" applyBorder="1" applyAlignment="1">
      <alignment horizontal="center"/>
    </xf>
    <xf numFmtId="177" fontId="35" fillId="28" borderId="137" xfId="134" applyNumberFormat="1" applyFont="1" applyFill="1" applyBorder="1"/>
    <xf numFmtId="0" fontId="35" fillId="28" borderId="43" xfId="134" applyNumberFormat="1" applyFont="1" applyFill="1" applyBorder="1"/>
    <xf numFmtId="0" fontId="35" fillId="2" borderId="0" xfId="131" applyNumberFormat="1" applyFont="1" applyFill="1" applyBorder="1" applyAlignment="1">
      <alignment horizontal="center" vertical="center" wrapText="1"/>
    </xf>
    <xf numFmtId="0" fontId="42" fillId="2" borderId="0" xfId="0" applyFont="1" applyFill="1" applyBorder="1" applyAlignment="1">
      <alignment horizontal="center" vertical="center" wrapText="1"/>
    </xf>
    <xf numFmtId="0" fontId="43" fillId="2" borderId="0" xfId="0" applyFont="1" applyFill="1" applyBorder="1" applyAlignment="1">
      <alignment horizontal="center" vertical="center"/>
    </xf>
    <xf numFmtId="0" fontId="43" fillId="2" borderId="91" xfId="0" applyFont="1" applyFill="1" applyBorder="1" applyAlignment="1">
      <alignment horizontal="center" vertical="center"/>
    </xf>
    <xf numFmtId="0" fontId="35" fillId="26" borderId="44" xfId="0" applyFont="1" applyFill="1" applyBorder="1" applyAlignment="1">
      <alignment horizontal="center" vertical="center" wrapText="1"/>
    </xf>
    <xf numFmtId="176" fontId="35" fillId="26" borderId="81" xfId="0" applyNumberFormat="1" applyFont="1" applyFill="1" applyBorder="1" applyAlignment="1">
      <alignment horizontal="center" vertical="center" wrapText="1"/>
    </xf>
    <xf numFmtId="0" fontId="35" fillId="2" borderId="122" xfId="0" applyFont="1" applyFill="1" applyBorder="1" applyAlignment="1">
      <alignment horizontal="center" vertical="center" wrapText="1"/>
    </xf>
    <xf numFmtId="176" fontId="35" fillId="2" borderId="42" xfId="0" applyNumberFormat="1" applyFont="1" applyFill="1" applyBorder="1" applyAlignment="1">
      <alignment horizontal="center" vertical="center" wrapText="1"/>
    </xf>
    <xf numFmtId="0" fontId="35" fillId="2" borderId="113" xfId="131" applyNumberFormat="1" applyFont="1" applyFill="1" applyBorder="1" applyAlignment="1">
      <alignment horizontal="center" vertical="center" wrapText="1"/>
    </xf>
    <xf numFmtId="0" fontId="35" fillId="2" borderId="81" xfId="131" applyNumberFormat="1" applyFont="1" applyFill="1" applyBorder="1" applyAlignment="1">
      <alignment horizontal="center" vertical="center" wrapText="1"/>
    </xf>
    <xf numFmtId="0" fontId="35" fillId="2" borderId="42" xfId="131" applyNumberFormat="1" applyFont="1" applyFill="1" applyBorder="1" applyAlignment="1">
      <alignment horizontal="center" vertical="center" wrapText="1"/>
    </xf>
    <xf numFmtId="0" fontId="35" fillId="0" borderId="153" xfId="0" applyFont="1" applyBorder="1"/>
    <xf numFmtId="0" fontId="35" fillId="0" borderId="154" xfId="0" applyFont="1" applyBorder="1"/>
    <xf numFmtId="0" fontId="35" fillId="2" borderId="154" xfId="0" applyFont="1" applyFill="1" applyBorder="1" applyAlignment="1">
      <alignment horizontal="center"/>
    </xf>
    <xf numFmtId="0" fontId="35" fillId="2" borderId="155" xfId="0" applyFont="1" applyFill="1" applyBorder="1"/>
    <xf numFmtId="0" fontId="35" fillId="0" borderId="9" xfId="0" applyFont="1" applyBorder="1"/>
    <xf numFmtId="0" fontId="39" fillId="0" borderId="0" xfId="0" applyFont="1" applyBorder="1"/>
    <xf numFmtId="0" fontId="35" fillId="0" borderId="0" xfId="0" applyFont="1" applyBorder="1" applyAlignment="1">
      <alignment horizontal="center"/>
    </xf>
    <xf numFmtId="0" fontId="35" fillId="25" borderId="0" xfId="0" applyFont="1" applyFill="1" applyBorder="1"/>
    <xf numFmtId="177" fontId="35" fillId="25" borderId="0" xfId="131" applyNumberFormat="1" applyFont="1" applyFill="1" applyBorder="1" applyAlignment="1">
      <alignment horizontal="center"/>
    </xf>
    <xf numFmtId="177" fontId="35" fillId="2" borderId="0" xfId="131" applyNumberFormat="1" applyFont="1" applyFill="1" applyBorder="1" applyAlignment="1">
      <alignment horizontal="center"/>
    </xf>
    <xf numFmtId="0" fontId="35" fillId="0" borderId="0" xfId="0" applyFont="1" applyBorder="1" applyAlignment="1">
      <alignment horizontal="right"/>
    </xf>
    <xf numFmtId="177" fontId="35" fillId="0" borderId="0" xfId="131" applyNumberFormat="1" applyFont="1" applyBorder="1" applyAlignment="1">
      <alignment horizontal="center"/>
    </xf>
    <xf numFmtId="0" fontId="39" fillId="0" borderId="0" xfId="0" applyFont="1" applyBorder="1" applyAlignment="1">
      <alignment horizontal="center"/>
    </xf>
    <xf numFmtId="175" fontId="35" fillId="0" borderId="0" xfId="0" applyNumberFormat="1" applyFont="1" applyBorder="1" applyAlignment="1">
      <alignment horizontal="center"/>
    </xf>
    <xf numFmtId="175" fontId="41" fillId="2" borderId="0" xfId="8" applyNumberFormat="1" applyFont="1" applyFill="1" applyBorder="1" applyAlignment="1">
      <alignment horizontal="center" vertical="center"/>
    </xf>
    <xf numFmtId="168" fontId="39" fillId="2" borderId="0" xfId="8" applyNumberFormat="1" applyFont="1" applyFill="1" applyBorder="1">
      <alignment horizontal="right" vertical="center"/>
    </xf>
    <xf numFmtId="168" fontId="41" fillId="2" borderId="0" xfId="8" applyNumberFormat="1" applyFont="1" applyFill="1" applyBorder="1" applyAlignment="1">
      <alignment horizontal="center" vertical="center"/>
    </xf>
    <xf numFmtId="0" fontId="35" fillId="0" borderId="90" xfId="0" applyFont="1" applyBorder="1"/>
    <xf numFmtId="0" fontId="35" fillId="0" borderId="91" xfId="0" applyFont="1" applyBorder="1"/>
    <xf numFmtId="0" fontId="35" fillId="0" borderId="91" xfId="0" applyFont="1" applyBorder="1" applyAlignment="1">
      <alignment horizontal="center"/>
    </xf>
    <xf numFmtId="0" fontId="35" fillId="0" borderId="92" xfId="0" applyFont="1" applyBorder="1"/>
    <xf numFmtId="175" fontId="35" fillId="2" borderId="0" xfId="8" applyNumberFormat="1" applyFont="1" applyFill="1" applyBorder="1" applyAlignment="1">
      <alignment horizontal="center" vertical="center"/>
    </xf>
    <xf numFmtId="175" fontId="35" fillId="2" borderId="0" xfId="0" applyNumberFormat="1" applyFont="1" applyFill="1" applyBorder="1" applyAlignment="1">
      <alignment horizontal="center"/>
    </xf>
    <xf numFmtId="0" fontId="35" fillId="2" borderId="91" xfId="0" applyFont="1" applyFill="1" applyBorder="1" applyAlignment="1">
      <alignment horizontal="center"/>
    </xf>
    <xf numFmtId="0" fontId="35" fillId="2" borderId="153" xfId="0" applyFont="1" applyFill="1" applyBorder="1"/>
    <xf numFmtId="0" fontId="35" fillId="2" borderId="154" xfId="0" applyFont="1" applyFill="1" applyBorder="1"/>
    <xf numFmtId="174" fontId="78" fillId="41" borderId="142" xfId="262" applyNumberFormat="1" applyFont="1" applyBorder="1" applyAlignment="1">
      <alignment horizontal="center" vertical="center"/>
    </xf>
    <xf numFmtId="0" fontId="35" fillId="28" borderId="43" xfId="131" applyNumberFormat="1" applyFont="1" applyFill="1" applyBorder="1" applyAlignment="1">
      <alignment horizontal="center" vertical="center" wrapText="1"/>
    </xf>
    <xf numFmtId="0" fontId="35" fillId="26" borderId="157" xfId="131" applyNumberFormat="1" applyFont="1" applyFill="1" applyBorder="1" applyAlignment="1">
      <alignment horizontal="center" vertical="center" wrapText="1"/>
    </xf>
    <xf numFmtId="0" fontId="35" fillId="2" borderId="95" xfId="0" applyFont="1" applyFill="1" applyBorder="1"/>
    <xf numFmtId="0" fontId="35" fillId="2" borderId="18" xfId="0" applyFont="1" applyFill="1" applyBorder="1" applyAlignment="1">
      <alignment horizontal="center" vertical="center" wrapText="1"/>
    </xf>
    <xf numFmtId="0" fontId="35" fillId="26" borderId="160" xfId="0" applyFont="1" applyFill="1" applyBorder="1" applyAlignment="1">
      <alignment horizontal="center" vertical="center" wrapText="1"/>
    </xf>
    <xf numFmtId="176" fontId="35" fillId="26" borderId="157" xfId="0" applyNumberFormat="1" applyFont="1" applyFill="1" applyBorder="1" applyAlignment="1">
      <alignment horizontal="center" vertical="center" wrapText="1"/>
    </xf>
    <xf numFmtId="0" fontId="35" fillId="28" borderId="156" xfId="131" applyNumberFormat="1" applyFont="1" applyFill="1" applyBorder="1" applyAlignment="1">
      <alignment horizontal="center" vertical="center" wrapText="1"/>
    </xf>
    <xf numFmtId="0" fontId="35" fillId="28" borderId="137" xfId="131" applyNumberFormat="1" applyFont="1" applyFill="1" applyBorder="1" applyAlignment="1">
      <alignment horizontal="center" vertical="center" wrapText="1"/>
    </xf>
    <xf numFmtId="164" fontId="35" fillId="2" borderId="161" xfId="131" applyNumberFormat="1" applyFont="1" applyFill="1" applyBorder="1" applyAlignment="1">
      <alignment horizontal="center" vertical="center" wrapText="1"/>
    </xf>
    <xf numFmtId="0" fontId="35" fillId="0" borderId="81" xfId="131" applyNumberFormat="1" applyFont="1" applyFill="1" applyBorder="1" applyAlignment="1">
      <alignment horizontal="left" vertical="center" wrapText="1"/>
    </xf>
    <xf numFmtId="0" fontId="35" fillId="0" borderId="42" xfId="131" applyNumberFormat="1" applyFont="1" applyFill="1" applyBorder="1" applyAlignment="1">
      <alignment horizontal="left" vertical="center" wrapText="1"/>
    </xf>
    <xf numFmtId="0" fontId="35" fillId="0" borderId="157" xfId="131" applyNumberFormat="1" applyFont="1" applyFill="1" applyBorder="1" applyAlignment="1">
      <alignment horizontal="left" vertical="center" wrapText="1"/>
    </xf>
    <xf numFmtId="0" fontId="35" fillId="0" borderId="162" xfId="131" applyNumberFormat="1" applyFont="1" applyFill="1" applyBorder="1" applyAlignment="1">
      <alignment horizontal="left" vertical="center" wrapText="1"/>
    </xf>
    <xf numFmtId="0" fontId="35" fillId="2" borderId="163" xfId="0" applyFont="1" applyFill="1" applyBorder="1"/>
    <xf numFmtId="0" fontId="35" fillId="2" borderId="164" xfId="0" applyFont="1" applyFill="1" applyBorder="1"/>
    <xf numFmtId="0" fontId="35" fillId="2" borderId="164" xfId="0" applyFont="1" applyFill="1" applyBorder="1" applyAlignment="1">
      <alignment horizontal="center" vertical="center" wrapText="1"/>
    </xf>
    <xf numFmtId="0" fontId="35" fillId="2" borderId="164" xfId="0" applyFont="1" applyFill="1" applyBorder="1" applyAlignment="1">
      <alignment horizontal="center" vertical="center"/>
    </xf>
    <xf numFmtId="0" fontId="35" fillId="2" borderId="164" xfId="0" applyNumberFormat="1" applyFont="1" applyFill="1" applyBorder="1" applyAlignment="1">
      <alignment horizontal="center" vertical="center" wrapText="1"/>
    </xf>
    <xf numFmtId="0" fontId="35" fillId="2" borderId="165" xfId="0" applyFont="1" applyFill="1" applyBorder="1"/>
    <xf numFmtId="0" fontId="35" fillId="2" borderId="132" xfId="0" applyFont="1" applyFill="1" applyBorder="1" applyAlignment="1">
      <alignment horizontal="center" vertical="center"/>
    </xf>
    <xf numFmtId="176" fontId="35" fillId="2" borderId="132" xfId="0" applyNumberFormat="1" applyFont="1" applyFill="1" applyBorder="1" applyAlignment="1">
      <alignment horizontal="center" vertical="center" wrapText="1"/>
    </xf>
    <xf numFmtId="0" fontId="35" fillId="2" borderId="132" xfId="0" applyNumberFormat="1" applyFont="1" applyFill="1" applyBorder="1" applyAlignment="1">
      <alignment horizontal="center" vertical="center" wrapText="1"/>
    </xf>
    <xf numFmtId="176" fontId="35" fillId="25" borderId="166" xfId="0" applyNumberFormat="1" applyFont="1" applyFill="1" applyBorder="1" applyAlignment="1">
      <alignment horizontal="center" vertical="center" wrapText="1"/>
    </xf>
    <xf numFmtId="0" fontId="79" fillId="2" borderId="0" xfId="0" applyFont="1" applyFill="1"/>
    <xf numFmtId="0" fontId="80" fillId="2" borderId="0" xfId="0" applyFont="1" applyFill="1"/>
    <xf numFmtId="0" fontId="81" fillId="2" borderId="5" xfId="0" applyFont="1" applyFill="1" applyBorder="1"/>
    <xf numFmtId="0" fontId="81" fillId="2" borderId="0" xfId="0" applyFont="1" applyFill="1"/>
    <xf numFmtId="0" fontId="82" fillId="2" borderId="0" xfId="0" applyFont="1" applyFill="1"/>
    <xf numFmtId="0" fontId="35" fillId="28" borderId="0" xfId="0" applyFont="1" applyFill="1" applyBorder="1" applyAlignment="1">
      <alignment horizontal="left" vertical="center"/>
    </xf>
    <xf numFmtId="0" fontId="35" fillId="28" borderId="0" xfId="0" applyFont="1" applyFill="1" applyBorder="1" applyAlignment="1">
      <alignment vertical="top" wrapText="1"/>
    </xf>
    <xf numFmtId="0" fontId="0" fillId="2" borderId="163" xfId="0" applyFill="1" applyBorder="1"/>
    <xf numFmtId="0" fontId="0" fillId="2" borderId="164" xfId="0" applyFill="1" applyBorder="1"/>
    <xf numFmtId="0" fontId="0" fillId="2" borderId="165" xfId="0" applyFill="1" applyBorder="1"/>
    <xf numFmtId="0" fontId="0" fillId="2" borderId="9" xfId="0" applyFill="1" applyBorder="1"/>
    <xf numFmtId="0" fontId="0" fillId="2" borderId="10" xfId="0" applyFill="1" applyBorder="1"/>
    <xf numFmtId="1" fontId="35" fillId="25" borderId="125" xfId="131" applyNumberFormat="1" applyFont="1" applyFill="1" applyBorder="1" applyAlignment="1">
      <alignment horizontal="left" vertical="center" wrapText="1"/>
    </xf>
    <xf numFmtId="1" fontId="35" fillId="25" borderId="114" xfId="131" applyNumberFormat="1" applyFont="1" applyFill="1" applyBorder="1" applyAlignment="1">
      <alignment horizontal="left" vertical="center" wrapText="1"/>
    </xf>
    <xf numFmtId="0" fontId="84" fillId="25" borderId="0" xfId="0" applyFont="1" applyFill="1" applyAlignment="1">
      <alignment vertical="center" wrapText="1"/>
    </xf>
    <xf numFmtId="166" fontId="35" fillId="2" borderId="0" xfId="131" applyFont="1" applyFill="1" applyAlignment="1">
      <alignment horizontal="center" vertical="center" wrapText="1"/>
    </xf>
    <xf numFmtId="166" fontId="35" fillId="2" borderId="0" xfId="131" applyFont="1" applyFill="1"/>
    <xf numFmtId="166" fontId="35" fillId="2" borderId="164" xfId="131" applyFont="1" applyFill="1" applyBorder="1" applyAlignment="1">
      <alignment horizontal="center" vertical="center" wrapText="1"/>
    </xf>
    <xf numFmtId="166" fontId="35" fillId="2" borderId="0" xfId="131" applyFont="1" applyFill="1" applyBorder="1" applyAlignment="1">
      <alignment horizontal="center" vertical="center" wrapText="1"/>
    </xf>
    <xf numFmtId="166" fontId="35" fillId="2" borderId="132" xfId="131" applyFont="1" applyFill="1" applyBorder="1" applyAlignment="1">
      <alignment horizontal="center" vertical="center" wrapText="1"/>
    </xf>
    <xf numFmtId="166" fontId="35" fillId="25" borderId="166" xfId="131" applyFont="1" applyFill="1" applyBorder="1" applyAlignment="1">
      <alignment horizontal="center" vertical="center" wrapText="1"/>
    </xf>
    <xf numFmtId="166" fontId="35" fillId="25" borderId="81" xfId="131" applyFont="1" applyFill="1" applyBorder="1" applyAlignment="1">
      <alignment horizontal="center" vertical="center" wrapText="1"/>
    </xf>
    <xf numFmtId="166" fontId="35" fillId="25" borderId="42" xfId="131" applyFont="1" applyFill="1" applyBorder="1" applyAlignment="1">
      <alignment horizontal="center" vertical="center" wrapText="1"/>
    </xf>
    <xf numFmtId="166" fontId="35" fillId="25" borderId="43" xfId="131" applyFont="1" applyFill="1" applyBorder="1" applyAlignment="1">
      <alignment horizontal="center" vertical="center" wrapText="1"/>
    </xf>
    <xf numFmtId="166" fontId="35" fillId="26" borderId="157" xfId="131" applyFont="1" applyFill="1" applyBorder="1" applyAlignment="1">
      <alignment horizontal="center" vertical="center" wrapText="1"/>
    </xf>
    <xf numFmtId="166" fontId="35" fillId="26" borderId="158" xfId="131" applyFont="1" applyFill="1" applyBorder="1" applyAlignment="1">
      <alignment horizontal="center" vertical="center" wrapText="1"/>
    </xf>
    <xf numFmtId="166" fontId="35" fillId="2" borderId="159" xfId="131" applyFont="1" applyFill="1" applyBorder="1" applyAlignment="1">
      <alignment horizontal="center" vertical="center" wrapText="1"/>
    </xf>
    <xf numFmtId="166" fontId="35" fillId="2" borderId="162" xfId="131" applyFont="1" applyFill="1" applyBorder="1" applyAlignment="1">
      <alignment horizontal="center" vertical="center" wrapText="1"/>
    </xf>
    <xf numFmtId="166" fontId="35" fillId="2" borderId="0" xfId="131" applyFont="1" applyFill="1" applyBorder="1"/>
    <xf numFmtId="166" fontId="35" fillId="2" borderId="91" xfId="131" applyFont="1" applyFill="1" applyBorder="1" applyAlignment="1">
      <alignment horizontal="center" vertical="center" wrapText="1"/>
    </xf>
    <xf numFmtId="166" fontId="35" fillId="2" borderId="0" xfId="131" applyFont="1" applyFill="1" applyAlignment="1">
      <alignment horizontal="center" vertical="center"/>
    </xf>
    <xf numFmtId="43" fontId="35" fillId="2" borderId="0" xfId="0" applyNumberFormat="1" applyFont="1" applyFill="1"/>
    <xf numFmtId="0" fontId="87" fillId="0" borderId="0" xfId="281"/>
    <xf numFmtId="0" fontId="86" fillId="0" borderId="0" xfId="281" applyFont="1"/>
    <xf numFmtId="0" fontId="88" fillId="0" borderId="0" xfId="281" applyFont="1"/>
    <xf numFmtId="43" fontId="87" fillId="0" borderId="0" xfId="544" applyFont="1" applyAlignment="1">
      <alignment horizontal="right"/>
    </xf>
    <xf numFmtId="43" fontId="89" fillId="0" borderId="0" xfId="544" applyFont="1" applyAlignment="1">
      <alignment horizontal="right"/>
    </xf>
    <xf numFmtId="0" fontId="35" fillId="25" borderId="49" xfId="0" applyFont="1" applyFill="1" applyBorder="1" applyAlignment="1">
      <alignment horizontal="left" vertical="center" wrapText="1"/>
    </xf>
    <xf numFmtId="0" fontId="84" fillId="25" borderId="168" xfId="0" applyFont="1" applyFill="1" applyBorder="1" applyAlignment="1">
      <alignment vertical="center" wrapText="1"/>
    </xf>
    <xf numFmtId="0" fontId="84" fillId="25" borderId="113" xfId="0" applyFont="1" applyFill="1" applyBorder="1" applyAlignment="1">
      <alignment vertical="center" wrapText="1"/>
    </xf>
    <xf numFmtId="0" fontId="84" fillId="25" borderId="42" xfId="0" applyFont="1" applyFill="1" applyBorder="1" applyAlignment="1">
      <alignment vertical="center" wrapText="1"/>
    </xf>
    <xf numFmtId="0" fontId="35" fillId="25" borderId="42" xfId="0" applyFont="1" applyFill="1" applyBorder="1" applyAlignment="1">
      <alignment horizontal="left" vertical="center" wrapText="1"/>
    </xf>
    <xf numFmtId="0" fontId="35" fillId="25" borderId="170" xfId="0" applyFont="1" applyFill="1" applyBorder="1" applyAlignment="1">
      <alignment wrapText="1"/>
    </xf>
    <xf numFmtId="0" fontId="35" fillId="25" borderId="171" xfId="0" applyFont="1" applyFill="1" applyBorder="1" applyAlignment="1">
      <alignment horizontal="left" vertical="center" wrapText="1"/>
    </xf>
    <xf numFmtId="0" fontId="84" fillId="25" borderId="169" xfId="0" applyFont="1" applyFill="1" applyBorder="1" applyAlignment="1">
      <alignment vertical="center" wrapText="1"/>
    </xf>
    <xf numFmtId="0" fontId="84" fillId="25" borderId="170" xfId="0" applyFont="1" applyFill="1" applyBorder="1" applyAlignment="1">
      <alignment vertical="center" wrapText="1"/>
    </xf>
    <xf numFmtId="0" fontId="84" fillId="25" borderId="113" xfId="0" applyFont="1" applyFill="1" applyBorder="1"/>
    <xf numFmtId="0" fontId="84" fillId="25" borderId="113" xfId="263" applyFont="1" applyFill="1" applyBorder="1" applyAlignment="1">
      <alignment vertical="center" wrapText="1"/>
    </xf>
    <xf numFmtId="0" fontId="84" fillId="25" borderId="42" xfId="263" applyFont="1" applyFill="1" applyBorder="1" applyAlignment="1">
      <alignment vertical="center" wrapText="1"/>
    </xf>
    <xf numFmtId="0" fontId="84" fillId="25" borderId="113" xfId="0" applyFont="1" applyFill="1" applyBorder="1" applyAlignment="1">
      <alignment vertical="center"/>
    </xf>
    <xf numFmtId="0" fontId="84" fillId="25" borderId="42" xfId="0" applyFont="1" applyFill="1" applyBorder="1" applyAlignment="1">
      <alignment vertical="center"/>
    </xf>
    <xf numFmtId="0" fontId="84" fillId="25" borderId="81" xfId="0" applyFont="1" applyFill="1" applyBorder="1" applyAlignment="1">
      <alignment vertical="center" wrapText="1"/>
    </xf>
    <xf numFmtId="0" fontId="35" fillId="25" borderId="42" xfId="0" applyFont="1" applyFill="1" applyBorder="1" applyAlignment="1">
      <alignment wrapText="1"/>
    </xf>
    <xf numFmtId="0" fontId="35" fillId="25" borderId="113" xfId="0" applyFont="1" applyFill="1" applyBorder="1" applyAlignment="1">
      <alignment vertical="center"/>
    </xf>
    <xf numFmtId="0" fontId="84" fillId="25" borderId="42" xfId="0" applyFont="1" applyFill="1" applyBorder="1"/>
    <xf numFmtId="0" fontId="85" fillId="25" borderId="42" xfId="0" applyFont="1" applyFill="1" applyBorder="1" applyAlignment="1">
      <alignment vertical="center"/>
    </xf>
    <xf numFmtId="0" fontId="84" fillId="25" borderId="168" xfId="0" applyFont="1" applyFill="1" applyBorder="1" applyAlignment="1">
      <alignment vertical="center"/>
    </xf>
    <xf numFmtId="0" fontId="35" fillId="25" borderId="172" xfId="0" applyFont="1" applyFill="1" applyBorder="1" applyAlignment="1">
      <alignment horizontal="left" vertical="center" wrapText="1"/>
    </xf>
    <xf numFmtId="1" fontId="35" fillId="25" borderId="174" xfId="131" applyNumberFormat="1" applyFont="1" applyFill="1" applyBorder="1" applyAlignment="1">
      <alignment horizontal="left" vertical="center" wrapText="1"/>
    </xf>
    <xf numFmtId="1" fontId="35" fillId="25" borderId="173" xfId="131" applyNumberFormat="1" applyFont="1" applyFill="1" applyBorder="1" applyAlignment="1">
      <alignment horizontal="left" vertical="center" wrapText="1"/>
    </xf>
    <xf numFmtId="0" fontId="35" fillId="25" borderId="124" xfId="0" applyFont="1" applyFill="1" applyBorder="1" applyAlignment="1">
      <alignment horizontal="left" vertical="center" wrapText="1" indent="2"/>
    </xf>
    <xf numFmtId="0" fontId="35" fillId="25" borderId="124" xfId="0" applyFont="1" applyFill="1" applyBorder="1" applyAlignment="1">
      <alignment horizontal="left" vertical="center" wrapText="1" indent="4"/>
    </xf>
    <xf numFmtId="10" fontId="35" fillId="25" borderId="125" xfId="131" applyNumberFormat="1" applyFont="1" applyFill="1" applyBorder="1" applyAlignment="1">
      <alignment horizontal="left" vertical="center"/>
    </xf>
    <xf numFmtId="0" fontId="84" fillId="25" borderId="175" xfId="0" applyFont="1" applyFill="1" applyBorder="1"/>
    <xf numFmtId="0" fontId="84" fillId="25" borderId="42" xfId="0" applyFont="1" applyFill="1" applyBorder="1" applyAlignment="1">
      <alignment wrapText="1"/>
    </xf>
    <xf numFmtId="0" fontId="84" fillId="25" borderId="42" xfId="0" applyFont="1" applyFill="1" applyBorder="1" applyAlignment="1">
      <alignment horizontal="left" vertical="center" indent="5"/>
    </xf>
    <xf numFmtId="0" fontId="35" fillId="25" borderId="81" xfId="0" applyFont="1" applyFill="1" applyBorder="1" applyAlignment="1">
      <alignment horizontal="left" vertical="center" wrapText="1" indent="2"/>
    </xf>
    <xf numFmtId="0" fontId="84" fillId="25" borderId="113" xfId="0" applyFont="1" applyFill="1" applyBorder="1" applyAlignment="1">
      <alignment horizontal="left" vertical="center" wrapText="1"/>
    </xf>
    <xf numFmtId="0" fontId="84" fillId="25" borderId="42" xfId="0" applyFont="1" applyFill="1" applyBorder="1" applyAlignment="1">
      <alignment horizontal="left" vertical="center" wrapText="1"/>
    </xf>
    <xf numFmtId="0" fontId="83" fillId="25" borderId="42" xfId="0" applyFont="1" applyFill="1" applyBorder="1" applyAlignment="1">
      <alignment horizontal="left" vertical="center" wrapText="1"/>
    </xf>
    <xf numFmtId="0" fontId="35" fillId="25" borderId="48" xfId="0" applyFont="1" applyFill="1" applyBorder="1"/>
    <xf numFmtId="0" fontId="84" fillId="25" borderId="42" xfId="0" applyFont="1" applyFill="1" applyBorder="1" applyAlignment="1">
      <alignment horizontal="left" vertical="center" indent="3"/>
    </xf>
    <xf numFmtId="0" fontId="83" fillId="25" borderId="113" xfId="0" applyFont="1" applyFill="1" applyBorder="1" applyAlignment="1">
      <alignment horizontal="left" vertical="center" wrapText="1"/>
    </xf>
    <xf numFmtId="175" fontId="35" fillId="0" borderId="0" xfId="0" applyNumberFormat="1" applyFont="1"/>
    <xf numFmtId="0" fontId="35" fillId="25" borderId="42" xfId="131" applyNumberFormat="1" applyFont="1" applyFill="1" applyBorder="1" applyAlignment="1">
      <alignment horizontal="left" vertical="center" wrapText="1"/>
    </xf>
    <xf numFmtId="0" fontId="35" fillId="25" borderId="44" xfId="0" applyFont="1" applyFill="1" applyBorder="1" applyAlignment="1">
      <alignment horizontal="left" vertical="center" wrapText="1"/>
    </xf>
    <xf numFmtId="0" fontId="35" fillId="25" borderId="45" xfId="0" applyFont="1" applyFill="1" applyBorder="1" applyAlignment="1">
      <alignment horizontal="left" vertical="center" wrapText="1"/>
    </xf>
    <xf numFmtId="0" fontId="35" fillId="25" borderId="166" xfId="131" applyNumberFormat="1" applyFont="1" applyFill="1" applyBorder="1" applyAlignment="1">
      <alignment horizontal="left" vertical="center" wrapText="1"/>
    </xf>
    <xf numFmtId="0" fontId="35" fillId="25" borderId="81" xfId="131" applyNumberFormat="1" applyFont="1" applyFill="1" applyBorder="1" applyAlignment="1">
      <alignment horizontal="left" vertical="center" wrapText="1"/>
    </xf>
    <xf numFmtId="0" fontId="35" fillId="25" borderId="81" xfId="131" applyNumberFormat="1" applyFont="1" applyFill="1" applyBorder="1" applyAlignment="1">
      <alignment horizontal="left" vertical="top" wrapText="1"/>
    </xf>
    <xf numFmtId="0" fontId="35" fillId="33" borderId="44" xfId="0" applyFont="1" applyFill="1" applyBorder="1" applyAlignment="1">
      <alignment horizontal="left" vertical="center" wrapText="1"/>
    </xf>
    <xf numFmtId="0" fontId="84" fillId="25" borderId="175" xfId="0" applyFont="1" applyFill="1" applyBorder="1" applyAlignment="1">
      <alignment wrapText="1"/>
    </xf>
    <xf numFmtId="0" fontId="84" fillId="25" borderId="113" xfId="0" applyFont="1" applyFill="1" applyBorder="1" applyAlignment="1">
      <alignment wrapText="1"/>
    </xf>
    <xf numFmtId="0" fontId="84" fillId="25" borderId="168" xfId="0" applyFont="1" applyFill="1" applyBorder="1" applyAlignment="1">
      <alignment horizontal="left" vertical="center" wrapText="1"/>
    </xf>
    <xf numFmtId="0" fontId="35" fillId="0" borderId="14" xfId="0" applyFont="1" applyFill="1" applyBorder="1" applyAlignment="1">
      <alignment vertical="center" wrapText="1"/>
    </xf>
    <xf numFmtId="176" fontId="35" fillId="0" borderId="123" xfId="0" applyNumberFormat="1" applyFont="1" applyFill="1" applyBorder="1" applyAlignment="1">
      <alignment vertical="center" wrapText="1"/>
    </xf>
    <xf numFmtId="0" fontId="84" fillId="25" borderId="124" xfId="0" applyFont="1" applyFill="1" applyBorder="1" applyAlignment="1">
      <alignment wrapText="1"/>
    </xf>
    <xf numFmtId="0" fontId="84" fillId="25" borderId="175" xfId="0" applyFont="1" applyFill="1" applyBorder="1" applyAlignment="1">
      <alignment vertical="center" wrapText="1"/>
    </xf>
    <xf numFmtId="0" fontId="84" fillId="25" borderId="168" xfId="0" applyFont="1" applyFill="1" applyBorder="1" applyAlignment="1">
      <alignment wrapText="1"/>
    </xf>
    <xf numFmtId="0" fontId="84" fillId="25" borderId="0" xfId="0" applyFont="1" applyFill="1" applyAlignment="1">
      <alignment wrapText="1"/>
    </xf>
    <xf numFmtId="0" fontId="35" fillId="25" borderId="83" xfId="0" applyFont="1" applyFill="1" applyBorder="1" applyAlignment="1">
      <alignment horizontal="center"/>
    </xf>
    <xf numFmtId="0" fontId="35" fillId="25" borderId="58" xfId="0" applyFont="1" applyFill="1" applyBorder="1" applyAlignment="1">
      <alignment horizontal="left" vertical="top" wrapText="1"/>
    </xf>
    <xf numFmtId="9" fontId="35" fillId="25" borderId="106" xfId="133" applyFont="1" applyFill="1" applyBorder="1" applyAlignment="1">
      <alignment horizontal="center" vertical="center"/>
    </xf>
    <xf numFmtId="180" fontId="35" fillId="25" borderId="106" xfId="133" applyNumberFormat="1" applyFont="1" applyFill="1" applyBorder="1" applyAlignment="1">
      <alignment horizontal="center" vertical="center"/>
    </xf>
    <xf numFmtId="180" fontId="35" fillId="25" borderId="111" xfId="133" applyNumberFormat="1" applyFont="1" applyFill="1" applyBorder="1" applyAlignment="1">
      <alignment horizontal="center" vertical="center"/>
    </xf>
    <xf numFmtId="180" fontId="35" fillId="25" borderId="71" xfId="133" applyNumberFormat="1" applyFont="1" applyFill="1" applyBorder="1" applyAlignment="1">
      <alignment horizontal="center" vertical="center"/>
    </xf>
    <xf numFmtId="185" fontId="35" fillId="32" borderId="42" xfId="131" applyNumberFormat="1" applyFont="1" applyFill="1" applyBorder="1"/>
    <xf numFmtId="166" fontId="35" fillId="28" borderId="42" xfId="131" applyFont="1" applyFill="1" applyBorder="1"/>
    <xf numFmtId="10" fontId="35" fillId="32" borderId="151" xfId="133" applyNumberFormat="1" applyFont="1" applyFill="1" applyBorder="1"/>
    <xf numFmtId="10" fontId="35" fillId="28" borderId="43" xfId="133" applyNumberFormat="1" applyFont="1" applyFill="1" applyBorder="1"/>
    <xf numFmtId="0" fontId="35" fillId="26" borderId="42" xfId="131" applyNumberFormat="1" applyFont="1" applyFill="1" applyBorder="1" applyAlignment="1">
      <alignment horizontal="left" vertical="center" wrapText="1"/>
    </xf>
    <xf numFmtId="187" fontId="35" fillId="25" borderId="166" xfId="131" applyNumberFormat="1" applyFont="1" applyFill="1" applyBorder="1" applyAlignment="1">
      <alignment horizontal="center" vertical="center" wrapText="1"/>
    </xf>
    <xf numFmtId="187" fontId="35" fillId="25" borderId="156" xfId="131" applyNumberFormat="1" applyFont="1" applyFill="1" applyBorder="1" applyAlignment="1">
      <alignment horizontal="center" vertical="center" wrapText="1"/>
    </xf>
    <xf numFmtId="187" fontId="35" fillId="25" borderId="81" xfId="131" applyNumberFormat="1" applyFont="1" applyFill="1" applyBorder="1" applyAlignment="1">
      <alignment horizontal="center" vertical="center" wrapText="1"/>
    </xf>
    <xf numFmtId="187" fontId="35" fillId="25" borderId="137" xfId="131" applyNumberFormat="1" applyFont="1" applyFill="1" applyBorder="1" applyAlignment="1">
      <alignment horizontal="center" vertical="center" wrapText="1"/>
    </xf>
    <xf numFmtId="187" fontId="35" fillId="25" borderId="42" xfId="131" applyNumberFormat="1" applyFont="1" applyFill="1" applyBorder="1" applyAlignment="1">
      <alignment horizontal="center" vertical="center" wrapText="1"/>
    </xf>
    <xf numFmtId="187" fontId="35" fillId="25" borderId="43" xfId="131" applyNumberFormat="1" applyFont="1" applyFill="1" applyBorder="1" applyAlignment="1">
      <alignment horizontal="center" vertical="center" wrapText="1"/>
    </xf>
    <xf numFmtId="187" fontId="35" fillId="2" borderId="159" xfId="131" applyNumberFormat="1" applyFont="1" applyFill="1" applyBorder="1" applyAlignment="1">
      <alignment horizontal="center" vertical="center" wrapText="1"/>
    </xf>
    <xf numFmtId="187" fontId="35" fillId="25" borderId="158" xfId="131" applyNumberFormat="1" applyFont="1" applyFill="1" applyBorder="1" applyAlignment="1">
      <alignment horizontal="center" vertical="center" wrapText="1"/>
    </xf>
    <xf numFmtId="10" fontId="35" fillId="25" borderId="125" xfId="131" applyNumberFormat="1" applyFont="1" applyFill="1" applyBorder="1" applyAlignment="1">
      <alignment horizontal="left" vertical="center" wrapText="1"/>
    </xf>
    <xf numFmtId="10" fontId="35" fillId="25" borderId="114" xfId="131" applyNumberFormat="1" applyFont="1" applyFill="1" applyBorder="1" applyAlignment="1">
      <alignment horizontal="left" vertical="center" wrapText="1"/>
    </xf>
    <xf numFmtId="0" fontId="35" fillId="25" borderId="175" xfId="0" applyFont="1" applyFill="1" applyBorder="1" applyAlignment="1">
      <alignment horizontal="left" vertical="center" wrapText="1"/>
    </xf>
    <xf numFmtId="0" fontId="35" fillId="25" borderId="48" xfId="0" applyFont="1" applyFill="1" applyBorder="1" applyAlignment="1">
      <alignment wrapText="1"/>
    </xf>
    <xf numFmtId="0" fontId="35" fillId="25" borderId="48" xfId="0" applyFont="1" applyFill="1" applyBorder="1" applyAlignment="1">
      <alignment horizontal="left" vertical="center" wrapText="1"/>
    </xf>
    <xf numFmtId="1" fontId="35" fillId="25" borderId="133" xfId="131" applyNumberFormat="1" applyFont="1" applyFill="1" applyBorder="1" applyAlignment="1">
      <alignment horizontal="left" vertical="center"/>
    </xf>
    <xf numFmtId="1" fontId="35" fillId="25" borderId="48" xfId="131" applyNumberFormat="1" applyFont="1" applyFill="1" applyBorder="1" applyAlignment="1">
      <alignment horizontal="left" vertical="center" wrapText="1"/>
    </xf>
    <xf numFmtId="0" fontId="35" fillId="2" borderId="17" xfId="0" applyFont="1" applyFill="1" applyBorder="1" applyAlignment="1">
      <alignment vertical="center" wrapText="1"/>
    </xf>
    <xf numFmtId="0" fontId="84" fillId="25" borderId="124" xfId="0" applyFont="1" applyFill="1" applyBorder="1"/>
    <xf numFmtId="0" fontId="35" fillId="25" borderId="124" xfId="0" applyFont="1" applyFill="1" applyBorder="1" applyAlignment="1">
      <alignment vertical="top" wrapText="1"/>
    </xf>
    <xf numFmtId="0" fontId="35" fillId="25" borderId="124" xfId="0" applyFont="1" applyFill="1" applyBorder="1" applyAlignment="1">
      <alignment vertical="center" wrapText="1"/>
    </xf>
    <xf numFmtId="0" fontId="84" fillId="25" borderId="124" xfId="263" applyFont="1" applyFill="1" applyBorder="1" applyAlignment="1">
      <alignment vertical="center" wrapText="1"/>
    </xf>
    <xf numFmtId="0" fontId="35" fillId="25" borderId="42" xfId="0" applyFont="1" applyFill="1" applyBorder="1" applyAlignment="1">
      <alignment vertical="top" wrapText="1"/>
    </xf>
    <xf numFmtId="0" fontId="35" fillId="25" borderId="81" xfId="0" applyFont="1" applyFill="1" applyBorder="1" applyAlignment="1">
      <alignment vertical="top" wrapText="1"/>
    </xf>
    <xf numFmtId="1" fontId="35" fillId="25" borderId="176" xfId="131" applyNumberFormat="1" applyFont="1" applyFill="1" applyBorder="1" applyAlignment="1">
      <alignment horizontal="left" vertical="center"/>
    </xf>
    <xf numFmtId="1" fontId="35" fillId="25" borderId="133" xfId="131" applyNumberFormat="1" applyFont="1" applyFill="1" applyBorder="1" applyAlignment="1">
      <alignment horizontal="left" vertical="center" wrapText="1"/>
    </xf>
    <xf numFmtId="0" fontId="35" fillId="25" borderId="168" xfId="0" applyFont="1" applyFill="1" applyBorder="1" applyAlignment="1">
      <alignment horizontal="left" vertical="center" wrapText="1"/>
    </xf>
    <xf numFmtId="1" fontId="35" fillId="25" borderId="177" xfId="131" applyNumberFormat="1" applyFont="1" applyFill="1" applyBorder="1" applyAlignment="1">
      <alignment horizontal="left" vertical="center"/>
    </xf>
    <xf numFmtId="1" fontId="35" fillId="25" borderId="178" xfId="131" applyNumberFormat="1" applyFont="1" applyFill="1" applyBorder="1" applyAlignment="1">
      <alignment horizontal="left" vertical="center"/>
    </xf>
    <xf numFmtId="0" fontId="35" fillId="25" borderId="177" xfId="0" applyFont="1" applyFill="1" applyBorder="1" applyAlignment="1">
      <alignment horizontal="left" vertical="center" wrapText="1"/>
    </xf>
    <xf numFmtId="0" fontId="84" fillId="42" borderId="179" xfId="0" applyFont="1" applyFill="1" applyBorder="1" applyAlignment="1">
      <alignment vertical="center"/>
    </xf>
    <xf numFmtId="0" fontId="35" fillId="42" borderId="180" xfId="0" applyFont="1" applyFill="1" applyBorder="1" applyAlignment="1">
      <alignment vertical="center"/>
    </xf>
    <xf numFmtId="0" fontId="84" fillId="42" borderId="181" xfId="0" applyFont="1" applyFill="1" applyBorder="1" applyAlignment="1">
      <alignment vertical="center"/>
    </xf>
    <xf numFmtId="0" fontId="35" fillId="42" borderId="182" xfId="0" applyFont="1" applyFill="1" applyBorder="1" applyAlignment="1">
      <alignment vertical="center"/>
    </xf>
    <xf numFmtId="0" fontId="84" fillId="42" borderId="181" xfId="0" applyFont="1" applyFill="1" applyBorder="1" applyAlignment="1">
      <alignment vertical="center" wrapText="1"/>
    </xf>
    <xf numFmtId="9" fontId="35" fillId="30" borderId="132" xfId="133" applyFont="1" applyFill="1" applyBorder="1"/>
    <xf numFmtId="10" fontId="35" fillId="26" borderId="132" xfId="133" applyNumberFormat="1" applyFont="1" applyFill="1" applyBorder="1"/>
    <xf numFmtId="0" fontId="35" fillId="2" borderId="14" xfId="0" applyFont="1" applyFill="1" applyBorder="1" applyAlignment="1">
      <alignment horizontal="left" vertical="center" wrapText="1"/>
    </xf>
    <xf numFmtId="0" fontId="35" fillId="2" borderId="15" xfId="0" applyFont="1" applyFill="1" applyBorder="1" applyAlignment="1">
      <alignment horizontal="left" vertical="center"/>
    </xf>
    <xf numFmtId="0" fontId="35" fillId="2" borderId="16" xfId="0" applyFont="1" applyFill="1" applyBorder="1" applyAlignment="1">
      <alignment horizontal="left" vertical="center"/>
    </xf>
    <xf numFmtId="0" fontId="35" fillId="2" borderId="17" xfId="0" applyFont="1" applyFill="1" applyBorder="1" applyAlignment="1">
      <alignment horizontal="left" vertical="center"/>
    </xf>
    <xf numFmtId="0" fontId="35" fillId="2" borderId="0" xfId="0" applyFont="1" applyFill="1" applyBorder="1" applyAlignment="1">
      <alignment horizontal="left" vertical="center"/>
    </xf>
    <xf numFmtId="0" fontId="35" fillId="2" borderId="120" xfId="0" applyFont="1" applyFill="1" applyBorder="1" applyAlignment="1">
      <alignment horizontal="left" vertical="center"/>
    </xf>
    <xf numFmtId="0" fontId="35" fillId="2" borderId="18" xfId="0" applyFont="1" applyFill="1" applyBorder="1" applyAlignment="1">
      <alignment horizontal="left" vertical="center"/>
    </xf>
    <xf numFmtId="0" fontId="35" fillId="2" borderId="5" xfId="0" applyFont="1" applyFill="1" applyBorder="1" applyAlignment="1">
      <alignment horizontal="left" vertical="center"/>
    </xf>
    <xf numFmtId="0" fontId="35" fillId="2" borderId="19" xfId="0" applyFont="1" applyFill="1" applyBorder="1" applyAlignment="1">
      <alignment horizontal="left" vertical="center"/>
    </xf>
    <xf numFmtId="0" fontId="35" fillId="2" borderId="15" xfId="0" applyFont="1" applyFill="1" applyBorder="1" applyAlignment="1">
      <alignment horizontal="left" vertical="center" wrapText="1"/>
    </xf>
    <xf numFmtId="0" fontId="35" fillId="2" borderId="16"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35" fillId="2" borderId="0" xfId="0" applyFont="1" applyFill="1" applyBorder="1" applyAlignment="1">
      <alignment horizontal="left" vertical="center" wrapText="1"/>
    </xf>
    <xf numFmtId="0" fontId="35" fillId="2" borderId="120" xfId="0" applyFont="1" applyFill="1" applyBorder="1" applyAlignment="1">
      <alignment horizontal="left" vertical="center" wrapText="1"/>
    </xf>
    <xf numFmtId="0" fontId="35" fillId="2" borderId="18"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35" fillId="2" borderId="19" xfId="0" applyFont="1" applyFill="1" applyBorder="1" applyAlignment="1">
      <alignment horizontal="left" vertical="center" wrapText="1"/>
    </xf>
    <xf numFmtId="0" fontId="35" fillId="2" borderId="146" xfId="0" applyFont="1" applyFill="1" applyBorder="1" applyAlignment="1" applyProtection="1">
      <alignment horizontal="center" vertical="center"/>
    </xf>
    <xf numFmtId="0" fontId="35" fillId="2" borderId="151" xfId="0" applyFont="1" applyFill="1" applyBorder="1" applyAlignment="1" applyProtection="1">
      <alignment horizontal="center" vertical="center"/>
    </xf>
    <xf numFmtId="0" fontId="41" fillId="27" borderId="146" xfId="0" applyFont="1" applyFill="1" applyBorder="1" applyAlignment="1" applyProtection="1">
      <alignment horizontal="center" vertical="center"/>
    </xf>
    <xf numFmtId="0" fontId="41" fillId="27" borderId="151" xfId="0" applyFont="1" applyFill="1" applyBorder="1" applyAlignment="1" applyProtection="1">
      <alignment horizontal="center" vertical="center"/>
    </xf>
    <xf numFmtId="0" fontId="49" fillId="29" borderId="146" xfId="132" applyFont="1" applyBorder="1" applyAlignment="1" applyProtection="1">
      <alignment horizontal="center" vertical="center"/>
    </xf>
    <xf numFmtId="0" fontId="49" fillId="29" borderId="151" xfId="132" applyFont="1" applyBorder="1" applyAlignment="1" applyProtection="1">
      <alignment horizontal="center" vertical="center"/>
    </xf>
    <xf numFmtId="0" fontId="35" fillId="26" borderId="146" xfId="0" applyFont="1" applyFill="1" applyBorder="1" applyAlignment="1">
      <alignment horizontal="center"/>
    </xf>
    <xf numFmtId="0" fontId="35" fillId="26" borderId="151" xfId="0" applyFont="1" applyFill="1" applyBorder="1" applyAlignment="1">
      <alignment horizontal="center"/>
    </xf>
    <xf numFmtId="0" fontId="35" fillId="2" borderId="14" xfId="0" applyFont="1" applyFill="1" applyBorder="1" applyAlignment="1">
      <alignment horizontal="left" wrapText="1"/>
    </xf>
    <xf numFmtId="0" fontId="35" fillId="2" borderId="15" xfId="0" applyFont="1" applyFill="1" applyBorder="1" applyAlignment="1">
      <alignment horizontal="left" wrapText="1"/>
    </xf>
    <xf numFmtId="0" fontId="35" fillId="2" borderId="16" xfId="0" applyFont="1" applyFill="1" applyBorder="1" applyAlignment="1">
      <alignment horizontal="left" wrapText="1"/>
    </xf>
    <xf numFmtId="0" fontId="35" fillId="2" borderId="17" xfId="0" applyFont="1" applyFill="1" applyBorder="1" applyAlignment="1">
      <alignment horizontal="left" wrapText="1"/>
    </xf>
    <xf numFmtId="0" fontId="35" fillId="2" borderId="0" xfId="0" applyFont="1" applyFill="1" applyBorder="1" applyAlignment="1">
      <alignment horizontal="left" wrapText="1"/>
    </xf>
    <xf numFmtId="0" fontId="35" fillId="2" borderId="120" xfId="0" applyFont="1" applyFill="1" applyBorder="1" applyAlignment="1">
      <alignment horizontal="left" wrapText="1"/>
    </xf>
    <xf numFmtId="0" fontId="35" fillId="2" borderId="18" xfId="0" applyFont="1" applyFill="1" applyBorder="1" applyAlignment="1">
      <alignment horizontal="left" wrapText="1"/>
    </xf>
    <xf numFmtId="0" fontId="35" fillId="2" borderId="5" xfId="0" applyFont="1" applyFill="1" applyBorder="1" applyAlignment="1">
      <alignment horizontal="left" wrapText="1"/>
    </xf>
    <xf numFmtId="0" fontId="35" fillId="2" borderId="19" xfId="0" applyFont="1" applyFill="1" applyBorder="1" applyAlignment="1">
      <alignment horizontal="left" wrapText="1"/>
    </xf>
    <xf numFmtId="0" fontId="35" fillId="28" borderId="146" xfId="0" applyFont="1" applyFill="1" applyBorder="1" applyAlignment="1">
      <alignment horizontal="left"/>
    </xf>
    <xf numFmtId="0" fontId="35" fillId="28" borderId="147" xfId="0" applyFont="1" applyFill="1" applyBorder="1" applyAlignment="1">
      <alignment horizontal="left"/>
    </xf>
    <xf numFmtId="0" fontId="35" fillId="28" borderId="151" xfId="0" applyFont="1" applyFill="1" applyBorder="1" applyAlignment="1">
      <alignment horizontal="left"/>
    </xf>
    <xf numFmtId="0" fontId="39" fillId="2" borderId="14" xfId="0" quotePrefix="1" applyFont="1" applyFill="1" applyBorder="1" applyAlignment="1">
      <alignment horizontal="left" vertical="center" wrapText="1"/>
    </xf>
    <xf numFmtId="0" fontId="35" fillId="39" borderId="146" xfId="0" applyFont="1" applyFill="1" applyBorder="1" applyAlignment="1">
      <alignment horizontal="left"/>
    </xf>
    <xf numFmtId="0" fontId="35" fillId="39" borderId="147" xfId="0" applyFont="1" applyFill="1" applyBorder="1" applyAlignment="1">
      <alignment horizontal="left"/>
    </xf>
    <xf numFmtId="0" fontId="35" fillId="39" borderId="151" xfId="0" applyFont="1" applyFill="1" applyBorder="1" applyAlignment="1">
      <alignment horizontal="left"/>
    </xf>
    <xf numFmtId="0" fontId="35" fillId="37" borderId="146" xfId="0" applyFont="1" applyFill="1" applyBorder="1" applyAlignment="1">
      <alignment horizontal="left"/>
    </xf>
    <xf numFmtId="0" fontId="35" fillId="37" borderId="147" xfId="0" applyFont="1" applyFill="1" applyBorder="1" applyAlignment="1">
      <alignment horizontal="left"/>
    </xf>
    <xf numFmtId="0" fontId="35" fillId="37" borderId="151" xfId="0" applyFont="1" applyFill="1" applyBorder="1" applyAlignment="1">
      <alignment horizontal="left"/>
    </xf>
    <xf numFmtId="0" fontId="35" fillId="25" borderId="146" xfId="261" applyFont="1" applyFill="1" applyBorder="1" applyAlignment="1" applyProtection="1">
      <alignment horizontal="center" vertical="center"/>
    </xf>
    <xf numFmtId="0" fontId="35" fillId="25" borderId="151" xfId="261" applyFont="1" applyFill="1" applyBorder="1" applyAlignment="1" applyProtection="1">
      <alignment horizontal="center" vertical="center"/>
    </xf>
    <xf numFmtId="0" fontId="35" fillId="28" borderId="0" xfId="0" applyFont="1" applyFill="1" applyAlignment="1">
      <alignment horizontal="left" wrapText="1"/>
    </xf>
    <xf numFmtId="0" fontId="53" fillId="32" borderId="146" xfId="4" applyFont="1" applyFill="1" applyBorder="1" applyAlignment="1">
      <alignment horizontal="center" vertical="center"/>
    </xf>
    <xf numFmtId="0" fontId="53" fillId="32" borderId="147" xfId="4" applyFont="1" applyFill="1" applyBorder="1" applyAlignment="1">
      <alignment horizontal="center" vertical="center"/>
    </xf>
    <xf numFmtId="0" fontId="53" fillId="32" borderId="151" xfId="4" applyFont="1" applyFill="1" applyBorder="1" applyAlignment="1">
      <alignment horizontal="center" vertical="center"/>
    </xf>
    <xf numFmtId="0" fontId="35" fillId="28" borderId="0" xfId="0" applyFont="1" applyFill="1" applyAlignment="1">
      <alignment horizontal="left" vertical="top" wrapText="1"/>
    </xf>
    <xf numFmtId="0" fontId="35" fillId="38" borderId="146" xfId="0" applyFont="1" applyFill="1" applyBorder="1" applyAlignment="1">
      <alignment horizontal="left"/>
    </xf>
    <xf numFmtId="0" fontId="35" fillId="38" borderId="147" xfId="0" applyFont="1" applyFill="1" applyBorder="1" applyAlignment="1">
      <alignment horizontal="left"/>
    </xf>
    <xf numFmtId="0" fontId="35" fillId="38" borderId="151" xfId="0" applyFont="1" applyFill="1" applyBorder="1" applyAlignment="1">
      <alignment horizontal="left"/>
    </xf>
    <xf numFmtId="0" fontId="35" fillId="40" borderId="146" xfId="0" applyFont="1" applyFill="1" applyBorder="1" applyAlignment="1">
      <alignment horizontal="left"/>
    </xf>
    <xf numFmtId="0" fontId="35" fillId="40" borderId="147" xfId="0" applyFont="1" applyFill="1" applyBorder="1" applyAlignment="1">
      <alignment horizontal="left"/>
    </xf>
    <xf numFmtId="0" fontId="35" fillId="40" borderId="151" xfId="0" applyFont="1" applyFill="1" applyBorder="1" applyAlignment="1">
      <alignment horizontal="left"/>
    </xf>
    <xf numFmtId="0" fontId="37" fillId="2" borderId="0" xfId="5" applyFont="1" applyFill="1">
      <alignment horizontal="left" vertical="center"/>
      <protection locked="0"/>
    </xf>
    <xf numFmtId="0" fontId="35" fillId="2" borderId="132" xfId="0" applyNumberFormat="1" applyFont="1" applyFill="1" applyBorder="1" applyAlignment="1">
      <alignment horizontal="center" vertical="center" wrapText="1"/>
    </xf>
    <xf numFmtId="0" fontId="35" fillId="30" borderId="132" xfId="0" applyFont="1" applyFill="1" applyBorder="1" applyAlignment="1">
      <alignment horizontal="center" vertical="center" wrapText="1"/>
    </xf>
    <xf numFmtId="0" fontId="35" fillId="30" borderId="138" xfId="0" applyFont="1" applyFill="1" applyBorder="1" applyAlignment="1">
      <alignment horizontal="center" vertical="center" wrapText="1"/>
    </xf>
    <xf numFmtId="0" fontId="35" fillId="30" borderId="139" xfId="0" applyFont="1" applyFill="1" applyBorder="1" applyAlignment="1">
      <alignment horizontal="center" vertical="center" wrapText="1"/>
    </xf>
    <xf numFmtId="0" fontId="35" fillId="30" borderId="140" xfId="0" applyFont="1" applyFill="1" applyBorder="1" applyAlignment="1">
      <alignment horizontal="center" vertical="center" wrapText="1"/>
    </xf>
    <xf numFmtId="0" fontId="35" fillId="30" borderId="2" xfId="0" applyFont="1" applyFill="1" applyBorder="1" applyAlignment="1">
      <alignment horizontal="center"/>
    </xf>
    <xf numFmtId="0" fontId="35" fillId="30" borderId="3" xfId="0" applyFont="1" applyFill="1" applyBorder="1" applyAlignment="1">
      <alignment horizontal="center"/>
    </xf>
    <xf numFmtId="0" fontId="35" fillId="30" borderId="4" xfId="0" applyFont="1" applyFill="1" applyBorder="1" applyAlignment="1">
      <alignment horizontal="center"/>
    </xf>
    <xf numFmtId="176" fontId="35" fillId="2" borderId="27" xfId="0" applyNumberFormat="1" applyFont="1" applyFill="1" applyBorder="1" applyAlignment="1">
      <alignment horizontal="center" vertical="center" wrapText="1"/>
    </xf>
    <xf numFmtId="176" fontId="35" fillId="2" borderId="31" xfId="0" applyNumberFormat="1" applyFont="1" applyFill="1" applyBorder="1" applyAlignment="1">
      <alignment horizontal="center" vertical="center" wrapText="1"/>
    </xf>
    <xf numFmtId="176" fontId="35" fillId="2" borderId="32" xfId="0" applyNumberFormat="1" applyFont="1" applyFill="1" applyBorder="1" applyAlignment="1">
      <alignment horizontal="center" vertical="center" wrapText="1"/>
    </xf>
    <xf numFmtId="176" fontId="35" fillId="2" borderId="121" xfId="0" applyNumberFormat="1" applyFont="1" applyFill="1" applyBorder="1" applyAlignment="1">
      <alignment horizontal="center" vertical="center" wrapText="1"/>
    </xf>
    <xf numFmtId="176" fontId="39" fillId="2" borderId="121" xfId="0" applyNumberFormat="1" applyFont="1" applyFill="1" applyBorder="1" applyAlignment="1">
      <alignment horizontal="center" vertical="center" wrapText="1"/>
    </xf>
    <xf numFmtId="177" fontId="35" fillId="2" borderId="64" xfId="131" applyNumberFormat="1" applyFont="1" applyFill="1" applyBorder="1" applyAlignment="1">
      <alignment horizontal="center" vertical="center"/>
    </xf>
    <xf numFmtId="177" fontId="35" fillId="2" borderId="49" xfId="131" applyNumberFormat="1" applyFont="1" applyFill="1" applyBorder="1" applyAlignment="1">
      <alignment horizontal="center" vertical="center"/>
    </xf>
    <xf numFmtId="177" fontId="35" fillId="2" borderId="97" xfId="131" applyNumberFormat="1" applyFont="1" applyFill="1" applyBorder="1" applyAlignment="1">
      <alignment horizontal="center" vertical="center"/>
    </xf>
    <xf numFmtId="0" fontId="35" fillId="2" borderId="2" xfId="0" applyFont="1" applyFill="1" applyBorder="1" applyAlignment="1">
      <alignment horizontal="center"/>
    </xf>
    <xf numFmtId="0" fontId="35" fillId="2" borderId="4" xfId="0" applyFont="1" applyFill="1" applyBorder="1" applyAlignment="1">
      <alignment horizontal="center"/>
    </xf>
    <xf numFmtId="176" fontId="35" fillId="2" borderId="2" xfId="0" applyNumberFormat="1" applyFont="1" applyFill="1" applyBorder="1" applyAlignment="1">
      <alignment horizontal="center" vertical="center" wrapText="1"/>
    </xf>
    <xf numFmtId="176" fontId="35" fillId="2" borderId="3" xfId="0" applyNumberFormat="1" applyFont="1" applyFill="1" applyBorder="1" applyAlignment="1">
      <alignment horizontal="center" vertical="center" wrapText="1"/>
    </xf>
    <xf numFmtId="176" fontId="35" fillId="2" borderId="4" xfId="0" applyNumberFormat="1" applyFont="1" applyFill="1" applyBorder="1" applyAlignment="1">
      <alignment horizontal="center" vertical="center" wrapText="1"/>
    </xf>
    <xf numFmtId="177" fontId="35" fillId="25" borderId="64" xfId="131" applyNumberFormat="1" applyFont="1" applyFill="1" applyBorder="1" applyAlignment="1">
      <alignment horizontal="center" vertical="center"/>
    </xf>
    <xf numFmtId="177" fontId="35" fillId="25" borderId="49" xfId="131" applyNumberFormat="1" applyFont="1" applyFill="1" applyBorder="1" applyAlignment="1">
      <alignment horizontal="center" vertical="center"/>
    </xf>
    <xf numFmtId="177" fontId="35" fillId="25" borderId="77" xfId="131" applyNumberFormat="1" applyFont="1" applyFill="1" applyBorder="1" applyAlignment="1">
      <alignment horizontal="center" vertical="center"/>
    </xf>
    <xf numFmtId="177" fontId="35" fillId="2" borderId="77" xfId="131" applyNumberFormat="1" applyFont="1" applyFill="1" applyBorder="1" applyAlignment="1">
      <alignment horizontal="center" vertical="center"/>
    </xf>
    <xf numFmtId="0" fontId="35" fillId="25" borderId="80" xfId="0" applyFont="1" applyFill="1" applyBorder="1" applyAlignment="1">
      <alignment horizontal="center" vertical="center" wrapText="1"/>
    </xf>
    <xf numFmtId="0" fontId="35" fillId="25" borderId="78" xfId="0" applyFont="1" applyFill="1" applyBorder="1" applyAlignment="1">
      <alignment horizontal="center" vertical="center" wrapText="1"/>
    </xf>
    <xf numFmtId="0" fontId="35" fillId="25" borderId="93" xfId="0" applyFont="1" applyFill="1" applyBorder="1" applyAlignment="1">
      <alignment horizontal="center" vertical="center" wrapText="1"/>
    </xf>
    <xf numFmtId="0" fontId="35" fillId="25" borderId="61" xfId="0" applyFont="1" applyFill="1" applyBorder="1" applyAlignment="1">
      <alignment horizontal="left" vertical="center" wrapText="1"/>
    </xf>
    <xf numFmtId="0" fontId="35" fillId="25" borderId="62" xfId="0" applyFont="1" applyFill="1" applyBorder="1" applyAlignment="1">
      <alignment horizontal="left" vertical="center"/>
    </xf>
    <xf numFmtId="0" fontId="35" fillId="25" borderId="63" xfId="0" applyFont="1" applyFill="1" applyBorder="1" applyAlignment="1">
      <alignment horizontal="left" vertical="center"/>
    </xf>
    <xf numFmtId="0" fontId="35" fillId="25" borderId="54" xfId="0" applyFont="1" applyFill="1" applyBorder="1" applyAlignment="1">
      <alignment horizontal="left" vertical="center"/>
    </xf>
    <xf numFmtId="0" fontId="35" fillId="25" borderId="0" xfId="0" applyFont="1" applyFill="1" applyBorder="1" applyAlignment="1">
      <alignment horizontal="left" vertical="center"/>
    </xf>
    <xf numFmtId="0" fontId="35" fillId="25" borderId="55" xfId="0" applyFont="1" applyFill="1" applyBorder="1" applyAlignment="1">
      <alignment horizontal="left" vertical="center"/>
    </xf>
    <xf numFmtId="0" fontId="35" fillId="25" borderId="74" xfId="0" applyFont="1" applyFill="1" applyBorder="1" applyAlignment="1">
      <alignment horizontal="left" vertical="center"/>
    </xf>
    <xf numFmtId="0" fontId="35" fillId="25" borderId="75" xfId="0" applyFont="1" applyFill="1" applyBorder="1" applyAlignment="1">
      <alignment horizontal="left" vertical="center"/>
    </xf>
    <xf numFmtId="0" fontId="35" fillId="25" borderId="76" xfId="0" applyFont="1" applyFill="1" applyBorder="1" applyAlignment="1">
      <alignment horizontal="left" vertical="center"/>
    </xf>
    <xf numFmtId="177" fontId="35" fillId="25" borderId="97" xfId="131" applyNumberFormat="1" applyFont="1" applyFill="1" applyBorder="1" applyAlignment="1">
      <alignment horizontal="center" vertical="center"/>
    </xf>
    <xf numFmtId="0" fontId="35" fillId="25" borderId="79" xfId="0" applyFont="1" applyFill="1" applyBorder="1" applyAlignment="1">
      <alignment horizontal="center" vertical="center" wrapText="1"/>
    </xf>
    <xf numFmtId="0" fontId="35" fillId="25" borderId="62" xfId="0" applyFont="1" applyFill="1" applyBorder="1" applyAlignment="1">
      <alignment horizontal="left" vertical="center" wrapText="1"/>
    </xf>
    <xf numFmtId="0" fontId="35" fillId="25" borderId="63" xfId="0" applyFont="1" applyFill="1" applyBorder="1" applyAlignment="1">
      <alignment horizontal="left" vertical="center" wrapText="1"/>
    </xf>
    <xf numFmtId="0" fontId="35" fillId="25" borderId="54" xfId="0" applyFont="1" applyFill="1" applyBorder="1" applyAlignment="1">
      <alignment horizontal="left" vertical="center" wrapText="1"/>
    </xf>
    <xf numFmtId="0" fontId="35" fillId="25" borderId="0" xfId="0" applyFont="1" applyFill="1" applyBorder="1" applyAlignment="1">
      <alignment horizontal="left" vertical="center" wrapText="1"/>
    </xf>
    <xf numFmtId="0" fontId="35" fillId="25" borderId="55" xfId="0" applyFont="1" applyFill="1" applyBorder="1" applyAlignment="1">
      <alignment horizontal="left" vertical="center" wrapText="1"/>
    </xf>
    <xf numFmtId="0" fontId="35" fillId="25" borderId="74" xfId="0" applyFont="1" applyFill="1" applyBorder="1" applyAlignment="1">
      <alignment horizontal="left" vertical="center" wrapText="1"/>
    </xf>
    <xf numFmtId="0" fontId="35" fillId="25" borderId="75" xfId="0" applyFont="1" applyFill="1" applyBorder="1" applyAlignment="1">
      <alignment horizontal="left" vertical="center" wrapText="1"/>
    </xf>
    <xf numFmtId="0" fontId="35" fillId="25" borderId="76" xfId="0" applyFont="1" applyFill="1" applyBorder="1" applyAlignment="1">
      <alignment horizontal="left" vertical="center" wrapText="1"/>
    </xf>
    <xf numFmtId="0" fontId="35" fillId="25" borderId="82" xfId="0" applyFont="1" applyFill="1" applyBorder="1" applyAlignment="1">
      <alignment horizontal="center" vertical="center" wrapText="1"/>
    </xf>
    <xf numFmtId="0" fontId="35" fillId="25" borderId="52" xfId="0" applyFont="1" applyFill="1" applyBorder="1" applyAlignment="1">
      <alignment horizontal="left" vertical="center" wrapText="1"/>
    </xf>
    <xf numFmtId="0" fontId="35" fillId="25" borderId="15" xfId="0" applyFont="1" applyFill="1" applyBorder="1" applyAlignment="1">
      <alignment horizontal="left" vertical="center"/>
    </xf>
    <xf numFmtId="0" fontId="35" fillId="25" borderId="53" xfId="0" applyFont="1" applyFill="1" applyBorder="1" applyAlignment="1">
      <alignment horizontal="left" vertical="center"/>
    </xf>
    <xf numFmtId="177" fontId="35" fillId="25" borderId="48" xfId="131" applyNumberFormat="1" applyFont="1" applyFill="1" applyBorder="1" applyAlignment="1">
      <alignment horizontal="center" vertical="center"/>
    </xf>
    <xf numFmtId="176" fontId="35" fillId="2" borderId="14" xfId="0" applyNumberFormat="1" applyFont="1" applyFill="1" applyBorder="1" applyAlignment="1">
      <alignment horizontal="center" vertical="center" wrapText="1"/>
    </xf>
    <xf numFmtId="176" fontId="35" fillId="2" borderId="15" xfId="0" applyNumberFormat="1" applyFont="1" applyFill="1" applyBorder="1" applyAlignment="1">
      <alignment horizontal="center" vertical="center" wrapText="1"/>
    </xf>
    <xf numFmtId="176" fontId="35" fillId="2" borderId="16" xfId="0" applyNumberFormat="1" applyFont="1" applyFill="1" applyBorder="1" applyAlignment="1">
      <alignment horizontal="center" vertical="center" wrapText="1"/>
    </xf>
    <xf numFmtId="176" fontId="35" fillId="2" borderId="18" xfId="0" applyNumberFormat="1" applyFont="1" applyFill="1" applyBorder="1" applyAlignment="1">
      <alignment horizontal="center" vertical="center" wrapText="1"/>
    </xf>
    <xf numFmtId="176" fontId="35" fillId="2" borderId="5" xfId="0" applyNumberFormat="1" applyFont="1" applyFill="1" applyBorder="1" applyAlignment="1">
      <alignment horizontal="center" vertical="center" wrapText="1"/>
    </xf>
    <xf numFmtId="176" fontId="35" fillId="2" borderId="19" xfId="0" applyNumberFormat="1" applyFont="1" applyFill="1" applyBorder="1" applyAlignment="1">
      <alignment horizontal="center" vertical="center" wrapText="1"/>
    </xf>
    <xf numFmtId="0" fontId="35" fillId="2" borderId="2" xfId="0" applyFont="1" applyFill="1" applyBorder="1" applyAlignment="1">
      <alignment horizontal="center" wrapText="1"/>
    </xf>
    <xf numFmtId="0" fontId="35" fillId="2" borderId="3" xfId="0" applyFont="1" applyFill="1" applyBorder="1" applyAlignment="1">
      <alignment horizontal="center" wrapText="1"/>
    </xf>
    <xf numFmtId="0" fontId="35" fillId="2" borderId="4" xfId="0" applyFont="1" applyFill="1" applyBorder="1" applyAlignment="1">
      <alignment horizontal="center" wrapText="1"/>
    </xf>
    <xf numFmtId="177" fontId="35" fillId="2" borderId="48" xfId="131" applyNumberFormat="1" applyFont="1" applyFill="1" applyBorder="1" applyAlignment="1">
      <alignment horizontal="center" vertical="center"/>
    </xf>
    <xf numFmtId="0" fontId="35" fillId="25" borderId="94" xfId="0" applyFont="1" applyFill="1" applyBorder="1" applyAlignment="1">
      <alignment horizontal="left" vertical="center"/>
    </xf>
    <xf numFmtId="0" fontId="35" fillId="25" borderId="5" xfId="0" applyFont="1" applyFill="1" applyBorder="1" applyAlignment="1">
      <alignment horizontal="left" vertical="center"/>
    </xf>
    <xf numFmtId="0" fontId="35" fillId="25" borderId="95" xfId="0" applyFont="1" applyFill="1" applyBorder="1" applyAlignment="1">
      <alignment horizontal="left" vertical="center"/>
    </xf>
    <xf numFmtId="0" fontId="35" fillId="2" borderId="121" xfId="0" applyFont="1" applyFill="1" applyBorder="1" applyAlignment="1">
      <alignment horizontal="center"/>
    </xf>
    <xf numFmtId="0" fontId="35" fillId="2" borderId="5" xfId="0" applyNumberFormat="1" applyFont="1" applyFill="1" applyBorder="1" applyAlignment="1">
      <alignment horizontal="center" vertical="center" wrapText="1"/>
    </xf>
    <xf numFmtId="0" fontId="81" fillId="2" borderId="0" xfId="0" applyFont="1" applyFill="1" applyAlignment="1">
      <alignment horizontal="left" vertical="top" wrapText="1"/>
    </xf>
    <xf numFmtId="0" fontId="81" fillId="2" borderId="0" xfId="0" applyFont="1" applyFill="1" applyAlignment="1">
      <alignment horizontal="left" wrapText="1"/>
    </xf>
    <xf numFmtId="0" fontId="81" fillId="2" borderId="0" xfId="0" applyFont="1" applyFill="1" applyAlignment="1">
      <alignment horizontal="left" vertical="center" wrapText="1"/>
    </xf>
    <xf numFmtId="186" fontId="81" fillId="2" borderId="0" xfId="0" applyNumberFormat="1" applyFont="1" applyFill="1" applyAlignment="1">
      <alignment horizontal="center"/>
    </xf>
    <xf numFmtId="0" fontId="35" fillId="2" borderId="14" xfId="0" applyFont="1" applyFill="1" applyBorder="1" applyAlignment="1">
      <alignment horizontal="left" vertical="top" wrapText="1"/>
    </xf>
    <xf numFmtId="0" fontId="35" fillId="2" borderId="15" xfId="0" applyFont="1" applyFill="1" applyBorder="1" applyAlignment="1">
      <alignment horizontal="left" vertical="top"/>
    </xf>
    <xf numFmtId="0" fontId="35" fillId="2" borderId="16" xfId="0" applyFont="1" applyFill="1" applyBorder="1" applyAlignment="1">
      <alignment horizontal="left" vertical="top"/>
    </xf>
    <xf numFmtId="0" fontId="35" fillId="2" borderId="17" xfId="0" applyFont="1" applyFill="1" applyBorder="1" applyAlignment="1">
      <alignment horizontal="left" vertical="top"/>
    </xf>
    <xf numFmtId="0" fontId="35" fillId="2" borderId="0" xfId="0" applyFont="1" applyFill="1" applyBorder="1" applyAlignment="1">
      <alignment horizontal="left" vertical="top"/>
    </xf>
    <xf numFmtId="0" fontId="35" fillId="2" borderId="120" xfId="0" applyFont="1" applyFill="1" applyBorder="1" applyAlignment="1">
      <alignment horizontal="left" vertical="top"/>
    </xf>
    <xf numFmtId="0" fontId="35" fillId="2" borderId="18" xfId="0" applyFont="1" applyFill="1" applyBorder="1" applyAlignment="1">
      <alignment horizontal="left" vertical="top"/>
    </xf>
    <xf numFmtId="0" fontId="35" fillId="2" borderId="5" xfId="0" applyFont="1" applyFill="1" applyBorder="1" applyAlignment="1">
      <alignment horizontal="left" vertical="top"/>
    </xf>
    <xf numFmtId="0" fontId="35" fillId="2" borderId="19" xfId="0" applyFont="1" applyFill="1" applyBorder="1" applyAlignment="1">
      <alignment horizontal="left" vertical="top"/>
    </xf>
    <xf numFmtId="0" fontId="39" fillId="2" borderId="14" xfId="0" quotePrefix="1" applyFont="1" applyFill="1" applyBorder="1" applyAlignment="1">
      <alignment horizontal="left" vertical="top" wrapText="1"/>
    </xf>
    <xf numFmtId="0" fontId="39" fillId="2" borderId="15" xfId="0" quotePrefix="1" applyFont="1" applyFill="1" applyBorder="1" applyAlignment="1">
      <alignment horizontal="left" vertical="top" wrapText="1"/>
    </xf>
    <xf numFmtId="0" fontId="39" fillId="2" borderId="16" xfId="0" quotePrefix="1" applyFont="1" applyFill="1" applyBorder="1" applyAlignment="1">
      <alignment horizontal="left" vertical="top" wrapText="1"/>
    </xf>
    <xf numFmtId="0" fontId="39" fillId="2" borderId="17" xfId="0" quotePrefix="1" applyFont="1" applyFill="1" applyBorder="1" applyAlignment="1">
      <alignment horizontal="left" vertical="top" wrapText="1"/>
    </xf>
    <xf numFmtId="0" fontId="39" fillId="2" borderId="0" xfId="0" quotePrefix="1" applyFont="1" applyFill="1" applyBorder="1" applyAlignment="1">
      <alignment horizontal="left" vertical="top" wrapText="1"/>
    </xf>
    <xf numFmtId="0" fontId="39" fillId="2" borderId="120" xfId="0" quotePrefix="1" applyFont="1" applyFill="1" applyBorder="1" applyAlignment="1">
      <alignment horizontal="left" vertical="top" wrapText="1"/>
    </xf>
    <xf numFmtId="0" fontId="39" fillId="2" borderId="18" xfId="0" quotePrefix="1" applyFont="1" applyFill="1" applyBorder="1" applyAlignment="1">
      <alignment horizontal="left" vertical="top" wrapText="1"/>
    </xf>
    <xf numFmtId="0" fontId="39" fillId="2" borderId="5" xfId="0" quotePrefix="1" applyFont="1" applyFill="1" applyBorder="1" applyAlignment="1">
      <alignment horizontal="left" vertical="top" wrapText="1"/>
    </xf>
    <xf numFmtId="0" fontId="39" fillId="2" borderId="19" xfId="0" quotePrefix="1" applyFont="1" applyFill="1" applyBorder="1" applyAlignment="1">
      <alignment horizontal="left" vertical="top" wrapText="1"/>
    </xf>
    <xf numFmtId="0" fontId="35" fillId="2" borderId="15" xfId="0" applyFont="1" applyFill="1" applyBorder="1" applyAlignment="1">
      <alignment horizontal="left" vertical="top" wrapText="1"/>
    </xf>
    <xf numFmtId="0" fontId="35" fillId="2" borderId="16" xfId="0" applyFont="1" applyFill="1" applyBorder="1" applyAlignment="1">
      <alignment horizontal="left" vertical="top" wrapText="1"/>
    </xf>
    <xf numFmtId="0" fontId="35" fillId="2" borderId="17"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120" xfId="0" applyFont="1" applyFill="1" applyBorder="1" applyAlignment="1">
      <alignment horizontal="left" vertical="top" wrapText="1"/>
    </xf>
    <xf numFmtId="0" fontId="35" fillId="2" borderId="18"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19" xfId="0" applyFont="1" applyFill="1" applyBorder="1" applyAlignment="1">
      <alignment horizontal="left" vertical="top" wrapText="1"/>
    </xf>
    <xf numFmtId="0" fontId="35" fillId="32" borderId="146" xfId="0" applyFont="1" applyFill="1" applyBorder="1" applyAlignment="1">
      <alignment horizontal="center"/>
    </xf>
    <xf numFmtId="0" fontId="35" fillId="32" borderId="147" xfId="0" applyFont="1" applyFill="1" applyBorder="1" applyAlignment="1">
      <alignment horizontal="center"/>
    </xf>
    <xf numFmtId="0" fontId="35" fillId="32" borderId="151" xfId="0" applyFont="1" applyFill="1" applyBorder="1" applyAlignment="1">
      <alignment horizontal="center"/>
    </xf>
    <xf numFmtId="0" fontId="58" fillId="32" borderId="146" xfId="631" applyFill="1" applyBorder="1" applyAlignment="1">
      <alignment horizontal="center"/>
    </xf>
  </cellXfs>
  <cellStyles count="632">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Currency 2 2" xfId="338"/>
    <cellStyle name="Assumptions Center Currency 2_Services - NHC" xfId="413"/>
    <cellStyle name="Assumptions Center Currency 3" xfId="337"/>
    <cellStyle name="Assumptions Center Currency_Services - NHC" xfId="414"/>
    <cellStyle name="Assumptions Center Date" xfId="36"/>
    <cellStyle name="Assumptions Center Date 2" xfId="37"/>
    <cellStyle name="Assumptions Center Date 2 2" xfId="340"/>
    <cellStyle name="Assumptions Center Date 2_Services - NHC" xfId="411"/>
    <cellStyle name="Assumptions Center Date 3" xfId="339"/>
    <cellStyle name="Assumptions Center Date_Services - NHC" xfId="412"/>
    <cellStyle name="Assumptions Center Multiple" xfId="38"/>
    <cellStyle name="Assumptions Center Multiple 2" xfId="39"/>
    <cellStyle name="Assumptions Center Multiple 2 2" xfId="342"/>
    <cellStyle name="Assumptions Center Multiple 2_Services - NHC" xfId="409"/>
    <cellStyle name="Assumptions Center Multiple 3" xfId="341"/>
    <cellStyle name="Assumptions Center Multiple_Services - NHC" xfId="410"/>
    <cellStyle name="Assumptions Center Number" xfId="40"/>
    <cellStyle name="Assumptions Center Number 2" xfId="41"/>
    <cellStyle name="Assumptions Center Number 2 2" xfId="344"/>
    <cellStyle name="Assumptions Center Number 2_Services - NHC" xfId="407"/>
    <cellStyle name="Assumptions Center Number 3" xfId="343"/>
    <cellStyle name="Assumptions Center Number_Services - NHC" xfId="408"/>
    <cellStyle name="Assumptions Center Percentage" xfId="42"/>
    <cellStyle name="Assumptions Center Percentage 2" xfId="43"/>
    <cellStyle name="Assumptions Center Percentage 2 2" xfId="346"/>
    <cellStyle name="Assumptions Center Percentage 2_Services - NHC" xfId="405"/>
    <cellStyle name="Assumptions Center Percentage 3" xfId="345"/>
    <cellStyle name="Assumptions Center Percentage_Services - NHC" xfId="406"/>
    <cellStyle name="Assumptions Center Year" xfId="44"/>
    <cellStyle name="Assumptions Center Year 2" xfId="45"/>
    <cellStyle name="Assumptions Center Year 2 2" xfId="348"/>
    <cellStyle name="Assumptions Center Year 2_Services - NHC" xfId="403"/>
    <cellStyle name="Assumptions Center Year 3" xfId="347"/>
    <cellStyle name="Assumptions Center Year_Services - NHC" xfId="404"/>
    <cellStyle name="Assumptions Heading" xfId="46"/>
    <cellStyle name="Assumptions Heading 2" xfId="47"/>
    <cellStyle name="Assumptions Heading 2 2" xfId="261"/>
    <cellStyle name="Assumptions Heading 2_Services - NHC" xfId="401"/>
    <cellStyle name="Assumptions Heading_Services - NHC" xfId="402"/>
    <cellStyle name="Assumptions Right Currency" xfId="48"/>
    <cellStyle name="Assumptions Right Currency 2" xfId="49"/>
    <cellStyle name="Assumptions Right Currency 2 2" xfId="350"/>
    <cellStyle name="Assumptions Right Currency 2_Services - NHC" xfId="400"/>
    <cellStyle name="Assumptions Right Currency 3" xfId="349"/>
    <cellStyle name="Assumptions Right Currency_Services - NHC" xfId="331"/>
    <cellStyle name="Assumptions Right Date" xfId="50"/>
    <cellStyle name="Assumptions Right Date 2" xfId="51"/>
    <cellStyle name="Assumptions Right Date 2 2" xfId="352"/>
    <cellStyle name="Assumptions Right Date 2_Services - NHC" xfId="398"/>
    <cellStyle name="Assumptions Right Date 3" xfId="351"/>
    <cellStyle name="Assumptions Right Date_Services - NHC" xfId="399"/>
    <cellStyle name="Assumptions Right Multiple" xfId="52"/>
    <cellStyle name="Assumptions Right Multiple 2" xfId="53"/>
    <cellStyle name="Assumptions Right Multiple 2 2" xfId="354"/>
    <cellStyle name="Assumptions Right Multiple 2_Services - NHC" xfId="396"/>
    <cellStyle name="Assumptions Right Multiple 3" xfId="353"/>
    <cellStyle name="Assumptions Right Multiple_Services - NHC" xfId="397"/>
    <cellStyle name="Assumptions Right Number" xfId="54"/>
    <cellStyle name="Assumptions Right Number 2" xfId="55"/>
    <cellStyle name="Assumptions Right Number 2 2" xfId="356"/>
    <cellStyle name="Assumptions Right Number 2_Services - NHC" xfId="394"/>
    <cellStyle name="Assumptions Right Number 3" xfId="355"/>
    <cellStyle name="Assumptions Right Number_Services - NHC" xfId="395"/>
    <cellStyle name="Assumptions Right Percentage" xfId="56"/>
    <cellStyle name="Assumptions Right Percentage 2" xfId="57"/>
    <cellStyle name="Assumptions Right Percentage 2 2" xfId="358"/>
    <cellStyle name="Assumptions Right Percentage 2_Services - NHC" xfId="393"/>
    <cellStyle name="Assumptions Right Percentage 3" xfId="357"/>
    <cellStyle name="Assumptions Right Percentage_Services - NHC" xfId="336"/>
    <cellStyle name="Assumptions Right Year" xfId="58"/>
    <cellStyle name="Assumptions Right Year 2" xfId="59"/>
    <cellStyle name="Assumptions Right Year 2 2" xfId="360"/>
    <cellStyle name="Assumptions Right Year 2_Services - NHC" xfId="392"/>
    <cellStyle name="Assumptions Right Year 3" xfId="359"/>
    <cellStyle name="Assumptions Right Year_Services - NHC" xfId="335"/>
    <cellStyle name="Bad" xfId="262" builtinId="27"/>
    <cellStyle name="Bad 2" xfId="60"/>
    <cellStyle name="Bad 3" xfId="542"/>
    <cellStyle name="Calculation 2" xfId="61"/>
    <cellStyle name="Calculation 2 2" xfId="206"/>
    <cellStyle name="Calculation 2 2 2" xfId="490"/>
    <cellStyle name="Calculation 2 2_Services - NHC" xfId="391"/>
    <cellStyle name="Calculation 2 3" xfId="207"/>
    <cellStyle name="Calculation 2 3 2" xfId="491"/>
    <cellStyle name="Calculation 2 3_Services - NHC" xfId="390"/>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10" xfId="544"/>
    <cellStyle name="Comma 2" xfId="234"/>
    <cellStyle name="Comma 2 2" xfId="283"/>
    <cellStyle name="Comma 2 3" xfId="515"/>
    <cellStyle name="Comma 2 4" xfId="271"/>
    <cellStyle name="Comma 2_Services - NHC" xfId="389"/>
    <cellStyle name="Comma 3" xfId="273"/>
    <cellStyle name="Comma 3 2" xfId="284"/>
    <cellStyle name="Comma 4" xfId="275"/>
    <cellStyle name="Comma 4 2" xfId="285"/>
    <cellStyle name="Comma 5" xfId="282"/>
    <cellStyle name="Comma 6" xfId="317"/>
    <cellStyle name="Comma 7" xfId="415"/>
    <cellStyle name="Comma 8" xfId="265"/>
    <cellStyle name="Comma 9" xfId="361"/>
    <cellStyle name="Currency" xfId="134" builtinId="4"/>
    <cellStyle name="Currency 2" xfId="418"/>
    <cellStyle name="Data" xfId="219"/>
    <cellStyle name="Data 2" xfId="220"/>
    <cellStyle name="Data 2 2" xfId="504"/>
    <cellStyle name="Data 2_Services - NHC" xfId="513"/>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10" xfId="562" hidden="1"/>
    <cellStyle name="Followed Hyperlink 11" xfId="564" hidden="1"/>
    <cellStyle name="Followed Hyperlink 12" xfId="566" hidden="1"/>
    <cellStyle name="Followed Hyperlink 13" xfId="568" hidden="1"/>
    <cellStyle name="Followed Hyperlink 14" xfId="570" hidden="1"/>
    <cellStyle name="Followed Hyperlink 15" xfId="572" hidden="1"/>
    <cellStyle name="Followed Hyperlink 16" xfId="574" hidden="1"/>
    <cellStyle name="Followed Hyperlink 17" xfId="576" hidden="1"/>
    <cellStyle name="Followed Hyperlink 18" xfId="578" hidden="1"/>
    <cellStyle name="Followed Hyperlink 19" xfId="580" hidden="1"/>
    <cellStyle name="Followed Hyperlink 2" xfId="546" hidden="1"/>
    <cellStyle name="Followed Hyperlink 20" xfId="582" hidden="1"/>
    <cellStyle name="Followed Hyperlink 21" xfId="584" hidden="1"/>
    <cellStyle name="Followed Hyperlink 22" xfId="586" hidden="1"/>
    <cellStyle name="Followed Hyperlink 23" xfId="588" hidden="1"/>
    <cellStyle name="Followed Hyperlink 24" xfId="590" hidden="1"/>
    <cellStyle name="Followed Hyperlink 25" xfId="592" hidden="1"/>
    <cellStyle name="Followed Hyperlink 26" xfId="594" hidden="1"/>
    <cellStyle name="Followed Hyperlink 27" xfId="596" hidden="1"/>
    <cellStyle name="Followed Hyperlink 28" xfId="598" hidden="1"/>
    <cellStyle name="Followed Hyperlink 29" xfId="600" hidden="1"/>
    <cellStyle name="Followed Hyperlink 3" xfId="548" hidden="1"/>
    <cellStyle name="Followed Hyperlink 30" xfId="602" hidden="1"/>
    <cellStyle name="Followed Hyperlink 31" xfId="604" hidden="1"/>
    <cellStyle name="Followed Hyperlink 32" xfId="606" hidden="1"/>
    <cellStyle name="Followed Hyperlink 33" xfId="608" hidden="1"/>
    <cellStyle name="Followed Hyperlink 34" xfId="610" hidden="1"/>
    <cellStyle name="Followed Hyperlink 35" xfId="612" hidden="1"/>
    <cellStyle name="Followed Hyperlink 36" xfId="614" hidden="1"/>
    <cellStyle name="Followed Hyperlink 37" xfId="616" hidden="1"/>
    <cellStyle name="Followed Hyperlink 38" xfId="618" hidden="1"/>
    <cellStyle name="Followed Hyperlink 39" xfId="620" hidden="1"/>
    <cellStyle name="Followed Hyperlink 4" xfId="550" hidden="1"/>
    <cellStyle name="Followed Hyperlink 40" xfId="622" hidden="1"/>
    <cellStyle name="Followed Hyperlink 41" xfId="624" hidden="1"/>
    <cellStyle name="Followed Hyperlink 42" xfId="626" hidden="1"/>
    <cellStyle name="Followed Hyperlink 43" xfId="628" hidden="1"/>
    <cellStyle name="Followed Hyperlink 44" xfId="630" hidden="1"/>
    <cellStyle name="Followed Hyperlink 5" xfId="552" hidden="1"/>
    <cellStyle name="Followed Hyperlink 6" xfId="554" hidden="1"/>
    <cellStyle name="Followed Hyperlink 7" xfId="556" hidden="1"/>
    <cellStyle name="Followed Hyperlink 8" xfId="558" hidden="1"/>
    <cellStyle name="Followed Hyperlink 9" xfId="560" hidden="1"/>
    <cellStyle name="Formula" xfId="221"/>
    <cellStyle name="FormulaNoNumber" xfId="222"/>
    <cellStyle name="Good" xfId="132" builtinId="26"/>
    <cellStyle name="Good 2" xfId="78"/>
    <cellStyle name="Good 3" xfId="416"/>
    <cellStyle name="Heading" xfId="223"/>
    <cellStyle name="Heading 1" xfId="1" builtinId="16"/>
    <cellStyle name="Heading 1 2" xfId="79"/>
    <cellStyle name="Heading 1 3" xfId="329"/>
    <cellStyle name="Heading 2 2" xfId="80"/>
    <cellStyle name="Heading 3" xfId="2" builtinId="18"/>
    <cellStyle name="Heading 3 2" xfId="81"/>
    <cellStyle name="Heading 3 3" xfId="330"/>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631" builtinId="8"/>
    <cellStyle name="Hyperlink 10" xfId="561" hidden="1"/>
    <cellStyle name="Hyperlink 11" xfId="563" hidden="1"/>
    <cellStyle name="Hyperlink 12" xfId="565" hidden="1"/>
    <cellStyle name="Hyperlink 13" xfId="567" hidden="1"/>
    <cellStyle name="Hyperlink 14" xfId="569" hidden="1"/>
    <cellStyle name="Hyperlink 15" xfId="571" hidden="1"/>
    <cellStyle name="Hyperlink 16" xfId="573" hidden="1"/>
    <cellStyle name="Hyperlink 17" xfId="575" hidden="1"/>
    <cellStyle name="Hyperlink 18" xfId="577" hidden="1"/>
    <cellStyle name="Hyperlink 19" xfId="579" hidden="1"/>
    <cellStyle name="Hyperlink 2" xfId="545" hidden="1"/>
    <cellStyle name="Hyperlink 20" xfId="581" hidden="1"/>
    <cellStyle name="Hyperlink 21" xfId="583" hidden="1"/>
    <cellStyle name="Hyperlink 22" xfId="585" hidden="1"/>
    <cellStyle name="Hyperlink 23" xfId="587" hidden="1"/>
    <cellStyle name="Hyperlink 24" xfId="589" hidden="1"/>
    <cellStyle name="Hyperlink 25" xfId="591" hidden="1"/>
    <cellStyle name="Hyperlink 26" xfId="593" hidden="1"/>
    <cellStyle name="Hyperlink 27" xfId="595" hidden="1"/>
    <cellStyle name="Hyperlink 28" xfId="597" hidden="1"/>
    <cellStyle name="Hyperlink 29" xfId="599" hidden="1"/>
    <cellStyle name="Hyperlink 3" xfId="547" hidden="1"/>
    <cellStyle name="Hyperlink 30" xfId="601" hidden="1"/>
    <cellStyle name="Hyperlink 31" xfId="603" hidden="1"/>
    <cellStyle name="Hyperlink 32" xfId="605" hidden="1"/>
    <cellStyle name="Hyperlink 33" xfId="607" hidden="1"/>
    <cellStyle name="Hyperlink 34" xfId="609" hidden="1"/>
    <cellStyle name="Hyperlink 35" xfId="611" hidden="1"/>
    <cellStyle name="Hyperlink 36" xfId="613" hidden="1"/>
    <cellStyle name="Hyperlink 37" xfId="615" hidden="1"/>
    <cellStyle name="Hyperlink 38" xfId="617" hidden="1"/>
    <cellStyle name="Hyperlink 39" xfId="619" hidden="1"/>
    <cellStyle name="Hyperlink 4" xfId="549" hidden="1"/>
    <cellStyle name="Hyperlink 40" xfId="621" hidden="1"/>
    <cellStyle name="Hyperlink 41" xfId="623" hidden="1"/>
    <cellStyle name="Hyperlink 42" xfId="625" hidden="1"/>
    <cellStyle name="Hyperlink 43" xfId="627" hidden="1"/>
    <cellStyle name="Hyperlink 44" xfId="629" hidden="1"/>
    <cellStyle name="Hyperlink 5" xfId="551" hidden="1"/>
    <cellStyle name="Hyperlink 6" xfId="553" hidden="1"/>
    <cellStyle name="Hyperlink 7" xfId="555" hidden="1"/>
    <cellStyle name="Hyperlink 8" xfId="557" hidden="1"/>
    <cellStyle name="Hyperlink 9" xfId="559" hidden="1"/>
    <cellStyle name="Hyperlink Arrow" xfId="6"/>
    <cellStyle name="Hyperlink Check" xfId="83"/>
    <cellStyle name="Hyperlink Text" xfId="5"/>
    <cellStyle name="Hyperlink Text 2" xfId="84"/>
    <cellStyle name="Hyperlink Text 2 2" xfId="85"/>
    <cellStyle name="Input 2" xfId="86"/>
    <cellStyle name="Input 2 2" xfId="208"/>
    <cellStyle name="Input 2 2 2" xfId="492"/>
    <cellStyle name="Input 2 2_Services - NHC" xfId="387"/>
    <cellStyle name="Input 2 3" xfId="205"/>
    <cellStyle name="Input 2 3 2" xfId="489"/>
    <cellStyle name="Input 2 3_Services - NHC" xfId="512"/>
    <cellStyle name="Justified Formatting" xfId="235"/>
    <cellStyle name="Linked Cell 2" xfId="87"/>
    <cellStyle name="Lookup Table Heading" xfId="88"/>
    <cellStyle name="Lookup Table Heading 2" xfId="89"/>
    <cellStyle name="Lookup Table Heading 2 2" xfId="210"/>
    <cellStyle name="Lookup Table Heading 2 2 2" xfId="494"/>
    <cellStyle name="Lookup Table Heading 2 2_Services - NHC" xfId="382"/>
    <cellStyle name="Lookup Table Heading 2 3" xfId="203"/>
    <cellStyle name="Lookup Table Heading 2 3 2" xfId="487"/>
    <cellStyle name="Lookup Table Heading 2 3_Services - NHC" xfId="332"/>
    <cellStyle name="Lookup Table Heading 2 4" xfId="377"/>
    <cellStyle name="Lookup Table Heading 2_Services - NHC" xfId="383"/>
    <cellStyle name="Lookup Table Heading 3" xfId="209"/>
    <cellStyle name="Lookup Table Heading 3 2" xfId="493"/>
    <cellStyle name="Lookup Table Heading 3_Services - NHC" xfId="375"/>
    <cellStyle name="Lookup Table Heading 4" xfId="204"/>
    <cellStyle name="Lookup Table Heading 4 2" xfId="488"/>
    <cellStyle name="Lookup Table Heading 4_Services - NHC" xfId="516"/>
    <cellStyle name="Lookup Table Heading 5" xfId="376"/>
    <cellStyle name="Lookup Table Heading_Services - NHC" xfId="384"/>
    <cellStyle name="Lookup Table Label" xfId="90"/>
    <cellStyle name="Lookup Table Label 2" xfId="91"/>
    <cellStyle name="Lookup Table Label 2 2" xfId="212"/>
    <cellStyle name="Lookup Table Label 2 2 2" xfId="496"/>
    <cellStyle name="Lookup Table Label 2 2_Services - NHC" xfId="372"/>
    <cellStyle name="Lookup Table Label 2 3" xfId="201"/>
    <cellStyle name="Lookup Table Label 2 3 2" xfId="485"/>
    <cellStyle name="Lookup Table Label 2 3_Services - NHC" xfId="333"/>
    <cellStyle name="Lookup Table Label 2 4" xfId="379"/>
    <cellStyle name="Lookup Table Label 2_Services - NHC" xfId="373"/>
    <cellStyle name="Lookup Table Label 3" xfId="211"/>
    <cellStyle name="Lookup Table Label 3 2" xfId="495"/>
    <cellStyle name="Lookup Table Label 3_Services - NHC" xfId="371"/>
    <cellStyle name="Lookup Table Label 4" xfId="202"/>
    <cellStyle name="Lookup Table Label 4 2" xfId="486"/>
    <cellStyle name="Lookup Table Label 4_Services - NHC" xfId="334"/>
    <cellStyle name="Lookup Table Label 5" xfId="378"/>
    <cellStyle name="Lookup Table Label_Services - NHC" xfId="374"/>
    <cellStyle name="Lookup Table Number" xfId="92"/>
    <cellStyle name="Lookup Table Number 2" xfId="93"/>
    <cellStyle name="Lookup Table Number 2 2" xfId="214"/>
    <cellStyle name="Lookup Table Number 2 2 2" xfId="498"/>
    <cellStyle name="Lookup Table Number 2 2_Services - NHC" xfId="509"/>
    <cellStyle name="Lookup Table Number 2 3" xfId="199"/>
    <cellStyle name="Lookup Table Number 2 3 2" xfId="483"/>
    <cellStyle name="Lookup Table Number 2 3_Services - NHC" xfId="508"/>
    <cellStyle name="Lookup Table Number 2 4" xfId="381"/>
    <cellStyle name="Lookup Table Number 2_Services - NHC" xfId="510"/>
    <cellStyle name="Lookup Table Number 3" xfId="213"/>
    <cellStyle name="Lookup Table Number 3 2" xfId="497"/>
    <cellStyle name="Lookup Table Number 3_Services - NHC" xfId="370"/>
    <cellStyle name="Lookup Table Number 4" xfId="200"/>
    <cellStyle name="Lookup Table Number 4 2" xfId="484"/>
    <cellStyle name="Lookup Table Number 4_Services - NHC" xfId="369"/>
    <cellStyle name="Lookup Table Number 5" xfId="380"/>
    <cellStyle name="Lookup Table Number_Services - NHC" xfId="511"/>
    <cellStyle name="Model Name" xfId="4"/>
    <cellStyle name="Model Name 2" xfId="94"/>
    <cellStyle name="Model Name 2 2" xfId="95"/>
    <cellStyle name="Neutral 2" xfId="96"/>
    <cellStyle name="NoData" xfId="228"/>
    <cellStyle name="Normal" xfId="0" builtinId="0"/>
    <cellStyle name="Normal 10" xfId="278"/>
    <cellStyle name="Normal 10 2" xfId="286"/>
    <cellStyle name="Normal 11" xfId="279"/>
    <cellStyle name="Normal 11 2" xfId="287"/>
    <cellStyle name="Normal 12" xfId="281"/>
    <cellStyle name="Normal 13" xfId="280"/>
    <cellStyle name="Normal 14" xfId="297"/>
    <cellStyle name="Normal 15" xfId="298"/>
    <cellStyle name="Normal 16" xfId="299"/>
    <cellStyle name="Normal 17" xfId="300"/>
    <cellStyle name="Normal 18" xfId="301"/>
    <cellStyle name="Normal 19" xfId="302"/>
    <cellStyle name="Normal 2" xfId="97"/>
    <cellStyle name="Normal 2 2" xfId="288"/>
    <cellStyle name="Normal 2 3" xfId="385"/>
    <cellStyle name="Normal 2 4" xfId="267"/>
    <cellStyle name="Normal 2_Services - NHC" xfId="368"/>
    <cellStyle name="Normal 20" xfId="303"/>
    <cellStyle name="Normal 21" xfId="304"/>
    <cellStyle name="Normal 22" xfId="305"/>
    <cellStyle name="Normal 23" xfId="306"/>
    <cellStyle name="Normal 24" xfId="307"/>
    <cellStyle name="Normal 25" xfId="308"/>
    <cellStyle name="Normal 26" xfId="309"/>
    <cellStyle name="Normal 27" xfId="310"/>
    <cellStyle name="Normal 28" xfId="311"/>
    <cellStyle name="Normal 29" xfId="312"/>
    <cellStyle name="Normal 3" xfId="218"/>
    <cellStyle name="Normal 3 2" xfId="289"/>
    <cellStyle name="Normal 3 3" xfId="502"/>
    <cellStyle name="Normal 3 4" xfId="268"/>
    <cellStyle name="Normal 3_Services - NHC" xfId="507"/>
    <cellStyle name="Normal 30" xfId="313"/>
    <cellStyle name="Normal 31" xfId="314"/>
    <cellStyle name="Normal 32" xfId="315"/>
    <cellStyle name="Normal 33" xfId="316"/>
    <cellStyle name="Normal 34" xfId="318"/>
    <cellStyle name="Normal 35" xfId="319"/>
    <cellStyle name="Normal 36" xfId="320"/>
    <cellStyle name="Normal 37" xfId="321"/>
    <cellStyle name="Normal 38" xfId="322"/>
    <cellStyle name="Normal 39" xfId="323"/>
    <cellStyle name="Normal 4" xfId="98"/>
    <cellStyle name="Normal 4 2" xfId="290"/>
    <cellStyle name="Normal 4 3" xfId="386"/>
    <cellStyle name="Normal 4 4" xfId="269"/>
    <cellStyle name="Normal 4_Services - NHC" xfId="367"/>
    <cellStyle name="Normal 40" xfId="324"/>
    <cellStyle name="Normal 40 2" xfId="325"/>
    <cellStyle name="Normal 41" xfId="327"/>
    <cellStyle name="Normal 42" xfId="328"/>
    <cellStyle name="Normal 43" xfId="543"/>
    <cellStyle name="Normal 44" xfId="264"/>
    <cellStyle name="Normal 5" xfId="233"/>
    <cellStyle name="Normal 5 2" xfId="291"/>
    <cellStyle name="Normal 5 3" xfId="514"/>
    <cellStyle name="Normal 5 4" xfId="270"/>
    <cellStyle name="Normal 5_Services - NHC" xfId="506"/>
    <cellStyle name="Normal 6" xfId="263"/>
    <cellStyle name="Normal 6 2" xfId="292"/>
    <cellStyle name="Normal 6 3" xfId="272"/>
    <cellStyle name="Normal 6_Services - NHC" xfId="505"/>
    <cellStyle name="Normal 7" xfId="274"/>
    <cellStyle name="Normal 7 2" xfId="293"/>
    <cellStyle name="Normal 8" xfId="276"/>
    <cellStyle name="Normal 8 2" xfId="294"/>
    <cellStyle name="Normal 9" xfId="277"/>
    <cellStyle name="Normal 9 2" xfId="295"/>
    <cellStyle name="Note 2" xfId="99"/>
    <cellStyle name="Note 2 2" xfId="215"/>
    <cellStyle name="Note 2 2 2" xfId="499"/>
    <cellStyle name="Note 2 2_Services - NHC" xfId="366"/>
    <cellStyle name="Note 2 3" xfId="198"/>
    <cellStyle name="Note 2 3 2" xfId="482"/>
    <cellStyle name="Note 2 3_Services - NHC" xfId="503"/>
    <cellStyle name="Output 2" xfId="100"/>
    <cellStyle name="Output 2 2" xfId="216"/>
    <cellStyle name="Output 2 2 2" xfId="500"/>
    <cellStyle name="Output 2 2_Services - NHC" xfId="365"/>
    <cellStyle name="Output 2 3" xfId="197"/>
    <cellStyle name="Output 2 3 2" xfId="481"/>
    <cellStyle name="Output 2 3_Services - NHC" xfId="364"/>
    <cellStyle name="Percent" xfId="133" builtinId="5"/>
    <cellStyle name="Percent 2" xfId="101"/>
    <cellStyle name="Percent 2 2" xfId="388"/>
    <cellStyle name="Percent 2 3" xfId="296"/>
    <cellStyle name="Percent 3" xfId="326"/>
    <cellStyle name="Percent 4" xfId="417"/>
    <cellStyle name="Percent 5" xfId="266"/>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2 2" xfId="501"/>
    <cellStyle name="Total 2 2_Services - NHC" xfId="363"/>
    <cellStyle name="Total 2 3" xfId="248"/>
    <cellStyle name="Total 2 3 2" xfId="529"/>
    <cellStyle name="Total 2 3_Services - NHC" xfId="362"/>
    <cellStyle name="Warning Text 2" xfId="130"/>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ser>
        <c:dLbls>
          <c:showLegendKey val="0"/>
          <c:showVal val="0"/>
          <c:showCatName val="0"/>
          <c:showSerName val="0"/>
          <c:showPercent val="0"/>
          <c:showBubbleSize val="0"/>
        </c:dLbls>
        <c:gapWidth val="38"/>
        <c:overlap val="100"/>
        <c:axId val="88557056"/>
        <c:axId val="88558592"/>
      </c:barChart>
      <c:catAx>
        <c:axId val="88557056"/>
        <c:scaling>
          <c:orientation val="minMax"/>
        </c:scaling>
        <c:delete val="0"/>
        <c:axPos val="b"/>
        <c:majorTickMark val="out"/>
        <c:minorTickMark val="none"/>
        <c:tickLblPos val="nextTo"/>
        <c:txPr>
          <a:bodyPr/>
          <a:lstStyle/>
          <a:p>
            <a:pPr>
              <a:defRPr lang="en-AU" sz="1400"/>
            </a:pPr>
            <a:endParaRPr lang="en-US"/>
          </a:p>
        </c:txPr>
        <c:crossAx val="88558592"/>
        <c:crosses val="autoZero"/>
        <c:auto val="1"/>
        <c:lblAlgn val="ctr"/>
        <c:lblOffset val="100"/>
        <c:noMultiLvlLbl val="0"/>
      </c:catAx>
      <c:valAx>
        <c:axId val="88558592"/>
        <c:scaling>
          <c:orientation val="minMax"/>
        </c:scaling>
        <c:delete val="0"/>
        <c:axPos val="l"/>
        <c:majorGridlines>
          <c:spPr>
            <a:ln>
              <a:prstDash val="dash"/>
            </a:ln>
          </c:spPr>
        </c:majorGridlines>
        <c:numFmt formatCode="0.0%" sourceLinked="1"/>
        <c:majorTickMark val="out"/>
        <c:minorTickMark val="none"/>
        <c:tickLblPos val="nextTo"/>
        <c:txPr>
          <a:bodyPr/>
          <a:lstStyle/>
          <a:p>
            <a:pPr>
              <a:defRPr lang="en-AU" sz="1400"/>
            </a:pPr>
            <a:endParaRPr lang="en-US"/>
          </a:p>
        </c:txPr>
        <c:crossAx val="88557056"/>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63</xdr:row>
      <xdr:rowOff>28574</xdr:rowOff>
    </xdr:from>
    <xdr:to>
      <xdr:col>13</xdr:col>
      <xdr:colOff>171450</xdr:colOff>
      <xdr:row>68</xdr:row>
      <xdr:rowOff>28574</xdr:rowOff>
    </xdr:to>
    <xdr:sp macro="" textlink="">
      <xdr:nvSpPr>
        <xdr:cNvPr id="8" name="TextBox 7"/>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21</xdr:row>
      <xdr:rowOff>68356</xdr:rowOff>
    </xdr:from>
    <xdr:to>
      <xdr:col>18</xdr:col>
      <xdr:colOff>324972</xdr:colOff>
      <xdr:row>80</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82</xdr:row>
      <xdr:rowOff>28574</xdr:rowOff>
    </xdr:from>
    <xdr:to>
      <xdr:col>13</xdr:col>
      <xdr:colOff>171450</xdr:colOff>
      <xdr:row>87</xdr:row>
      <xdr:rowOff>28574</xdr:rowOff>
    </xdr:to>
    <xdr:sp macro="" textlink="">
      <xdr:nvSpPr>
        <xdr:cNvPr id="5" name="TextBox 4"/>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adavis@casey.vic.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554"/>
  <sheetViews>
    <sheetView topLeftCell="A427" workbookViewId="0">
      <selection activeCell="K8" sqref="K8"/>
    </sheetView>
  </sheetViews>
  <sheetFormatPr defaultColWidth="9.33203125" defaultRowHeight="12.75" x14ac:dyDescent="0.2"/>
  <cols>
    <col min="1" max="1" width="4.1640625" style="343" customWidth="1"/>
    <col min="2" max="4" width="3.83203125" style="343" customWidth="1"/>
    <col min="5" max="5" width="7.1640625" style="343" customWidth="1"/>
    <col min="6" max="7" width="9.33203125" style="343"/>
    <col min="8" max="8" width="3.83203125" style="343" customWidth="1"/>
    <col min="9" max="9" width="9.33203125" style="343"/>
    <col min="10" max="10" width="14.33203125" style="343" customWidth="1"/>
    <col min="11" max="11" width="22" style="343" customWidth="1"/>
    <col min="12" max="12" width="4" style="343" customWidth="1"/>
    <col min="13" max="14" width="9.33203125" style="343"/>
    <col min="15" max="15" width="11" style="343" customWidth="1"/>
    <col min="16" max="16" width="10.83203125" style="343" customWidth="1"/>
    <col min="17" max="19" width="9.33203125" style="343"/>
    <col min="20" max="20" width="3.33203125" style="343" customWidth="1"/>
    <col min="21" max="21" width="16.33203125" style="343" customWidth="1"/>
    <col min="22" max="22" width="25.1640625" style="343" customWidth="1"/>
    <col min="23" max="23" width="21.6640625" style="343" customWidth="1"/>
    <col min="24" max="24" width="3.83203125" style="343" customWidth="1"/>
    <col min="25" max="25" width="9.33203125" style="343"/>
    <col min="26" max="26" width="5.83203125" style="343" customWidth="1"/>
    <col min="27" max="16384" width="9.33203125" style="343"/>
  </cols>
  <sheetData>
    <row r="1" spans="1:14" s="14" customFormat="1" x14ac:dyDescent="0.2">
      <c r="A1" s="162"/>
      <c r="B1" s="162"/>
    </row>
    <row r="2" spans="1:14" s="14" customFormat="1" x14ac:dyDescent="0.2">
      <c r="A2" s="162"/>
      <c r="B2" s="162"/>
      <c r="C2" s="177"/>
      <c r="F2" s="177" t="s">
        <v>267</v>
      </c>
    </row>
    <row r="3" spans="1:14" s="14" customFormat="1" x14ac:dyDescent="0.2">
      <c r="C3" s="178"/>
      <c r="F3" s="178" t="s">
        <v>0</v>
      </c>
    </row>
    <row r="4" spans="1:14" s="14" customFormat="1" ht="25.5" customHeight="1" x14ac:dyDescent="0.2">
      <c r="C4" s="178"/>
      <c r="F4" s="346" t="s">
        <v>217</v>
      </c>
    </row>
    <row r="5" spans="1:14" s="138" customFormat="1" ht="17.25" customHeight="1" x14ac:dyDescent="0.2"/>
    <row r="8" spans="1:14" x14ac:dyDescent="0.2">
      <c r="C8" s="635" t="s">
        <v>5</v>
      </c>
      <c r="D8" s="636"/>
      <c r="E8" s="636"/>
      <c r="F8" s="637"/>
    </row>
    <row r="11" spans="1:14" x14ac:dyDescent="0.2">
      <c r="C11" s="344" t="s">
        <v>215</v>
      </c>
    </row>
    <row r="13" spans="1:14" x14ac:dyDescent="0.2">
      <c r="C13" s="625" t="s">
        <v>314</v>
      </c>
      <c r="D13" s="589"/>
      <c r="E13" s="589"/>
      <c r="F13" s="589"/>
      <c r="G13" s="589"/>
      <c r="H13" s="589"/>
      <c r="I13" s="589"/>
      <c r="J13" s="589"/>
      <c r="K13" s="589"/>
      <c r="L13" s="589"/>
      <c r="M13" s="589"/>
      <c r="N13" s="590"/>
    </row>
    <row r="14" spans="1:14" x14ac:dyDescent="0.2">
      <c r="C14" s="591"/>
      <c r="D14" s="592"/>
      <c r="E14" s="592"/>
      <c r="F14" s="592"/>
      <c r="G14" s="592"/>
      <c r="H14" s="592"/>
      <c r="I14" s="592"/>
      <c r="J14" s="592"/>
      <c r="K14" s="592"/>
      <c r="L14" s="592"/>
      <c r="M14" s="592"/>
      <c r="N14" s="593"/>
    </row>
    <row r="15" spans="1:14" x14ac:dyDescent="0.2">
      <c r="C15" s="591"/>
      <c r="D15" s="592"/>
      <c r="E15" s="592"/>
      <c r="F15" s="592"/>
      <c r="G15" s="592"/>
      <c r="H15" s="592"/>
      <c r="I15" s="592"/>
      <c r="J15" s="592"/>
      <c r="K15" s="592"/>
      <c r="L15" s="592"/>
      <c r="M15" s="592"/>
      <c r="N15" s="593"/>
    </row>
    <row r="16" spans="1:14" x14ac:dyDescent="0.2">
      <c r="C16" s="591"/>
      <c r="D16" s="592"/>
      <c r="E16" s="592"/>
      <c r="F16" s="592"/>
      <c r="G16" s="592"/>
      <c r="H16" s="592"/>
      <c r="I16" s="592"/>
      <c r="J16" s="592"/>
      <c r="K16" s="592"/>
      <c r="L16" s="592"/>
      <c r="M16" s="592"/>
      <c r="N16" s="593"/>
    </row>
    <row r="17" spans="3:24" x14ac:dyDescent="0.2">
      <c r="C17" s="591"/>
      <c r="D17" s="592"/>
      <c r="E17" s="592"/>
      <c r="F17" s="592"/>
      <c r="G17" s="592"/>
      <c r="H17" s="592"/>
      <c r="I17" s="592"/>
      <c r="J17" s="592"/>
      <c r="K17" s="592"/>
      <c r="L17" s="592"/>
      <c r="M17" s="592"/>
      <c r="N17" s="593"/>
    </row>
    <row r="18" spans="3:24" x14ac:dyDescent="0.2">
      <c r="C18" s="591"/>
      <c r="D18" s="592"/>
      <c r="E18" s="592"/>
      <c r="F18" s="592"/>
      <c r="G18" s="592"/>
      <c r="H18" s="592"/>
      <c r="I18" s="592"/>
      <c r="J18" s="592"/>
      <c r="K18" s="592"/>
      <c r="L18" s="592"/>
      <c r="M18" s="592"/>
      <c r="N18" s="593"/>
    </row>
    <row r="19" spans="3:24" x14ac:dyDescent="0.2">
      <c r="C19" s="591"/>
      <c r="D19" s="592"/>
      <c r="E19" s="592"/>
      <c r="F19" s="592"/>
      <c r="G19" s="592"/>
      <c r="H19" s="592"/>
      <c r="I19" s="592"/>
      <c r="J19" s="592"/>
      <c r="K19" s="592"/>
      <c r="L19" s="592"/>
      <c r="M19" s="592"/>
      <c r="N19" s="593"/>
    </row>
    <row r="20" spans="3:24" x14ac:dyDescent="0.2">
      <c r="C20" s="591"/>
      <c r="D20" s="592"/>
      <c r="E20" s="592"/>
      <c r="F20" s="592"/>
      <c r="G20" s="592"/>
      <c r="H20" s="592"/>
      <c r="I20" s="592"/>
      <c r="J20" s="592"/>
      <c r="K20" s="592"/>
      <c r="L20" s="592"/>
      <c r="M20" s="592"/>
      <c r="N20" s="593"/>
      <c r="V20" s="167"/>
      <c r="W20" s="172"/>
      <c r="X20" s="172"/>
    </row>
    <row r="21" spans="3:24" x14ac:dyDescent="0.2">
      <c r="C21" s="591"/>
      <c r="D21" s="592"/>
      <c r="E21" s="592"/>
      <c r="F21" s="592"/>
      <c r="G21" s="592"/>
      <c r="H21" s="592"/>
      <c r="I21" s="592"/>
      <c r="J21" s="592"/>
      <c r="K21" s="592"/>
      <c r="L21" s="592"/>
      <c r="M21" s="592"/>
      <c r="N21" s="593"/>
      <c r="V21" s="167"/>
      <c r="W21" s="172"/>
      <c r="X21" s="172"/>
    </row>
    <row r="22" spans="3:24" x14ac:dyDescent="0.2">
      <c r="C22" s="591"/>
      <c r="D22" s="592"/>
      <c r="E22" s="592"/>
      <c r="F22" s="592"/>
      <c r="G22" s="592"/>
      <c r="H22" s="592"/>
      <c r="I22" s="592"/>
      <c r="J22" s="592"/>
      <c r="K22" s="592"/>
      <c r="L22" s="592"/>
      <c r="M22" s="592"/>
      <c r="N22" s="593"/>
      <c r="V22" s="167"/>
      <c r="W22" s="172"/>
      <c r="X22" s="172"/>
    </row>
    <row r="23" spans="3:24" x14ac:dyDescent="0.2">
      <c r="C23" s="591"/>
      <c r="D23" s="592"/>
      <c r="E23" s="592"/>
      <c r="F23" s="592"/>
      <c r="G23" s="592"/>
      <c r="H23" s="592"/>
      <c r="I23" s="592"/>
      <c r="J23" s="592"/>
      <c r="K23" s="592"/>
      <c r="L23" s="592"/>
      <c r="M23" s="592"/>
      <c r="N23" s="593"/>
      <c r="V23" s="167"/>
      <c r="W23" s="172"/>
      <c r="X23" s="172"/>
    </row>
    <row r="24" spans="3:24" x14ac:dyDescent="0.2">
      <c r="C24" s="591"/>
      <c r="D24" s="592"/>
      <c r="E24" s="592"/>
      <c r="F24" s="592"/>
      <c r="G24" s="592"/>
      <c r="H24" s="592"/>
      <c r="I24" s="592"/>
      <c r="J24" s="592"/>
      <c r="K24" s="592"/>
      <c r="L24" s="592"/>
      <c r="M24" s="592"/>
      <c r="N24" s="593"/>
      <c r="V24" s="167"/>
      <c r="W24" s="172"/>
      <c r="X24" s="172"/>
    </row>
    <row r="25" spans="3:24" x14ac:dyDescent="0.2">
      <c r="C25" s="591"/>
      <c r="D25" s="592"/>
      <c r="E25" s="592"/>
      <c r="F25" s="592"/>
      <c r="G25" s="592"/>
      <c r="H25" s="592"/>
      <c r="I25" s="592"/>
      <c r="J25" s="592"/>
      <c r="K25" s="592"/>
      <c r="L25" s="592"/>
      <c r="M25" s="592"/>
      <c r="N25" s="593"/>
      <c r="V25" s="167"/>
      <c r="W25" s="172"/>
      <c r="X25" s="172"/>
    </row>
    <row r="26" spans="3:24" x14ac:dyDescent="0.2">
      <c r="C26" s="591"/>
      <c r="D26" s="592"/>
      <c r="E26" s="592"/>
      <c r="F26" s="592"/>
      <c r="G26" s="592"/>
      <c r="H26" s="592"/>
      <c r="I26" s="592"/>
      <c r="J26" s="592"/>
      <c r="K26" s="592"/>
      <c r="L26" s="592"/>
      <c r="M26" s="592"/>
      <c r="N26" s="593"/>
      <c r="V26" s="167"/>
      <c r="W26" s="172"/>
      <c r="X26" s="172"/>
    </row>
    <row r="27" spans="3:24" x14ac:dyDescent="0.2">
      <c r="C27" s="591"/>
      <c r="D27" s="592"/>
      <c r="E27" s="592"/>
      <c r="F27" s="592"/>
      <c r="G27" s="592"/>
      <c r="H27" s="592"/>
      <c r="I27" s="592"/>
      <c r="J27" s="592"/>
      <c r="K27" s="592"/>
      <c r="L27" s="592"/>
      <c r="M27" s="592"/>
      <c r="N27" s="593"/>
      <c r="V27" s="167"/>
      <c r="W27" s="172"/>
      <c r="X27" s="172"/>
    </row>
    <row r="28" spans="3:24" x14ac:dyDescent="0.2">
      <c r="C28" s="591"/>
      <c r="D28" s="592"/>
      <c r="E28" s="592"/>
      <c r="F28" s="592"/>
      <c r="G28" s="592"/>
      <c r="H28" s="592"/>
      <c r="I28" s="592"/>
      <c r="J28" s="592"/>
      <c r="K28" s="592"/>
      <c r="L28" s="592"/>
      <c r="M28" s="592"/>
      <c r="N28" s="593"/>
      <c r="V28" s="167"/>
      <c r="W28" s="172"/>
      <c r="X28" s="172"/>
    </row>
    <row r="29" spans="3:24" x14ac:dyDescent="0.2">
      <c r="C29" s="591"/>
      <c r="D29" s="592"/>
      <c r="E29" s="592"/>
      <c r="F29" s="592"/>
      <c r="G29" s="592"/>
      <c r="H29" s="592"/>
      <c r="I29" s="592"/>
      <c r="J29" s="592"/>
      <c r="K29" s="592"/>
      <c r="L29" s="592"/>
      <c r="M29" s="592"/>
      <c r="N29" s="593"/>
      <c r="V29" s="167"/>
      <c r="W29" s="172"/>
      <c r="X29" s="172"/>
    </row>
    <row r="30" spans="3:24" x14ac:dyDescent="0.2">
      <c r="C30" s="591"/>
      <c r="D30" s="592"/>
      <c r="E30" s="592"/>
      <c r="F30" s="592"/>
      <c r="G30" s="592"/>
      <c r="H30" s="592"/>
      <c r="I30" s="592"/>
      <c r="J30" s="592"/>
      <c r="K30" s="592"/>
      <c r="L30" s="592"/>
      <c r="M30" s="592"/>
      <c r="N30" s="593"/>
      <c r="V30" s="167"/>
      <c r="W30" s="172"/>
      <c r="X30" s="172"/>
    </row>
    <row r="31" spans="3:24" x14ac:dyDescent="0.2">
      <c r="C31" s="591"/>
      <c r="D31" s="592"/>
      <c r="E31" s="592"/>
      <c r="F31" s="592"/>
      <c r="G31" s="592"/>
      <c r="H31" s="592"/>
      <c r="I31" s="592"/>
      <c r="J31" s="592"/>
      <c r="K31" s="592"/>
      <c r="L31" s="592"/>
      <c r="M31" s="592"/>
      <c r="N31" s="593"/>
      <c r="V31" s="167"/>
      <c r="W31" s="172"/>
      <c r="X31" s="172"/>
    </row>
    <row r="32" spans="3:24" x14ac:dyDescent="0.2">
      <c r="C32" s="591"/>
      <c r="D32" s="592"/>
      <c r="E32" s="592"/>
      <c r="F32" s="592"/>
      <c r="G32" s="592"/>
      <c r="H32" s="592"/>
      <c r="I32" s="592"/>
      <c r="J32" s="592"/>
      <c r="K32" s="592"/>
      <c r="L32" s="592"/>
      <c r="M32" s="592"/>
      <c r="N32" s="593"/>
      <c r="V32" s="167"/>
      <c r="W32" s="172"/>
      <c r="X32" s="172"/>
    </row>
    <row r="33" spans="3:24" x14ac:dyDescent="0.2">
      <c r="C33" s="591"/>
      <c r="D33" s="592"/>
      <c r="E33" s="592"/>
      <c r="F33" s="592"/>
      <c r="G33" s="592"/>
      <c r="H33" s="592"/>
      <c r="I33" s="592"/>
      <c r="J33" s="592"/>
      <c r="K33" s="592"/>
      <c r="L33" s="592"/>
      <c r="M33" s="592"/>
      <c r="N33" s="593"/>
      <c r="V33" s="167"/>
      <c r="W33" s="172"/>
      <c r="X33" s="172"/>
    </row>
    <row r="34" spans="3:24" x14ac:dyDescent="0.2">
      <c r="C34" s="591"/>
      <c r="D34" s="592"/>
      <c r="E34" s="592"/>
      <c r="F34" s="592"/>
      <c r="G34" s="592"/>
      <c r="H34" s="592"/>
      <c r="I34" s="592"/>
      <c r="J34" s="592"/>
      <c r="K34" s="592"/>
      <c r="L34" s="592"/>
      <c r="M34" s="592"/>
      <c r="N34" s="593"/>
    </row>
    <row r="35" spans="3:24" x14ac:dyDescent="0.2">
      <c r="C35" s="591"/>
      <c r="D35" s="592"/>
      <c r="E35" s="592"/>
      <c r="F35" s="592"/>
      <c r="G35" s="592"/>
      <c r="H35" s="592"/>
      <c r="I35" s="592"/>
      <c r="J35" s="592"/>
      <c r="K35" s="592"/>
      <c r="L35" s="592"/>
      <c r="M35" s="592"/>
      <c r="N35" s="593"/>
    </row>
    <row r="36" spans="3:24" x14ac:dyDescent="0.2">
      <c r="C36" s="591"/>
      <c r="D36" s="592"/>
      <c r="E36" s="592"/>
      <c r="F36" s="592"/>
      <c r="G36" s="592"/>
      <c r="H36" s="592"/>
      <c r="I36" s="592"/>
      <c r="J36" s="592"/>
      <c r="K36" s="592"/>
      <c r="L36" s="592"/>
      <c r="M36" s="592"/>
      <c r="N36" s="593"/>
    </row>
    <row r="37" spans="3:24" x14ac:dyDescent="0.2">
      <c r="C37" s="591"/>
      <c r="D37" s="592"/>
      <c r="E37" s="592"/>
      <c r="F37" s="592"/>
      <c r="G37" s="592"/>
      <c r="H37" s="592"/>
      <c r="I37" s="592"/>
      <c r="J37" s="592"/>
      <c r="K37" s="592"/>
      <c r="L37" s="592"/>
      <c r="M37" s="592"/>
      <c r="N37" s="593"/>
    </row>
    <row r="38" spans="3:24" x14ac:dyDescent="0.2">
      <c r="C38" s="591"/>
      <c r="D38" s="592"/>
      <c r="E38" s="592"/>
      <c r="F38" s="592"/>
      <c r="G38" s="592"/>
      <c r="H38" s="592"/>
      <c r="I38" s="592"/>
      <c r="J38" s="592"/>
      <c r="K38" s="592"/>
      <c r="L38" s="592"/>
      <c r="M38" s="592"/>
      <c r="N38" s="593"/>
    </row>
    <row r="39" spans="3:24" x14ac:dyDescent="0.2">
      <c r="C39" s="591"/>
      <c r="D39" s="592"/>
      <c r="E39" s="592"/>
      <c r="F39" s="592"/>
      <c r="G39" s="592"/>
      <c r="H39" s="592"/>
      <c r="I39" s="592"/>
      <c r="J39" s="592"/>
      <c r="K39" s="592"/>
      <c r="L39" s="592"/>
      <c r="M39" s="592"/>
      <c r="N39" s="593"/>
    </row>
    <row r="40" spans="3:24" x14ac:dyDescent="0.2">
      <c r="C40" s="591"/>
      <c r="D40" s="592"/>
      <c r="E40" s="592"/>
      <c r="F40" s="592"/>
      <c r="G40" s="592"/>
      <c r="H40" s="592"/>
      <c r="I40" s="592"/>
      <c r="J40" s="592"/>
      <c r="K40" s="592"/>
      <c r="L40" s="592"/>
      <c r="M40" s="592"/>
      <c r="N40" s="593"/>
    </row>
    <row r="41" spans="3:24" x14ac:dyDescent="0.2">
      <c r="C41" s="591"/>
      <c r="D41" s="592"/>
      <c r="E41" s="592"/>
      <c r="F41" s="592"/>
      <c r="G41" s="592"/>
      <c r="H41" s="592"/>
      <c r="I41" s="592"/>
      <c r="J41" s="592"/>
      <c r="K41" s="592"/>
      <c r="L41" s="592"/>
      <c r="M41" s="592"/>
      <c r="N41" s="593"/>
    </row>
    <row r="42" spans="3:24" x14ac:dyDescent="0.2">
      <c r="C42" s="591"/>
      <c r="D42" s="592"/>
      <c r="E42" s="592"/>
      <c r="F42" s="592"/>
      <c r="G42" s="592"/>
      <c r="H42" s="592"/>
      <c r="I42" s="592"/>
      <c r="J42" s="592"/>
      <c r="K42" s="592"/>
      <c r="L42" s="592"/>
      <c r="M42" s="592"/>
      <c r="N42" s="593"/>
    </row>
    <row r="43" spans="3:24" x14ac:dyDescent="0.2">
      <c r="C43" s="591"/>
      <c r="D43" s="592"/>
      <c r="E43" s="592"/>
      <c r="F43" s="592"/>
      <c r="G43" s="592"/>
      <c r="H43" s="592"/>
      <c r="I43" s="592"/>
      <c r="J43" s="592"/>
      <c r="K43" s="592"/>
      <c r="L43" s="592"/>
      <c r="M43" s="592"/>
      <c r="N43" s="593"/>
    </row>
    <row r="44" spans="3:24" x14ac:dyDescent="0.2">
      <c r="C44" s="594"/>
      <c r="D44" s="595"/>
      <c r="E44" s="595"/>
      <c r="F44" s="595"/>
      <c r="G44" s="595"/>
      <c r="H44" s="595"/>
      <c r="I44" s="595"/>
      <c r="J44" s="595"/>
      <c r="K44" s="595"/>
      <c r="L44" s="595"/>
      <c r="M44" s="595"/>
      <c r="N44" s="596"/>
    </row>
    <row r="47" spans="3:24" x14ac:dyDescent="0.2">
      <c r="C47" s="344" t="s">
        <v>221</v>
      </c>
    </row>
    <row r="48" spans="3:24" x14ac:dyDescent="0.2">
      <c r="D48" s="344"/>
    </row>
    <row r="49" spans="4:13" x14ac:dyDescent="0.2">
      <c r="D49" s="638" t="s">
        <v>257</v>
      </c>
      <c r="E49" s="638"/>
      <c r="F49" s="638"/>
      <c r="G49" s="638"/>
      <c r="H49" s="638"/>
      <c r="I49" s="638"/>
      <c r="J49" s="638"/>
      <c r="K49" s="638"/>
      <c r="L49" s="638"/>
      <c r="M49" s="638"/>
    </row>
    <row r="50" spans="4:13" ht="14.25" customHeight="1" x14ac:dyDescent="0.2">
      <c r="D50" s="638"/>
      <c r="E50" s="638"/>
      <c r="F50" s="638"/>
      <c r="G50" s="638"/>
      <c r="H50" s="638"/>
      <c r="I50" s="638"/>
      <c r="J50" s="638"/>
      <c r="K50" s="638"/>
      <c r="L50" s="638"/>
      <c r="M50" s="638"/>
    </row>
    <row r="53" spans="4:13" x14ac:dyDescent="0.2">
      <c r="E53" s="622" t="s">
        <v>278</v>
      </c>
      <c r="F53" s="623"/>
      <c r="G53" s="623"/>
      <c r="H53" s="623"/>
      <c r="I53" s="624"/>
    </row>
    <row r="55" spans="4:13" x14ac:dyDescent="0.2">
      <c r="E55" s="629" t="s">
        <v>293</v>
      </c>
      <c r="F55" s="630"/>
      <c r="G55" s="630"/>
      <c r="H55" s="630"/>
      <c r="I55" s="631"/>
    </row>
    <row r="57" spans="4:13" x14ac:dyDescent="0.2">
      <c r="E57" s="629" t="s">
        <v>222</v>
      </c>
      <c r="F57" s="630"/>
      <c r="G57" s="630"/>
      <c r="H57" s="630"/>
      <c r="I57" s="631"/>
    </row>
    <row r="59" spans="4:13" x14ac:dyDescent="0.2">
      <c r="E59" s="629" t="s">
        <v>223</v>
      </c>
      <c r="F59" s="630"/>
      <c r="G59" s="630"/>
      <c r="H59" s="630"/>
      <c r="I59" s="631"/>
    </row>
    <row r="61" spans="4:13" x14ac:dyDescent="0.2">
      <c r="E61" s="629" t="s">
        <v>224</v>
      </c>
      <c r="F61" s="630"/>
      <c r="G61" s="630"/>
      <c r="H61" s="630"/>
      <c r="I61" s="631"/>
    </row>
    <row r="63" spans="4:13" x14ac:dyDescent="0.2">
      <c r="E63" s="639" t="s">
        <v>225</v>
      </c>
      <c r="F63" s="640"/>
      <c r="G63" s="640"/>
      <c r="H63" s="640"/>
      <c r="I63" s="641"/>
    </row>
    <row r="65" spans="5:9" x14ac:dyDescent="0.2">
      <c r="E65" s="639" t="s">
        <v>226</v>
      </c>
      <c r="F65" s="640"/>
      <c r="G65" s="640"/>
      <c r="H65" s="640"/>
      <c r="I65" s="641"/>
    </row>
    <row r="67" spans="5:9" x14ac:dyDescent="0.2">
      <c r="E67" s="639" t="s">
        <v>227</v>
      </c>
      <c r="F67" s="640"/>
      <c r="G67" s="640"/>
      <c r="H67" s="640"/>
      <c r="I67" s="641"/>
    </row>
    <row r="69" spans="5:9" x14ac:dyDescent="0.2">
      <c r="E69" s="639" t="s">
        <v>228</v>
      </c>
      <c r="F69" s="640"/>
      <c r="G69" s="640"/>
      <c r="H69" s="640"/>
      <c r="I69" s="641"/>
    </row>
    <row r="71" spans="5:9" x14ac:dyDescent="0.2">
      <c r="E71" s="639" t="s">
        <v>229</v>
      </c>
      <c r="F71" s="640"/>
      <c r="G71" s="640"/>
      <c r="H71" s="640"/>
      <c r="I71" s="641"/>
    </row>
    <row r="73" spans="5:9" x14ac:dyDescent="0.2">
      <c r="E73" s="626" t="s">
        <v>230</v>
      </c>
      <c r="F73" s="627"/>
      <c r="G73" s="627"/>
      <c r="H73" s="627"/>
      <c r="I73" s="628"/>
    </row>
    <row r="75" spans="5:9" x14ac:dyDescent="0.2">
      <c r="E75" s="626" t="s">
        <v>231</v>
      </c>
      <c r="F75" s="627"/>
      <c r="G75" s="627"/>
      <c r="H75" s="627"/>
      <c r="I75" s="628"/>
    </row>
    <row r="77" spans="5:9" x14ac:dyDescent="0.2">
      <c r="E77" s="626" t="s">
        <v>232</v>
      </c>
      <c r="F77" s="627"/>
      <c r="G77" s="627"/>
      <c r="H77" s="627"/>
      <c r="I77" s="628"/>
    </row>
    <row r="79" spans="5:9" x14ac:dyDescent="0.2">
      <c r="E79" s="626" t="s">
        <v>233</v>
      </c>
      <c r="F79" s="627"/>
      <c r="G79" s="627"/>
      <c r="H79" s="627"/>
      <c r="I79" s="628"/>
    </row>
    <row r="81" spans="5:9" x14ac:dyDescent="0.2">
      <c r="E81" s="626" t="s">
        <v>234</v>
      </c>
      <c r="F81" s="627"/>
      <c r="G81" s="627"/>
      <c r="H81" s="627"/>
      <c r="I81" s="628"/>
    </row>
    <row r="83" spans="5:9" x14ac:dyDescent="0.2">
      <c r="E83" s="642" t="s">
        <v>235</v>
      </c>
      <c r="F83" s="643"/>
      <c r="G83" s="643"/>
      <c r="H83" s="643"/>
      <c r="I83" s="644"/>
    </row>
    <row r="85" spans="5:9" x14ac:dyDescent="0.2">
      <c r="E85" s="642" t="s">
        <v>258</v>
      </c>
      <c r="F85" s="643"/>
      <c r="G85" s="643"/>
      <c r="H85" s="643"/>
      <c r="I85" s="644"/>
    </row>
    <row r="87" spans="5:9" x14ac:dyDescent="0.2">
      <c r="E87" s="622" t="s">
        <v>281</v>
      </c>
      <c r="F87" s="623"/>
      <c r="G87" s="623"/>
      <c r="H87" s="623"/>
      <c r="I87" s="624"/>
    </row>
    <row r="89" spans="5:9" x14ac:dyDescent="0.2">
      <c r="E89" s="622" t="s">
        <v>295</v>
      </c>
      <c r="F89" s="623"/>
      <c r="G89" s="623"/>
      <c r="H89" s="623"/>
      <c r="I89" s="624"/>
    </row>
    <row r="91" spans="5:9" x14ac:dyDescent="0.2">
      <c r="E91" s="622" t="s">
        <v>311</v>
      </c>
      <c r="F91" s="623"/>
      <c r="G91" s="623"/>
      <c r="H91" s="623"/>
      <c r="I91" s="624"/>
    </row>
    <row r="97" spans="3:11" x14ac:dyDescent="0.2">
      <c r="C97" s="344" t="s">
        <v>218</v>
      </c>
    </row>
    <row r="99" spans="3:11" x14ac:dyDescent="0.2">
      <c r="C99" s="634" t="s">
        <v>282</v>
      </c>
      <c r="D99" s="634"/>
      <c r="E99" s="634"/>
      <c r="F99" s="634"/>
      <c r="G99" s="634"/>
      <c r="H99" s="634"/>
      <c r="I99" s="634"/>
      <c r="J99" s="634"/>
      <c r="K99" s="634"/>
    </row>
    <row r="100" spans="3:11" ht="12.75" customHeight="1" x14ac:dyDescent="0.2">
      <c r="C100" s="634"/>
      <c r="D100" s="634"/>
      <c r="E100" s="634"/>
      <c r="F100" s="634"/>
      <c r="G100" s="634"/>
      <c r="H100" s="634"/>
      <c r="I100" s="634"/>
      <c r="J100" s="634"/>
      <c r="K100" s="634"/>
    </row>
    <row r="101" spans="3:11" x14ac:dyDescent="0.2">
      <c r="C101" s="634"/>
      <c r="D101" s="634"/>
      <c r="E101" s="634"/>
      <c r="F101" s="634"/>
      <c r="G101" s="634"/>
      <c r="H101" s="634"/>
      <c r="I101" s="634"/>
      <c r="J101" s="634"/>
      <c r="K101" s="634"/>
    </row>
    <row r="103" spans="3:11" x14ac:dyDescent="0.2">
      <c r="C103" s="163"/>
      <c r="D103" s="164"/>
      <c r="E103" s="164"/>
      <c r="F103" s="164"/>
      <c r="G103" s="164"/>
      <c r="H103" s="164"/>
      <c r="I103" s="164"/>
      <c r="J103" s="164"/>
      <c r="K103" s="165"/>
    </row>
    <row r="104" spans="3:11" x14ac:dyDescent="0.2">
      <c r="C104" s="166"/>
      <c r="D104" s="632" t="s">
        <v>101</v>
      </c>
      <c r="E104" s="633"/>
      <c r="F104" s="172"/>
      <c r="G104" s="167" t="s">
        <v>106</v>
      </c>
      <c r="H104" s="172"/>
      <c r="I104" s="172"/>
      <c r="J104" s="172"/>
      <c r="K104" s="169"/>
    </row>
    <row r="105" spans="3:11" x14ac:dyDescent="0.2">
      <c r="C105" s="166"/>
      <c r="D105" s="170"/>
      <c r="F105" s="172"/>
      <c r="G105" s="171"/>
      <c r="H105" s="172"/>
      <c r="I105" s="172"/>
      <c r="J105" s="172"/>
      <c r="K105" s="169"/>
    </row>
    <row r="106" spans="3:11" x14ac:dyDescent="0.2">
      <c r="C106" s="166"/>
      <c r="D106" s="605" t="s">
        <v>102</v>
      </c>
      <c r="E106" s="606"/>
      <c r="F106" s="172"/>
      <c r="G106" s="167" t="s">
        <v>103</v>
      </c>
      <c r="H106" s="172"/>
      <c r="I106" s="172"/>
      <c r="J106" s="172"/>
      <c r="K106" s="169"/>
    </row>
    <row r="107" spans="3:11" x14ac:dyDescent="0.2">
      <c r="C107" s="166"/>
      <c r="D107" s="172"/>
      <c r="F107" s="172"/>
      <c r="G107" s="171"/>
      <c r="H107" s="172"/>
      <c r="I107" s="172"/>
      <c r="J107" s="172"/>
      <c r="K107" s="169"/>
    </row>
    <row r="108" spans="3:11" x14ac:dyDescent="0.2">
      <c r="C108" s="166"/>
      <c r="D108" s="607" t="s">
        <v>104</v>
      </c>
      <c r="E108" s="608"/>
      <c r="F108" s="172"/>
      <c r="G108" s="167" t="s">
        <v>105</v>
      </c>
      <c r="H108" s="172"/>
      <c r="I108" s="172"/>
      <c r="J108" s="172"/>
      <c r="K108" s="169"/>
    </row>
    <row r="109" spans="3:11" x14ac:dyDescent="0.2">
      <c r="C109" s="179"/>
      <c r="D109" s="176"/>
      <c r="F109" s="176"/>
      <c r="G109" s="176"/>
      <c r="H109" s="176"/>
      <c r="I109" s="176"/>
      <c r="J109" s="176"/>
      <c r="K109" s="180"/>
    </row>
    <row r="110" spans="3:11" x14ac:dyDescent="0.2">
      <c r="C110" s="179"/>
      <c r="D110" s="609" t="s">
        <v>157</v>
      </c>
      <c r="E110" s="610"/>
      <c r="F110" s="176"/>
      <c r="G110" s="167" t="s">
        <v>158</v>
      </c>
      <c r="H110" s="176"/>
      <c r="I110" s="176"/>
      <c r="J110" s="176"/>
      <c r="K110" s="180"/>
    </row>
    <row r="111" spans="3:11" x14ac:dyDescent="0.2">
      <c r="C111" s="179"/>
      <c r="D111" s="176"/>
      <c r="F111" s="176"/>
      <c r="G111" s="176"/>
      <c r="H111" s="176"/>
      <c r="I111" s="176"/>
      <c r="J111" s="176"/>
      <c r="K111" s="180"/>
    </row>
    <row r="112" spans="3:11" x14ac:dyDescent="0.2">
      <c r="C112" s="179"/>
      <c r="D112" s="611" t="s">
        <v>159</v>
      </c>
      <c r="E112" s="612"/>
      <c r="F112" s="176"/>
      <c r="G112" s="167" t="s">
        <v>160</v>
      </c>
      <c r="H112" s="176"/>
      <c r="I112" s="176"/>
      <c r="J112" s="176"/>
      <c r="K112" s="180"/>
    </row>
    <row r="113" spans="3:14" x14ac:dyDescent="0.2">
      <c r="C113" s="173"/>
      <c r="D113" s="174"/>
      <c r="E113" s="174"/>
      <c r="F113" s="174"/>
      <c r="G113" s="174"/>
      <c r="H113" s="174"/>
      <c r="I113" s="174"/>
      <c r="J113" s="174"/>
      <c r="K113" s="175"/>
    </row>
    <row r="116" spans="3:14" x14ac:dyDescent="0.2">
      <c r="C116" s="344" t="s">
        <v>216</v>
      </c>
    </row>
    <row r="118" spans="3:14" ht="12.75" customHeight="1" x14ac:dyDescent="0.2">
      <c r="C118" s="613" t="s">
        <v>296</v>
      </c>
      <c r="D118" s="614"/>
      <c r="E118" s="614"/>
      <c r="F118" s="614"/>
      <c r="G118" s="614"/>
      <c r="H118" s="614"/>
      <c r="I118" s="614"/>
      <c r="J118" s="614"/>
      <c r="K118" s="614"/>
      <c r="L118" s="614"/>
      <c r="M118" s="614"/>
      <c r="N118" s="615"/>
    </row>
    <row r="119" spans="3:14" x14ac:dyDescent="0.2">
      <c r="C119" s="616"/>
      <c r="D119" s="617"/>
      <c r="E119" s="617"/>
      <c r="F119" s="617"/>
      <c r="G119" s="617"/>
      <c r="H119" s="617"/>
      <c r="I119" s="617"/>
      <c r="J119" s="617"/>
      <c r="K119" s="617"/>
      <c r="L119" s="617"/>
      <c r="M119" s="617"/>
      <c r="N119" s="618"/>
    </row>
    <row r="120" spans="3:14" x14ac:dyDescent="0.2">
      <c r="C120" s="616"/>
      <c r="D120" s="617"/>
      <c r="E120" s="617"/>
      <c r="F120" s="617"/>
      <c r="G120" s="617"/>
      <c r="H120" s="617"/>
      <c r="I120" s="617"/>
      <c r="J120" s="617"/>
      <c r="K120" s="617"/>
      <c r="L120" s="617"/>
      <c r="M120" s="617"/>
      <c r="N120" s="618"/>
    </row>
    <row r="121" spans="3:14" x14ac:dyDescent="0.2">
      <c r="C121" s="616"/>
      <c r="D121" s="617"/>
      <c r="E121" s="617"/>
      <c r="F121" s="617"/>
      <c r="G121" s="617"/>
      <c r="H121" s="617"/>
      <c r="I121" s="617"/>
      <c r="J121" s="617"/>
      <c r="K121" s="617"/>
      <c r="L121" s="617"/>
      <c r="M121" s="617"/>
      <c r="N121" s="618"/>
    </row>
    <row r="122" spans="3:14" x14ac:dyDescent="0.2">
      <c r="C122" s="616"/>
      <c r="D122" s="617"/>
      <c r="E122" s="617"/>
      <c r="F122" s="617"/>
      <c r="G122" s="617"/>
      <c r="H122" s="617"/>
      <c r="I122" s="617"/>
      <c r="J122" s="617"/>
      <c r="K122" s="617"/>
      <c r="L122" s="617"/>
      <c r="M122" s="617"/>
      <c r="N122" s="618"/>
    </row>
    <row r="123" spans="3:14" x14ac:dyDescent="0.2">
      <c r="C123" s="616"/>
      <c r="D123" s="617"/>
      <c r="E123" s="617"/>
      <c r="F123" s="617"/>
      <c r="G123" s="617"/>
      <c r="H123" s="617"/>
      <c r="I123" s="617"/>
      <c r="J123" s="617"/>
      <c r="K123" s="617"/>
      <c r="L123" s="617"/>
      <c r="M123" s="617"/>
      <c r="N123" s="618"/>
    </row>
    <row r="124" spans="3:14" x14ac:dyDescent="0.2">
      <c r="C124" s="616"/>
      <c r="D124" s="617"/>
      <c r="E124" s="617"/>
      <c r="F124" s="617"/>
      <c r="G124" s="617"/>
      <c r="H124" s="617"/>
      <c r="I124" s="617"/>
      <c r="J124" s="617"/>
      <c r="K124" s="617"/>
      <c r="L124" s="617"/>
      <c r="M124" s="617"/>
      <c r="N124" s="618"/>
    </row>
    <row r="125" spans="3:14" x14ac:dyDescent="0.2">
      <c r="C125" s="616"/>
      <c r="D125" s="617"/>
      <c r="E125" s="617"/>
      <c r="F125" s="617"/>
      <c r="G125" s="617"/>
      <c r="H125" s="617"/>
      <c r="I125" s="617"/>
      <c r="J125" s="617"/>
      <c r="K125" s="617"/>
      <c r="L125" s="617"/>
      <c r="M125" s="617"/>
      <c r="N125" s="618"/>
    </row>
    <row r="126" spans="3:14" x14ac:dyDescent="0.2">
      <c r="C126" s="616"/>
      <c r="D126" s="617"/>
      <c r="E126" s="617"/>
      <c r="F126" s="617"/>
      <c r="G126" s="617"/>
      <c r="H126" s="617"/>
      <c r="I126" s="617"/>
      <c r="J126" s="617"/>
      <c r="K126" s="617"/>
      <c r="L126" s="617"/>
      <c r="M126" s="617"/>
      <c r="N126" s="618"/>
    </row>
    <row r="127" spans="3:14" x14ac:dyDescent="0.2">
      <c r="C127" s="616"/>
      <c r="D127" s="617"/>
      <c r="E127" s="617"/>
      <c r="F127" s="617"/>
      <c r="G127" s="617"/>
      <c r="H127" s="617"/>
      <c r="I127" s="617"/>
      <c r="J127" s="617"/>
      <c r="K127" s="617"/>
      <c r="L127" s="617"/>
      <c r="M127" s="617"/>
      <c r="N127" s="618"/>
    </row>
    <row r="128" spans="3:14" x14ac:dyDescent="0.2">
      <c r="C128" s="616"/>
      <c r="D128" s="617"/>
      <c r="E128" s="617"/>
      <c r="F128" s="617"/>
      <c r="G128" s="617"/>
      <c r="H128" s="617"/>
      <c r="I128" s="617"/>
      <c r="J128" s="617"/>
      <c r="K128" s="617"/>
      <c r="L128" s="617"/>
      <c r="M128" s="617"/>
      <c r="N128" s="618"/>
    </row>
    <row r="129" spans="3:14" x14ac:dyDescent="0.2">
      <c r="C129" s="616"/>
      <c r="D129" s="617"/>
      <c r="E129" s="617"/>
      <c r="F129" s="617"/>
      <c r="G129" s="617"/>
      <c r="H129" s="617"/>
      <c r="I129" s="617"/>
      <c r="J129" s="617"/>
      <c r="K129" s="617"/>
      <c r="L129" s="617"/>
      <c r="M129" s="617"/>
      <c r="N129" s="618"/>
    </row>
    <row r="130" spans="3:14" x14ac:dyDescent="0.2">
      <c r="C130" s="616"/>
      <c r="D130" s="617"/>
      <c r="E130" s="617"/>
      <c r="F130" s="617"/>
      <c r="G130" s="617"/>
      <c r="H130" s="617"/>
      <c r="I130" s="617"/>
      <c r="J130" s="617"/>
      <c r="K130" s="617"/>
      <c r="L130" s="617"/>
      <c r="M130" s="617"/>
      <c r="N130" s="618"/>
    </row>
    <row r="131" spans="3:14" x14ac:dyDescent="0.2">
      <c r="C131" s="616"/>
      <c r="D131" s="617"/>
      <c r="E131" s="617"/>
      <c r="F131" s="617"/>
      <c r="G131" s="617"/>
      <c r="H131" s="617"/>
      <c r="I131" s="617"/>
      <c r="J131" s="617"/>
      <c r="K131" s="617"/>
      <c r="L131" s="617"/>
      <c r="M131" s="617"/>
      <c r="N131" s="618"/>
    </row>
    <row r="132" spans="3:14" x14ac:dyDescent="0.2">
      <c r="C132" s="616"/>
      <c r="D132" s="617"/>
      <c r="E132" s="617"/>
      <c r="F132" s="617"/>
      <c r="G132" s="617"/>
      <c r="H132" s="617"/>
      <c r="I132" s="617"/>
      <c r="J132" s="617"/>
      <c r="K132" s="617"/>
      <c r="L132" s="617"/>
      <c r="M132" s="617"/>
      <c r="N132" s="618"/>
    </row>
    <row r="133" spans="3:14" x14ac:dyDescent="0.2">
      <c r="C133" s="616"/>
      <c r="D133" s="617"/>
      <c r="E133" s="617"/>
      <c r="F133" s="617"/>
      <c r="G133" s="617"/>
      <c r="H133" s="617"/>
      <c r="I133" s="617"/>
      <c r="J133" s="617"/>
      <c r="K133" s="617"/>
      <c r="L133" s="617"/>
      <c r="M133" s="617"/>
      <c r="N133" s="618"/>
    </row>
    <row r="134" spans="3:14" x14ac:dyDescent="0.2">
      <c r="C134" s="616"/>
      <c r="D134" s="617"/>
      <c r="E134" s="617"/>
      <c r="F134" s="617"/>
      <c r="G134" s="617"/>
      <c r="H134" s="617"/>
      <c r="I134" s="617"/>
      <c r="J134" s="617"/>
      <c r="K134" s="617"/>
      <c r="L134" s="617"/>
      <c r="M134" s="617"/>
      <c r="N134" s="618"/>
    </row>
    <row r="135" spans="3:14" x14ac:dyDescent="0.2">
      <c r="C135" s="616"/>
      <c r="D135" s="617"/>
      <c r="E135" s="617"/>
      <c r="F135" s="617"/>
      <c r="G135" s="617"/>
      <c r="H135" s="617"/>
      <c r="I135" s="617"/>
      <c r="J135" s="617"/>
      <c r="K135" s="617"/>
      <c r="L135" s="617"/>
      <c r="M135" s="617"/>
      <c r="N135" s="618"/>
    </row>
    <row r="136" spans="3:14" x14ac:dyDescent="0.2">
      <c r="C136" s="616"/>
      <c r="D136" s="617"/>
      <c r="E136" s="617"/>
      <c r="F136" s="617"/>
      <c r="G136" s="617"/>
      <c r="H136" s="617"/>
      <c r="I136" s="617"/>
      <c r="J136" s="617"/>
      <c r="K136" s="617"/>
      <c r="L136" s="617"/>
      <c r="M136" s="617"/>
      <c r="N136" s="618"/>
    </row>
    <row r="137" spans="3:14" x14ac:dyDescent="0.2">
      <c r="C137" s="616"/>
      <c r="D137" s="617"/>
      <c r="E137" s="617"/>
      <c r="F137" s="617"/>
      <c r="G137" s="617"/>
      <c r="H137" s="617"/>
      <c r="I137" s="617"/>
      <c r="J137" s="617"/>
      <c r="K137" s="617"/>
      <c r="L137" s="617"/>
      <c r="M137" s="617"/>
      <c r="N137" s="618"/>
    </row>
    <row r="138" spans="3:14" x14ac:dyDescent="0.2">
      <c r="C138" s="616"/>
      <c r="D138" s="617"/>
      <c r="E138" s="617"/>
      <c r="F138" s="617"/>
      <c r="G138" s="617"/>
      <c r="H138" s="617"/>
      <c r="I138" s="617"/>
      <c r="J138" s="617"/>
      <c r="K138" s="617"/>
      <c r="L138" s="617"/>
      <c r="M138" s="617"/>
      <c r="N138" s="618"/>
    </row>
    <row r="139" spans="3:14" x14ac:dyDescent="0.2">
      <c r="C139" s="616"/>
      <c r="D139" s="617"/>
      <c r="E139" s="617"/>
      <c r="F139" s="617"/>
      <c r="G139" s="617"/>
      <c r="H139" s="617"/>
      <c r="I139" s="617"/>
      <c r="J139" s="617"/>
      <c r="K139" s="617"/>
      <c r="L139" s="617"/>
      <c r="M139" s="617"/>
      <c r="N139" s="618"/>
    </row>
    <row r="140" spans="3:14" x14ac:dyDescent="0.2">
      <c r="C140" s="616"/>
      <c r="D140" s="617"/>
      <c r="E140" s="617"/>
      <c r="F140" s="617"/>
      <c r="G140" s="617"/>
      <c r="H140" s="617"/>
      <c r="I140" s="617"/>
      <c r="J140" s="617"/>
      <c r="K140" s="617"/>
      <c r="L140" s="617"/>
      <c r="M140" s="617"/>
      <c r="N140" s="618"/>
    </row>
    <row r="141" spans="3:14" x14ac:dyDescent="0.2">
      <c r="C141" s="616"/>
      <c r="D141" s="617"/>
      <c r="E141" s="617"/>
      <c r="F141" s="617"/>
      <c r="G141" s="617"/>
      <c r="H141" s="617"/>
      <c r="I141" s="617"/>
      <c r="J141" s="617"/>
      <c r="K141" s="617"/>
      <c r="L141" s="617"/>
      <c r="M141" s="617"/>
      <c r="N141" s="618"/>
    </row>
    <row r="142" spans="3:14" x14ac:dyDescent="0.2">
      <c r="C142" s="616"/>
      <c r="D142" s="617"/>
      <c r="E142" s="617"/>
      <c r="F142" s="617"/>
      <c r="G142" s="617"/>
      <c r="H142" s="617"/>
      <c r="I142" s="617"/>
      <c r="J142" s="617"/>
      <c r="K142" s="617"/>
      <c r="L142" s="617"/>
      <c r="M142" s="617"/>
      <c r="N142" s="618"/>
    </row>
    <row r="143" spans="3:14" x14ac:dyDescent="0.2">
      <c r="C143" s="616"/>
      <c r="D143" s="617"/>
      <c r="E143" s="617"/>
      <c r="F143" s="617"/>
      <c r="G143" s="617"/>
      <c r="H143" s="617"/>
      <c r="I143" s="617"/>
      <c r="J143" s="617"/>
      <c r="K143" s="617"/>
      <c r="L143" s="617"/>
      <c r="M143" s="617"/>
      <c r="N143" s="618"/>
    </row>
    <row r="144" spans="3:14" x14ac:dyDescent="0.2">
      <c r="C144" s="616"/>
      <c r="D144" s="617"/>
      <c r="E144" s="617"/>
      <c r="F144" s="617"/>
      <c r="G144" s="617"/>
      <c r="H144" s="617"/>
      <c r="I144" s="617"/>
      <c r="J144" s="617"/>
      <c r="K144" s="617"/>
      <c r="L144" s="617"/>
      <c r="M144" s="617"/>
      <c r="N144" s="618"/>
    </row>
    <row r="145" spans="3:14" x14ac:dyDescent="0.2">
      <c r="C145" s="616"/>
      <c r="D145" s="617"/>
      <c r="E145" s="617"/>
      <c r="F145" s="617"/>
      <c r="G145" s="617"/>
      <c r="H145" s="617"/>
      <c r="I145" s="617"/>
      <c r="J145" s="617"/>
      <c r="K145" s="617"/>
      <c r="L145" s="617"/>
      <c r="M145" s="617"/>
      <c r="N145" s="618"/>
    </row>
    <row r="146" spans="3:14" x14ac:dyDescent="0.2">
      <c r="C146" s="616"/>
      <c r="D146" s="617"/>
      <c r="E146" s="617"/>
      <c r="F146" s="617"/>
      <c r="G146" s="617"/>
      <c r="H146" s="617"/>
      <c r="I146" s="617"/>
      <c r="J146" s="617"/>
      <c r="K146" s="617"/>
      <c r="L146" s="617"/>
      <c r="M146" s="617"/>
      <c r="N146" s="618"/>
    </row>
    <row r="147" spans="3:14" x14ac:dyDescent="0.2">
      <c r="C147" s="616"/>
      <c r="D147" s="617"/>
      <c r="E147" s="617"/>
      <c r="F147" s="617"/>
      <c r="G147" s="617"/>
      <c r="H147" s="617"/>
      <c r="I147" s="617"/>
      <c r="J147" s="617"/>
      <c r="K147" s="617"/>
      <c r="L147" s="617"/>
      <c r="M147" s="617"/>
      <c r="N147" s="618"/>
    </row>
    <row r="148" spans="3:14" x14ac:dyDescent="0.2">
      <c r="C148" s="616"/>
      <c r="D148" s="617"/>
      <c r="E148" s="617"/>
      <c r="F148" s="617"/>
      <c r="G148" s="617"/>
      <c r="H148" s="617"/>
      <c r="I148" s="617"/>
      <c r="J148" s="617"/>
      <c r="K148" s="617"/>
      <c r="L148" s="617"/>
      <c r="M148" s="617"/>
      <c r="N148" s="618"/>
    </row>
    <row r="149" spans="3:14" x14ac:dyDescent="0.2">
      <c r="C149" s="616"/>
      <c r="D149" s="617"/>
      <c r="E149" s="617"/>
      <c r="F149" s="617"/>
      <c r="G149" s="617"/>
      <c r="H149" s="617"/>
      <c r="I149" s="617"/>
      <c r="J149" s="617"/>
      <c r="K149" s="617"/>
      <c r="L149" s="617"/>
      <c r="M149" s="617"/>
      <c r="N149" s="618"/>
    </row>
    <row r="150" spans="3:14" x14ac:dyDescent="0.2">
      <c r="C150" s="616"/>
      <c r="D150" s="617"/>
      <c r="E150" s="617"/>
      <c r="F150" s="617"/>
      <c r="G150" s="617"/>
      <c r="H150" s="617"/>
      <c r="I150" s="617"/>
      <c r="J150" s="617"/>
      <c r="K150" s="617"/>
      <c r="L150" s="617"/>
      <c r="M150" s="617"/>
      <c r="N150" s="618"/>
    </row>
    <row r="151" spans="3:14" x14ac:dyDescent="0.2">
      <c r="C151" s="616"/>
      <c r="D151" s="617"/>
      <c r="E151" s="617"/>
      <c r="F151" s="617"/>
      <c r="G151" s="617"/>
      <c r="H151" s="617"/>
      <c r="I151" s="617"/>
      <c r="J151" s="617"/>
      <c r="K151" s="617"/>
      <c r="L151" s="617"/>
      <c r="M151" s="617"/>
      <c r="N151" s="618"/>
    </row>
    <row r="152" spans="3:14" x14ac:dyDescent="0.2">
      <c r="C152" s="616"/>
      <c r="D152" s="617"/>
      <c r="E152" s="617"/>
      <c r="F152" s="617"/>
      <c r="G152" s="617"/>
      <c r="H152" s="617"/>
      <c r="I152" s="617"/>
      <c r="J152" s="617"/>
      <c r="K152" s="617"/>
      <c r="L152" s="617"/>
      <c r="M152" s="617"/>
      <c r="N152" s="618"/>
    </row>
    <row r="153" spans="3:14" x14ac:dyDescent="0.2">
      <c r="C153" s="616"/>
      <c r="D153" s="617"/>
      <c r="E153" s="617"/>
      <c r="F153" s="617"/>
      <c r="G153" s="617"/>
      <c r="H153" s="617"/>
      <c r="I153" s="617"/>
      <c r="J153" s="617"/>
      <c r="K153" s="617"/>
      <c r="L153" s="617"/>
      <c r="M153" s="617"/>
      <c r="N153" s="618"/>
    </row>
    <row r="154" spans="3:14" x14ac:dyDescent="0.2">
      <c r="C154" s="616"/>
      <c r="D154" s="617"/>
      <c r="E154" s="617"/>
      <c r="F154" s="617"/>
      <c r="G154" s="617"/>
      <c r="H154" s="617"/>
      <c r="I154" s="617"/>
      <c r="J154" s="617"/>
      <c r="K154" s="617"/>
      <c r="L154" s="617"/>
      <c r="M154" s="617"/>
      <c r="N154" s="618"/>
    </row>
    <row r="155" spans="3:14" x14ac:dyDescent="0.2">
      <c r="C155" s="616"/>
      <c r="D155" s="617"/>
      <c r="E155" s="617"/>
      <c r="F155" s="617"/>
      <c r="G155" s="617"/>
      <c r="H155" s="617"/>
      <c r="I155" s="617"/>
      <c r="J155" s="617"/>
      <c r="K155" s="617"/>
      <c r="L155" s="617"/>
      <c r="M155" s="617"/>
      <c r="N155" s="618"/>
    </row>
    <row r="156" spans="3:14" x14ac:dyDescent="0.2">
      <c r="C156" s="616"/>
      <c r="D156" s="617"/>
      <c r="E156" s="617"/>
      <c r="F156" s="617"/>
      <c r="G156" s="617"/>
      <c r="H156" s="617"/>
      <c r="I156" s="617"/>
      <c r="J156" s="617"/>
      <c r="K156" s="617"/>
      <c r="L156" s="617"/>
      <c r="M156" s="617"/>
      <c r="N156" s="618"/>
    </row>
    <row r="157" spans="3:14" x14ac:dyDescent="0.2">
      <c r="C157" s="616"/>
      <c r="D157" s="617"/>
      <c r="E157" s="617"/>
      <c r="F157" s="617"/>
      <c r="G157" s="617"/>
      <c r="H157" s="617"/>
      <c r="I157" s="617"/>
      <c r="J157" s="617"/>
      <c r="K157" s="617"/>
      <c r="L157" s="617"/>
      <c r="M157" s="617"/>
      <c r="N157" s="618"/>
    </row>
    <row r="158" spans="3:14" x14ac:dyDescent="0.2">
      <c r="C158" s="616"/>
      <c r="D158" s="617"/>
      <c r="E158" s="617"/>
      <c r="F158" s="617"/>
      <c r="G158" s="617"/>
      <c r="H158" s="617"/>
      <c r="I158" s="617"/>
      <c r="J158" s="617"/>
      <c r="K158" s="617"/>
      <c r="L158" s="617"/>
      <c r="M158" s="617"/>
      <c r="N158" s="618"/>
    </row>
    <row r="159" spans="3:14" x14ac:dyDescent="0.2">
      <c r="C159" s="616"/>
      <c r="D159" s="617"/>
      <c r="E159" s="617"/>
      <c r="F159" s="617"/>
      <c r="G159" s="617"/>
      <c r="H159" s="617"/>
      <c r="I159" s="617"/>
      <c r="J159" s="617"/>
      <c r="K159" s="617"/>
      <c r="L159" s="617"/>
      <c r="M159" s="617"/>
      <c r="N159" s="618"/>
    </row>
    <row r="160" spans="3:14" x14ac:dyDescent="0.2">
      <c r="C160" s="616"/>
      <c r="D160" s="617"/>
      <c r="E160" s="617"/>
      <c r="F160" s="617"/>
      <c r="G160" s="617"/>
      <c r="H160" s="617"/>
      <c r="I160" s="617"/>
      <c r="J160" s="617"/>
      <c r="K160" s="617"/>
      <c r="L160" s="617"/>
      <c r="M160" s="617"/>
      <c r="N160" s="618"/>
    </row>
    <row r="161" spans="3:14" x14ac:dyDescent="0.2">
      <c r="C161" s="616"/>
      <c r="D161" s="617"/>
      <c r="E161" s="617"/>
      <c r="F161" s="617"/>
      <c r="G161" s="617"/>
      <c r="H161" s="617"/>
      <c r="I161" s="617"/>
      <c r="J161" s="617"/>
      <c r="K161" s="617"/>
      <c r="L161" s="617"/>
      <c r="M161" s="617"/>
      <c r="N161" s="618"/>
    </row>
    <row r="162" spans="3:14" x14ac:dyDescent="0.2">
      <c r="C162" s="616"/>
      <c r="D162" s="617"/>
      <c r="E162" s="617"/>
      <c r="F162" s="617"/>
      <c r="G162" s="617"/>
      <c r="H162" s="617"/>
      <c r="I162" s="617"/>
      <c r="J162" s="617"/>
      <c r="K162" s="617"/>
      <c r="L162" s="617"/>
      <c r="M162" s="617"/>
      <c r="N162" s="618"/>
    </row>
    <row r="163" spans="3:14" x14ac:dyDescent="0.2">
      <c r="C163" s="616"/>
      <c r="D163" s="617"/>
      <c r="E163" s="617"/>
      <c r="F163" s="617"/>
      <c r="G163" s="617"/>
      <c r="H163" s="617"/>
      <c r="I163" s="617"/>
      <c r="J163" s="617"/>
      <c r="K163" s="617"/>
      <c r="L163" s="617"/>
      <c r="M163" s="617"/>
      <c r="N163" s="618"/>
    </row>
    <row r="164" spans="3:14" x14ac:dyDescent="0.2">
      <c r="C164" s="616"/>
      <c r="D164" s="617"/>
      <c r="E164" s="617"/>
      <c r="F164" s="617"/>
      <c r="G164" s="617"/>
      <c r="H164" s="617"/>
      <c r="I164" s="617"/>
      <c r="J164" s="617"/>
      <c r="K164" s="617"/>
      <c r="L164" s="617"/>
      <c r="M164" s="617"/>
      <c r="N164" s="618"/>
    </row>
    <row r="165" spans="3:14" x14ac:dyDescent="0.2">
      <c r="C165" s="616"/>
      <c r="D165" s="617"/>
      <c r="E165" s="617"/>
      <c r="F165" s="617"/>
      <c r="G165" s="617"/>
      <c r="H165" s="617"/>
      <c r="I165" s="617"/>
      <c r="J165" s="617"/>
      <c r="K165" s="617"/>
      <c r="L165" s="617"/>
      <c r="M165" s="617"/>
      <c r="N165" s="618"/>
    </row>
    <row r="166" spans="3:14" x14ac:dyDescent="0.2">
      <c r="C166" s="616"/>
      <c r="D166" s="617"/>
      <c r="E166" s="617"/>
      <c r="F166" s="617"/>
      <c r="G166" s="617"/>
      <c r="H166" s="617"/>
      <c r="I166" s="617"/>
      <c r="J166" s="617"/>
      <c r="K166" s="617"/>
      <c r="L166" s="617"/>
      <c r="M166" s="617"/>
      <c r="N166" s="618"/>
    </row>
    <row r="167" spans="3:14" x14ac:dyDescent="0.2">
      <c r="C167" s="616"/>
      <c r="D167" s="617"/>
      <c r="E167" s="617"/>
      <c r="F167" s="617"/>
      <c r="G167" s="617"/>
      <c r="H167" s="617"/>
      <c r="I167" s="617"/>
      <c r="J167" s="617"/>
      <c r="K167" s="617"/>
      <c r="L167" s="617"/>
      <c r="M167" s="617"/>
      <c r="N167" s="618"/>
    </row>
    <row r="168" spans="3:14" x14ac:dyDescent="0.2">
      <c r="C168" s="616"/>
      <c r="D168" s="617"/>
      <c r="E168" s="617"/>
      <c r="F168" s="617"/>
      <c r="G168" s="617"/>
      <c r="H168" s="617"/>
      <c r="I168" s="617"/>
      <c r="J168" s="617"/>
      <c r="K168" s="617"/>
      <c r="L168" s="617"/>
      <c r="M168" s="617"/>
      <c r="N168" s="618"/>
    </row>
    <row r="169" spans="3:14" x14ac:dyDescent="0.2">
      <c r="C169" s="619"/>
      <c r="D169" s="620"/>
      <c r="E169" s="620"/>
      <c r="F169" s="620"/>
      <c r="G169" s="620"/>
      <c r="H169" s="620"/>
      <c r="I169" s="620"/>
      <c r="J169" s="620"/>
      <c r="K169" s="620"/>
      <c r="L169" s="620"/>
      <c r="M169" s="620"/>
      <c r="N169" s="621"/>
    </row>
    <row r="170" spans="3:14" x14ac:dyDescent="0.2">
      <c r="H170" s="168"/>
    </row>
    <row r="171" spans="3:14" x14ac:dyDescent="0.2">
      <c r="H171" s="168"/>
    </row>
    <row r="172" spans="3:14" x14ac:dyDescent="0.2">
      <c r="C172" s="588" t="s">
        <v>287</v>
      </c>
      <c r="D172" s="589"/>
      <c r="E172" s="589"/>
      <c r="F172" s="589"/>
      <c r="G172" s="589"/>
      <c r="H172" s="589"/>
      <c r="I172" s="589"/>
      <c r="J172" s="589"/>
      <c r="K172" s="589"/>
      <c r="L172" s="589"/>
      <c r="M172" s="589"/>
      <c r="N172" s="590"/>
    </row>
    <row r="173" spans="3:14" x14ac:dyDescent="0.2">
      <c r="C173" s="591"/>
      <c r="D173" s="592"/>
      <c r="E173" s="592"/>
      <c r="F173" s="592"/>
      <c r="G173" s="592"/>
      <c r="H173" s="592"/>
      <c r="I173" s="592"/>
      <c r="J173" s="592"/>
      <c r="K173" s="592"/>
      <c r="L173" s="592"/>
      <c r="M173" s="592"/>
      <c r="N173" s="593"/>
    </row>
    <row r="174" spans="3:14" x14ac:dyDescent="0.2">
      <c r="C174" s="591"/>
      <c r="D174" s="592"/>
      <c r="E174" s="592"/>
      <c r="F174" s="592"/>
      <c r="G174" s="592"/>
      <c r="H174" s="592"/>
      <c r="I174" s="592"/>
      <c r="J174" s="592"/>
      <c r="K174" s="592"/>
      <c r="L174" s="592"/>
      <c r="M174" s="592"/>
      <c r="N174" s="593"/>
    </row>
    <row r="175" spans="3:14" x14ac:dyDescent="0.2">
      <c r="C175" s="591"/>
      <c r="D175" s="592"/>
      <c r="E175" s="592"/>
      <c r="F175" s="592"/>
      <c r="G175" s="592"/>
      <c r="H175" s="592"/>
      <c r="I175" s="592"/>
      <c r="J175" s="592"/>
      <c r="K175" s="592"/>
      <c r="L175" s="592"/>
      <c r="M175" s="592"/>
      <c r="N175" s="593"/>
    </row>
    <row r="176" spans="3:14" x14ac:dyDescent="0.2">
      <c r="C176" s="591"/>
      <c r="D176" s="592"/>
      <c r="E176" s="592"/>
      <c r="F176" s="592"/>
      <c r="G176" s="592"/>
      <c r="H176" s="592"/>
      <c r="I176" s="592"/>
      <c r="J176" s="592"/>
      <c r="K176" s="592"/>
      <c r="L176" s="592"/>
      <c r="M176" s="592"/>
      <c r="N176" s="593"/>
    </row>
    <row r="177" spans="3:14" x14ac:dyDescent="0.2">
      <c r="C177" s="591"/>
      <c r="D177" s="592"/>
      <c r="E177" s="592"/>
      <c r="F177" s="592"/>
      <c r="G177" s="592"/>
      <c r="H177" s="592"/>
      <c r="I177" s="592"/>
      <c r="J177" s="592"/>
      <c r="K177" s="592"/>
      <c r="L177" s="592"/>
      <c r="M177" s="592"/>
      <c r="N177" s="593"/>
    </row>
    <row r="178" spans="3:14" x14ac:dyDescent="0.2">
      <c r="C178" s="591"/>
      <c r="D178" s="592"/>
      <c r="E178" s="592"/>
      <c r="F178" s="592"/>
      <c r="G178" s="592"/>
      <c r="H178" s="592"/>
      <c r="I178" s="592"/>
      <c r="J178" s="592"/>
      <c r="K178" s="592"/>
      <c r="L178" s="592"/>
      <c r="M178" s="592"/>
      <c r="N178" s="593"/>
    </row>
    <row r="179" spans="3:14" x14ac:dyDescent="0.2">
      <c r="C179" s="591"/>
      <c r="D179" s="592"/>
      <c r="E179" s="592"/>
      <c r="F179" s="592"/>
      <c r="G179" s="592"/>
      <c r="H179" s="592"/>
      <c r="I179" s="592"/>
      <c r="J179" s="592"/>
      <c r="K179" s="592"/>
      <c r="L179" s="592"/>
      <c r="M179" s="592"/>
      <c r="N179" s="593"/>
    </row>
    <row r="180" spans="3:14" x14ac:dyDescent="0.2">
      <c r="C180" s="591"/>
      <c r="D180" s="592"/>
      <c r="E180" s="592"/>
      <c r="F180" s="592"/>
      <c r="G180" s="592"/>
      <c r="H180" s="592"/>
      <c r="I180" s="592"/>
      <c r="J180" s="592"/>
      <c r="K180" s="592"/>
      <c r="L180" s="592"/>
      <c r="M180" s="592"/>
      <c r="N180" s="593"/>
    </row>
    <row r="181" spans="3:14" x14ac:dyDescent="0.2">
      <c r="C181" s="591"/>
      <c r="D181" s="592"/>
      <c r="E181" s="592"/>
      <c r="F181" s="592"/>
      <c r="G181" s="592"/>
      <c r="H181" s="592"/>
      <c r="I181" s="592"/>
      <c r="J181" s="592"/>
      <c r="K181" s="592"/>
      <c r="L181" s="592"/>
      <c r="M181" s="592"/>
      <c r="N181" s="593"/>
    </row>
    <row r="182" spans="3:14" x14ac:dyDescent="0.2">
      <c r="C182" s="591"/>
      <c r="D182" s="592"/>
      <c r="E182" s="592"/>
      <c r="F182" s="592"/>
      <c r="G182" s="592"/>
      <c r="H182" s="592"/>
      <c r="I182" s="592"/>
      <c r="J182" s="592"/>
      <c r="K182" s="592"/>
      <c r="L182" s="592"/>
      <c r="M182" s="592"/>
      <c r="N182" s="593"/>
    </row>
    <row r="183" spans="3:14" x14ac:dyDescent="0.2">
      <c r="C183" s="591"/>
      <c r="D183" s="592"/>
      <c r="E183" s="592"/>
      <c r="F183" s="592"/>
      <c r="G183" s="592"/>
      <c r="H183" s="592"/>
      <c r="I183" s="592"/>
      <c r="J183" s="592"/>
      <c r="K183" s="592"/>
      <c r="L183" s="592"/>
      <c r="M183" s="592"/>
      <c r="N183" s="593"/>
    </row>
    <row r="184" spans="3:14" x14ac:dyDescent="0.2">
      <c r="C184" s="591"/>
      <c r="D184" s="592"/>
      <c r="E184" s="592"/>
      <c r="F184" s="592"/>
      <c r="G184" s="592"/>
      <c r="H184" s="592"/>
      <c r="I184" s="592"/>
      <c r="J184" s="592"/>
      <c r="K184" s="592"/>
      <c r="L184" s="592"/>
      <c r="M184" s="592"/>
      <c r="N184" s="593"/>
    </row>
    <row r="185" spans="3:14" x14ac:dyDescent="0.2">
      <c r="C185" s="591"/>
      <c r="D185" s="592"/>
      <c r="E185" s="592"/>
      <c r="F185" s="592"/>
      <c r="G185" s="592"/>
      <c r="H185" s="592"/>
      <c r="I185" s="592"/>
      <c r="J185" s="592"/>
      <c r="K185" s="592"/>
      <c r="L185" s="592"/>
      <c r="M185" s="592"/>
      <c r="N185" s="593"/>
    </row>
    <row r="186" spans="3:14" x14ac:dyDescent="0.2">
      <c r="C186" s="591"/>
      <c r="D186" s="592"/>
      <c r="E186" s="592"/>
      <c r="F186" s="592"/>
      <c r="G186" s="592"/>
      <c r="H186" s="592"/>
      <c r="I186" s="592"/>
      <c r="J186" s="592"/>
      <c r="K186" s="592"/>
      <c r="L186" s="592"/>
      <c r="M186" s="592"/>
      <c r="N186" s="593"/>
    </row>
    <row r="187" spans="3:14" x14ac:dyDescent="0.2">
      <c r="C187" s="591"/>
      <c r="D187" s="592"/>
      <c r="E187" s="592"/>
      <c r="F187" s="592"/>
      <c r="G187" s="592"/>
      <c r="H187" s="592"/>
      <c r="I187" s="592"/>
      <c r="J187" s="592"/>
      <c r="K187" s="592"/>
      <c r="L187" s="592"/>
      <c r="M187" s="592"/>
      <c r="N187" s="593"/>
    </row>
    <row r="188" spans="3:14" x14ac:dyDescent="0.2">
      <c r="C188" s="591"/>
      <c r="D188" s="592"/>
      <c r="E188" s="592"/>
      <c r="F188" s="592"/>
      <c r="G188" s="592"/>
      <c r="H188" s="592"/>
      <c r="I188" s="592"/>
      <c r="J188" s="592"/>
      <c r="K188" s="592"/>
      <c r="L188" s="592"/>
      <c r="M188" s="592"/>
      <c r="N188" s="593"/>
    </row>
    <row r="189" spans="3:14" x14ac:dyDescent="0.2">
      <c r="C189" s="594"/>
      <c r="D189" s="595"/>
      <c r="E189" s="595"/>
      <c r="F189" s="595"/>
      <c r="G189" s="595"/>
      <c r="H189" s="595"/>
      <c r="I189" s="595"/>
      <c r="J189" s="595"/>
      <c r="K189" s="595"/>
      <c r="L189" s="595"/>
      <c r="M189" s="595"/>
      <c r="N189" s="596"/>
    </row>
    <row r="190" spans="3:14" x14ac:dyDescent="0.2">
      <c r="H190" s="168"/>
    </row>
    <row r="191" spans="3:14" x14ac:dyDescent="0.2">
      <c r="H191" s="168"/>
    </row>
    <row r="192" spans="3:14" x14ac:dyDescent="0.2">
      <c r="C192" s="588" t="s">
        <v>297</v>
      </c>
      <c r="D192" s="589"/>
      <c r="E192" s="589"/>
      <c r="F192" s="589"/>
      <c r="G192" s="589"/>
      <c r="H192" s="589"/>
      <c r="I192" s="589"/>
      <c r="J192" s="589"/>
      <c r="K192" s="589"/>
      <c r="L192" s="589"/>
      <c r="M192" s="589"/>
      <c r="N192" s="590"/>
    </row>
    <row r="193" spans="3:14" x14ac:dyDescent="0.2">
      <c r="C193" s="591"/>
      <c r="D193" s="592"/>
      <c r="E193" s="592"/>
      <c r="F193" s="592"/>
      <c r="G193" s="592"/>
      <c r="H193" s="592"/>
      <c r="I193" s="592"/>
      <c r="J193" s="592"/>
      <c r="K193" s="592"/>
      <c r="L193" s="592"/>
      <c r="M193" s="592"/>
      <c r="N193" s="593"/>
    </row>
    <row r="194" spans="3:14" x14ac:dyDescent="0.2">
      <c r="C194" s="591"/>
      <c r="D194" s="592"/>
      <c r="E194" s="592"/>
      <c r="F194" s="592"/>
      <c r="G194" s="592"/>
      <c r="H194" s="592"/>
      <c r="I194" s="592"/>
      <c r="J194" s="592"/>
      <c r="K194" s="592"/>
      <c r="L194" s="592"/>
      <c r="M194" s="592"/>
      <c r="N194" s="593"/>
    </row>
    <row r="195" spans="3:14" x14ac:dyDescent="0.2">
      <c r="C195" s="591"/>
      <c r="D195" s="592"/>
      <c r="E195" s="592"/>
      <c r="F195" s="592"/>
      <c r="G195" s="592"/>
      <c r="H195" s="592"/>
      <c r="I195" s="592"/>
      <c r="J195" s="592"/>
      <c r="K195" s="592"/>
      <c r="L195" s="592"/>
      <c r="M195" s="592"/>
      <c r="N195" s="593"/>
    </row>
    <row r="196" spans="3:14" x14ac:dyDescent="0.2">
      <c r="C196" s="591"/>
      <c r="D196" s="592"/>
      <c r="E196" s="592"/>
      <c r="F196" s="592"/>
      <c r="G196" s="592"/>
      <c r="H196" s="592"/>
      <c r="I196" s="592"/>
      <c r="J196" s="592"/>
      <c r="K196" s="592"/>
      <c r="L196" s="592"/>
      <c r="M196" s="592"/>
      <c r="N196" s="593"/>
    </row>
    <row r="197" spans="3:14" x14ac:dyDescent="0.2">
      <c r="C197" s="591"/>
      <c r="D197" s="592"/>
      <c r="E197" s="592"/>
      <c r="F197" s="592"/>
      <c r="G197" s="592"/>
      <c r="H197" s="592"/>
      <c r="I197" s="592"/>
      <c r="J197" s="592"/>
      <c r="K197" s="592"/>
      <c r="L197" s="592"/>
      <c r="M197" s="592"/>
      <c r="N197" s="593"/>
    </row>
    <row r="198" spans="3:14" x14ac:dyDescent="0.2">
      <c r="C198" s="591"/>
      <c r="D198" s="592"/>
      <c r="E198" s="592"/>
      <c r="F198" s="592"/>
      <c r="G198" s="592"/>
      <c r="H198" s="592"/>
      <c r="I198" s="592"/>
      <c r="J198" s="592"/>
      <c r="K198" s="592"/>
      <c r="L198" s="592"/>
      <c r="M198" s="592"/>
      <c r="N198" s="593"/>
    </row>
    <row r="199" spans="3:14" x14ac:dyDescent="0.2">
      <c r="C199" s="591"/>
      <c r="D199" s="592"/>
      <c r="E199" s="592"/>
      <c r="F199" s="592"/>
      <c r="G199" s="592"/>
      <c r="H199" s="592"/>
      <c r="I199" s="592"/>
      <c r="J199" s="592"/>
      <c r="K199" s="592"/>
      <c r="L199" s="592"/>
      <c r="M199" s="592"/>
      <c r="N199" s="593"/>
    </row>
    <row r="200" spans="3:14" x14ac:dyDescent="0.2">
      <c r="C200" s="591"/>
      <c r="D200" s="592"/>
      <c r="E200" s="592"/>
      <c r="F200" s="592"/>
      <c r="G200" s="592"/>
      <c r="H200" s="592"/>
      <c r="I200" s="592"/>
      <c r="J200" s="592"/>
      <c r="K200" s="592"/>
      <c r="L200" s="592"/>
      <c r="M200" s="592"/>
      <c r="N200" s="593"/>
    </row>
    <row r="201" spans="3:14" x14ac:dyDescent="0.2">
      <c r="C201" s="591"/>
      <c r="D201" s="592"/>
      <c r="E201" s="592"/>
      <c r="F201" s="592"/>
      <c r="G201" s="592"/>
      <c r="H201" s="592"/>
      <c r="I201" s="592"/>
      <c r="J201" s="592"/>
      <c r="K201" s="592"/>
      <c r="L201" s="592"/>
      <c r="M201" s="592"/>
      <c r="N201" s="593"/>
    </row>
    <row r="202" spans="3:14" x14ac:dyDescent="0.2">
      <c r="C202" s="591"/>
      <c r="D202" s="592"/>
      <c r="E202" s="592"/>
      <c r="F202" s="592"/>
      <c r="G202" s="592"/>
      <c r="H202" s="592"/>
      <c r="I202" s="592"/>
      <c r="J202" s="592"/>
      <c r="K202" s="592"/>
      <c r="L202" s="592"/>
      <c r="M202" s="592"/>
      <c r="N202" s="593"/>
    </row>
    <row r="203" spans="3:14" x14ac:dyDescent="0.2">
      <c r="C203" s="591"/>
      <c r="D203" s="592"/>
      <c r="E203" s="592"/>
      <c r="F203" s="592"/>
      <c r="G203" s="592"/>
      <c r="H203" s="592"/>
      <c r="I203" s="592"/>
      <c r="J203" s="592"/>
      <c r="K203" s="592"/>
      <c r="L203" s="592"/>
      <c r="M203" s="592"/>
      <c r="N203" s="593"/>
    </row>
    <row r="204" spans="3:14" x14ac:dyDescent="0.2">
      <c r="C204" s="591"/>
      <c r="D204" s="592"/>
      <c r="E204" s="592"/>
      <c r="F204" s="592"/>
      <c r="G204" s="592"/>
      <c r="H204" s="592"/>
      <c r="I204" s="592"/>
      <c r="J204" s="592"/>
      <c r="K204" s="592"/>
      <c r="L204" s="592"/>
      <c r="M204" s="592"/>
      <c r="N204" s="593"/>
    </row>
    <row r="205" spans="3:14" x14ac:dyDescent="0.2">
      <c r="C205" s="591"/>
      <c r="D205" s="592"/>
      <c r="E205" s="592"/>
      <c r="F205" s="592"/>
      <c r="G205" s="592"/>
      <c r="H205" s="592"/>
      <c r="I205" s="592"/>
      <c r="J205" s="592"/>
      <c r="K205" s="592"/>
      <c r="L205" s="592"/>
      <c r="M205" s="592"/>
      <c r="N205" s="593"/>
    </row>
    <row r="206" spans="3:14" x14ac:dyDescent="0.2">
      <c r="C206" s="591"/>
      <c r="D206" s="592"/>
      <c r="E206" s="592"/>
      <c r="F206" s="592"/>
      <c r="G206" s="592"/>
      <c r="H206" s="592"/>
      <c r="I206" s="592"/>
      <c r="J206" s="592"/>
      <c r="K206" s="592"/>
      <c r="L206" s="592"/>
      <c r="M206" s="592"/>
      <c r="N206" s="593"/>
    </row>
    <row r="207" spans="3:14" x14ac:dyDescent="0.2">
      <c r="C207" s="591"/>
      <c r="D207" s="592"/>
      <c r="E207" s="592"/>
      <c r="F207" s="592"/>
      <c r="G207" s="592"/>
      <c r="H207" s="592"/>
      <c r="I207" s="592"/>
      <c r="J207" s="592"/>
      <c r="K207" s="592"/>
      <c r="L207" s="592"/>
      <c r="M207" s="592"/>
      <c r="N207" s="593"/>
    </row>
    <row r="208" spans="3:14" x14ac:dyDescent="0.2">
      <c r="C208" s="591"/>
      <c r="D208" s="592"/>
      <c r="E208" s="592"/>
      <c r="F208" s="592"/>
      <c r="G208" s="592"/>
      <c r="H208" s="592"/>
      <c r="I208" s="592"/>
      <c r="J208" s="592"/>
      <c r="K208" s="592"/>
      <c r="L208" s="592"/>
      <c r="M208" s="592"/>
      <c r="N208" s="593"/>
    </row>
    <row r="209" spans="3:14" x14ac:dyDescent="0.2">
      <c r="C209" s="591"/>
      <c r="D209" s="592"/>
      <c r="E209" s="592"/>
      <c r="F209" s="592"/>
      <c r="G209" s="592"/>
      <c r="H209" s="592"/>
      <c r="I209" s="592"/>
      <c r="J209" s="592"/>
      <c r="K209" s="592"/>
      <c r="L209" s="592"/>
      <c r="M209" s="592"/>
      <c r="N209" s="593"/>
    </row>
    <row r="210" spans="3:14" x14ac:dyDescent="0.2">
      <c r="C210" s="591"/>
      <c r="D210" s="592"/>
      <c r="E210" s="592"/>
      <c r="F210" s="592"/>
      <c r="G210" s="592"/>
      <c r="H210" s="592"/>
      <c r="I210" s="592"/>
      <c r="J210" s="592"/>
      <c r="K210" s="592"/>
      <c r="L210" s="592"/>
      <c r="M210" s="592"/>
      <c r="N210" s="593"/>
    </row>
    <row r="211" spans="3:14" x14ac:dyDescent="0.2">
      <c r="C211" s="591"/>
      <c r="D211" s="592"/>
      <c r="E211" s="592"/>
      <c r="F211" s="592"/>
      <c r="G211" s="592"/>
      <c r="H211" s="592"/>
      <c r="I211" s="592"/>
      <c r="J211" s="592"/>
      <c r="K211" s="592"/>
      <c r="L211" s="592"/>
      <c r="M211" s="592"/>
      <c r="N211" s="593"/>
    </row>
    <row r="212" spans="3:14" x14ac:dyDescent="0.2">
      <c r="C212" s="591"/>
      <c r="D212" s="592"/>
      <c r="E212" s="592"/>
      <c r="F212" s="592"/>
      <c r="G212" s="592"/>
      <c r="H212" s="592"/>
      <c r="I212" s="592"/>
      <c r="J212" s="592"/>
      <c r="K212" s="592"/>
      <c r="L212" s="592"/>
      <c r="M212" s="592"/>
      <c r="N212" s="593"/>
    </row>
    <row r="213" spans="3:14" x14ac:dyDescent="0.2">
      <c r="C213" s="591"/>
      <c r="D213" s="592"/>
      <c r="E213" s="592"/>
      <c r="F213" s="592"/>
      <c r="G213" s="592"/>
      <c r="H213" s="592"/>
      <c r="I213" s="592"/>
      <c r="J213" s="592"/>
      <c r="K213" s="592"/>
      <c r="L213" s="592"/>
      <c r="M213" s="592"/>
      <c r="N213" s="593"/>
    </row>
    <row r="214" spans="3:14" x14ac:dyDescent="0.2">
      <c r="C214" s="591"/>
      <c r="D214" s="592"/>
      <c r="E214" s="592"/>
      <c r="F214" s="592"/>
      <c r="G214" s="592"/>
      <c r="H214" s="592"/>
      <c r="I214" s="592"/>
      <c r="J214" s="592"/>
      <c r="K214" s="592"/>
      <c r="L214" s="592"/>
      <c r="M214" s="592"/>
      <c r="N214" s="593"/>
    </row>
    <row r="215" spans="3:14" x14ac:dyDescent="0.2">
      <c r="C215" s="591"/>
      <c r="D215" s="592"/>
      <c r="E215" s="592"/>
      <c r="F215" s="592"/>
      <c r="G215" s="592"/>
      <c r="H215" s="592"/>
      <c r="I215" s="592"/>
      <c r="J215" s="592"/>
      <c r="K215" s="592"/>
      <c r="L215" s="592"/>
      <c r="M215" s="592"/>
      <c r="N215" s="593"/>
    </row>
    <row r="216" spans="3:14" x14ac:dyDescent="0.2">
      <c r="C216" s="591"/>
      <c r="D216" s="592"/>
      <c r="E216" s="592"/>
      <c r="F216" s="592"/>
      <c r="G216" s="592"/>
      <c r="H216" s="592"/>
      <c r="I216" s="592"/>
      <c r="J216" s="592"/>
      <c r="K216" s="592"/>
      <c r="L216" s="592"/>
      <c r="M216" s="592"/>
      <c r="N216" s="593"/>
    </row>
    <row r="217" spans="3:14" x14ac:dyDescent="0.2">
      <c r="C217" s="591"/>
      <c r="D217" s="592"/>
      <c r="E217" s="592"/>
      <c r="F217" s="592"/>
      <c r="G217" s="592"/>
      <c r="H217" s="592"/>
      <c r="I217" s="592"/>
      <c r="J217" s="592"/>
      <c r="K217" s="592"/>
      <c r="L217" s="592"/>
      <c r="M217" s="592"/>
      <c r="N217" s="593"/>
    </row>
    <row r="218" spans="3:14" x14ac:dyDescent="0.2">
      <c r="C218" s="591"/>
      <c r="D218" s="592"/>
      <c r="E218" s="592"/>
      <c r="F218" s="592"/>
      <c r="G218" s="592"/>
      <c r="H218" s="592"/>
      <c r="I218" s="592"/>
      <c r="J218" s="592"/>
      <c r="K218" s="592"/>
      <c r="L218" s="592"/>
      <c r="M218" s="592"/>
      <c r="N218" s="593"/>
    </row>
    <row r="219" spans="3:14" x14ac:dyDescent="0.2">
      <c r="C219" s="591"/>
      <c r="D219" s="592"/>
      <c r="E219" s="592"/>
      <c r="F219" s="592"/>
      <c r="G219" s="592"/>
      <c r="H219" s="592"/>
      <c r="I219" s="592"/>
      <c r="J219" s="592"/>
      <c r="K219" s="592"/>
      <c r="L219" s="592"/>
      <c r="M219" s="592"/>
      <c r="N219" s="593"/>
    </row>
    <row r="220" spans="3:14" x14ac:dyDescent="0.2">
      <c r="C220" s="591"/>
      <c r="D220" s="592"/>
      <c r="E220" s="592"/>
      <c r="F220" s="592"/>
      <c r="G220" s="592"/>
      <c r="H220" s="592"/>
      <c r="I220" s="592"/>
      <c r="J220" s="592"/>
      <c r="K220" s="592"/>
      <c r="L220" s="592"/>
      <c r="M220" s="592"/>
      <c r="N220" s="593"/>
    </row>
    <row r="221" spans="3:14" x14ac:dyDescent="0.2">
      <c r="C221" s="591"/>
      <c r="D221" s="592"/>
      <c r="E221" s="592"/>
      <c r="F221" s="592"/>
      <c r="G221" s="592"/>
      <c r="H221" s="592"/>
      <c r="I221" s="592"/>
      <c r="J221" s="592"/>
      <c r="K221" s="592"/>
      <c r="L221" s="592"/>
      <c r="M221" s="592"/>
      <c r="N221" s="593"/>
    </row>
    <row r="222" spans="3:14" x14ac:dyDescent="0.2">
      <c r="C222" s="591"/>
      <c r="D222" s="592"/>
      <c r="E222" s="592"/>
      <c r="F222" s="592"/>
      <c r="G222" s="592"/>
      <c r="H222" s="592"/>
      <c r="I222" s="592"/>
      <c r="J222" s="592"/>
      <c r="K222" s="592"/>
      <c r="L222" s="592"/>
      <c r="M222" s="592"/>
      <c r="N222" s="593"/>
    </row>
    <row r="223" spans="3:14" x14ac:dyDescent="0.2">
      <c r="C223" s="594"/>
      <c r="D223" s="595"/>
      <c r="E223" s="595"/>
      <c r="F223" s="595"/>
      <c r="G223" s="595"/>
      <c r="H223" s="595"/>
      <c r="I223" s="595"/>
      <c r="J223" s="595"/>
      <c r="K223" s="595"/>
      <c r="L223" s="595"/>
      <c r="M223" s="595"/>
      <c r="N223" s="596"/>
    </row>
    <row r="224" spans="3:14" x14ac:dyDescent="0.2">
      <c r="H224" s="168"/>
    </row>
    <row r="225" spans="3:14" x14ac:dyDescent="0.2">
      <c r="H225" s="168"/>
    </row>
    <row r="226" spans="3:14" x14ac:dyDescent="0.2">
      <c r="C226" s="588" t="s">
        <v>288</v>
      </c>
      <c r="D226" s="589"/>
      <c r="E226" s="589"/>
      <c r="F226" s="589"/>
      <c r="G226" s="589"/>
      <c r="H226" s="589"/>
      <c r="I226" s="589"/>
      <c r="J226" s="589"/>
      <c r="K226" s="589"/>
      <c r="L226" s="589"/>
      <c r="M226" s="589"/>
      <c r="N226" s="590"/>
    </row>
    <row r="227" spans="3:14" x14ac:dyDescent="0.2">
      <c r="C227" s="591"/>
      <c r="D227" s="592"/>
      <c r="E227" s="592"/>
      <c r="F227" s="592"/>
      <c r="G227" s="592"/>
      <c r="H227" s="592"/>
      <c r="I227" s="592"/>
      <c r="J227" s="592"/>
      <c r="K227" s="592"/>
      <c r="L227" s="592"/>
      <c r="M227" s="592"/>
      <c r="N227" s="593"/>
    </row>
    <row r="228" spans="3:14" x14ac:dyDescent="0.2">
      <c r="C228" s="591"/>
      <c r="D228" s="592"/>
      <c r="E228" s="592"/>
      <c r="F228" s="592"/>
      <c r="G228" s="592"/>
      <c r="H228" s="592"/>
      <c r="I228" s="592"/>
      <c r="J228" s="592"/>
      <c r="K228" s="592"/>
      <c r="L228" s="592"/>
      <c r="M228" s="592"/>
      <c r="N228" s="593"/>
    </row>
    <row r="229" spans="3:14" x14ac:dyDescent="0.2">
      <c r="C229" s="591"/>
      <c r="D229" s="592"/>
      <c r="E229" s="592"/>
      <c r="F229" s="592"/>
      <c r="G229" s="592"/>
      <c r="H229" s="592"/>
      <c r="I229" s="592"/>
      <c r="J229" s="592"/>
      <c r="K229" s="592"/>
      <c r="L229" s="592"/>
      <c r="M229" s="592"/>
      <c r="N229" s="593"/>
    </row>
    <row r="230" spans="3:14" x14ac:dyDescent="0.2">
      <c r="C230" s="591"/>
      <c r="D230" s="592"/>
      <c r="E230" s="592"/>
      <c r="F230" s="592"/>
      <c r="G230" s="592"/>
      <c r="H230" s="592"/>
      <c r="I230" s="592"/>
      <c r="J230" s="592"/>
      <c r="K230" s="592"/>
      <c r="L230" s="592"/>
      <c r="M230" s="592"/>
      <c r="N230" s="593"/>
    </row>
    <row r="231" spans="3:14" x14ac:dyDescent="0.2">
      <c r="C231" s="591"/>
      <c r="D231" s="592"/>
      <c r="E231" s="592"/>
      <c r="F231" s="592"/>
      <c r="G231" s="592"/>
      <c r="H231" s="592"/>
      <c r="I231" s="592"/>
      <c r="J231" s="592"/>
      <c r="K231" s="592"/>
      <c r="L231" s="592"/>
      <c r="M231" s="592"/>
      <c r="N231" s="593"/>
    </row>
    <row r="232" spans="3:14" x14ac:dyDescent="0.2">
      <c r="C232" s="591"/>
      <c r="D232" s="592"/>
      <c r="E232" s="592"/>
      <c r="F232" s="592"/>
      <c r="G232" s="592"/>
      <c r="H232" s="592"/>
      <c r="I232" s="592"/>
      <c r="J232" s="592"/>
      <c r="K232" s="592"/>
      <c r="L232" s="592"/>
      <c r="M232" s="592"/>
      <c r="N232" s="593"/>
    </row>
    <row r="233" spans="3:14" x14ac:dyDescent="0.2">
      <c r="C233" s="591"/>
      <c r="D233" s="592"/>
      <c r="E233" s="592"/>
      <c r="F233" s="592"/>
      <c r="G233" s="592"/>
      <c r="H233" s="592"/>
      <c r="I233" s="592"/>
      <c r="J233" s="592"/>
      <c r="K233" s="592"/>
      <c r="L233" s="592"/>
      <c r="M233" s="592"/>
      <c r="N233" s="593"/>
    </row>
    <row r="234" spans="3:14" x14ac:dyDescent="0.2">
      <c r="C234" s="591"/>
      <c r="D234" s="592"/>
      <c r="E234" s="592"/>
      <c r="F234" s="592"/>
      <c r="G234" s="592"/>
      <c r="H234" s="592"/>
      <c r="I234" s="592"/>
      <c r="J234" s="592"/>
      <c r="K234" s="592"/>
      <c r="L234" s="592"/>
      <c r="M234" s="592"/>
      <c r="N234" s="593"/>
    </row>
    <row r="235" spans="3:14" x14ac:dyDescent="0.2">
      <c r="C235" s="591"/>
      <c r="D235" s="592"/>
      <c r="E235" s="592"/>
      <c r="F235" s="592"/>
      <c r="G235" s="592"/>
      <c r="H235" s="592"/>
      <c r="I235" s="592"/>
      <c r="J235" s="592"/>
      <c r="K235" s="592"/>
      <c r="L235" s="592"/>
      <c r="M235" s="592"/>
      <c r="N235" s="593"/>
    </row>
    <row r="236" spans="3:14" x14ac:dyDescent="0.2">
      <c r="C236" s="591"/>
      <c r="D236" s="592"/>
      <c r="E236" s="592"/>
      <c r="F236" s="592"/>
      <c r="G236" s="592"/>
      <c r="H236" s="592"/>
      <c r="I236" s="592"/>
      <c r="J236" s="592"/>
      <c r="K236" s="592"/>
      <c r="L236" s="592"/>
      <c r="M236" s="592"/>
      <c r="N236" s="593"/>
    </row>
    <row r="237" spans="3:14" x14ac:dyDescent="0.2">
      <c r="C237" s="591"/>
      <c r="D237" s="592"/>
      <c r="E237" s="592"/>
      <c r="F237" s="592"/>
      <c r="G237" s="592"/>
      <c r="H237" s="592"/>
      <c r="I237" s="592"/>
      <c r="J237" s="592"/>
      <c r="K237" s="592"/>
      <c r="L237" s="592"/>
      <c r="M237" s="592"/>
      <c r="N237" s="593"/>
    </row>
    <row r="238" spans="3:14" x14ac:dyDescent="0.2">
      <c r="C238" s="591"/>
      <c r="D238" s="592"/>
      <c r="E238" s="592"/>
      <c r="F238" s="592"/>
      <c r="G238" s="592"/>
      <c r="H238" s="592"/>
      <c r="I238" s="592"/>
      <c r="J238" s="592"/>
      <c r="K238" s="592"/>
      <c r="L238" s="592"/>
      <c r="M238" s="592"/>
      <c r="N238" s="593"/>
    </row>
    <row r="239" spans="3:14" x14ac:dyDescent="0.2">
      <c r="C239" s="591"/>
      <c r="D239" s="592"/>
      <c r="E239" s="592"/>
      <c r="F239" s="592"/>
      <c r="G239" s="592"/>
      <c r="H239" s="592"/>
      <c r="I239" s="592"/>
      <c r="J239" s="592"/>
      <c r="K239" s="592"/>
      <c r="L239" s="592"/>
      <c r="M239" s="592"/>
      <c r="N239" s="593"/>
    </row>
    <row r="240" spans="3:14" x14ac:dyDescent="0.2">
      <c r="C240" s="591"/>
      <c r="D240" s="592"/>
      <c r="E240" s="592"/>
      <c r="F240" s="592"/>
      <c r="G240" s="592"/>
      <c r="H240" s="592"/>
      <c r="I240" s="592"/>
      <c r="J240" s="592"/>
      <c r="K240" s="592"/>
      <c r="L240" s="592"/>
      <c r="M240" s="592"/>
      <c r="N240" s="593"/>
    </row>
    <row r="241" spans="3:14" x14ac:dyDescent="0.2">
      <c r="C241" s="591"/>
      <c r="D241" s="592"/>
      <c r="E241" s="592"/>
      <c r="F241" s="592"/>
      <c r="G241" s="592"/>
      <c r="H241" s="592"/>
      <c r="I241" s="592"/>
      <c r="J241" s="592"/>
      <c r="K241" s="592"/>
      <c r="L241" s="592"/>
      <c r="M241" s="592"/>
      <c r="N241" s="593"/>
    </row>
    <row r="242" spans="3:14" x14ac:dyDescent="0.2">
      <c r="C242" s="591"/>
      <c r="D242" s="592"/>
      <c r="E242" s="592"/>
      <c r="F242" s="592"/>
      <c r="G242" s="592"/>
      <c r="H242" s="592"/>
      <c r="I242" s="592"/>
      <c r="J242" s="592"/>
      <c r="K242" s="592"/>
      <c r="L242" s="592"/>
      <c r="M242" s="592"/>
      <c r="N242" s="593"/>
    </row>
    <row r="243" spans="3:14" x14ac:dyDescent="0.2">
      <c r="C243" s="591"/>
      <c r="D243" s="592"/>
      <c r="E243" s="592"/>
      <c r="F243" s="592"/>
      <c r="G243" s="592"/>
      <c r="H243" s="592"/>
      <c r="I243" s="592"/>
      <c r="J243" s="592"/>
      <c r="K243" s="592"/>
      <c r="L243" s="592"/>
      <c r="M243" s="592"/>
      <c r="N243" s="593"/>
    </row>
    <row r="244" spans="3:14" x14ac:dyDescent="0.2">
      <c r="C244" s="591"/>
      <c r="D244" s="592"/>
      <c r="E244" s="592"/>
      <c r="F244" s="592"/>
      <c r="G244" s="592"/>
      <c r="H244" s="592"/>
      <c r="I244" s="592"/>
      <c r="J244" s="592"/>
      <c r="K244" s="592"/>
      <c r="L244" s="592"/>
      <c r="M244" s="592"/>
      <c r="N244" s="593"/>
    </row>
    <row r="245" spans="3:14" x14ac:dyDescent="0.2">
      <c r="C245" s="591"/>
      <c r="D245" s="592"/>
      <c r="E245" s="592"/>
      <c r="F245" s="592"/>
      <c r="G245" s="592"/>
      <c r="H245" s="592"/>
      <c r="I245" s="592"/>
      <c r="J245" s="592"/>
      <c r="K245" s="592"/>
      <c r="L245" s="592"/>
      <c r="M245" s="592"/>
      <c r="N245" s="593"/>
    </row>
    <row r="246" spans="3:14" x14ac:dyDescent="0.2">
      <c r="C246" s="591"/>
      <c r="D246" s="592"/>
      <c r="E246" s="592"/>
      <c r="F246" s="592"/>
      <c r="G246" s="592"/>
      <c r="H246" s="592"/>
      <c r="I246" s="592"/>
      <c r="J246" s="592"/>
      <c r="K246" s="592"/>
      <c r="L246" s="592"/>
      <c r="M246" s="592"/>
      <c r="N246" s="593"/>
    </row>
    <row r="247" spans="3:14" x14ac:dyDescent="0.2">
      <c r="C247" s="594"/>
      <c r="D247" s="595"/>
      <c r="E247" s="595"/>
      <c r="F247" s="595"/>
      <c r="G247" s="595"/>
      <c r="H247" s="595"/>
      <c r="I247" s="595"/>
      <c r="J247" s="595"/>
      <c r="K247" s="595"/>
      <c r="L247" s="595"/>
      <c r="M247" s="595"/>
      <c r="N247" s="596"/>
    </row>
    <row r="248" spans="3:14" x14ac:dyDescent="0.2">
      <c r="H248" s="168"/>
    </row>
    <row r="249" spans="3:14" x14ac:dyDescent="0.2">
      <c r="H249" s="168"/>
    </row>
    <row r="250" spans="3:14" ht="12.75" customHeight="1" x14ac:dyDescent="0.2">
      <c r="C250" s="588" t="s">
        <v>300</v>
      </c>
      <c r="D250" s="597"/>
      <c r="E250" s="597"/>
      <c r="F250" s="597"/>
      <c r="G250" s="597"/>
      <c r="H250" s="597"/>
      <c r="I250" s="597"/>
      <c r="J250" s="597"/>
      <c r="K250" s="597"/>
      <c r="L250" s="597"/>
      <c r="M250" s="597"/>
      <c r="N250" s="598"/>
    </row>
    <row r="251" spans="3:14" x14ac:dyDescent="0.2">
      <c r="C251" s="599"/>
      <c r="D251" s="600"/>
      <c r="E251" s="600"/>
      <c r="F251" s="600"/>
      <c r="G251" s="600"/>
      <c r="H251" s="600"/>
      <c r="I251" s="600"/>
      <c r="J251" s="600"/>
      <c r="K251" s="600"/>
      <c r="L251" s="600"/>
      <c r="M251" s="600"/>
      <c r="N251" s="601"/>
    </row>
    <row r="252" spans="3:14" x14ac:dyDescent="0.2">
      <c r="C252" s="599"/>
      <c r="D252" s="600"/>
      <c r="E252" s="600"/>
      <c r="F252" s="600"/>
      <c r="G252" s="600"/>
      <c r="H252" s="600"/>
      <c r="I252" s="600"/>
      <c r="J252" s="600"/>
      <c r="K252" s="600"/>
      <c r="L252" s="600"/>
      <c r="M252" s="600"/>
      <c r="N252" s="601"/>
    </row>
    <row r="253" spans="3:14" x14ac:dyDescent="0.2">
      <c r="C253" s="599"/>
      <c r="D253" s="600"/>
      <c r="E253" s="600"/>
      <c r="F253" s="600"/>
      <c r="G253" s="600"/>
      <c r="H253" s="600"/>
      <c r="I253" s="600"/>
      <c r="J253" s="600"/>
      <c r="K253" s="600"/>
      <c r="L253" s="600"/>
      <c r="M253" s="600"/>
      <c r="N253" s="601"/>
    </row>
    <row r="254" spans="3:14" x14ac:dyDescent="0.2">
      <c r="C254" s="599"/>
      <c r="D254" s="600"/>
      <c r="E254" s="600"/>
      <c r="F254" s="600"/>
      <c r="G254" s="600"/>
      <c r="H254" s="600"/>
      <c r="I254" s="600"/>
      <c r="J254" s="600"/>
      <c r="K254" s="600"/>
      <c r="L254" s="600"/>
      <c r="M254" s="600"/>
      <c r="N254" s="601"/>
    </row>
    <row r="255" spans="3:14" x14ac:dyDescent="0.2">
      <c r="C255" s="599"/>
      <c r="D255" s="600"/>
      <c r="E255" s="600"/>
      <c r="F255" s="600"/>
      <c r="G255" s="600"/>
      <c r="H255" s="600"/>
      <c r="I255" s="600"/>
      <c r="J255" s="600"/>
      <c r="K255" s="600"/>
      <c r="L255" s="600"/>
      <c r="M255" s="600"/>
      <c r="N255" s="601"/>
    </row>
    <row r="256" spans="3:14" x14ac:dyDescent="0.2">
      <c r="C256" s="599"/>
      <c r="D256" s="600"/>
      <c r="E256" s="600"/>
      <c r="F256" s="600"/>
      <c r="G256" s="600"/>
      <c r="H256" s="600"/>
      <c r="I256" s="600"/>
      <c r="J256" s="600"/>
      <c r="K256" s="600"/>
      <c r="L256" s="600"/>
      <c r="M256" s="600"/>
      <c r="N256" s="601"/>
    </row>
    <row r="257" spans="2:26" x14ac:dyDescent="0.2">
      <c r="C257" s="599"/>
      <c r="D257" s="600"/>
      <c r="E257" s="600"/>
      <c r="F257" s="600"/>
      <c r="G257" s="600"/>
      <c r="H257" s="600"/>
      <c r="I257" s="600"/>
      <c r="J257" s="600"/>
      <c r="K257" s="600"/>
      <c r="L257" s="600"/>
      <c r="M257" s="600"/>
      <c r="N257" s="601"/>
    </row>
    <row r="258" spans="2:26" x14ac:dyDescent="0.2">
      <c r="C258" s="599"/>
      <c r="D258" s="600"/>
      <c r="E258" s="600"/>
      <c r="F258" s="600"/>
      <c r="G258" s="600"/>
      <c r="H258" s="600"/>
      <c r="I258" s="600"/>
      <c r="J258" s="600"/>
      <c r="K258" s="600"/>
      <c r="L258" s="600"/>
      <c r="M258" s="600"/>
      <c r="N258" s="601"/>
    </row>
    <row r="259" spans="2:26" x14ac:dyDescent="0.2">
      <c r="C259" s="599"/>
      <c r="D259" s="600"/>
      <c r="E259" s="600"/>
      <c r="F259" s="600"/>
      <c r="G259" s="600"/>
      <c r="H259" s="600"/>
      <c r="I259" s="600"/>
      <c r="J259" s="600"/>
      <c r="K259" s="600"/>
      <c r="L259" s="600"/>
      <c r="M259" s="600"/>
      <c r="N259" s="601"/>
    </row>
    <row r="260" spans="2:26" x14ac:dyDescent="0.2">
      <c r="C260" s="599"/>
      <c r="D260" s="600"/>
      <c r="E260" s="600"/>
      <c r="F260" s="600"/>
      <c r="G260" s="600"/>
      <c r="H260" s="600"/>
      <c r="I260" s="600"/>
      <c r="J260" s="600"/>
      <c r="K260" s="600"/>
      <c r="L260" s="600"/>
      <c r="M260" s="600"/>
      <c r="N260" s="601"/>
    </row>
    <row r="261" spans="2:26" x14ac:dyDescent="0.2">
      <c r="C261" s="599"/>
      <c r="D261" s="600"/>
      <c r="E261" s="600"/>
      <c r="F261" s="600"/>
      <c r="G261" s="600"/>
      <c r="H261" s="600"/>
      <c r="I261" s="600"/>
      <c r="J261" s="600"/>
      <c r="K261" s="600"/>
      <c r="L261" s="600"/>
      <c r="M261" s="600"/>
      <c r="N261" s="601"/>
    </row>
    <row r="262" spans="2:26" x14ac:dyDescent="0.2">
      <c r="C262" s="599"/>
      <c r="D262" s="600"/>
      <c r="E262" s="600"/>
      <c r="F262" s="600"/>
      <c r="G262" s="600"/>
      <c r="H262" s="600"/>
      <c r="I262" s="600"/>
      <c r="J262" s="600"/>
      <c r="K262" s="600"/>
      <c r="L262" s="600"/>
      <c r="M262" s="600"/>
      <c r="N262" s="601"/>
    </row>
    <row r="263" spans="2:26" x14ac:dyDescent="0.2">
      <c r="C263" s="599"/>
      <c r="D263" s="600"/>
      <c r="E263" s="600"/>
      <c r="F263" s="600"/>
      <c r="G263" s="600"/>
      <c r="H263" s="600"/>
      <c r="I263" s="600"/>
      <c r="J263" s="600"/>
      <c r="K263" s="600"/>
      <c r="L263" s="600"/>
      <c r="M263" s="600"/>
      <c r="N263" s="601"/>
    </row>
    <row r="264" spans="2:26" x14ac:dyDescent="0.2">
      <c r="C264" s="599"/>
      <c r="D264" s="600"/>
      <c r="E264" s="600"/>
      <c r="F264" s="600"/>
      <c r="G264" s="600"/>
      <c r="H264" s="600"/>
      <c r="I264" s="600"/>
      <c r="J264" s="600"/>
      <c r="K264" s="600"/>
      <c r="L264" s="600"/>
      <c r="M264" s="600"/>
      <c r="N264" s="601"/>
    </row>
    <row r="265" spans="2:26" x14ac:dyDescent="0.2">
      <c r="C265" s="599"/>
      <c r="D265" s="600"/>
      <c r="E265" s="600"/>
      <c r="F265" s="600"/>
      <c r="G265" s="600"/>
      <c r="H265" s="600"/>
      <c r="I265" s="600"/>
      <c r="J265" s="600"/>
      <c r="K265" s="600"/>
      <c r="L265" s="600"/>
      <c r="M265" s="600"/>
      <c r="N265" s="601"/>
    </row>
    <row r="266" spans="2:26" x14ac:dyDescent="0.2">
      <c r="C266" s="599"/>
      <c r="D266" s="600"/>
      <c r="E266" s="600"/>
      <c r="F266" s="600"/>
      <c r="G266" s="600"/>
      <c r="H266" s="600"/>
      <c r="I266" s="600"/>
      <c r="J266" s="600"/>
      <c r="K266" s="600"/>
      <c r="L266" s="600"/>
      <c r="M266" s="600"/>
      <c r="N266" s="601"/>
    </row>
    <row r="267" spans="2:26" x14ac:dyDescent="0.2">
      <c r="C267" s="599"/>
      <c r="D267" s="600"/>
      <c r="E267" s="600"/>
      <c r="F267" s="600"/>
      <c r="G267" s="600"/>
      <c r="H267" s="600"/>
      <c r="I267" s="600"/>
      <c r="J267" s="600"/>
      <c r="K267" s="600"/>
      <c r="L267" s="600"/>
      <c r="M267" s="600"/>
      <c r="N267" s="601"/>
    </row>
    <row r="268" spans="2:26" x14ac:dyDescent="0.2">
      <c r="C268" s="599"/>
      <c r="D268" s="600"/>
      <c r="E268" s="600"/>
      <c r="F268" s="600"/>
      <c r="G268" s="600"/>
      <c r="H268" s="600"/>
      <c r="I268" s="600"/>
      <c r="J268" s="600"/>
      <c r="K268" s="600"/>
      <c r="L268" s="600"/>
      <c r="M268" s="600"/>
      <c r="N268" s="601"/>
    </row>
    <row r="269" spans="2:26" x14ac:dyDescent="0.2">
      <c r="C269" s="599"/>
      <c r="D269" s="600"/>
      <c r="E269" s="600"/>
      <c r="F269" s="600"/>
      <c r="G269" s="600"/>
      <c r="H269" s="600"/>
      <c r="I269" s="600"/>
      <c r="J269" s="600"/>
      <c r="K269" s="600"/>
      <c r="L269" s="600"/>
      <c r="M269" s="600"/>
      <c r="N269" s="601"/>
    </row>
    <row r="270" spans="2:26" x14ac:dyDescent="0.2">
      <c r="C270" s="599"/>
      <c r="D270" s="600"/>
      <c r="E270" s="600"/>
      <c r="F270" s="600"/>
      <c r="G270" s="600"/>
      <c r="H270" s="600"/>
      <c r="I270" s="600"/>
      <c r="J270" s="600"/>
      <c r="K270" s="600"/>
      <c r="L270" s="600"/>
      <c r="M270" s="600"/>
      <c r="N270" s="601"/>
    </row>
    <row r="271" spans="2:26" x14ac:dyDescent="0.2">
      <c r="B271" s="176"/>
      <c r="C271" s="599"/>
      <c r="D271" s="600"/>
      <c r="E271" s="600"/>
      <c r="F271" s="600"/>
      <c r="G271" s="600"/>
      <c r="H271" s="600"/>
      <c r="I271" s="600"/>
      <c r="J271" s="600"/>
      <c r="K271" s="600"/>
      <c r="L271" s="600"/>
      <c r="M271" s="600"/>
      <c r="N271" s="601"/>
      <c r="O271" s="176"/>
      <c r="P271" s="176"/>
      <c r="Q271" s="176"/>
      <c r="R271" s="176"/>
      <c r="S271" s="176"/>
      <c r="T271" s="176"/>
      <c r="U271" s="176"/>
      <c r="V271" s="176"/>
      <c r="W271" s="176"/>
      <c r="X271" s="176"/>
      <c r="Y271" s="176"/>
      <c r="Z271" s="176"/>
    </row>
    <row r="272" spans="2:26" x14ac:dyDescent="0.2">
      <c r="C272" s="599"/>
      <c r="D272" s="600"/>
      <c r="E272" s="600"/>
      <c r="F272" s="600"/>
      <c r="G272" s="600"/>
      <c r="H272" s="600"/>
      <c r="I272" s="600"/>
      <c r="J272" s="600"/>
      <c r="K272" s="600"/>
      <c r="L272" s="600"/>
      <c r="M272" s="600"/>
      <c r="N272" s="601"/>
    </row>
    <row r="273" spans="3:14" x14ac:dyDescent="0.2">
      <c r="C273" s="599"/>
      <c r="D273" s="600"/>
      <c r="E273" s="600"/>
      <c r="F273" s="600"/>
      <c r="G273" s="600"/>
      <c r="H273" s="600"/>
      <c r="I273" s="600"/>
      <c r="J273" s="600"/>
      <c r="K273" s="600"/>
      <c r="L273" s="600"/>
      <c r="M273" s="600"/>
      <c r="N273" s="601"/>
    </row>
    <row r="274" spans="3:14" x14ac:dyDescent="0.2">
      <c r="C274" s="599"/>
      <c r="D274" s="600"/>
      <c r="E274" s="600"/>
      <c r="F274" s="600"/>
      <c r="G274" s="600"/>
      <c r="H274" s="600"/>
      <c r="I274" s="600"/>
      <c r="J274" s="600"/>
      <c r="K274" s="600"/>
      <c r="L274" s="600"/>
      <c r="M274" s="600"/>
      <c r="N274" s="601"/>
    </row>
    <row r="275" spans="3:14" x14ac:dyDescent="0.2">
      <c r="C275" s="599"/>
      <c r="D275" s="600"/>
      <c r="E275" s="600"/>
      <c r="F275" s="600"/>
      <c r="G275" s="600"/>
      <c r="H275" s="600"/>
      <c r="I275" s="600"/>
      <c r="J275" s="600"/>
      <c r="K275" s="600"/>
      <c r="L275" s="600"/>
      <c r="M275" s="600"/>
      <c r="N275" s="601"/>
    </row>
    <row r="276" spans="3:14" x14ac:dyDescent="0.2">
      <c r="C276" s="599"/>
      <c r="D276" s="600"/>
      <c r="E276" s="600"/>
      <c r="F276" s="600"/>
      <c r="G276" s="600"/>
      <c r="H276" s="600"/>
      <c r="I276" s="600"/>
      <c r="J276" s="600"/>
      <c r="K276" s="600"/>
      <c r="L276" s="600"/>
      <c r="M276" s="600"/>
      <c r="N276" s="601"/>
    </row>
    <row r="277" spans="3:14" x14ac:dyDescent="0.2">
      <c r="C277" s="599"/>
      <c r="D277" s="600"/>
      <c r="E277" s="600"/>
      <c r="F277" s="600"/>
      <c r="G277" s="600"/>
      <c r="H277" s="600"/>
      <c r="I277" s="600"/>
      <c r="J277" s="600"/>
      <c r="K277" s="600"/>
      <c r="L277" s="600"/>
      <c r="M277" s="600"/>
      <c r="N277" s="601"/>
    </row>
    <row r="278" spans="3:14" x14ac:dyDescent="0.2">
      <c r="C278" s="599"/>
      <c r="D278" s="600"/>
      <c r="E278" s="600"/>
      <c r="F278" s="600"/>
      <c r="G278" s="600"/>
      <c r="H278" s="600"/>
      <c r="I278" s="600"/>
      <c r="J278" s="600"/>
      <c r="K278" s="600"/>
      <c r="L278" s="600"/>
      <c r="M278" s="600"/>
      <c r="N278" s="601"/>
    </row>
    <row r="279" spans="3:14" x14ac:dyDescent="0.2">
      <c r="C279" s="599"/>
      <c r="D279" s="600"/>
      <c r="E279" s="600"/>
      <c r="F279" s="600"/>
      <c r="G279" s="600"/>
      <c r="H279" s="600"/>
      <c r="I279" s="600"/>
      <c r="J279" s="600"/>
      <c r="K279" s="600"/>
      <c r="L279" s="600"/>
      <c r="M279" s="600"/>
      <c r="N279" s="601"/>
    </row>
    <row r="280" spans="3:14" x14ac:dyDescent="0.2">
      <c r="C280" s="599"/>
      <c r="D280" s="600"/>
      <c r="E280" s="600"/>
      <c r="F280" s="600"/>
      <c r="G280" s="600"/>
      <c r="H280" s="600"/>
      <c r="I280" s="600"/>
      <c r="J280" s="600"/>
      <c r="K280" s="600"/>
      <c r="L280" s="600"/>
      <c r="M280" s="600"/>
      <c r="N280" s="601"/>
    </row>
    <row r="281" spans="3:14" x14ac:dyDescent="0.2">
      <c r="C281" s="599"/>
      <c r="D281" s="600"/>
      <c r="E281" s="600"/>
      <c r="F281" s="600"/>
      <c r="G281" s="600"/>
      <c r="H281" s="600"/>
      <c r="I281" s="600"/>
      <c r="J281" s="600"/>
      <c r="K281" s="600"/>
      <c r="L281" s="600"/>
      <c r="M281" s="600"/>
      <c r="N281" s="601"/>
    </row>
    <row r="282" spans="3:14" x14ac:dyDescent="0.2">
      <c r="C282" s="599"/>
      <c r="D282" s="600"/>
      <c r="E282" s="600"/>
      <c r="F282" s="600"/>
      <c r="G282" s="600"/>
      <c r="H282" s="600"/>
      <c r="I282" s="600"/>
      <c r="J282" s="600"/>
      <c r="K282" s="600"/>
      <c r="L282" s="600"/>
      <c r="M282" s="600"/>
      <c r="N282" s="601"/>
    </row>
    <row r="283" spans="3:14" x14ac:dyDescent="0.2">
      <c r="C283" s="599"/>
      <c r="D283" s="600"/>
      <c r="E283" s="600"/>
      <c r="F283" s="600"/>
      <c r="G283" s="600"/>
      <c r="H283" s="600"/>
      <c r="I283" s="600"/>
      <c r="J283" s="600"/>
      <c r="K283" s="600"/>
      <c r="L283" s="600"/>
      <c r="M283" s="600"/>
      <c r="N283" s="601"/>
    </row>
    <row r="284" spans="3:14" x14ac:dyDescent="0.2">
      <c r="C284" s="599"/>
      <c r="D284" s="600"/>
      <c r="E284" s="600"/>
      <c r="F284" s="600"/>
      <c r="G284" s="600"/>
      <c r="H284" s="600"/>
      <c r="I284" s="600"/>
      <c r="J284" s="600"/>
      <c r="K284" s="600"/>
      <c r="L284" s="600"/>
      <c r="M284" s="600"/>
      <c r="N284" s="601"/>
    </row>
    <row r="285" spans="3:14" x14ac:dyDescent="0.2">
      <c r="C285" s="599"/>
      <c r="D285" s="600"/>
      <c r="E285" s="600"/>
      <c r="F285" s="600"/>
      <c r="G285" s="600"/>
      <c r="H285" s="600"/>
      <c r="I285" s="600"/>
      <c r="J285" s="600"/>
      <c r="K285" s="600"/>
      <c r="L285" s="600"/>
      <c r="M285" s="600"/>
      <c r="N285" s="601"/>
    </row>
    <row r="286" spans="3:14" x14ac:dyDescent="0.2">
      <c r="C286" s="599"/>
      <c r="D286" s="600"/>
      <c r="E286" s="600"/>
      <c r="F286" s="600"/>
      <c r="G286" s="600"/>
      <c r="H286" s="600"/>
      <c r="I286" s="600"/>
      <c r="J286" s="600"/>
      <c r="K286" s="600"/>
      <c r="L286" s="600"/>
      <c r="M286" s="600"/>
      <c r="N286" s="601"/>
    </row>
    <row r="287" spans="3:14" x14ac:dyDescent="0.2">
      <c r="C287" s="599"/>
      <c r="D287" s="600"/>
      <c r="E287" s="600"/>
      <c r="F287" s="600"/>
      <c r="G287" s="600"/>
      <c r="H287" s="600"/>
      <c r="I287" s="600"/>
      <c r="J287" s="600"/>
      <c r="K287" s="600"/>
      <c r="L287" s="600"/>
      <c r="M287" s="600"/>
      <c r="N287" s="601"/>
    </row>
    <row r="288" spans="3:14" x14ac:dyDescent="0.2">
      <c r="C288" s="599"/>
      <c r="D288" s="600"/>
      <c r="E288" s="600"/>
      <c r="F288" s="600"/>
      <c r="G288" s="600"/>
      <c r="H288" s="600"/>
      <c r="I288" s="600"/>
      <c r="J288" s="600"/>
      <c r="K288" s="600"/>
      <c r="L288" s="600"/>
      <c r="M288" s="600"/>
      <c r="N288" s="601"/>
    </row>
    <row r="289" spans="2:26" x14ac:dyDescent="0.2">
      <c r="C289" s="599"/>
      <c r="D289" s="600"/>
      <c r="E289" s="600"/>
      <c r="F289" s="600"/>
      <c r="G289" s="600"/>
      <c r="H289" s="600"/>
      <c r="I289" s="600"/>
      <c r="J289" s="600"/>
      <c r="K289" s="600"/>
      <c r="L289" s="600"/>
      <c r="M289" s="600"/>
      <c r="N289" s="601"/>
    </row>
    <row r="290" spans="2:26" x14ac:dyDescent="0.2">
      <c r="C290" s="599"/>
      <c r="D290" s="600"/>
      <c r="E290" s="600"/>
      <c r="F290" s="600"/>
      <c r="G290" s="600"/>
      <c r="H290" s="600"/>
      <c r="I290" s="600"/>
      <c r="J290" s="600"/>
      <c r="K290" s="600"/>
      <c r="L290" s="600"/>
      <c r="M290" s="600"/>
      <c r="N290" s="601"/>
    </row>
    <row r="291" spans="2:26" x14ac:dyDescent="0.2">
      <c r="C291" s="599"/>
      <c r="D291" s="600"/>
      <c r="E291" s="600"/>
      <c r="F291" s="600"/>
      <c r="G291" s="600"/>
      <c r="H291" s="600"/>
      <c r="I291" s="600"/>
      <c r="J291" s="600"/>
      <c r="K291" s="600"/>
      <c r="L291" s="600"/>
      <c r="M291" s="600"/>
      <c r="N291" s="601"/>
    </row>
    <row r="292" spans="2:26" x14ac:dyDescent="0.2">
      <c r="C292" s="599"/>
      <c r="D292" s="600"/>
      <c r="E292" s="600"/>
      <c r="F292" s="600"/>
      <c r="G292" s="600"/>
      <c r="H292" s="600"/>
      <c r="I292" s="600"/>
      <c r="J292" s="600"/>
      <c r="K292" s="600"/>
      <c r="L292" s="600"/>
      <c r="M292" s="600"/>
      <c r="N292" s="601"/>
    </row>
    <row r="293" spans="2:26" x14ac:dyDescent="0.2">
      <c r="C293" s="599"/>
      <c r="D293" s="600"/>
      <c r="E293" s="600"/>
      <c r="F293" s="600"/>
      <c r="G293" s="600"/>
      <c r="H293" s="600"/>
      <c r="I293" s="600"/>
      <c r="J293" s="600"/>
      <c r="K293" s="600"/>
      <c r="L293" s="600"/>
      <c r="M293" s="600"/>
      <c r="N293" s="601"/>
    </row>
    <row r="294" spans="2:26" x14ac:dyDescent="0.2">
      <c r="C294" s="599"/>
      <c r="D294" s="600"/>
      <c r="E294" s="600"/>
      <c r="F294" s="600"/>
      <c r="G294" s="600"/>
      <c r="H294" s="600"/>
      <c r="I294" s="600"/>
      <c r="J294" s="600"/>
      <c r="K294" s="600"/>
      <c r="L294" s="600"/>
      <c r="M294" s="600"/>
      <c r="N294" s="601"/>
    </row>
    <row r="295" spans="2:26" x14ac:dyDescent="0.2">
      <c r="C295" s="599"/>
      <c r="D295" s="600"/>
      <c r="E295" s="600"/>
      <c r="F295" s="600"/>
      <c r="G295" s="600"/>
      <c r="H295" s="600"/>
      <c r="I295" s="600"/>
      <c r="J295" s="600"/>
      <c r="K295" s="600"/>
      <c r="L295" s="600"/>
      <c r="M295" s="600"/>
      <c r="N295" s="601"/>
    </row>
    <row r="296" spans="2:26" x14ac:dyDescent="0.2">
      <c r="C296" s="599"/>
      <c r="D296" s="600"/>
      <c r="E296" s="600"/>
      <c r="F296" s="600"/>
      <c r="G296" s="600"/>
      <c r="H296" s="600"/>
      <c r="I296" s="600"/>
      <c r="J296" s="600"/>
      <c r="K296" s="600"/>
      <c r="L296" s="600"/>
      <c r="M296" s="600"/>
      <c r="N296" s="601"/>
    </row>
    <row r="297" spans="2:26" x14ac:dyDescent="0.2">
      <c r="C297" s="599"/>
      <c r="D297" s="600"/>
      <c r="E297" s="600"/>
      <c r="F297" s="600"/>
      <c r="G297" s="600"/>
      <c r="H297" s="600"/>
      <c r="I297" s="600"/>
      <c r="J297" s="600"/>
      <c r="K297" s="600"/>
      <c r="L297" s="600"/>
      <c r="M297" s="600"/>
      <c r="N297" s="601"/>
    </row>
    <row r="298" spans="2:26" x14ac:dyDescent="0.2">
      <c r="C298" s="599"/>
      <c r="D298" s="600"/>
      <c r="E298" s="600"/>
      <c r="F298" s="600"/>
      <c r="G298" s="600"/>
      <c r="H298" s="600"/>
      <c r="I298" s="600"/>
      <c r="J298" s="600"/>
      <c r="K298" s="600"/>
      <c r="L298" s="600"/>
      <c r="M298" s="600"/>
      <c r="N298" s="601"/>
    </row>
    <row r="299" spans="2:26" x14ac:dyDescent="0.2">
      <c r="C299" s="599"/>
      <c r="D299" s="600"/>
      <c r="E299" s="600"/>
      <c r="F299" s="600"/>
      <c r="G299" s="600"/>
      <c r="H299" s="600"/>
      <c r="I299" s="600"/>
      <c r="J299" s="600"/>
      <c r="K299" s="600"/>
      <c r="L299" s="600"/>
      <c r="M299" s="600"/>
      <c r="N299" s="601"/>
    </row>
    <row r="300" spans="2:26" x14ac:dyDescent="0.2">
      <c r="C300" s="602"/>
      <c r="D300" s="603"/>
      <c r="E300" s="603"/>
      <c r="F300" s="603"/>
      <c r="G300" s="603"/>
      <c r="H300" s="603"/>
      <c r="I300" s="603"/>
      <c r="J300" s="603"/>
      <c r="K300" s="603"/>
      <c r="L300" s="603"/>
      <c r="M300" s="603"/>
      <c r="N300" s="604"/>
    </row>
    <row r="301" spans="2:26" x14ac:dyDescent="0.2">
      <c r="C301" s="344"/>
    </row>
    <row r="302" spans="2:26" x14ac:dyDescent="0.2">
      <c r="C302" s="344"/>
    </row>
    <row r="303" spans="2:26" ht="13.5" customHeight="1" x14ac:dyDescent="0.2">
      <c r="B303" s="176"/>
      <c r="C303" s="588" t="s">
        <v>291</v>
      </c>
      <c r="D303" s="589"/>
      <c r="E303" s="589"/>
      <c r="F303" s="589"/>
      <c r="G303" s="589"/>
      <c r="H303" s="589"/>
      <c r="I303" s="589"/>
      <c r="J303" s="589"/>
      <c r="K303" s="589"/>
      <c r="L303" s="589"/>
      <c r="M303" s="589"/>
      <c r="N303" s="590"/>
      <c r="O303" s="176"/>
      <c r="P303" s="176"/>
      <c r="Q303" s="176"/>
      <c r="R303" s="176"/>
      <c r="S303" s="176"/>
      <c r="T303" s="176"/>
      <c r="U303" s="176"/>
      <c r="V303" s="176"/>
      <c r="W303" s="176"/>
      <c r="X303" s="176"/>
      <c r="Y303" s="176"/>
      <c r="Z303" s="176"/>
    </row>
    <row r="304" spans="2:26" ht="13.5" customHeight="1" x14ac:dyDescent="0.2">
      <c r="B304" s="176"/>
      <c r="C304" s="591"/>
      <c r="D304" s="592"/>
      <c r="E304" s="592"/>
      <c r="F304" s="592"/>
      <c r="G304" s="592"/>
      <c r="H304" s="592"/>
      <c r="I304" s="592"/>
      <c r="J304" s="592"/>
      <c r="K304" s="592"/>
      <c r="L304" s="592"/>
      <c r="M304" s="592"/>
      <c r="N304" s="593"/>
      <c r="O304" s="176"/>
      <c r="P304" s="176"/>
      <c r="Q304" s="176"/>
      <c r="R304" s="176"/>
      <c r="S304" s="176"/>
      <c r="T304" s="176"/>
      <c r="U304" s="176"/>
      <c r="V304" s="176"/>
      <c r="W304" s="176"/>
      <c r="X304" s="176"/>
      <c r="Y304" s="176"/>
      <c r="Z304" s="176"/>
    </row>
    <row r="305" spans="2:26" ht="13.5" customHeight="1" x14ac:dyDescent="0.2">
      <c r="B305" s="176"/>
      <c r="C305" s="591"/>
      <c r="D305" s="592"/>
      <c r="E305" s="592"/>
      <c r="F305" s="592"/>
      <c r="G305" s="592"/>
      <c r="H305" s="592"/>
      <c r="I305" s="592"/>
      <c r="J305" s="592"/>
      <c r="K305" s="592"/>
      <c r="L305" s="592"/>
      <c r="M305" s="592"/>
      <c r="N305" s="593"/>
      <c r="O305" s="176"/>
      <c r="P305" s="176"/>
      <c r="Q305" s="176"/>
      <c r="R305" s="176"/>
      <c r="S305" s="176"/>
      <c r="T305" s="176"/>
      <c r="U305" s="176"/>
      <c r="V305" s="176"/>
      <c r="W305" s="176"/>
      <c r="X305" s="176"/>
      <c r="Y305" s="176"/>
      <c r="Z305" s="176"/>
    </row>
    <row r="306" spans="2:26" ht="13.5" customHeight="1" x14ac:dyDescent="0.2">
      <c r="B306" s="176"/>
      <c r="C306" s="591"/>
      <c r="D306" s="592"/>
      <c r="E306" s="592"/>
      <c r="F306" s="592"/>
      <c r="G306" s="592"/>
      <c r="H306" s="592"/>
      <c r="I306" s="592"/>
      <c r="J306" s="592"/>
      <c r="K306" s="592"/>
      <c r="L306" s="592"/>
      <c r="M306" s="592"/>
      <c r="N306" s="593"/>
      <c r="O306" s="176"/>
      <c r="P306" s="176"/>
      <c r="Q306" s="176"/>
      <c r="R306" s="176"/>
      <c r="S306" s="176"/>
      <c r="T306" s="176"/>
      <c r="U306" s="176"/>
      <c r="V306" s="176"/>
      <c r="W306" s="176"/>
      <c r="X306" s="176"/>
      <c r="Y306" s="176"/>
      <c r="Z306" s="176"/>
    </row>
    <row r="307" spans="2:26" ht="13.5" customHeight="1" x14ac:dyDescent="0.2">
      <c r="B307" s="176"/>
      <c r="C307" s="591"/>
      <c r="D307" s="592"/>
      <c r="E307" s="592"/>
      <c r="F307" s="592"/>
      <c r="G307" s="592"/>
      <c r="H307" s="592"/>
      <c r="I307" s="592"/>
      <c r="J307" s="592"/>
      <c r="K307" s="592"/>
      <c r="L307" s="592"/>
      <c r="M307" s="592"/>
      <c r="N307" s="593"/>
      <c r="O307" s="176"/>
      <c r="P307" s="176"/>
      <c r="Q307" s="176"/>
      <c r="R307" s="176"/>
      <c r="S307" s="176"/>
      <c r="T307" s="176"/>
      <c r="U307" s="176"/>
      <c r="V307" s="176"/>
      <c r="W307" s="176"/>
      <c r="X307" s="176"/>
      <c r="Y307" s="176"/>
      <c r="Z307" s="176"/>
    </row>
    <row r="308" spans="2:26" ht="13.5" customHeight="1" x14ac:dyDescent="0.2">
      <c r="B308" s="176"/>
      <c r="C308" s="591"/>
      <c r="D308" s="592"/>
      <c r="E308" s="592"/>
      <c r="F308" s="592"/>
      <c r="G308" s="592"/>
      <c r="H308" s="592"/>
      <c r="I308" s="592"/>
      <c r="J308" s="592"/>
      <c r="K308" s="592"/>
      <c r="L308" s="592"/>
      <c r="M308" s="592"/>
      <c r="N308" s="593"/>
      <c r="O308" s="176"/>
      <c r="P308" s="176"/>
      <c r="Q308" s="176"/>
      <c r="R308" s="176"/>
      <c r="S308" s="176"/>
      <c r="T308" s="176"/>
      <c r="U308" s="176"/>
      <c r="V308" s="176"/>
      <c r="W308" s="176"/>
      <c r="X308" s="176"/>
      <c r="Y308" s="176"/>
      <c r="Z308" s="176"/>
    </row>
    <row r="309" spans="2:26" ht="13.5" customHeight="1" x14ac:dyDescent="0.2">
      <c r="B309" s="176"/>
      <c r="C309" s="591"/>
      <c r="D309" s="592"/>
      <c r="E309" s="592"/>
      <c r="F309" s="592"/>
      <c r="G309" s="592"/>
      <c r="H309" s="592"/>
      <c r="I309" s="592"/>
      <c r="J309" s="592"/>
      <c r="K309" s="592"/>
      <c r="L309" s="592"/>
      <c r="M309" s="592"/>
      <c r="N309" s="593"/>
      <c r="O309" s="176"/>
      <c r="P309" s="176"/>
      <c r="Q309" s="176"/>
      <c r="R309" s="176"/>
      <c r="S309" s="176"/>
      <c r="T309" s="176"/>
      <c r="U309" s="176"/>
      <c r="V309" s="176"/>
      <c r="W309" s="176"/>
      <c r="X309" s="176"/>
      <c r="Y309" s="176"/>
      <c r="Z309" s="176"/>
    </row>
    <row r="310" spans="2:26" ht="13.5" customHeight="1" x14ac:dyDescent="0.2">
      <c r="C310" s="591"/>
      <c r="D310" s="592"/>
      <c r="E310" s="592"/>
      <c r="F310" s="592"/>
      <c r="G310" s="592"/>
      <c r="H310" s="592"/>
      <c r="I310" s="592"/>
      <c r="J310" s="592"/>
      <c r="K310" s="592"/>
      <c r="L310" s="592"/>
      <c r="M310" s="592"/>
      <c r="N310" s="593"/>
    </row>
    <row r="311" spans="2:26" ht="13.5" customHeight="1" x14ac:dyDescent="0.2">
      <c r="C311" s="591"/>
      <c r="D311" s="592"/>
      <c r="E311" s="592"/>
      <c r="F311" s="592"/>
      <c r="G311" s="592"/>
      <c r="H311" s="592"/>
      <c r="I311" s="592"/>
      <c r="J311" s="592"/>
      <c r="K311" s="592"/>
      <c r="L311" s="592"/>
      <c r="M311" s="592"/>
      <c r="N311" s="593"/>
    </row>
    <row r="312" spans="2:26" ht="13.5" customHeight="1" x14ac:dyDescent="0.2">
      <c r="C312" s="591"/>
      <c r="D312" s="592"/>
      <c r="E312" s="592"/>
      <c r="F312" s="592"/>
      <c r="G312" s="592"/>
      <c r="H312" s="592"/>
      <c r="I312" s="592"/>
      <c r="J312" s="592"/>
      <c r="K312" s="592"/>
      <c r="L312" s="592"/>
      <c r="M312" s="592"/>
      <c r="N312" s="593"/>
    </row>
    <row r="313" spans="2:26" ht="13.5" customHeight="1" x14ac:dyDescent="0.2">
      <c r="C313" s="591"/>
      <c r="D313" s="592"/>
      <c r="E313" s="592"/>
      <c r="F313" s="592"/>
      <c r="G313" s="592"/>
      <c r="H313" s="592"/>
      <c r="I313" s="592"/>
      <c r="J313" s="592"/>
      <c r="K313" s="592"/>
      <c r="L313" s="592"/>
      <c r="M313" s="592"/>
      <c r="N313" s="593"/>
    </row>
    <row r="314" spans="2:26" ht="13.5" customHeight="1" x14ac:dyDescent="0.2">
      <c r="C314" s="591"/>
      <c r="D314" s="592"/>
      <c r="E314" s="592"/>
      <c r="F314" s="592"/>
      <c r="G314" s="592"/>
      <c r="H314" s="592"/>
      <c r="I314" s="592"/>
      <c r="J314" s="592"/>
      <c r="K314" s="592"/>
      <c r="L314" s="592"/>
      <c r="M314" s="592"/>
      <c r="N314" s="593"/>
    </row>
    <row r="315" spans="2:26" ht="13.5" customHeight="1" x14ac:dyDescent="0.2">
      <c r="C315" s="591"/>
      <c r="D315" s="592"/>
      <c r="E315" s="592"/>
      <c r="F315" s="592"/>
      <c r="G315" s="592"/>
      <c r="H315" s="592"/>
      <c r="I315" s="592"/>
      <c r="J315" s="592"/>
      <c r="K315" s="592"/>
      <c r="L315" s="592"/>
      <c r="M315" s="592"/>
      <c r="N315" s="593"/>
    </row>
    <row r="316" spans="2:26" ht="13.5" customHeight="1" x14ac:dyDescent="0.2">
      <c r="C316" s="591"/>
      <c r="D316" s="592"/>
      <c r="E316" s="592"/>
      <c r="F316" s="592"/>
      <c r="G316" s="592"/>
      <c r="H316" s="592"/>
      <c r="I316" s="592"/>
      <c r="J316" s="592"/>
      <c r="K316" s="592"/>
      <c r="L316" s="592"/>
      <c r="M316" s="592"/>
      <c r="N316" s="593"/>
    </row>
    <row r="317" spans="2:26" ht="13.5" customHeight="1" x14ac:dyDescent="0.2">
      <c r="C317" s="591"/>
      <c r="D317" s="592"/>
      <c r="E317" s="592"/>
      <c r="F317" s="592"/>
      <c r="G317" s="592"/>
      <c r="H317" s="592"/>
      <c r="I317" s="592"/>
      <c r="J317" s="592"/>
      <c r="K317" s="592"/>
      <c r="L317" s="592"/>
      <c r="M317" s="592"/>
      <c r="N317" s="593"/>
    </row>
    <row r="318" spans="2:26" ht="13.5" customHeight="1" x14ac:dyDescent="0.2">
      <c r="C318" s="591"/>
      <c r="D318" s="592"/>
      <c r="E318" s="592"/>
      <c r="F318" s="592"/>
      <c r="G318" s="592"/>
      <c r="H318" s="592"/>
      <c r="I318" s="592"/>
      <c r="J318" s="592"/>
      <c r="K318" s="592"/>
      <c r="L318" s="592"/>
      <c r="M318" s="592"/>
      <c r="N318" s="593"/>
    </row>
    <row r="319" spans="2:26" ht="13.5" customHeight="1" x14ac:dyDescent="0.2">
      <c r="C319" s="591"/>
      <c r="D319" s="592"/>
      <c r="E319" s="592"/>
      <c r="F319" s="592"/>
      <c r="G319" s="592"/>
      <c r="H319" s="592"/>
      <c r="I319" s="592"/>
      <c r="J319" s="592"/>
      <c r="K319" s="592"/>
      <c r="L319" s="592"/>
      <c r="M319" s="592"/>
      <c r="N319" s="593"/>
    </row>
    <row r="320" spans="2:26" ht="13.5" customHeight="1" x14ac:dyDescent="0.2">
      <c r="C320" s="591"/>
      <c r="D320" s="592"/>
      <c r="E320" s="592"/>
      <c r="F320" s="592"/>
      <c r="G320" s="592"/>
      <c r="H320" s="592"/>
      <c r="I320" s="592"/>
      <c r="J320" s="592"/>
      <c r="K320" s="592"/>
      <c r="L320" s="592"/>
      <c r="M320" s="592"/>
      <c r="N320" s="593"/>
    </row>
    <row r="321" spans="3:14" ht="13.5" customHeight="1" x14ac:dyDescent="0.2">
      <c r="C321" s="591"/>
      <c r="D321" s="592"/>
      <c r="E321" s="592"/>
      <c r="F321" s="592"/>
      <c r="G321" s="592"/>
      <c r="H321" s="592"/>
      <c r="I321" s="592"/>
      <c r="J321" s="592"/>
      <c r="K321" s="592"/>
      <c r="L321" s="592"/>
      <c r="M321" s="592"/>
      <c r="N321" s="593"/>
    </row>
    <row r="322" spans="3:14" ht="13.5" customHeight="1" x14ac:dyDescent="0.2">
      <c r="C322" s="591"/>
      <c r="D322" s="592"/>
      <c r="E322" s="592"/>
      <c r="F322" s="592"/>
      <c r="G322" s="592"/>
      <c r="H322" s="592"/>
      <c r="I322" s="592"/>
      <c r="J322" s="592"/>
      <c r="K322" s="592"/>
      <c r="L322" s="592"/>
      <c r="M322" s="592"/>
      <c r="N322" s="593"/>
    </row>
    <row r="323" spans="3:14" ht="13.5" customHeight="1" x14ac:dyDescent="0.2">
      <c r="C323" s="591"/>
      <c r="D323" s="592"/>
      <c r="E323" s="592"/>
      <c r="F323" s="592"/>
      <c r="G323" s="592"/>
      <c r="H323" s="592"/>
      <c r="I323" s="592"/>
      <c r="J323" s="592"/>
      <c r="K323" s="592"/>
      <c r="L323" s="592"/>
      <c r="M323" s="592"/>
      <c r="N323" s="593"/>
    </row>
    <row r="324" spans="3:14" ht="13.5" customHeight="1" x14ac:dyDescent="0.2">
      <c r="C324" s="591"/>
      <c r="D324" s="592"/>
      <c r="E324" s="592"/>
      <c r="F324" s="592"/>
      <c r="G324" s="592"/>
      <c r="H324" s="592"/>
      <c r="I324" s="592"/>
      <c r="J324" s="592"/>
      <c r="K324" s="592"/>
      <c r="L324" s="592"/>
      <c r="M324" s="592"/>
      <c r="N324" s="593"/>
    </row>
    <row r="325" spans="3:14" ht="13.5" customHeight="1" x14ac:dyDescent="0.2">
      <c r="C325" s="591"/>
      <c r="D325" s="592"/>
      <c r="E325" s="592"/>
      <c r="F325" s="592"/>
      <c r="G325" s="592"/>
      <c r="H325" s="592"/>
      <c r="I325" s="592"/>
      <c r="J325" s="592"/>
      <c r="K325" s="592"/>
      <c r="L325" s="592"/>
      <c r="M325" s="592"/>
      <c r="N325" s="593"/>
    </row>
    <row r="326" spans="3:14" ht="13.5" customHeight="1" x14ac:dyDescent="0.2">
      <c r="C326" s="591"/>
      <c r="D326" s="592"/>
      <c r="E326" s="592"/>
      <c r="F326" s="592"/>
      <c r="G326" s="592"/>
      <c r="H326" s="592"/>
      <c r="I326" s="592"/>
      <c r="J326" s="592"/>
      <c r="K326" s="592"/>
      <c r="L326" s="592"/>
      <c r="M326" s="592"/>
      <c r="N326" s="593"/>
    </row>
    <row r="327" spans="3:14" ht="13.5" customHeight="1" x14ac:dyDescent="0.2">
      <c r="C327" s="591"/>
      <c r="D327" s="592"/>
      <c r="E327" s="592"/>
      <c r="F327" s="592"/>
      <c r="G327" s="592"/>
      <c r="H327" s="592"/>
      <c r="I327" s="592"/>
      <c r="J327" s="592"/>
      <c r="K327" s="592"/>
      <c r="L327" s="592"/>
      <c r="M327" s="592"/>
      <c r="N327" s="593"/>
    </row>
    <row r="328" spans="3:14" ht="13.5" customHeight="1" x14ac:dyDescent="0.2">
      <c r="C328" s="591"/>
      <c r="D328" s="592"/>
      <c r="E328" s="592"/>
      <c r="F328" s="592"/>
      <c r="G328" s="592"/>
      <c r="H328" s="592"/>
      <c r="I328" s="592"/>
      <c r="J328" s="592"/>
      <c r="K328" s="592"/>
      <c r="L328" s="592"/>
      <c r="M328" s="592"/>
      <c r="N328" s="593"/>
    </row>
    <row r="329" spans="3:14" ht="13.5" customHeight="1" x14ac:dyDescent="0.2">
      <c r="C329" s="591"/>
      <c r="D329" s="592"/>
      <c r="E329" s="592"/>
      <c r="F329" s="592"/>
      <c r="G329" s="592"/>
      <c r="H329" s="592"/>
      <c r="I329" s="592"/>
      <c r="J329" s="592"/>
      <c r="K329" s="592"/>
      <c r="L329" s="592"/>
      <c r="M329" s="592"/>
      <c r="N329" s="593"/>
    </row>
    <row r="330" spans="3:14" ht="13.5" customHeight="1" x14ac:dyDescent="0.2">
      <c r="C330" s="591"/>
      <c r="D330" s="592"/>
      <c r="E330" s="592"/>
      <c r="F330" s="592"/>
      <c r="G330" s="592"/>
      <c r="H330" s="592"/>
      <c r="I330" s="592"/>
      <c r="J330" s="592"/>
      <c r="K330" s="592"/>
      <c r="L330" s="592"/>
      <c r="M330" s="592"/>
      <c r="N330" s="593"/>
    </row>
    <row r="331" spans="3:14" ht="13.5" customHeight="1" x14ac:dyDescent="0.2">
      <c r="C331" s="591"/>
      <c r="D331" s="592"/>
      <c r="E331" s="592"/>
      <c r="F331" s="592"/>
      <c r="G331" s="592"/>
      <c r="H331" s="592"/>
      <c r="I331" s="592"/>
      <c r="J331" s="592"/>
      <c r="K331" s="592"/>
      <c r="L331" s="592"/>
      <c r="M331" s="592"/>
      <c r="N331" s="593"/>
    </row>
    <row r="332" spans="3:14" ht="13.5" customHeight="1" x14ac:dyDescent="0.2">
      <c r="C332" s="591"/>
      <c r="D332" s="592"/>
      <c r="E332" s="592"/>
      <c r="F332" s="592"/>
      <c r="G332" s="592"/>
      <c r="H332" s="592"/>
      <c r="I332" s="592"/>
      <c r="J332" s="592"/>
      <c r="K332" s="592"/>
      <c r="L332" s="592"/>
      <c r="M332" s="592"/>
      <c r="N332" s="593"/>
    </row>
    <row r="333" spans="3:14" ht="13.5" customHeight="1" x14ac:dyDescent="0.2">
      <c r="C333" s="591"/>
      <c r="D333" s="592"/>
      <c r="E333" s="592"/>
      <c r="F333" s="592"/>
      <c r="G333" s="592"/>
      <c r="H333" s="592"/>
      <c r="I333" s="592"/>
      <c r="J333" s="592"/>
      <c r="K333" s="592"/>
      <c r="L333" s="592"/>
      <c r="M333" s="592"/>
      <c r="N333" s="593"/>
    </row>
    <row r="334" spans="3:14" ht="13.5" customHeight="1" x14ac:dyDescent="0.2">
      <c r="C334" s="591"/>
      <c r="D334" s="592"/>
      <c r="E334" s="592"/>
      <c r="F334" s="592"/>
      <c r="G334" s="592"/>
      <c r="H334" s="592"/>
      <c r="I334" s="592"/>
      <c r="J334" s="592"/>
      <c r="K334" s="592"/>
      <c r="L334" s="592"/>
      <c r="M334" s="592"/>
      <c r="N334" s="593"/>
    </row>
    <row r="335" spans="3:14" ht="13.5" customHeight="1" x14ac:dyDescent="0.2">
      <c r="C335" s="591"/>
      <c r="D335" s="592"/>
      <c r="E335" s="592"/>
      <c r="F335" s="592"/>
      <c r="G335" s="592"/>
      <c r="H335" s="592"/>
      <c r="I335" s="592"/>
      <c r="J335" s="592"/>
      <c r="K335" s="592"/>
      <c r="L335" s="592"/>
      <c r="M335" s="592"/>
      <c r="N335" s="593"/>
    </row>
    <row r="336" spans="3:14" ht="13.5" customHeight="1" x14ac:dyDescent="0.2">
      <c r="C336" s="591"/>
      <c r="D336" s="592"/>
      <c r="E336" s="592"/>
      <c r="F336" s="592"/>
      <c r="G336" s="592"/>
      <c r="H336" s="592"/>
      <c r="I336" s="592"/>
      <c r="J336" s="592"/>
      <c r="K336" s="592"/>
      <c r="L336" s="592"/>
      <c r="M336" s="592"/>
      <c r="N336" s="593"/>
    </row>
    <row r="337" spans="3:14" ht="13.5" customHeight="1" x14ac:dyDescent="0.2">
      <c r="C337" s="591"/>
      <c r="D337" s="592"/>
      <c r="E337" s="592"/>
      <c r="F337" s="592"/>
      <c r="G337" s="592"/>
      <c r="H337" s="592"/>
      <c r="I337" s="592"/>
      <c r="J337" s="592"/>
      <c r="K337" s="592"/>
      <c r="L337" s="592"/>
      <c r="M337" s="592"/>
      <c r="N337" s="593"/>
    </row>
    <row r="338" spans="3:14" ht="13.5" customHeight="1" x14ac:dyDescent="0.2">
      <c r="C338" s="594"/>
      <c r="D338" s="595"/>
      <c r="E338" s="595"/>
      <c r="F338" s="595"/>
      <c r="G338" s="595"/>
      <c r="H338" s="595"/>
      <c r="I338" s="595"/>
      <c r="J338" s="595"/>
      <c r="K338" s="595"/>
      <c r="L338" s="595"/>
      <c r="M338" s="595"/>
      <c r="N338" s="596"/>
    </row>
    <row r="339" spans="3:14" ht="13.5" customHeight="1" x14ac:dyDescent="0.2"/>
    <row r="340" spans="3:14" ht="13.5" customHeight="1" x14ac:dyDescent="0.2"/>
    <row r="341" spans="3:14" ht="13.5" customHeight="1" x14ac:dyDescent="0.2">
      <c r="C341" s="588" t="s">
        <v>283</v>
      </c>
      <c r="D341" s="589"/>
      <c r="E341" s="589"/>
      <c r="F341" s="589"/>
      <c r="G341" s="589"/>
      <c r="H341" s="589"/>
      <c r="I341" s="589"/>
      <c r="J341" s="589"/>
      <c r="K341" s="589"/>
      <c r="L341" s="589"/>
      <c r="M341" s="589"/>
      <c r="N341" s="590"/>
    </row>
    <row r="342" spans="3:14" ht="13.5" customHeight="1" x14ac:dyDescent="0.2">
      <c r="C342" s="591"/>
      <c r="D342" s="592"/>
      <c r="E342" s="592"/>
      <c r="F342" s="592"/>
      <c r="G342" s="592"/>
      <c r="H342" s="592"/>
      <c r="I342" s="592"/>
      <c r="J342" s="592"/>
      <c r="K342" s="592"/>
      <c r="L342" s="592"/>
      <c r="M342" s="592"/>
      <c r="N342" s="593"/>
    </row>
    <row r="343" spans="3:14" ht="13.5" customHeight="1" x14ac:dyDescent="0.2">
      <c r="C343" s="591"/>
      <c r="D343" s="592"/>
      <c r="E343" s="592"/>
      <c r="F343" s="592"/>
      <c r="G343" s="592"/>
      <c r="H343" s="592"/>
      <c r="I343" s="592"/>
      <c r="J343" s="592"/>
      <c r="K343" s="592"/>
      <c r="L343" s="592"/>
      <c r="M343" s="592"/>
      <c r="N343" s="593"/>
    </row>
    <row r="344" spans="3:14" ht="13.5" customHeight="1" x14ac:dyDescent="0.2">
      <c r="C344" s="591"/>
      <c r="D344" s="592"/>
      <c r="E344" s="592"/>
      <c r="F344" s="592"/>
      <c r="G344" s="592"/>
      <c r="H344" s="592"/>
      <c r="I344" s="592"/>
      <c r="J344" s="592"/>
      <c r="K344" s="592"/>
      <c r="L344" s="592"/>
      <c r="M344" s="592"/>
      <c r="N344" s="593"/>
    </row>
    <row r="345" spans="3:14" ht="13.5" customHeight="1" x14ac:dyDescent="0.2">
      <c r="C345" s="591"/>
      <c r="D345" s="592"/>
      <c r="E345" s="592"/>
      <c r="F345" s="592"/>
      <c r="G345" s="592"/>
      <c r="H345" s="592"/>
      <c r="I345" s="592"/>
      <c r="J345" s="592"/>
      <c r="K345" s="592"/>
      <c r="L345" s="592"/>
      <c r="M345" s="592"/>
      <c r="N345" s="593"/>
    </row>
    <row r="346" spans="3:14" ht="13.5" customHeight="1" x14ac:dyDescent="0.2">
      <c r="C346" s="591"/>
      <c r="D346" s="592"/>
      <c r="E346" s="592"/>
      <c r="F346" s="592"/>
      <c r="G346" s="592"/>
      <c r="H346" s="592"/>
      <c r="I346" s="592"/>
      <c r="J346" s="592"/>
      <c r="K346" s="592"/>
      <c r="L346" s="592"/>
      <c r="M346" s="592"/>
      <c r="N346" s="593"/>
    </row>
    <row r="347" spans="3:14" ht="13.5" customHeight="1" x14ac:dyDescent="0.2">
      <c r="C347" s="591"/>
      <c r="D347" s="592"/>
      <c r="E347" s="592"/>
      <c r="F347" s="592"/>
      <c r="G347" s="592"/>
      <c r="H347" s="592"/>
      <c r="I347" s="592"/>
      <c r="J347" s="592"/>
      <c r="K347" s="592"/>
      <c r="L347" s="592"/>
      <c r="M347" s="592"/>
      <c r="N347" s="593"/>
    </row>
    <row r="348" spans="3:14" ht="13.5" customHeight="1" x14ac:dyDescent="0.2">
      <c r="C348" s="591"/>
      <c r="D348" s="592"/>
      <c r="E348" s="592"/>
      <c r="F348" s="592"/>
      <c r="G348" s="592"/>
      <c r="H348" s="592"/>
      <c r="I348" s="592"/>
      <c r="J348" s="592"/>
      <c r="K348" s="592"/>
      <c r="L348" s="592"/>
      <c r="M348" s="592"/>
      <c r="N348" s="593"/>
    </row>
    <row r="349" spans="3:14" ht="13.5" customHeight="1" x14ac:dyDescent="0.2">
      <c r="C349" s="591"/>
      <c r="D349" s="592"/>
      <c r="E349" s="592"/>
      <c r="F349" s="592"/>
      <c r="G349" s="592"/>
      <c r="H349" s="592"/>
      <c r="I349" s="592"/>
      <c r="J349" s="592"/>
      <c r="K349" s="592"/>
      <c r="L349" s="592"/>
      <c r="M349" s="592"/>
      <c r="N349" s="593"/>
    </row>
    <row r="350" spans="3:14" ht="13.5" customHeight="1" x14ac:dyDescent="0.2">
      <c r="C350" s="591"/>
      <c r="D350" s="592"/>
      <c r="E350" s="592"/>
      <c r="F350" s="592"/>
      <c r="G350" s="592"/>
      <c r="H350" s="592"/>
      <c r="I350" s="592"/>
      <c r="J350" s="592"/>
      <c r="K350" s="592"/>
      <c r="L350" s="592"/>
      <c r="M350" s="592"/>
      <c r="N350" s="593"/>
    </row>
    <row r="351" spans="3:14" ht="13.5" customHeight="1" x14ac:dyDescent="0.2">
      <c r="C351" s="594"/>
      <c r="D351" s="595"/>
      <c r="E351" s="595"/>
      <c r="F351" s="595"/>
      <c r="G351" s="595"/>
      <c r="H351" s="595"/>
      <c r="I351" s="595"/>
      <c r="J351" s="595"/>
      <c r="K351" s="595"/>
      <c r="L351" s="595"/>
      <c r="M351" s="595"/>
      <c r="N351" s="596"/>
    </row>
    <row r="352" spans="3:14" ht="13.5" customHeight="1" x14ac:dyDescent="0.2"/>
    <row r="353" spans="3:14" ht="13.5" customHeight="1" x14ac:dyDescent="0.2"/>
    <row r="354" spans="3:14" ht="13.5" customHeight="1" x14ac:dyDescent="0.2">
      <c r="C354" s="588" t="s">
        <v>301</v>
      </c>
      <c r="D354" s="589"/>
      <c r="E354" s="589"/>
      <c r="F354" s="589"/>
      <c r="G354" s="589"/>
      <c r="H354" s="589"/>
      <c r="I354" s="589"/>
      <c r="J354" s="589"/>
      <c r="K354" s="589"/>
      <c r="L354" s="589"/>
      <c r="M354" s="589"/>
      <c r="N354" s="590"/>
    </row>
    <row r="355" spans="3:14" ht="13.5" customHeight="1" x14ac:dyDescent="0.2">
      <c r="C355" s="591"/>
      <c r="D355" s="592"/>
      <c r="E355" s="592"/>
      <c r="F355" s="592"/>
      <c r="G355" s="592"/>
      <c r="H355" s="592"/>
      <c r="I355" s="592"/>
      <c r="J355" s="592"/>
      <c r="K355" s="592"/>
      <c r="L355" s="592"/>
      <c r="M355" s="592"/>
      <c r="N355" s="593"/>
    </row>
    <row r="356" spans="3:14" ht="13.5" customHeight="1" x14ac:dyDescent="0.2">
      <c r="C356" s="591"/>
      <c r="D356" s="592"/>
      <c r="E356" s="592"/>
      <c r="F356" s="592"/>
      <c r="G356" s="592"/>
      <c r="H356" s="592"/>
      <c r="I356" s="592"/>
      <c r="J356" s="592"/>
      <c r="K356" s="592"/>
      <c r="L356" s="592"/>
      <c r="M356" s="592"/>
      <c r="N356" s="593"/>
    </row>
    <row r="357" spans="3:14" ht="13.5" customHeight="1" x14ac:dyDescent="0.2">
      <c r="C357" s="591"/>
      <c r="D357" s="592"/>
      <c r="E357" s="592"/>
      <c r="F357" s="592"/>
      <c r="G357" s="592"/>
      <c r="H357" s="592"/>
      <c r="I357" s="592"/>
      <c r="J357" s="592"/>
      <c r="K357" s="592"/>
      <c r="L357" s="592"/>
      <c r="M357" s="592"/>
      <c r="N357" s="593"/>
    </row>
    <row r="358" spans="3:14" ht="13.5" customHeight="1" x14ac:dyDescent="0.2">
      <c r="C358" s="591"/>
      <c r="D358" s="592"/>
      <c r="E358" s="592"/>
      <c r="F358" s="592"/>
      <c r="G358" s="592"/>
      <c r="H358" s="592"/>
      <c r="I358" s="592"/>
      <c r="J358" s="592"/>
      <c r="K358" s="592"/>
      <c r="L358" s="592"/>
      <c r="M358" s="592"/>
      <c r="N358" s="593"/>
    </row>
    <row r="359" spans="3:14" ht="13.5" customHeight="1" x14ac:dyDescent="0.2">
      <c r="C359" s="591"/>
      <c r="D359" s="592"/>
      <c r="E359" s="592"/>
      <c r="F359" s="592"/>
      <c r="G359" s="592"/>
      <c r="H359" s="592"/>
      <c r="I359" s="592"/>
      <c r="J359" s="592"/>
      <c r="K359" s="592"/>
      <c r="L359" s="592"/>
      <c r="M359" s="592"/>
      <c r="N359" s="593"/>
    </row>
    <row r="360" spans="3:14" ht="13.5" customHeight="1" x14ac:dyDescent="0.2">
      <c r="C360" s="591"/>
      <c r="D360" s="592"/>
      <c r="E360" s="592"/>
      <c r="F360" s="592"/>
      <c r="G360" s="592"/>
      <c r="H360" s="592"/>
      <c r="I360" s="592"/>
      <c r="J360" s="592"/>
      <c r="K360" s="592"/>
      <c r="L360" s="592"/>
      <c r="M360" s="592"/>
      <c r="N360" s="593"/>
    </row>
    <row r="361" spans="3:14" ht="13.5" customHeight="1" x14ac:dyDescent="0.2">
      <c r="C361" s="591"/>
      <c r="D361" s="592"/>
      <c r="E361" s="592"/>
      <c r="F361" s="592"/>
      <c r="G361" s="592"/>
      <c r="H361" s="592"/>
      <c r="I361" s="592"/>
      <c r="J361" s="592"/>
      <c r="K361" s="592"/>
      <c r="L361" s="592"/>
      <c r="M361" s="592"/>
      <c r="N361" s="593"/>
    </row>
    <row r="362" spans="3:14" ht="13.5" customHeight="1" x14ac:dyDescent="0.2">
      <c r="C362" s="591"/>
      <c r="D362" s="592"/>
      <c r="E362" s="592"/>
      <c r="F362" s="592"/>
      <c r="G362" s="592"/>
      <c r="H362" s="592"/>
      <c r="I362" s="592"/>
      <c r="J362" s="592"/>
      <c r="K362" s="592"/>
      <c r="L362" s="592"/>
      <c r="M362" s="592"/>
      <c r="N362" s="593"/>
    </row>
    <row r="363" spans="3:14" ht="13.5" customHeight="1" x14ac:dyDescent="0.2">
      <c r="C363" s="591"/>
      <c r="D363" s="592"/>
      <c r="E363" s="592"/>
      <c r="F363" s="592"/>
      <c r="G363" s="592"/>
      <c r="H363" s="592"/>
      <c r="I363" s="592"/>
      <c r="J363" s="592"/>
      <c r="K363" s="592"/>
      <c r="L363" s="592"/>
      <c r="M363" s="592"/>
      <c r="N363" s="593"/>
    </row>
    <row r="364" spans="3:14" ht="13.5" customHeight="1" x14ac:dyDescent="0.2">
      <c r="C364" s="591"/>
      <c r="D364" s="592"/>
      <c r="E364" s="592"/>
      <c r="F364" s="592"/>
      <c r="G364" s="592"/>
      <c r="H364" s="592"/>
      <c r="I364" s="592"/>
      <c r="J364" s="592"/>
      <c r="K364" s="592"/>
      <c r="L364" s="592"/>
      <c r="M364" s="592"/>
      <c r="N364" s="593"/>
    </row>
    <row r="365" spans="3:14" ht="13.5" customHeight="1" x14ac:dyDescent="0.2">
      <c r="C365" s="591"/>
      <c r="D365" s="592"/>
      <c r="E365" s="592"/>
      <c r="F365" s="592"/>
      <c r="G365" s="592"/>
      <c r="H365" s="592"/>
      <c r="I365" s="592"/>
      <c r="J365" s="592"/>
      <c r="K365" s="592"/>
      <c r="L365" s="592"/>
      <c r="M365" s="592"/>
      <c r="N365" s="593"/>
    </row>
    <row r="366" spans="3:14" ht="13.5" customHeight="1" x14ac:dyDescent="0.2">
      <c r="C366" s="591"/>
      <c r="D366" s="592"/>
      <c r="E366" s="592"/>
      <c r="F366" s="592"/>
      <c r="G366" s="592"/>
      <c r="H366" s="592"/>
      <c r="I366" s="592"/>
      <c r="J366" s="592"/>
      <c r="K366" s="592"/>
      <c r="L366" s="592"/>
      <c r="M366" s="592"/>
      <c r="N366" s="593"/>
    </row>
    <row r="367" spans="3:14" ht="13.5" customHeight="1" x14ac:dyDescent="0.2">
      <c r="C367" s="591"/>
      <c r="D367" s="592"/>
      <c r="E367" s="592"/>
      <c r="F367" s="592"/>
      <c r="G367" s="592"/>
      <c r="H367" s="592"/>
      <c r="I367" s="592"/>
      <c r="J367" s="592"/>
      <c r="K367" s="592"/>
      <c r="L367" s="592"/>
      <c r="M367" s="592"/>
      <c r="N367" s="593"/>
    </row>
    <row r="368" spans="3:14" ht="13.5" customHeight="1" x14ac:dyDescent="0.2">
      <c r="C368" s="591"/>
      <c r="D368" s="592"/>
      <c r="E368" s="592"/>
      <c r="F368" s="592"/>
      <c r="G368" s="592"/>
      <c r="H368" s="592"/>
      <c r="I368" s="592"/>
      <c r="J368" s="592"/>
      <c r="K368" s="592"/>
      <c r="L368" s="592"/>
      <c r="M368" s="592"/>
      <c r="N368" s="593"/>
    </row>
    <row r="369" spans="3:14" ht="13.5" customHeight="1" x14ac:dyDescent="0.2">
      <c r="C369" s="591"/>
      <c r="D369" s="592"/>
      <c r="E369" s="592"/>
      <c r="F369" s="592"/>
      <c r="G369" s="592"/>
      <c r="H369" s="592"/>
      <c r="I369" s="592"/>
      <c r="J369" s="592"/>
      <c r="K369" s="592"/>
      <c r="L369" s="592"/>
      <c r="M369" s="592"/>
      <c r="N369" s="593"/>
    </row>
    <row r="370" spans="3:14" ht="13.5" customHeight="1" x14ac:dyDescent="0.2">
      <c r="C370" s="591"/>
      <c r="D370" s="592"/>
      <c r="E370" s="592"/>
      <c r="F370" s="592"/>
      <c r="G370" s="592"/>
      <c r="H370" s="592"/>
      <c r="I370" s="592"/>
      <c r="J370" s="592"/>
      <c r="K370" s="592"/>
      <c r="L370" s="592"/>
      <c r="M370" s="592"/>
      <c r="N370" s="593"/>
    </row>
    <row r="371" spans="3:14" ht="13.5" customHeight="1" x14ac:dyDescent="0.2">
      <c r="C371" s="591"/>
      <c r="D371" s="592"/>
      <c r="E371" s="592"/>
      <c r="F371" s="592"/>
      <c r="G371" s="592"/>
      <c r="H371" s="592"/>
      <c r="I371" s="592"/>
      <c r="J371" s="592"/>
      <c r="K371" s="592"/>
      <c r="L371" s="592"/>
      <c r="M371" s="592"/>
      <c r="N371" s="593"/>
    </row>
    <row r="372" spans="3:14" ht="13.5" customHeight="1" x14ac:dyDescent="0.2">
      <c r="C372" s="591"/>
      <c r="D372" s="592"/>
      <c r="E372" s="592"/>
      <c r="F372" s="592"/>
      <c r="G372" s="592"/>
      <c r="H372" s="592"/>
      <c r="I372" s="592"/>
      <c r="J372" s="592"/>
      <c r="K372" s="592"/>
      <c r="L372" s="592"/>
      <c r="M372" s="592"/>
      <c r="N372" s="593"/>
    </row>
    <row r="373" spans="3:14" ht="13.5" customHeight="1" x14ac:dyDescent="0.2">
      <c r="C373" s="591"/>
      <c r="D373" s="592"/>
      <c r="E373" s="592"/>
      <c r="F373" s="592"/>
      <c r="G373" s="592"/>
      <c r="H373" s="592"/>
      <c r="I373" s="592"/>
      <c r="J373" s="592"/>
      <c r="K373" s="592"/>
      <c r="L373" s="592"/>
      <c r="M373" s="592"/>
      <c r="N373" s="593"/>
    </row>
    <row r="374" spans="3:14" ht="13.5" customHeight="1" x14ac:dyDescent="0.2">
      <c r="C374" s="591"/>
      <c r="D374" s="592"/>
      <c r="E374" s="592"/>
      <c r="F374" s="592"/>
      <c r="G374" s="592"/>
      <c r="H374" s="592"/>
      <c r="I374" s="592"/>
      <c r="J374" s="592"/>
      <c r="K374" s="592"/>
      <c r="L374" s="592"/>
      <c r="M374" s="592"/>
      <c r="N374" s="593"/>
    </row>
    <row r="375" spans="3:14" ht="13.5" customHeight="1" x14ac:dyDescent="0.2">
      <c r="C375" s="591"/>
      <c r="D375" s="592"/>
      <c r="E375" s="592"/>
      <c r="F375" s="592"/>
      <c r="G375" s="592"/>
      <c r="H375" s="592"/>
      <c r="I375" s="592"/>
      <c r="J375" s="592"/>
      <c r="K375" s="592"/>
      <c r="L375" s="592"/>
      <c r="M375" s="592"/>
      <c r="N375" s="593"/>
    </row>
    <row r="376" spans="3:14" ht="13.5" customHeight="1" x14ac:dyDescent="0.2">
      <c r="C376" s="591"/>
      <c r="D376" s="592"/>
      <c r="E376" s="592"/>
      <c r="F376" s="592"/>
      <c r="G376" s="592"/>
      <c r="H376" s="592"/>
      <c r="I376" s="592"/>
      <c r="J376" s="592"/>
      <c r="K376" s="592"/>
      <c r="L376" s="592"/>
      <c r="M376" s="592"/>
      <c r="N376" s="593"/>
    </row>
    <row r="377" spans="3:14" ht="13.5" customHeight="1" x14ac:dyDescent="0.2">
      <c r="C377" s="591"/>
      <c r="D377" s="592"/>
      <c r="E377" s="592"/>
      <c r="F377" s="592"/>
      <c r="G377" s="592"/>
      <c r="H377" s="592"/>
      <c r="I377" s="592"/>
      <c r="J377" s="592"/>
      <c r="K377" s="592"/>
      <c r="L377" s="592"/>
      <c r="M377" s="592"/>
      <c r="N377" s="593"/>
    </row>
    <row r="378" spans="3:14" ht="13.5" customHeight="1" x14ac:dyDescent="0.2">
      <c r="C378" s="591"/>
      <c r="D378" s="592"/>
      <c r="E378" s="592"/>
      <c r="F378" s="592"/>
      <c r="G378" s="592"/>
      <c r="H378" s="592"/>
      <c r="I378" s="592"/>
      <c r="J378" s="592"/>
      <c r="K378" s="592"/>
      <c r="L378" s="592"/>
      <c r="M378" s="592"/>
      <c r="N378" s="593"/>
    </row>
    <row r="379" spans="3:14" ht="13.5" customHeight="1" x14ac:dyDescent="0.2">
      <c r="C379" s="591"/>
      <c r="D379" s="592"/>
      <c r="E379" s="592"/>
      <c r="F379" s="592"/>
      <c r="G379" s="592"/>
      <c r="H379" s="592"/>
      <c r="I379" s="592"/>
      <c r="J379" s="592"/>
      <c r="K379" s="592"/>
      <c r="L379" s="592"/>
      <c r="M379" s="592"/>
      <c r="N379" s="593"/>
    </row>
    <row r="380" spans="3:14" ht="13.5" customHeight="1" x14ac:dyDescent="0.2">
      <c r="C380" s="591"/>
      <c r="D380" s="592"/>
      <c r="E380" s="592"/>
      <c r="F380" s="592"/>
      <c r="G380" s="592"/>
      <c r="H380" s="592"/>
      <c r="I380" s="592"/>
      <c r="J380" s="592"/>
      <c r="K380" s="592"/>
      <c r="L380" s="592"/>
      <c r="M380" s="592"/>
      <c r="N380" s="593"/>
    </row>
    <row r="381" spans="3:14" ht="13.5" customHeight="1" x14ac:dyDescent="0.2">
      <c r="C381" s="591"/>
      <c r="D381" s="592"/>
      <c r="E381" s="592"/>
      <c r="F381" s="592"/>
      <c r="G381" s="592"/>
      <c r="H381" s="592"/>
      <c r="I381" s="592"/>
      <c r="J381" s="592"/>
      <c r="K381" s="592"/>
      <c r="L381" s="592"/>
      <c r="M381" s="592"/>
      <c r="N381" s="593"/>
    </row>
    <row r="382" spans="3:14" ht="13.5" customHeight="1" x14ac:dyDescent="0.2">
      <c r="C382" s="594"/>
      <c r="D382" s="595"/>
      <c r="E382" s="595"/>
      <c r="F382" s="595"/>
      <c r="G382" s="595"/>
      <c r="H382" s="595"/>
      <c r="I382" s="595"/>
      <c r="J382" s="595"/>
      <c r="K382" s="595"/>
      <c r="L382" s="595"/>
      <c r="M382" s="595"/>
      <c r="N382" s="596"/>
    </row>
    <row r="383" spans="3:14" ht="13.5" customHeight="1" x14ac:dyDescent="0.2"/>
    <row r="384" spans="3:14" ht="13.5" customHeight="1" x14ac:dyDescent="0.2"/>
    <row r="385" spans="3:14" ht="13.5" customHeight="1" x14ac:dyDescent="0.2">
      <c r="C385" s="588" t="s">
        <v>292</v>
      </c>
      <c r="D385" s="589"/>
      <c r="E385" s="589"/>
      <c r="F385" s="589"/>
      <c r="G385" s="589"/>
      <c r="H385" s="589"/>
      <c r="I385" s="589"/>
      <c r="J385" s="589"/>
      <c r="K385" s="589"/>
      <c r="L385" s="589"/>
      <c r="M385" s="589"/>
      <c r="N385" s="590"/>
    </row>
    <row r="386" spans="3:14" ht="13.5" customHeight="1" x14ac:dyDescent="0.2">
      <c r="C386" s="591"/>
      <c r="D386" s="592"/>
      <c r="E386" s="592"/>
      <c r="F386" s="592"/>
      <c r="G386" s="592"/>
      <c r="H386" s="592"/>
      <c r="I386" s="592"/>
      <c r="J386" s="592"/>
      <c r="K386" s="592"/>
      <c r="L386" s="592"/>
      <c r="M386" s="592"/>
      <c r="N386" s="593"/>
    </row>
    <row r="387" spans="3:14" ht="13.5" customHeight="1" x14ac:dyDescent="0.2">
      <c r="C387" s="591"/>
      <c r="D387" s="592"/>
      <c r="E387" s="592"/>
      <c r="F387" s="592"/>
      <c r="G387" s="592"/>
      <c r="H387" s="592"/>
      <c r="I387" s="592"/>
      <c r="J387" s="592"/>
      <c r="K387" s="592"/>
      <c r="L387" s="592"/>
      <c r="M387" s="592"/>
      <c r="N387" s="593"/>
    </row>
    <row r="388" spans="3:14" ht="13.5" customHeight="1" x14ac:dyDescent="0.2">
      <c r="C388" s="591"/>
      <c r="D388" s="592"/>
      <c r="E388" s="592"/>
      <c r="F388" s="592"/>
      <c r="G388" s="592"/>
      <c r="H388" s="592"/>
      <c r="I388" s="592"/>
      <c r="J388" s="592"/>
      <c r="K388" s="592"/>
      <c r="L388" s="592"/>
      <c r="M388" s="592"/>
      <c r="N388" s="593"/>
    </row>
    <row r="389" spans="3:14" ht="13.5" customHeight="1" x14ac:dyDescent="0.2">
      <c r="C389" s="591"/>
      <c r="D389" s="592"/>
      <c r="E389" s="592"/>
      <c r="F389" s="592"/>
      <c r="G389" s="592"/>
      <c r="H389" s="592"/>
      <c r="I389" s="592"/>
      <c r="J389" s="592"/>
      <c r="K389" s="592"/>
      <c r="L389" s="592"/>
      <c r="M389" s="592"/>
      <c r="N389" s="593"/>
    </row>
    <row r="390" spans="3:14" ht="13.5" customHeight="1" x14ac:dyDescent="0.2">
      <c r="C390" s="591"/>
      <c r="D390" s="592"/>
      <c r="E390" s="592"/>
      <c r="F390" s="592"/>
      <c r="G390" s="592"/>
      <c r="H390" s="592"/>
      <c r="I390" s="592"/>
      <c r="J390" s="592"/>
      <c r="K390" s="592"/>
      <c r="L390" s="592"/>
      <c r="M390" s="592"/>
      <c r="N390" s="593"/>
    </row>
    <row r="391" spans="3:14" ht="13.5" customHeight="1" x14ac:dyDescent="0.2">
      <c r="C391" s="591"/>
      <c r="D391" s="592"/>
      <c r="E391" s="592"/>
      <c r="F391" s="592"/>
      <c r="G391" s="592"/>
      <c r="H391" s="592"/>
      <c r="I391" s="592"/>
      <c r="J391" s="592"/>
      <c r="K391" s="592"/>
      <c r="L391" s="592"/>
      <c r="M391" s="592"/>
      <c r="N391" s="593"/>
    </row>
    <row r="392" spans="3:14" ht="13.5" customHeight="1" x14ac:dyDescent="0.2">
      <c r="C392" s="591"/>
      <c r="D392" s="592"/>
      <c r="E392" s="592"/>
      <c r="F392" s="592"/>
      <c r="G392" s="592"/>
      <c r="H392" s="592"/>
      <c r="I392" s="592"/>
      <c r="J392" s="592"/>
      <c r="K392" s="592"/>
      <c r="L392" s="592"/>
      <c r="M392" s="592"/>
      <c r="N392" s="593"/>
    </row>
    <row r="393" spans="3:14" ht="13.5" customHeight="1" x14ac:dyDescent="0.2">
      <c r="C393" s="591"/>
      <c r="D393" s="592"/>
      <c r="E393" s="592"/>
      <c r="F393" s="592"/>
      <c r="G393" s="592"/>
      <c r="H393" s="592"/>
      <c r="I393" s="592"/>
      <c r="J393" s="592"/>
      <c r="K393" s="592"/>
      <c r="L393" s="592"/>
      <c r="M393" s="592"/>
      <c r="N393" s="593"/>
    </row>
    <row r="394" spans="3:14" ht="13.5" customHeight="1" x14ac:dyDescent="0.2">
      <c r="C394" s="591"/>
      <c r="D394" s="592"/>
      <c r="E394" s="592"/>
      <c r="F394" s="592"/>
      <c r="G394" s="592"/>
      <c r="H394" s="592"/>
      <c r="I394" s="592"/>
      <c r="J394" s="592"/>
      <c r="K394" s="592"/>
      <c r="L394" s="592"/>
      <c r="M394" s="592"/>
      <c r="N394" s="593"/>
    </row>
    <row r="395" spans="3:14" ht="13.5" customHeight="1" x14ac:dyDescent="0.2">
      <c r="C395" s="591"/>
      <c r="D395" s="592"/>
      <c r="E395" s="592"/>
      <c r="F395" s="592"/>
      <c r="G395" s="592"/>
      <c r="H395" s="592"/>
      <c r="I395" s="592"/>
      <c r="J395" s="592"/>
      <c r="K395" s="592"/>
      <c r="L395" s="592"/>
      <c r="M395" s="592"/>
      <c r="N395" s="593"/>
    </row>
    <row r="396" spans="3:14" ht="13.5" customHeight="1" x14ac:dyDescent="0.2">
      <c r="C396" s="591"/>
      <c r="D396" s="592"/>
      <c r="E396" s="592"/>
      <c r="F396" s="592"/>
      <c r="G396" s="592"/>
      <c r="H396" s="592"/>
      <c r="I396" s="592"/>
      <c r="J396" s="592"/>
      <c r="K396" s="592"/>
      <c r="L396" s="592"/>
      <c r="M396" s="592"/>
      <c r="N396" s="593"/>
    </row>
    <row r="397" spans="3:14" ht="13.5" customHeight="1" x14ac:dyDescent="0.2">
      <c r="C397" s="591"/>
      <c r="D397" s="592"/>
      <c r="E397" s="592"/>
      <c r="F397" s="592"/>
      <c r="G397" s="592"/>
      <c r="H397" s="592"/>
      <c r="I397" s="592"/>
      <c r="J397" s="592"/>
      <c r="K397" s="592"/>
      <c r="L397" s="592"/>
      <c r="M397" s="592"/>
      <c r="N397" s="593"/>
    </row>
    <row r="398" spans="3:14" ht="13.5" customHeight="1" x14ac:dyDescent="0.2">
      <c r="C398" s="591"/>
      <c r="D398" s="592"/>
      <c r="E398" s="592"/>
      <c r="F398" s="592"/>
      <c r="G398" s="592"/>
      <c r="H398" s="592"/>
      <c r="I398" s="592"/>
      <c r="J398" s="592"/>
      <c r="K398" s="592"/>
      <c r="L398" s="592"/>
      <c r="M398" s="592"/>
      <c r="N398" s="593"/>
    </row>
    <row r="399" spans="3:14" ht="13.5" customHeight="1" x14ac:dyDescent="0.2">
      <c r="C399" s="591"/>
      <c r="D399" s="592"/>
      <c r="E399" s="592"/>
      <c r="F399" s="592"/>
      <c r="G399" s="592"/>
      <c r="H399" s="592"/>
      <c r="I399" s="592"/>
      <c r="J399" s="592"/>
      <c r="K399" s="592"/>
      <c r="L399" s="592"/>
      <c r="M399" s="592"/>
      <c r="N399" s="593"/>
    </row>
    <row r="400" spans="3:14" ht="13.5" customHeight="1" x14ac:dyDescent="0.2">
      <c r="C400" s="591"/>
      <c r="D400" s="592"/>
      <c r="E400" s="592"/>
      <c r="F400" s="592"/>
      <c r="G400" s="592"/>
      <c r="H400" s="592"/>
      <c r="I400" s="592"/>
      <c r="J400" s="592"/>
      <c r="K400" s="592"/>
      <c r="L400" s="592"/>
      <c r="M400" s="592"/>
      <c r="N400" s="593"/>
    </row>
    <row r="401" spans="3:14" ht="13.5" customHeight="1" x14ac:dyDescent="0.2">
      <c r="C401" s="594"/>
      <c r="D401" s="595"/>
      <c r="E401" s="595"/>
      <c r="F401" s="595"/>
      <c r="G401" s="595"/>
      <c r="H401" s="595"/>
      <c r="I401" s="595"/>
      <c r="J401" s="595"/>
      <c r="K401" s="595"/>
      <c r="L401" s="595"/>
      <c r="M401" s="595"/>
      <c r="N401" s="596"/>
    </row>
    <row r="402" spans="3:14" ht="13.5" customHeight="1" x14ac:dyDescent="0.2"/>
    <row r="403" spans="3:14" ht="13.5" customHeight="1" x14ac:dyDescent="0.2"/>
    <row r="404" spans="3:14" ht="13.5" customHeight="1" x14ac:dyDescent="0.2">
      <c r="C404" s="588" t="s">
        <v>289</v>
      </c>
      <c r="D404" s="589"/>
      <c r="E404" s="589"/>
      <c r="F404" s="589"/>
      <c r="G404" s="589"/>
      <c r="H404" s="589"/>
      <c r="I404" s="589"/>
      <c r="J404" s="589"/>
      <c r="K404" s="589"/>
      <c r="L404" s="589"/>
      <c r="M404" s="589"/>
      <c r="N404" s="590"/>
    </row>
    <row r="405" spans="3:14" ht="13.5" customHeight="1" x14ac:dyDescent="0.2">
      <c r="C405" s="591"/>
      <c r="D405" s="592"/>
      <c r="E405" s="592"/>
      <c r="F405" s="592"/>
      <c r="G405" s="592"/>
      <c r="H405" s="592"/>
      <c r="I405" s="592"/>
      <c r="J405" s="592"/>
      <c r="K405" s="592"/>
      <c r="L405" s="592"/>
      <c r="M405" s="592"/>
      <c r="N405" s="593"/>
    </row>
    <row r="406" spans="3:14" ht="13.5" customHeight="1" x14ac:dyDescent="0.2">
      <c r="C406" s="591"/>
      <c r="D406" s="592"/>
      <c r="E406" s="592"/>
      <c r="F406" s="592"/>
      <c r="G406" s="592"/>
      <c r="H406" s="592"/>
      <c r="I406" s="592"/>
      <c r="J406" s="592"/>
      <c r="K406" s="592"/>
      <c r="L406" s="592"/>
      <c r="M406" s="592"/>
      <c r="N406" s="593"/>
    </row>
    <row r="407" spans="3:14" ht="13.5" customHeight="1" x14ac:dyDescent="0.2">
      <c r="C407" s="591"/>
      <c r="D407" s="592"/>
      <c r="E407" s="592"/>
      <c r="F407" s="592"/>
      <c r="G407" s="592"/>
      <c r="H407" s="592"/>
      <c r="I407" s="592"/>
      <c r="J407" s="592"/>
      <c r="K407" s="592"/>
      <c r="L407" s="592"/>
      <c r="M407" s="592"/>
      <c r="N407" s="593"/>
    </row>
    <row r="408" spans="3:14" x14ac:dyDescent="0.2">
      <c r="C408" s="591"/>
      <c r="D408" s="592"/>
      <c r="E408" s="592"/>
      <c r="F408" s="592"/>
      <c r="G408" s="592"/>
      <c r="H408" s="592"/>
      <c r="I408" s="592"/>
      <c r="J408" s="592"/>
      <c r="K408" s="592"/>
      <c r="L408" s="592"/>
      <c r="M408" s="592"/>
      <c r="N408" s="593"/>
    </row>
    <row r="409" spans="3:14" x14ac:dyDescent="0.2">
      <c r="C409" s="591"/>
      <c r="D409" s="592"/>
      <c r="E409" s="592"/>
      <c r="F409" s="592"/>
      <c r="G409" s="592"/>
      <c r="H409" s="592"/>
      <c r="I409" s="592"/>
      <c r="J409" s="592"/>
      <c r="K409" s="592"/>
      <c r="L409" s="592"/>
      <c r="M409" s="592"/>
      <c r="N409" s="593"/>
    </row>
    <row r="410" spans="3:14" x14ac:dyDescent="0.2">
      <c r="C410" s="591"/>
      <c r="D410" s="592"/>
      <c r="E410" s="592"/>
      <c r="F410" s="592"/>
      <c r="G410" s="592"/>
      <c r="H410" s="592"/>
      <c r="I410" s="592"/>
      <c r="J410" s="592"/>
      <c r="K410" s="592"/>
      <c r="L410" s="592"/>
      <c r="M410" s="592"/>
      <c r="N410" s="593"/>
    </row>
    <row r="411" spans="3:14" x14ac:dyDescent="0.2">
      <c r="C411" s="591"/>
      <c r="D411" s="592"/>
      <c r="E411" s="592"/>
      <c r="F411" s="592"/>
      <c r="G411" s="592"/>
      <c r="H411" s="592"/>
      <c r="I411" s="592"/>
      <c r="J411" s="592"/>
      <c r="K411" s="592"/>
      <c r="L411" s="592"/>
      <c r="M411" s="592"/>
      <c r="N411" s="593"/>
    </row>
    <row r="412" spans="3:14" x14ac:dyDescent="0.2">
      <c r="C412" s="591"/>
      <c r="D412" s="592"/>
      <c r="E412" s="592"/>
      <c r="F412" s="592"/>
      <c r="G412" s="592"/>
      <c r="H412" s="592"/>
      <c r="I412" s="592"/>
      <c r="J412" s="592"/>
      <c r="K412" s="592"/>
      <c r="L412" s="592"/>
      <c r="M412" s="592"/>
      <c r="N412" s="593"/>
    </row>
    <row r="413" spans="3:14" x14ac:dyDescent="0.2">
      <c r="C413" s="591"/>
      <c r="D413" s="592"/>
      <c r="E413" s="592"/>
      <c r="F413" s="592"/>
      <c r="G413" s="592"/>
      <c r="H413" s="592"/>
      <c r="I413" s="592"/>
      <c r="J413" s="592"/>
      <c r="K413" s="592"/>
      <c r="L413" s="592"/>
      <c r="M413" s="592"/>
      <c r="N413" s="593"/>
    </row>
    <row r="414" spans="3:14" x14ac:dyDescent="0.2">
      <c r="C414" s="591"/>
      <c r="D414" s="592"/>
      <c r="E414" s="592"/>
      <c r="F414" s="592"/>
      <c r="G414" s="592"/>
      <c r="H414" s="592"/>
      <c r="I414" s="592"/>
      <c r="J414" s="592"/>
      <c r="K414" s="592"/>
      <c r="L414" s="592"/>
      <c r="M414" s="592"/>
      <c r="N414" s="593"/>
    </row>
    <row r="415" spans="3:14" x14ac:dyDescent="0.2">
      <c r="C415" s="591"/>
      <c r="D415" s="592"/>
      <c r="E415" s="592"/>
      <c r="F415" s="592"/>
      <c r="G415" s="592"/>
      <c r="H415" s="592"/>
      <c r="I415" s="592"/>
      <c r="J415" s="592"/>
      <c r="K415" s="592"/>
      <c r="L415" s="592"/>
      <c r="M415" s="592"/>
      <c r="N415" s="593"/>
    </row>
    <row r="416" spans="3:14" x14ac:dyDescent="0.2">
      <c r="C416" s="591"/>
      <c r="D416" s="592"/>
      <c r="E416" s="592"/>
      <c r="F416" s="592"/>
      <c r="G416" s="592"/>
      <c r="H416" s="592"/>
      <c r="I416" s="592"/>
      <c r="J416" s="592"/>
      <c r="K416" s="592"/>
      <c r="L416" s="592"/>
      <c r="M416" s="592"/>
      <c r="N416" s="593"/>
    </row>
    <row r="417" spans="3:14" x14ac:dyDescent="0.2">
      <c r="C417" s="591"/>
      <c r="D417" s="592"/>
      <c r="E417" s="592"/>
      <c r="F417" s="592"/>
      <c r="G417" s="592"/>
      <c r="H417" s="592"/>
      <c r="I417" s="592"/>
      <c r="J417" s="592"/>
      <c r="K417" s="592"/>
      <c r="L417" s="592"/>
      <c r="M417" s="592"/>
      <c r="N417" s="593"/>
    </row>
    <row r="418" spans="3:14" x14ac:dyDescent="0.2">
      <c r="C418" s="591"/>
      <c r="D418" s="592"/>
      <c r="E418" s="592"/>
      <c r="F418" s="592"/>
      <c r="G418" s="592"/>
      <c r="H418" s="592"/>
      <c r="I418" s="592"/>
      <c r="J418" s="592"/>
      <c r="K418" s="592"/>
      <c r="L418" s="592"/>
      <c r="M418" s="592"/>
      <c r="N418" s="593"/>
    </row>
    <row r="419" spans="3:14" x14ac:dyDescent="0.2">
      <c r="C419" s="591"/>
      <c r="D419" s="592"/>
      <c r="E419" s="592"/>
      <c r="F419" s="592"/>
      <c r="G419" s="592"/>
      <c r="H419" s="592"/>
      <c r="I419" s="592"/>
      <c r="J419" s="592"/>
      <c r="K419" s="592"/>
      <c r="L419" s="592"/>
      <c r="M419" s="592"/>
      <c r="N419" s="593"/>
    </row>
    <row r="420" spans="3:14" x14ac:dyDescent="0.2">
      <c r="C420" s="591"/>
      <c r="D420" s="592"/>
      <c r="E420" s="592"/>
      <c r="F420" s="592"/>
      <c r="G420" s="592"/>
      <c r="H420" s="592"/>
      <c r="I420" s="592"/>
      <c r="J420" s="592"/>
      <c r="K420" s="592"/>
      <c r="L420" s="592"/>
      <c r="M420" s="592"/>
      <c r="N420" s="593"/>
    </row>
    <row r="421" spans="3:14" x14ac:dyDescent="0.2">
      <c r="C421" s="591"/>
      <c r="D421" s="592"/>
      <c r="E421" s="592"/>
      <c r="F421" s="592"/>
      <c r="G421" s="592"/>
      <c r="H421" s="592"/>
      <c r="I421" s="592"/>
      <c r="J421" s="592"/>
      <c r="K421" s="592"/>
      <c r="L421" s="592"/>
      <c r="M421" s="592"/>
      <c r="N421" s="593"/>
    </row>
    <row r="422" spans="3:14" x14ac:dyDescent="0.2">
      <c r="C422" s="591"/>
      <c r="D422" s="592"/>
      <c r="E422" s="592"/>
      <c r="F422" s="592"/>
      <c r="G422" s="592"/>
      <c r="H422" s="592"/>
      <c r="I422" s="592"/>
      <c r="J422" s="592"/>
      <c r="K422" s="592"/>
      <c r="L422" s="592"/>
      <c r="M422" s="592"/>
      <c r="N422" s="593"/>
    </row>
    <row r="423" spans="3:14" x14ac:dyDescent="0.2">
      <c r="C423" s="591"/>
      <c r="D423" s="592"/>
      <c r="E423" s="592"/>
      <c r="F423" s="592"/>
      <c r="G423" s="592"/>
      <c r="H423" s="592"/>
      <c r="I423" s="592"/>
      <c r="J423" s="592"/>
      <c r="K423" s="592"/>
      <c r="L423" s="592"/>
      <c r="M423" s="592"/>
      <c r="N423" s="593"/>
    </row>
    <row r="424" spans="3:14" x14ac:dyDescent="0.2">
      <c r="C424" s="591"/>
      <c r="D424" s="592"/>
      <c r="E424" s="592"/>
      <c r="F424" s="592"/>
      <c r="G424" s="592"/>
      <c r="H424" s="592"/>
      <c r="I424" s="592"/>
      <c r="J424" s="592"/>
      <c r="K424" s="592"/>
      <c r="L424" s="592"/>
      <c r="M424" s="592"/>
      <c r="N424" s="593"/>
    </row>
    <row r="425" spans="3:14" x14ac:dyDescent="0.2">
      <c r="C425" s="594"/>
      <c r="D425" s="595"/>
      <c r="E425" s="595"/>
      <c r="F425" s="595"/>
      <c r="G425" s="595"/>
      <c r="H425" s="595"/>
      <c r="I425" s="595"/>
      <c r="J425" s="595"/>
      <c r="K425" s="595"/>
      <c r="L425" s="595"/>
      <c r="M425" s="595"/>
      <c r="N425" s="596"/>
    </row>
    <row r="428" spans="3:14" ht="12.75" customHeight="1" x14ac:dyDescent="0.2">
      <c r="C428" s="588" t="s">
        <v>290</v>
      </c>
      <c r="D428" s="589"/>
      <c r="E428" s="589"/>
      <c r="F428" s="589"/>
      <c r="G428" s="589"/>
      <c r="H428" s="589"/>
      <c r="I428" s="589"/>
      <c r="J428" s="589"/>
      <c r="K428" s="589"/>
      <c r="L428" s="589"/>
      <c r="M428" s="589"/>
      <c r="N428" s="590"/>
    </row>
    <row r="429" spans="3:14" x14ac:dyDescent="0.2">
      <c r="C429" s="591"/>
      <c r="D429" s="592"/>
      <c r="E429" s="592"/>
      <c r="F429" s="592"/>
      <c r="G429" s="592"/>
      <c r="H429" s="592"/>
      <c r="I429" s="592"/>
      <c r="J429" s="592"/>
      <c r="K429" s="592"/>
      <c r="L429" s="592"/>
      <c r="M429" s="592"/>
      <c r="N429" s="593"/>
    </row>
    <row r="430" spans="3:14" x14ac:dyDescent="0.2">
      <c r="C430" s="591"/>
      <c r="D430" s="592"/>
      <c r="E430" s="592"/>
      <c r="F430" s="592"/>
      <c r="G430" s="592"/>
      <c r="H430" s="592"/>
      <c r="I430" s="592"/>
      <c r="J430" s="592"/>
      <c r="K430" s="592"/>
      <c r="L430" s="592"/>
      <c r="M430" s="592"/>
      <c r="N430" s="593"/>
    </row>
    <row r="431" spans="3:14" x14ac:dyDescent="0.2">
      <c r="C431" s="591"/>
      <c r="D431" s="592"/>
      <c r="E431" s="592"/>
      <c r="F431" s="592"/>
      <c r="G431" s="592"/>
      <c r="H431" s="592"/>
      <c r="I431" s="592"/>
      <c r="J431" s="592"/>
      <c r="K431" s="592"/>
      <c r="L431" s="592"/>
      <c r="M431" s="592"/>
      <c r="N431" s="593"/>
    </row>
    <row r="432" spans="3:14" x14ac:dyDescent="0.2">
      <c r="C432" s="591"/>
      <c r="D432" s="592"/>
      <c r="E432" s="592"/>
      <c r="F432" s="592"/>
      <c r="G432" s="592"/>
      <c r="H432" s="592"/>
      <c r="I432" s="592"/>
      <c r="J432" s="592"/>
      <c r="K432" s="592"/>
      <c r="L432" s="592"/>
      <c r="M432" s="592"/>
      <c r="N432" s="593"/>
    </row>
    <row r="433" spans="3:14" x14ac:dyDescent="0.2">
      <c r="C433" s="591"/>
      <c r="D433" s="592"/>
      <c r="E433" s="592"/>
      <c r="F433" s="592"/>
      <c r="G433" s="592"/>
      <c r="H433" s="592"/>
      <c r="I433" s="592"/>
      <c r="J433" s="592"/>
      <c r="K433" s="592"/>
      <c r="L433" s="592"/>
      <c r="M433" s="592"/>
      <c r="N433" s="593"/>
    </row>
    <row r="434" spans="3:14" x14ac:dyDescent="0.2">
      <c r="C434" s="591"/>
      <c r="D434" s="592"/>
      <c r="E434" s="592"/>
      <c r="F434" s="592"/>
      <c r="G434" s="592"/>
      <c r="H434" s="592"/>
      <c r="I434" s="592"/>
      <c r="J434" s="592"/>
      <c r="K434" s="592"/>
      <c r="L434" s="592"/>
      <c r="M434" s="592"/>
      <c r="N434" s="593"/>
    </row>
    <row r="435" spans="3:14" x14ac:dyDescent="0.2">
      <c r="C435" s="591"/>
      <c r="D435" s="592"/>
      <c r="E435" s="592"/>
      <c r="F435" s="592"/>
      <c r="G435" s="592"/>
      <c r="H435" s="592"/>
      <c r="I435" s="592"/>
      <c r="J435" s="592"/>
      <c r="K435" s="592"/>
      <c r="L435" s="592"/>
      <c r="M435" s="592"/>
      <c r="N435" s="593"/>
    </row>
    <row r="436" spans="3:14" x14ac:dyDescent="0.2">
      <c r="C436" s="591"/>
      <c r="D436" s="592"/>
      <c r="E436" s="592"/>
      <c r="F436" s="592"/>
      <c r="G436" s="592"/>
      <c r="H436" s="592"/>
      <c r="I436" s="592"/>
      <c r="J436" s="592"/>
      <c r="K436" s="592"/>
      <c r="L436" s="592"/>
      <c r="M436" s="592"/>
      <c r="N436" s="593"/>
    </row>
    <row r="437" spans="3:14" x14ac:dyDescent="0.2">
      <c r="C437" s="591"/>
      <c r="D437" s="592"/>
      <c r="E437" s="592"/>
      <c r="F437" s="592"/>
      <c r="G437" s="592"/>
      <c r="H437" s="592"/>
      <c r="I437" s="592"/>
      <c r="J437" s="592"/>
      <c r="K437" s="592"/>
      <c r="L437" s="592"/>
      <c r="M437" s="592"/>
      <c r="N437" s="593"/>
    </row>
    <row r="438" spans="3:14" x14ac:dyDescent="0.2">
      <c r="C438" s="591"/>
      <c r="D438" s="592"/>
      <c r="E438" s="592"/>
      <c r="F438" s="592"/>
      <c r="G438" s="592"/>
      <c r="H438" s="592"/>
      <c r="I438" s="592"/>
      <c r="J438" s="592"/>
      <c r="K438" s="592"/>
      <c r="L438" s="592"/>
      <c r="M438" s="592"/>
      <c r="N438" s="593"/>
    </row>
    <row r="439" spans="3:14" x14ac:dyDescent="0.2">
      <c r="C439" s="591"/>
      <c r="D439" s="592"/>
      <c r="E439" s="592"/>
      <c r="F439" s="592"/>
      <c r="G439" s="592"/>
      <c r="H439" s="592"/>
      <c r="I439" s="592"/>
      <c r="J439" s="592"/>
      <c r="K439" s="592"/>
      <c r="L439" s="592"/>
      <c r="M439" s="592"/>
      <c r="N439" s="593"/>
    </row>
    <row r="440" spans="3:14" x14ac:dyDescent="0.2">
      <c r="C440" s="591"/>
      <c r="D440" s="592"/>
      <c r="E440" s="592"/>
      <c r="F440" s="592"/>
      <c r="G440" s="592"/>
      <c r="H440" s="592"/>
      <c r="I440" s="592"/>
      <c r="J440" s="592"/>
      <c r="K440" s="592"/>
      <c r="L440" s="592"/>
      <c r="M440" s="592"/>
      <c r="N440" s="593"/>
    </row>
    <row r="441" spans="3:14" x14ac:dyDescent="0.2">
      <c r="C441" s="591"/>
      <c r="D441" s="592"/>
      <c r="E441" s="592"/>
      <c r="F441" s="592"/>
      <c r="G441" s="592"/>
      <c r="H441" s="592"/>
      <c r="I441" s="592"/>
      <c r="J441" s="592"/>
      <c r="K441" s="592"/>
      <c r="L441" s="592"/>
      <c r="M441" s="592"/>
      <c r="N441" s="593"/>
    </row>
    <row r="442" spans="3:14" x14ac:dyDescent="0.2">
      <c r="C442" s="591"/>
      <c r="D442" s="592"/>
      <c r="E442" s="592"/>
      <c r="F442" s="592"/>
      <c r="G442" s="592"/>
      <c r="H442" s="592"/>
      <c r="I442" s="592"/>
      <c r="J442" s="592"/>
      <c r="K442" s="592"/>
      <c r="L442" s="592"/>
      <c r="M442" s="592"/>
      <c r="N442" s="593"/>
    </row>
    <row r="443" spans="3:14" x14ac:dyDescent="0.2">
      <c r="C443" s="591"/>
      <c r="D443" s="592"/>
      <c r="E443" s="592"/>
      <c r="F443" s="592"/>
      <c r="G443" s="592"/>
      <c r="H443" s="592"/>
      <c r="I443" s="592"/>
      <c r="J443" s="592"/>
      <c r="K443" s="592"/>
      <c r="L443" s="592"/>
      <c r="M443" s="592"/>
      <c r="N443" s="593"/>
    </row>
    <row r="444" spans="3:14" x14ac:dyDescent="0.2">
      <c r="C444" s="591"/>
      <c r="D444" s="592"/>
      <c r="E444" s="592"/>
      <c r="F444" s="592"/>
      <c r="G444" s="592"/>
      <c r="H444" s="592"/>
      <c r="I444" s="592"/>
      <c r="J444" s="592"/>
      <c r="K444" s="592"/>
      <c r="L444" s="592"/>
      <c r="M444" s="592"/>
      <c r="N444" s="593"/>
    </row>
    <row r="445" spans="3:14" x14ac:dyDescent="0.2">
      <c r="C445" s="591"/>
      <c r="D445" s="592"/>
      <c r="E445" s="592"/>
      <c r="F445" s="592"/>
      <c r="G445" s="592"/>
      <c r="H445" s="592"/>
      <c r="I445" s="592"/>
      <c r="J445" s="592"/>
      <c r="K445" s="592"/>
      <c r="L445" s="592"/>
      <c r="M445" s="592"/>
      <c r="N445" s="593"/>
    </row>
    <row r="446" spans="3:14" x14ac:dyDescent="0.2">
      <c r="C446" s="591"/>
      <c r="D446" s="592"/>
      <c r="E446" s="592"/>
      <c r="F446" s="592"/>
      <c r="G446" s="592"/>
      <c r="H446" s="592"/>
      <c r="I446" s="592"/>
      <c r="J446" s="592"/>
      <c r="K446" s="592"/>
      <c r="L446" s="592"/>
      <c r="M446" s="592"/>
      <c r="N446" s="593"/>
    </row>
    <row r="447" spans="3:14" x14ac:dyDescent="0.2">
      <c r="C447" s="591"/>
      <c r="D447" s="592"/>
      <c r="E447" s="592"/>
      <c r="F447" s="592"/>
      <c r="G447" s="592"/>
      <c r="H447" s="592"/>
      <c r="I447" s="592"/>
      <c r="J447" s="592"/>
      <c r="K447" s="592"/>
      <c r="L447" s="592"/>
      <c r="M447" s="592"/>
      <c r="N447" s="593"/>
    </row>
    <row r="448" spans="3:14" x14ac:dyDescent="0.2">
      <c r="C448" s="591"/>
      <c r="D448" s="592"/>
      <c r="E448" s="592"/>
      <c r="F448" s="592"/>
      <c r="G448" s="592"/>
      <c r="H448" s="592"/>
      <c r="I448" s="592"/>
      <c r="J448" s="592"/>
      <c r="K448" s="592"/>
      <c r="L448" s="592"/>
      <c r="M448" s="592"/>
      <c r="N448" s="593"/>
    </row>
    <row r="449" spans="3:14" x14ac:dyDescent="0.2">
      <c r="C449" s="591"/>
      <c r="D449" s="592"/>
      <c r="E449" s="592"/>
      <c r="F449" s="592"/>
      <c r="G449" s="592"/>
      <c r="H449" s="592"/>
      <c r="I449" s="592"/>
      <c r="J449" s="592"/>
      <c r="K449" s="592"/>
      <c r="L449" s="592"/>
      <c r="M449" s="592"/>
      <c r="N449" s="593"/>
    </row>
    <row r="450" spans="3:14" x14ac:dyDescent="0.2">
      <c r="C450" s="591"/>
      <c r="D450" s="592"/>
      <c r="E450" s="592"/>
      <c r="F450" s="592"/>
      <c r="G450" s="592"/>
      <c r="H450" s="592"/>
      <c r="I450" s="592"/>
      <c r="J450" s="592"/>
      <c r="K450" s="592"/>
      <c r="L450" s="592"/>
      <c r="M450" s="592"/>
      <c r="N450" s="593"/>
    </row>
    <row r="451" spans="3:14" x14ac:dyDescent="0.2">
      <c r="C451" s="591"/>
      <c r="D451" s="592"/>
      <c r="E451" s="592"/>
      <c r="F451" s="592"/>
      <c r="G451" s="592"/>
      <c r="H451" s="592"/>
      <c r="I451" s="592"/>
      <c r="J451" s="592"/>
      <c r="K451" s="592"/>
      <c r="L451" s="592"/>
      <c r="M451" s="592"/>
      <c r="N451" s="593"/>
    </row>
    <row r="452" spans="3:14" x14ac:dyDescent="0.2">
      <c r="C452" s="591"/>
      <c r="D452" s="592"/>
      <c r="E452" s="592"/>
      <c r="F452" s="592"/>
      <c r="G452" s="592"/>
      <c r="H452" s="592"/>
      <c r="I452" s="592"/>
      <c r="J452" s="592"/>
      <c r="K452" s="592"/>
      <c r="L452" s="592"/>
      <c r="M452" s="592"/>
      <c r="N452" s="593"/>
    </row>
    <row r="453" spans="3:14" x14ac:dyDescent="0.2">
      <c r="C453" s="594"/>
      <c r="D453" s="595"/>
      <c r="E453" s="595"/>
      <c r="F453" s="595"/>
      <c r="G453" s="595"/>
      <c r="H453" s="595"/>
      <c r="I453" s="595"/>
      <c r="J453" s="595"/>
      <c r="K453" s="595"/>
      <c r="L453" s="595"/>
      <c r="M453" s="595"/>
      <c r="N453" s="596"/>
    </row>
    <row r="454" spans="3:14" x14ac:dyDescent="0.2">
      <c r="F454" s="368"/>
      <c r="G454" s="368"/>
      <c r="H454" s="368"/>
      <c r="I454" s="368"/>
      <c r="J454" s="368"/>
      <c r="K454" s="368"/>
    </row>
    <row r="455" spans="3:14" x14ac:dyDescent="0.2">
      <c r="F455" s="368"/>
      <c r="G455" s="368"/>
      <c r="H455" s="368"/>
      <c r="I455" s="368"/>
      <c r="J455" s="368"/>
      <c r="K455" s="368"/>
    </row>
    <row r="456" spans="3:14" x14ac:dyDescent="0.2">
      <c r="C456" s="588" t="s">
        <v>284</v>
      </c>
      <c r="D456" s="589"/>
      <c r="E456" s="589"/>
      <c r="F456" s="589"/>
      <c r="G456" s="589"/>
      <c r="H456" s="589"/>
      <c r="I456" s="589"/>
      <c r="J456" s="589"/>
      <c r="K456" s="589"/>
      <c r="L456" s="589"/>
      <c r="M456" s="589"/>
      <c r="N456" s="590"/>
    </row>
    <row r="457" spans="3:14" x14ac:dyDescent="0.2">
      <c r="C457" s="591"/>
      <c r="D457" s="592"/>
      <c r="E457" s="592"/>
      <c r="F457" s="592"/>
      <c r="G457" s="592"/>
      <c r="H457" s="592"/>
      <c r="I457" s="592"/>
      <c r="J457" s="592"/>
      <c r="K457" s="592"/>
      <c r="L457" s="592"/>
      <c r="M457" s="592"/>
      <c r="N457" s="593"/>
    </row>
    <row r="458" spans="3:14" x14ac:dyDescent="0.2">
      <c r="C458" s="591"/>
      <c r="D458" s="592"/>
      <c r="E458" s="592"/>
      <c r="F458" s="592"/>
      <c r="G458" s="592"/>
      <c r="H458" s="592"/>
      <c r="I458" s="592"/>
      <c r="J458" s="592"/>
      <c r="K458" s="592"/>
      <c r="L458" s="592"/>
      <c r="M458" s="592"/>
      <c r="N458" s="593"/>
    </row>
    <row r="459" spans="3:14" x14ac:dyDescent="0.2">
      <c r="C459" s="591"/>
      <c r="D459" s="592"/>
      <c r="E459" s="592"/>
      <c r="F459" s="592"/>
      <c r="G459" s="592"/>
      <c r="H459" s="592"/>
      <c r="I459" s="592"/>
      <c r="J459" s="592"/>
      <c r="K459" s="592"/>
      <c r="L459" s="592"/>
      <c r="M459" s="592"/>
      <c r="N459" s="593"/>
    </row>
    <row r="460" spans="3:14" x14ac:dyDescent="0.2">
      <c r="C460" s="591"/>
      <c r="D460" s="592"/>
      <c r="E460" s="592"/>
      <c r="F460" s="592"/>
      <c r="G460" s="592"/>
      <c r="H460" s="592"/>
      <c r="I460" s="592"/>
      <c r="J460" s="592"/>
      <c r="K460" s="592"/>
      <c r="L460" s="592"/>
      <c r="M460" s="592"/>
      <c r="N460" s="593"/>
    </row>
    <row r="461" spans="3:14" x14ac:dyDescent="0.2">
      <c r="C461" s="591"/>
      <c r="D461" s="592"/>
      <c r="E461" s="592"/>
      <c r="F461" s="592"/>
      <c r="G461" s="592"/>
      <c r="H461" s="592"/>
      <c r="I461" s="592"/>
      <c r="J461" s="592"/>
      <c r="K461" s="592"/>
      <c r="L461" s="592"/>
      <c r="M461" s="592"/>
      <c r="N461" s="593"/>
    </row>
    <row r="462" spans="3:14" x14ac:dyDescent="0.2">
      <c r="C462" s="594"/>
      <c r="D462" s="595"/>
      <c r="E462" s="595"/>
      <c r="F462" s="595"/>
      <c r="G462" s="595"/>
      <c r="H462" s="595"/>
      <c r="I462" s="595"/>
      <c r="J462" s="595"/>
      <c r="K462" s="595"/>
      <c r="L462" s="595"/>
      <c r="M462" s="595"/>
      <c r="N462" s="596"/>
    </row>
    <row r="463" spans="3:14" x14ac:dyDescent="0.2">
      <c r="F463" s="368"/>
      <c r="G463" s="368"/>
      <c r="H463" s="368"/>
      <c r="I463" s="368"/>
      <c r="J463" s="368"/>
      <c r="K463" s="368"/>
    </row>
    <row r="464" spans="3:14" x14ac:dyDescent="0.2">
      <c r="F464" s="368"/>
      <c r="G464" s="368"/>
      <c r="H464" s="368"/>
      <c r="I464" s="368"/>
      <c r="J464" s="368"/>
      <c r="K464" s="368"/>
    </row>
    <row r="465" spans="6:11" x14ac:dyDescent="0.2">
      <c r="F465" s="368"/>
      <c r="G465" s="368"/>
      <c r="H465" s="368"/>
      <c r="I465" s="368"/>
      <c r="J465" s="368"/>
      <c r="K465" s="368"/>
    </row>
    <row r="466" spans="6:11" x14ac:dyDescent="0.2">
      <c r="F466" s="368"/>
      <c r="G466" s="368"/>
      <c r="H466" s="368"/>
      <c r="I466" s="368"/>
      <c r="J466" s="368"/>
      <c r="K466" s="368"/>
    </row>
    <row r="467" spans="6:11" x14ac:dyDescent="0.2">
      <c r="F467" s="368"/>
      <c r="G467" s="368"/>
      <c r="H467" s="368"/>
      <c r="I467" s="368"/>
      <c r="J467" s="368"/>
      <c r="K467" s="368"/>
    </row>
    <row r="468" spans="6:11" x14ac:dyDescent="0.2">
      <c r="F468" s="368"/>
      <c r="G468" s="368"/>
      <c r="H468" s="368"/>
      <c r="I468" s="368"/>
      <c r="J468" s="368"/>
      <c r="K468" s="368"/>
    </row>
    <row r="469" spans="6:11" x14ac:dyDescent="0.2">
      <c r="F469" s="368"/>
      <c r="G469" s="368"/>
      <c r="H469" s="368"/>
      <c r="I469" s="368"/>
      <c r="J469" s="368"/>
      <c r="K469" s="368"/>
    </row>
    <row r="470" spans="6:11" x14ac:dyDescent="0.2">
      <c r="F470" s="368"/>
      <c r="G470" s="368"/>
      <c r="H470" s="368"/>
      <c r="I470" s="368"/>
      <c r="J470" s="368"/>
      <c r="K470" s="368"/>
    </row>
    <row r="471" spans="6:11" x14ac:dyDescent="0.2">
      <c r="F471" s="368"/>
      <c r="G471" s="368"/>
      <c r="H471" s="368"/>
      <c r="I471" s="368"/>
      <c r="J471" s="368"/>
      <c r="K471" s="368"/>
    </row>
    <row r="472" spans="6:11" x14ac:dyDescent="0.2">
      <c r="F472" s="368"/>
      <c r="G472" s="368"/>
      <c r="H472" s="368"/>
      <c r="I472" s="368"/>
      <c r="J472" s="368"/>
      <c r="K472" s="368"/>
    </row>
    <row r="473" spans="6:11" x14ac:dyDescent="0.2">
      <c r="F473" s="368"/>
      <c r="G473" s="368"/>
      <c r="H473" s="368"/>
      <c r="I473" s="368"/>
      <c r="J473" s="368"/>
      <c r="K473" s="368"/>
    </row>
    <row r="474" spans="6:11" x14ac:dyDescent="0.2">
      <c r="F474" s="368"/>
      <c r="G474" s="368"/>
      <c r="H474" s="368"/>
      <c r="I474" s="368"/>
      <c r="J474" s="368"/>
      <c r="K474" s="368"/>
    </row>
    <row r="475" spans="6:11" x14ac:dyDescent="0.2">
      <c r="F475" s="368"/>
      <c r="G475" s="368"/>
      <c r="H475" s="368"/>
      <c r="I475" s="368"/>
      <c r="J475" s="368"/>
      <c r="K475" s="368"/>
    </row>
    <row r="476" spans="6:11" x14ac:dyDescent="0.2">
      <c r="F476" s="368" t="s">
        <v>193</v>
      </c>
      <c r="G476" s="368"/>
      <c r="H476" s="368"/>
      <c r="I476" s="368"/>
      <c r="J476" s="368"/>
      <c r="K476" s="368" t="s">
        <v>72</v>
      </c>
    </row>
    <row r="477" spans="6:11" x14ac:dyDescent="0.2">
      <c r="F477" s="368" t="s">
        <v>194</v>
      </c>
      <c r="G477" s="368"/>
      <c r="H477" s="368"/>
      <c r="I477" s="368"/>
      <c r="J477" s="368"/>
      <c r="K477" s="368"/>
    </row>
    <row r="478" spans="6:11" x14ac:dyDescent="0.2">
      <c r="F478" s="368" t="s">
        <v>195</v>
      </c>
      <c r="G478" s="368"/>
      <c r="H478" s="368"/>
      <c r="I478" s="368"/>
      <c r="J478" s="368"/>
      <c r="K478" s="368"/>
    </row>
    <row r="479" spans="6:11" x14ac:dyDescent="0.2">
      <c r="F479" s="368" t="s">
        <v>196</v>
      </c>
      <c r="G479" s="368"/>
      <c r="H479" s="368"/>
      <c r="I479" s="368"/>
      <c r="J479" s="368"/>
      <c r="K479" s="368"/>
    </row>
    <row r="480" spans="6:11" x14ac:dyDescent="0.2">
      <c r="F480" s="368" t="s">
        <v>197</v>
      </c>
      <c r="G480" s="368"/>
      <c r="H480" s="368"/>
      <c r="I480" s="368"/>
      <c r="J480" s="368"/>
      <c r="K480" s="368"/>
    </row>
    <row r="481" spans="6:11" x14ac:dyDescent="0.2">
      <c r="F481" s="368" t="s">
        <v>198</v>
      </c>
      <c r="G481" s="368"/>
      <c r="H481" s="368"/>
      <c r="I481" s="368"/>
      <c r="J481" s="368"/>
      <c r="K481" s="368"/>
    </row>
    <row r="482" spans="6:11" x14ac:dyDescent="0.2">
      <c r="F482" s="368" t="s">
        <v>199</v>
      </c>
      <c r="G482" s="368"/>
      <c r="H482" s="368"/>
      <c r="I482" s="368"/>
      <c r="J482" s="368"/>
      <c r="K482" s="368"/>
    </row>
    <row r="483" spans="6:11" x14ac:dyDescent="0.2">
      <c r="F483" s="368" t="s">
        <v>200</v>
      </c>
      <c r="G483" s="368"/>
      <c r="H483" s="368"/>
      <c r="I483" s="368"/>
      <c r="J483" s="368"/>
      <c r="K483" s="368"/>
    </row>
    <row r="484" spans="6:11" x14ac:dyDescent="0.2">
      <c r="F484" s="368" t="s">
        <v>201</v>
      </c>
      <c r="G484" s="368"/>
      <c r="H484" s="368"/>
      <c r="I484" s="368"/>
      <c r="J484" s="368"/>
      <c r="K484" s="368"/>
    </row>
    <row r="485" spans="6:11" x14ac:dyDescent="0.2">
      <c r="F485" s="368" t="s">
        <v>1</v>
      </c>
      <c r="G485" s="368"/>
      <c r="H485" s="368"/>
      <c r="I485" s="368"/>
      <c r="J485" s="368"/>
      <c r="K485" s="368"/>
    </row>
    <row r="486" spans="6:11" x14ac:dyDescent="0.2">
      <c r="F486" s="368" t="s">
        <v>2</v>
      </c>
      <c r="G486" s="368"/>
      <c r="H486" s="368"/>
      <c r="I486" s="368"/>
      <c r="J486" s="368"/>
      <c r="K486" s="368"/>
    </row>
    <row r="487" spans="6:11" x14ac:dyDescent="0.2">
      <c r="F487" s="368" t="s">
        <v>3</v>
      </c>
      <c r="G487" s="368"/>
      <c r="H487" s="368"/>
      <c r="I487" s="368"/>
      <c r="J487" s="368"/>
      <c r="K487" s="368"/>
    </row>
    <row r="488" spans="6:11" x14ac:dyDescent="0.2">
      <c r="F488" s="368" t="s">
        <v>4</v>
      </c>
      <c r="G488" s="368"/>
      <c r="H488" s="368"/>
      <c r="I488" s="368"/>
      <c r="J488" s="368"/>
      <c r="K488" s="368"/>
    </row>
    <row r="489" spans="6:11" x14ac:dyDescent="0.2">
      <c r="F489" s="368" t="s">
        <v>5</v>
      </c>
      <c r="G489" s="368"/>
      <c r="H489" s="368"/>
      <c r="I489" s="368"/>
      <c r="J489" s="368"/>
      <c r="K489" s="368"/>
    </row>
    <row r="490" spans="6:11" x14ac:dyDescent="0.2">
      <c r="F490" s="368" t="s">
        <v>6</v>
      </c>
      <c r="G490" s="368"/>
      <c r="H490" s="368"/>
      <c r="I490" s="368"/>
      <c r="J490" s="368"/>
      <c r="K490" s="368"/>
    </row>
    <row r="491" spans="6:11" x14ac:dyDescent="0.2">
      <c r="F491" s="368" t="s">
        <v>7</v>
      </c>
      <c r="G491" s="368"/>
      <c r="H491" s="368"/>
      <c r="I491" s="368"/>
      <c r="J491" s="368"/>
      <c r="K491" s="368"/>
    </row>
    <row r="492" spans="6:11" x14ac:dyDescent="0.2">
      <c r="F492" s="368" t="s">
        <v>8</v>
      </c>
      <c r="G492" s="368"/>
      <c r="H492" s="368"/>
      <c r="I492" s="368"/>
      <c r="J492" s="368"/>
      <c r="K492" s="368"/>
    </row>
    <row r="493" spans="6:11" x14ac:dyDescent="0.2">
      <c r="F493" s="368" t="s">
        <v>9</v>
      </c>
      <c r="G493" s="368"/>
      <c r="H493" s="368"/>
      <c r="I493" s="368"/>
      <c r="J493" s="368"/>
      <c r="K493" s="368"/>
    </row>
    <row r="494" spans="6:11" x14ac:dyDescent="0.2">
      <c r="F494" s="368" t="s">
        <v>10</v>
      </c>
      <c r="G494" s="368"/>
      <c r="H494" s="368"/>
      <c r="I494" s="368"/>
      <c r="J494" s="368"/>
      <c r="K494" s="368"/>
    </row>
    <row r="495" spans="6:11" x14ac:dyDescent="0.2">
      <c r="F495" s="368" t="s">
        <v>11</v>
      </c>
      <c r="G495" s="368"/>
      <c r="H495" s="368"/>
      <c r="I495" s="368"/>
      <c r="J495" s="368"/>
      <c r="K495" s="368"/>
    </row>
    <row r="496" spans="6:11" x14ac:dyDescent="0.2">
      <c r="F496" s="368" t="s">
        <v>12</v>
      </c>
      <c r="G496" s="368"/>
      <c r="H496" s="368"/>
      <c r="I496" s="368"/>
      <c r="J496" s="368"/>
      <c r="K496" s="368"/>
    </row>
    <row r="497" spans="6:11" x14ac:dyDescent="0.2">
      <c r="F497" s="368" t="s">
        <v>13</v>
      </c>
      <c r="G497" s="368"/>
      <c r="H497" s="368"/>
      <c r="I497" s="368"/>
      <c r="J497" s="368"/>
      <c r="K497" s="368"/>
    </row>
    <row r="498" spans="6:11" x14ac:dyDescent="0.2">
      <c r="F498" s="368" t="s">
        <v>14</v>
      </c>
      <c r="G498" s="368"/>
      <c r="H498" s="368"/>
      <c r="I498" s="368"/>
      <c r="J498" s="368"/>
      <c r="K498" s="368"/>
    </row>
    <row r="499" spans="6:11" x14ac:dyDescent="0.2">
      <c r="F499" s="368" t="s">
        <v>15</v>
      </c>
      <c r="G499" s="368"/>
      <c r="H499" s="368"/>
      <c r="I499" s="368"/>
      <c r="J499" s="368"/>
      <c r="K499" s="368"/>
    </row>
    <row r="500" spans="6:11" x14ac:dyDescent="0.2">
      <c r="F500" s="368" t="s">
        <v>16</v>
      </c>
      <c r="G500" s="368"/>
      <c r="H500" s="368"/>
      <c r="I500" s="368"/>
      <c r="J500" s="368"/>
      <c r="K500" s="368"/>
    </row>
    <row r="501" spans="6:11" x14ac:dyDescent="0.2">
      <c r="F501" s="368" t="s">
        <v>17</v>
      </c>
      <c r="G501" s="368"/>
      <c r="H501" s="368"/>
      <c r="I501" s="368"/>
      <c r="J501" s="368"/>
      <c r="K501" s="368"/>
    </row>
    <row r="502" spans="6:11" x14ac:dyDescent="0.2">
      <c r="F502" s="368" t="s">
        <v>18</v>
      </c>
      <c r="G502" s="368"/>
      <c r="H502" s="368"/>
      <c r="I502" s="368"/>
      <c r="J502" s="368"/>
      <c r="K502" s="368"/>
    </row>
    <row r="503" spans="6:11" x14ac:dyDescent="0.2">
      <c r="F503" s="368" t="s">
        <v>19</v>
      </c>
      <c r="G503" s="368"/>
      <c r="H503" s="368"/>
      <c r="I503" s="368"/>
      <c r="J503" s="368"/>
      <c r="K503" s="368"/>
    </row>
    <row r="504" spans="6:11" x14ac:dyDescent="0.2">
      <c r="F504" s="368" t="s">
        <v>20</v>
      </c>
      <c r="G504" s="368"/>
      <c r="H504" s="368"/>
      <c r="I504" s="368"/>
      <c r="J504" s="368"/>
      <c r="K504" s="368"/>
    </row>
    <row r="505" spans="6:11" x14ac:dyDescent="0.2">
      <c r="F505" s="368" t="s">
        <v>21</v>
      </c>
      <c r="G505" s="368"/>
      <c r="H505" s="368"/>
      <c r="I505" s="368"/>
      <c r="J505" s="368"/>
      <c r="K505" s="368"/>
    </row>
    <row r="506" spans="6:11" x14ac:dyDescent="0.2">
      <c r="F506" s="368" t="s">
        <v>22</v>
      </c>
      <c r="G506" s="368"/>
      <c r="H506" s="368"/>
      <c r="I506" s="368"/>
      <c r="J506" s="368"/>
      <c r="K506" s="368"/>
    </row>
    <row r="507" spans="6:11" x14ac:dyDescent="0.2">
      <c r="F507" s="368" t="s">
        <v>23</v>
      </c>
      <c r="G507" s="368"/>
      <c r="H507" s="368"/>
      <c r="I507" s="368"/>
      <c r="J507" s="368"/>
      <c r="K507" s="368"/>
    </row>
    <row r="508" spans="6:11" x14ac:dyDescent="0.2">
      <c r="F508" s="368" t="s">
        <v>24</v>
      </c>
      <c r="G508" s="368"/>
      <c r="H508" s="368"/>
      <c r="I508" s="368"/>
      <c r="J508" s="368"/>
      <c r="K508" s="368"/>
    </row>
    <row r="509" spans="6:11" x14ac:dyDescent="0.2">
      <c r="F509" s="368" t="s">
        <v>25</v>
      </c>
      <c r="G509" s="368"/>
      <c r="H509" s="368"/>
      <c r="I509" s="368"/>
      <c r="J509" s="368"/>
      <c r="K509" s="368"/>
    </row>
    <row r="510" spans="6:11" x14ac:dyDescent="0.2">
      <c r="F510" s="368" t="s">
        <v>26</v>
      </c>
      <c r="G510" s="368"/>
      <c r="H510" s="368"/>
      <c r="I510" s="368"/>
      <c r="J510" s="368"/>
      <c r="K510" s="368"/>
    </row>
    <row r="511" spans="6:11" x14ac:dyDescent="0.2">
      <c r="F511" s="368" t="s">
        <v>27</v>
      </c>
      <c r="G511" s="368"/>
      <c r="H511" s="368"/>
      <c r="I511" s="368"/>
      <c r="J511" s="368"/>
      <c r="K511" s="368"/>
    </row>
    <row r="512" spans="6:11" x14ac:dyDescent="0.2">
      <c r="F512" s="368" t="s">
        <v>28</v>
      </c>
      <c r="G512" s="368"/>
      <c r="H512" s="368"/>
      <c r="I512" s="368"/>
      <c r="J512" s="368"/>
      <c r="K512" s="368"/>
    </row>
    <row r="513" spans="6:11" x14ac:dyDescent="0.2">
      <c r="F513" s="368" t="s">
        <v>29</v>
      </c>
      <c r="G513" s="368"/>
      <c r="H513" s="368"/>
      <c r="I513" s="368"/>
      <c r="J513" s="368"/>
      <c r="K513" s="368"/>
    </row>
    <row r="514" spans="6:11" x14ac:dyDescent="0.2">
      <c r="F514" s="368" t="s">
        <v>30</v>
      </c>
      <c r="G514" s="368"/>
      <c r="H514" s="368"/>
      <c r="I514" s="368"/>
      <c r="J514" s="368"/>
      <c r="K514" s="368"/>
    </row>
    <row r="515" spans="6:11" x14ac:dyDescent="0.2">
      <c r="F515" s="368" t="s">
        <v>31</v>
      </c>
      <c r="G515" s="368"/>
      <c r="H515" s="368"/>
      <c r="I515" s="368"/>
      <c r="J515" s="368"/>
      <c r="K515" s="368"/>
    </row>
    <row r="516" spans="6:11" x14ac:dyDescent="0.2">
      <c r="F516" s="368" t="s">
        <v>32</v>
      </c>
      <c r="G516" s="368"/>
      <c r="H516" s="368"/>
      <c r="I516" s="368"/>
      <c r="J516" s="368"/>
      <c r="K516" s="368"/>
    </row>
    <row r="517" spans="6:11" x14ac:dyDescent="0.2">
      <c r="F517" s="368" t="s">
        <v>33</v>
      </c>
      <c r="G517" s="368"/>
      <c r="H517" s="368"/>
      <c r="I517" s="368"/>
      <c r="J517" s="368"/>
      <c r="K517" s="368"/>
    </row>
    <row r="518" spans="6:11" x14ac:dyDescent="0.2">
      <c r="F518" s="368" t="s">
        <v>34</v>
      </c>
      <c r="G518" s="368"/>
      <c r="H518" s="368"/>
      <c r="I518" s="368"/>
      <c r="J518" s="368"/>
      <c r="K518" s="368"/>
    </row>
    <row r="519" spans="6:11" x14ac:dyDescent="0.2">
      <c r="F519" s="368" t="s">
        <v>35</v>
      </c>
      <c r="G519" s="368"/>
      <c r="H519" s="368"/>
      <c r="I519" s="368"/>
      <c r="J519" s="368"/>
      <c r="K519" s="368"/>
    </row>
    <row r="520" spans="6:11" x14ac:dyDescent="0.2">
      <c r="F520" s="368" t="s">
        <v>36</v>
      </c>
      <c r="G520" s="368"/>
      <c r="H520" s="368"/>
      <c r="I520" s="368"/>
      <c r="J520" s="368"/>
      <c r="K520" s="368"/>
    </row>
    <row r="521" spans="6:11" x14ac:dyDescent="0.2">
      <c r="F521" s="368" t="s">
        <v>37</v>
      </c>
      <c r="G521" s="368"/>
      <c r="H521" s="368"/>
      <c r="I521" s="368"/>
      <c r="J521" s="368"/>
      <c r="K521" s="368"/>
    </row>
    <row r="522" spans="6:11" x14ac:dyDescent="0.2">
      <c r="F522" s="368" t="s">
        <v>38</v>
      </c>
      <c r="G522" s="368"/>
      <c r="H522" s="368"/>
      <c r="I522" s="368"/>
      <c r="J522" s="368"/>
      <c r="K522" s="368"/>
    </row>
    <row r="523" spans="6:11" x14ac:dyDescent="0.2">
      <c r="F523" s="368" t="s">
        <v>39</v>
      </c>
      <c r="G523" s="368"/>
      <c r="H523" s="368"/>
      <c r="I523" s="368"/>
      <c r="J523" s="368"/>
      <c r="K523" s="368"/>
    </row>
    <row r="524" spans="6:11" x14ac:dyDescent="0.2">
      <c r="F524" s="368" t="s">
        <v>40</v>
      </c>
      <c r="G524" s="368"/>
      <c r="H524" s="368"/>
      <c r="I524" s="368"/>
      <c r="J524" s="368"/>
      <c r="K524" s="368"/>
    </row>
    <row r="525" spans="6:11" x14ac:dyDescent="0.2">
      <c r="F525" s="368" t="s">
        <v>41</v>
      </c>
      <c r="G525" s="368"/>
      <c r="H525" s="368"/>
      <c r="I525" s="368"/>
      <c r="J525" s="368"/>
      <c r="K525" s="368"/>
    </row>
    <row r="526" spans="6:11" x14ac:dyDescent="0.2">
      <c r="F526" s="368" t="s">
        <v>42</v>
      </c>
      <c r="G526" s="368"/>
      <c r="H526" s="368"/>
      <c r="I526" s="368"/>
      <c r="J526" s="368"/>
      <c r="K526" s="368"/>
    </row>
    <row r="527" spans="6:11" x14ac:dyDescent="0.2">
      <c r="F527" s="368" t="s">
        <v>43</v>
      </c>
      <c r="G527" s="368"/>
      <c r="H527" s="368"/>
      <c r="I527" s="368"/>
      <c r="J527" s="368"/>
      <c r="K527" s="368"/>
    </row>
    <row r="528" spans="6:11" x14ac:dyDescent="0.2">
      <c r="F528" s="368" t="s">
        <v>44</v>
      </c>
      <c r="G528" s="368"/>
      <c r="H528" s="368"/>
      <c r="I528" s="368"/>
      <c r="J528" s="368"/>
      <c r="K528" s="368"/>
    </row>
    <row r="529" spans="6:11" x14ac:dyDescent="0.2">
      <c r="F529" s="368" t="s">
        <v>45</v>
      </c>
      <c r="G529" s="368"/>
      <c r="H529" s="368"/>
      <c r="I529" s="368"/>
      <c r="J529" s="368"/>
      <c r="K529" s="368"/>
    </row>
    <row r="530" spans="6:11" x14ac:dyDescent="0.2">
      <c r="F530" s="368" t="s">
        <v>46</v>
      </c>
      <c r="G530" s="368"/>
      <c r="H530" s="368"/>
      <c r="I530" s="368"/>
      <c r="J530" s="368"/>
      <c r="K530" s="368"/>
    </row>
    <row r="531" spans="6:11" x14ac:dyDescent="0.2">
      <c r="F531" s="368" t="s">
        <v>47</v>
      </c>
      <c r="G531" s="368"/>
      <c r="H531" s="368"/>
      <c r="I531" s="368"/>
      <c r="J531" s="368"/>
      <c r="K531" s="368"/>
    </row>
    <row r="532" spans="6:11" x14ac:dyDescent="0.2">
      <c r="F532" s="368" t="s">
        <v>48</v>
      </c>
      <c r="G532" s="368"/>
      <c r="H532" s="368"/>
      <c r="I532" s="368"/>
      <c r="J532" s="368"/>
      <c r="K532" s="368"/>
    </row>
    <row r="533" spans="6:11" x14ac:dyDescent="0.2">
      <c r="F533" s="368" t="s">
        <v>49</v>
      </c>
      <c r="G533" s="368"/>
      <c r="H533" s="368"/>
      <c r="I533" s="368"/>
      <c r="J533" s="368"/>
      <c r="K533" s="368"/>
    </row>
    <row r="534" spans="6:11" x14ac:dyDescent="0.2">
      <c r="F534" s="368" t="s">
        <v>50</v>
      </c>
      <c r="G534" s="368"/>
      <c r="H534" s="368"/>
      <c r="I534" s="368"/>
      <c r="J534" s="368"/>
      <c r="K534" s="368"/>
    </row>
    <row r="535" spans="6:11" x14ac:dyDescent="0.2">
      <c r="F535" s="368" t="s">
        <v>51</v>
      </c>
      <c r="G535" s="368"/>
      <c r="H535" s="368"/>
      <c r="I535" s="368"/>
      <c r="J535" s="368"/>
      <c r="K535" s="368"/>
    </row>
    <row r="536" spans="6:11" x14ac:dyDescent="0.2">
      <c r="F536" s="368" t="s">
        <v>52</v>
      </c>
      <c r="G536" s="368"/>
      <c r="H536" s="368"/>
      <c r="I536" s="368"/>
      <c r="J536" s="368"/>
      <c r="K536" s="368"/>
    </row>
    <row r="537" spans="6:11" x14ac:dyDescent="0.2">
      <c r="F537" s="368" t="s">
        <v>53</v>
      </c>
      <c r="G537" s="368"/>
      <c r="H537" s="368"/>
      <c r="I537" s="368"/>
      <c r="J537" s="368"/>
      <c r="K537" s="368"/>
    </row>
    <row r="538" spans="6:11" x14ac:dyDescent="0.2">
      <c r="F538" s="368" t="s">
        <v>54</v>
      </c>
      <c r="G538" s="368"/>
      <c r="H538" s="368"/>
      <c r="I538" s="368"/>
      <c r="J538" s="368"/>
      <c r="K538" s="368"/>
    </row>
    <row r="539" spans="6:11" x14ac:dyDescent="0.2">
      <c r="F539" s="368" t="s">
        <v>55</v>
      </c>
      <c r="G539" s="368"/>
      <c r="H539" s="368"/>
      <c r="I539" s="368"/>
      <c r="J539" s="368"/>
      <c r="K539" s="368"/>
    </row>
    <row r="540" spans="6:11" x14ac:dyDescent="0.2">
      <c r="F540" s="368" t="s">
        <v>56</v>
      </c>
      <c r="G540" s="368"/>
      <c r="H540" s="368"/>
      <c r="I540" s="368"/>
      <c r="J540" s="368"/>
      <c r="K540" s="368"/>
    </row>
    <row r="541" spans="6:11" x14ac:dyDescent="0.2">
      <c r="F541" s="368" t="s">
        <v>57</v>
      </c>
      <c r="G541" s="368"/>
      <c r="H541" s="368"/>
      <c r="I541" s="368"/>
      <c r="J541" s="368"/>
      <c r="K541" s="368"/>
    </row>
    <row r="542" spans="6:11" x14ac:dyDescent="0.2">
      <c r="F542" s="368" t="s">
        <v>58</v>
      </c>
      <c r="G542" s="368"/>
      <c r="H542" s="368"/>
      <c r="I542" s="368"/>
      <c r="J542" s="368"/>
      <c r="K542" s="368"/>
    </row>
    <row r="543" spans="6:11" x14ac:dyDescent="0.2">
      <c r="F543" s="368" t="s">
        <v>59</v>
      </c>
      <c r="G543" s="368"/>
      <c r="H543" s="368"/>
      <c r="I543" s="368"/>
      <c r="J543" s="368"/>
      <c r="K543" s="368"/>
    </row>
    <row r="544" spans="6:11" x14ac:dyDescent="0.2">
      <c r="F544" s="368" t="s">
        <v>60</v>
      </c>
      <c r="G544" s="368"/>
      <c r="H544" s="368"/>
      <c r="I544" s="368"/>
      <c r="J544" s="368"/>
      <c r="K544" s="368"/>
    </row>
    <row r="545" spans="6:11" x14ac:dyDescent="0.2">
      <c r="F545" s="368" t="s">
        <v>61</v>
      </c>
      <c r="G545" s="368"/>
      <c r="H545" s="368"/>
      <c r="I545" s="368"/>
      <c r="J545" s="368"/>
      <c r="K545" s="368"/>
    </row>
    <row r="546" spans="6:11" x14ac:dyDescent="0.2">
      <c r="F546" s="368" t="s">
        <v>62</v>
      </c>
      <c r="G546" s="368"/>
      <c r="H546" s="368"/>
      <c r="I546" s="368"/>
      <c r="J546" s="368"/>
      <c r="K546" s="368"/>
    </row>
    <row r="547" spans="6:11" x14ac:dyDescent="0.2">
      <c r="F547" s="368" t="s">
        <v>63</v>
      </c>
      <c r="G547" s="368"/>
      <c r="H547" s="368"/>
      <c r="I547" s="368"/>
      <c r="J547" s="368"/>
      <c r="K547" s="368"/>
    </row>
    <row r="548" spans="6:11" x14ac:dyDescent="0.2">
      <c r="F548" s="368" t="s">
        <v>64</v>
      </c>
      <c r="G548" s="368"/>
      <c r="H548" s="368"/>
      <c r="I548" s="368"/>
      <c r="J548" s="368"/>
      <c r="K548" s="368"/>
    </row>
    <row r="549" spans="6:11" x14ac:dyDescent="0.2">
      <c r="F549" s="368" t="s">
        <v>65</v>
      </c>
      <c r="G549" s="368"/>
      <c r="H549" s="368"/>
      <c r="I549" s="368"/>
      <c r="J549" s="368"/>
      <c r="K549" s="368"/>
    </row>
    <row r="550" spans="6:11" x14ac:dyDescent="0.2">
      <c r="F550" s="368" t="s">
        <v>66</v>
      </c>
      <c r="G550" s="368"/>
      <c r="H550" s="368"/>
      <c r="I550" s="368"/>
      <c r="J550" s="368"/>
      <c r="K550" s="368"/>
    </row>
    <row r="551" spans="6:11" x14ac:dyDescent="0.2">
      <c r="F551" s="368" t="s">
        <v>67</v>
      </c>
      <c r="G551" s="368"/>
      <c r="H551" s="368"/>
      <c r="I551" s="368"/>
      <c r="J551" s="368"/>
      <c r="K551" s="368"/>
    </row>
    <row r="552" spans="6:11" x14ac:dyDescent="0.2">
      <c r="F552" s="368" t="s">
        <v>68</v>
      </c>
      <c r="G552" s="368"/>
      <c r="H552" s="368"/>
      <c r="I552" s="368"/>
      <c r="J552" s="368"/>
      <c r="K552" s="368"/>
    </row>
    <row r="553" spans="6:11" x14ac:dyDescent="0.2">
      <c r="F553" s="368" t="s">
        <v>69</v>
      </c>
      <c r="G553" s="368"/>
      <c r="H553" s="368"/>
      <c r="I553" s="368"/>
      <c r="J553" s="368"/>
      <c r="K553" s="368"/>
    </row>
    <row r="554" spans="6:11" x14ac:dyDescent="0.2">
      <c r="F554" s="368" t="s">
        <v>70</v>
      </c>
      <c r="G554" s="368"/>
      <c r="H554" s="368"/>
      <c r="I554" s="368"/>
      <c r="J554" s="368"/>
      <c r="K554" s="368"/>
    </row>
  </sheetData>
  <mergeCells count="41">
    <mergeCell ref="D104:E104"/>
    <mergeCell ref="C99:K101"/>
    <mergeCell ref="C8:F8"/>
    <mergeCell ref="D49:M50"/>
    <mergeCell ref="E53:I53"/>
    <mergeCell ref="E55:I55"/>
    <mergeCell ref="E81:I81"/>
    <mergeCell ref="E59:I59"/>
    <mergeCell ref="E61:I61"/>
    <mergeCell ref="E63:I63"/>
    <mergeCell ref="E65:I65"/>
    <mergeCell ref="E67:I67"/>
    <mergeCell ref="E69:I69"/>
    <mergeCell ref="E71:I71"/>
    <mergeCell ref="E83:I83"/>
    <mergeCell ref="E85:I85"/>
    <mergeCell ref="E87:I87"/>
    <mergeCell ref="E91:I91"/>
    <mergeCell ref="E89:I89"/>
    <mergeCell ref="C13:N44"/>
    <mergeCell ref="E73:I73"/>
    <mergeCell ref="E75:I75"/>
    <mergeCell ref="E77:I77"/>
    <mergeCell ref="E79:I79"/>
    <mergeCell ref="E57:I57"/>
    <mergeCell ref="C172:N189"/>
    <mergeCell ref="C192:N223"/>
    <mergeCell ref="C226:N247"/>
    <mergeCell ref="D106:E106"/>
    <mergeCell ref="C385:N401"/>
    <mergeCell ref="D108:E108"/>
    <mergeCell ref="D110:E110"/>
    <mergeCell ref="D112:E112"/>
    <mergeCell ref="C118:N169"/>
    <mergeCell ref="C404:N425"/>
    <mergeCell ref="C428:N453"/>
    <mergeCell ref="C456:N462"/>
    <mergeCell ref="C250:N300"/>
    <mergeCell ref="C303:N338"/>
    <mergeCell ref="C341:N351"/>
    <mergeCell ref="C354:N382"/>
  </mergeCells>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5" tint="0.39997558519241921"/>
    <pageSetUpPr fitToPage="1"/>
  </sheetPr>
  <dimension ref="A1:P201"/>
  <sheetViews>
    <sheetView zoomScale="80" zoomScaleNormal="80" zoomScalePageLayoutView="80" workbookViewId="0">
      <pane xSplit="5" ySplit="10" topLeftCell="F11" activePane="bottomRight" state="frozen"/>
      <selection activeCell="A10" sqref="A10"/>
      <selection pane="topRight" activeCell="A10" sqref="A10"/>
      <selection pane="bottomLeft" activeCell="A10" sqref="A10"/>
      <selection pane="bottomRight" activeCell="E16" sqref="E16:E17"/>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22.5" style="6"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186</v>
      </c>
      <c r="C2" s="49"/>
      <c r="F2" s="14"/>
    </row>
    <row r="3" spans="1:13" ht="16.350000000000001" customHeight="1" x14ac:dyDescent="0.25">
      <c r="B3" s="43" t="str">
        <f>'Revenue - NHC'!B3</f>
        <v>Casey (C)</v>
      </c>
      <c r="C3" s="49"/>
      <c r="F3" s="6"/>
      <c r="G3" s="6"/>
      <c r="K3" s="8"/>
    </row>
    <row r="4" spans="1:13" ht="13.5" thickBot="1" x14ac:dyDescent="0.25">
      <c r="B4" s="645"/>
      <c r="C4" s="645"/>
      <c r="D4" s="645"/>
      <c r="E4" s="645"/>
    </row>
    <row r="5" spans="1:13" ht="10.5" customHeight="1" x14ac:dyDescent="0.2">
      <c r="C5" s="9"/>
      <c r="D5" s="10"/>
      <c r="E5" s="10"/>
      <c r="F5" s="11"/>
      <c r="G5" s="127"/>
      <c r="H5" s="10"/>
      <c r="I5" s="10"/>
      <c r="J5" s="10"/>
      <c r="K5" s="10"/>
      <c r="L5" s="10"/>
      <c r="M5" s="47"/>
    </row>
    <row r="6" spans="1:13" ht="13.5" customHeight="1" x14ac:dyDescent="0.2">
      <c r="C6" s="13"/>
      <c r="D6" s="45"/>
      <c r="E6" s="46"/>
      <c r="H6" s="651" t="s">
        <v>72</v>
      </c>
      <c r="I6" s="652"/>
      <c r="J6" s="652"/>
      <c r="K6" s="652"/>
      <c r="L6" s="653"/>
      <c r="M6" s="31"/>
    </row>
    <row r="7" spans="1:13" ht="6.75" customHeight="1" x14ac:dyDescent="0.2">
      <c r="C7" s="13"/>
      <c r="D7" s="14"/>
      <c r="E7" s="29"/>
      <c r="F7" s="26"/>
      <c r="G7" s="26"/>
      <c r="H7" s="25"/>
      <c r="I7" s="30"/>
      <c r="J7" s="30"/>
      <c r="K7" s="30"/>
      <c r="L7" s="30"/>
      <c r="M7" s="31"/>
    </row>
    <row r="8" spans="1:13" ht="25.5" x14ac:dyDescent="0.2">
      <c r="C8" s="13"/>
      <c r="D8" s="14"/>
      <c r="E8" s="65" t="s">
        <v>99</v>
      </c>
      <c r="F8" s="100" t="s">
        <v>122</v>
      </c>
      <c r="G8" s="26"/>
      <c r="H8" s="62" t="s">
        <v>79</v>
      </c>
      <c r="I8" s="62" t="s">
        <v>80</v>
      </c>
      <c r="J8" s="62" t="s">
        <v>81</v>
      </c>
      <c r="K8" s="65" t="s">
        <v>82</v>
      </c>
      <c r="L8" s="63" t="s">
        <v>83</v>
      </c>
      <c r="M8" s="31"/>
    </row>
    <row r="9" spans="1:13" x14ac:dyDescent="0.2">
      <c r="C9" s="13"/>
      <c r="D9" s="14"/>
      <c r="E9" s="56"/>
      <c r="F9" s="159"/>
      <c r="G9" s="26"/>
      <c r="H9" s="159" t="s">
        <v>178</v>
      </c>
      <c r="I9" s="159" t="s">
        <v>178</v>
      </c>
      <c r="J9" s="159" t="s">
        <v>178</v>
      </c>
      <c r="K9" s="159" t="s">
        <v>178</v>
      </c>
      <c r="L9" s="159" t="s">
        <v>178</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NHC'!D12</f>
        <v>1</v>
      </c>
      <c r="E11" s="69" t="s">
        <v>318</v>
      </c>
      <c r="F11" s="70" t="s">
        <v>437</v>
      </c>
      <c r="G11" s="26"/>
      <c r="H11" s="75">
        <v>186810.78</v>
      </c>
      <c r="I11" s="75">
        <v>-47157</v>
      </c>
      <c r="J11" s="75">
        <v>0</v>
      </c>
      <c r="K11" s="75">
        <v>1135</v>
      </c>
      <c r="L11" s="72">
        <f>SUM(H11:K11)</f>
        <v>140788.78</v>
      </c>
      <c r="M11" s="31"/>
    </row>
    <row r="12" spans="1:13" ht="12" customHeight="1" x14ac:dyDescent="0.2">
      <c r="C12" s="13"/>
      <c r="D12" s="19">
        <f>'Revenue - NHC'!D13</f>
        <v>2</v>
      </c>
      <c r="E12" s="69" t="s">
        <v>410</v>
      </c>
      <c r="F12" s="70" t="s">
        <v>437</v>
      </c>
      <c r="G12" s="26"/>
      <c r="H12" s="75">
        <v>0</v>
      </c>
      <c r="I12" s="75">
        <v>567717</v>
      </c>
      <c r="J12" s="75">
        <v>0</v>
      </c>
      <c r="K12" s="75">
        <v>0</v>
      </c>
      <c r="L12" s="76">
        <f t="shared" ref="L12:L75" si="0">SUM(H12:K12)</f>
        <v>567717</v>
      </c>
      <c r="M12" s="31"/>
    </row>
    <row r="13" spans="1:13" ht="12" customHeight="1" x14ac:dyDescent="0.2">
      <c r="C13" s="13"/>
      <c r="D13" s="19">
        <f>'Revenue - NHC'!D14</f>
        <v>3</v>
      </c>
      <c r="E13" s="69" t="s">
        <v>411</v>
      </c>
      <c r="F13" s="70" t="s">
        <v>437</v>
      </c>
      <c r="G13" s="26"/>
      <c r="H13" s="75">
        <v>720599.82</v>
      </c>
      <c r="I13" s="75">
        <v>483172</v>
      </c>
      <c r="J13" s="75">
        <v>0</v>
      </c>
      <c r="K13" s="75">
        <v>86581.18</v>
      </c>
      <c r="L13" s="76">
        <f t="shared" si="0"/>
        <v>1290352.9999999998</v>
      </c>
      <c r="M13" s="31"/>
    </row>
    <row r="14" spans="1:13" ht="12" customHeight="1" x14ac:dyDescent="0.2">
      <c r="C14" s="13"/>
      <c r="D14" s="19">
        <f>'Revenue - NHC'!D15</f>
        <v>4</v>
      </c>
      <c r="E14" s="69" t="s">
        <v>319</v>
      </c>
      <c r="F14" s="70" t="s">
        <v>438</v>
      </c>
      <c r="G14" s="26"/>
      <c r="H14" s="75">
        <v>619875.9</v>
      </c>
      <c r="I14" s="75">
        <v>224800</v>
      </c>
      <c r="J14" s="75">
        <v>0</v>
      </c>
      <c r="K14" s="75">
        <v>9127</v>
      </c>
      <c r="L14" s="76">
        <f t="shared" si="0"/>
        <v>853802.9</v>
      </c>
      <c r="M14" s="31"/>
    </row>
    <row r="15" spans="1:13" ht="12" customHeight="1" x14ac:dyDescent="0.2">
      <c r="C15" s="13"/>
      <c r="D15" s="19">
        <f>'Revenue - NHC'!D16</f>
        <v>5</v>
      </c>
      <c r="E15" s="69" t="s">
        <v>320</v>
      </c>
      <c r="F15" s="70" t="s">
        <v>437</v>
      </c>
      <c r="G15" s="26"/>
      <c r="H15" s="75">
        <v>0</v>
      </c>
      <c r="I15" s="75">
        <v>56000</v>
      </c>
      <c r="J15" s="75">
        <v>0</v>
      </c>
      <c r="K15" s="75">
        <v>0</v>
      </c>
      <c r="L15" s="76">
        <f t="shared" si="0"/>
        <v>56000</v>
      </c>
      <c r="M15" s="31"/>
    </row>
    <row r="16" spans="1:13" ht="12" customHeight="1" x14ac:dyDescent="0.2">
      <c r="C16" s="13"/>
      <c r="D16" s="19">
        <f>'Revenue - NHC'!D17</f>
        <v>6</v>
      </c>
      <c r="E16" s="69" t="s">
        <v>412</v>
      </c>
      <c r="F16" s="70" t="s">
        <v>438</v>
      </c>
      <c r="G16" s="26"/>
      <c r="H16" s="75">
        <v>723254</v>
      </c>
      <c r="I16" s="75">
        <v>350980.65</v>
      </c>
      <c r="J16" s="75">
        <v>0</v>
      </c>
      <c r="K16" s="75">
        <v>3661938.26</v>
      </c>
      <c r="L16" s="76">
        <f t="shared" si="0"/>
        <v>4736172.91</v>
      </c>
      <c r="M16" s="31"/>
    </row>
    <row r="17" spans="3:13" ht="12" customHeight="1" x14ac:dyDescent="0.2">
      <c r="C17" s="13"/>
      <c r="D17" s="19">
        <f>'Revenue - NHC'!D18</f>
        <v>7</v>
      </c>
      <c r="E17" s="69" t="s">
        <v>322</v>
      </c>
      <c r="F17" s="70" t="s">
        <v>437</v>
      </c>
      <c r="G17" s="26"/>
      <c r="H17" s="75">
        <v>947292.95</v>
      </c>
      <c r="I17" s="75">
        <v>184524.79999999999</v>
      </c>
      <c r="J17" s="75">
        <v>0</v>
      </c>
      <c r="K17" s="75">
        <v>26989</v>
      </c>
      <c r="L17" s="76">
        <f t="shared" si="0"/>
        <v>1158806.75</v>
      </c>
      <c r="M17" s="31"/>
    </row>
    <row r="18" spans="3:13" ht="12" customHeight="1" x14ac:dyDescent="0.2">
      <c r="C18" s="13"/>
      <c r="D18" s="19">
        <f>'Revenue - NHC'!D19</f>
        <v>8</v>
      </c>
      <c r="E18" s="69" t="s">
        <v>323</v>
      </c>
      <c r="F18" s="70" t="s">
        <v>439</v>
      </c>
      <c r="G18" s="26"/>
      <c r="H18" s="75">
        <v>1063718.45</v>
      </c>
      <c r="I18" s="75">
        <v>-204160</v>
      </c>
      <c r="J18" s="75">
        <v>0</v>
      </c>
      <c r="K18" s="75">
        <v>40005</v>
      </c>
      <c r="L18" s="76">
        <f t="shared" si="0"/>
        <v>899563.45</v>
      </c>
      <c r="M18" s="31"/>
    </row>
    <row r="19" spans="3:13" ht="12" customHeight="1" x14ac:dyDescent="0.2">
      <c r="C19" s="13"/>
      <c r="D19" s="19">
        <f>'Revenue - NHC'!D20</f>
        <v>9</v>
      </c>
      <c r="E19" s="69" t="s">
        <v>324</v>
      </c>
      <c r="F19" s="70" t="s">
        <v>438</v>
      </c>
      <c r="G19" s="26"/>
      <c r="H19" s="75">
        <v>1077837.3999999999</v>
      </c>
      <c r="I19" s="75">
        <v>1777977</v>
      </c>
      <c r="J19" s="75">
        <v>0</v>
      </c>
      <c r="K19" s="75">
        <v>13183</v>
      </c>
      <c r="L19" s="76">
        <f t="shared" si="0"/>
        <v>2868997.4</v>
      </c>
      <c r="M19" s="31"/>
    </row>
    <row r="20" spans="3:13" ht="12" customHeight="1" x14ac:dyDescent="0.2">
      <c r="C20" s="13"/>
      <c r="D20" s="19">
        <f>'Revenue - NHC'!D21</f>
        <v>10</v>
      </c>
      <c r="E20" s="69" t="s">
        <v>325</v>
      </c>
      <c r="F20" s="70" t="s">
        <v>438</v>
      </c>
      <c r="G20" s="26"/>
      <c r="H20" s="75">
        <v>450269.11</v>
      </c>
      <c r="I20" s="75">
        <v>28410</v>
      </c>
      <c r="J20" s="75">
        <v>0</v>
      </c>
      <c r="K20" s="75">
        <v>15465</v>
      </c>
      <c r="L20" s="76">
        <f t="shared" si="0"/>
        <v>494144.11</v>
      </c>
      <c r="M20" s="31"/>
    </row>
    <row r="21" spans="3:13" ht="12" customHeight="1" x14ac:dyDescent="0.2">
      <c r="C21" s="13"/>
      <c r="D21" s="19">
        <f>'Revenue - NHC'!D22</f>
        <v>11</v>
      </c>
      <c r="E21" s="69" t="s">
        <v>326</v>
      </c>
      <c r="F21" s="70" t="s">
        <v>438</v>
      </c>
      <c r="G21" s="26"/>
      <c r="H21" s="75">
        <v>372229.7</v>
      </c>
      <c r="I21" s="75">
        <v>169933</v>
      </c>
      <c r="J21" s="75">
        <v>0</v>
      </c>
      <c r="K21" s="75">
        <v>9410</v>
      </c>
      <c r="L21" s="76">
        <f t="shared" si="0"/>
        <v>551572.69999999995</v>
      </c>
      <c r="M21" s="31"/>
    </row>
    <row r="22" spans="3:13" ht="12" customHeight="1" x14ac:dyDescent="0.2">
      <c r="C22" s="13"/>
      <c r="D22" s="19">
        <f>'Revenue - NHC'!D23</f>
        <v>12</v>
      </c>
      <c r="E22" s="69" t="s">
        <v>413</v>
      </c>
      <c r="F22" s="70" t="s">
        <v>437</v>
      </c>
      <c r="G22" s="26"/>
      <c r="H22" s="75">
        <v>100387.26</v>
      </c>
      <c r="I22" s="75">
        <v>661749</v>
      </c>
      <c r="J22" s="75">
        <v>0</v>
      </c>
      <c r="K22" s="75">
        <v>1874665</v>
      </c>
      <c r="L22" s="76">
        <f t="shared" si="0"/>
        <v>2636801.2599999998</v>
      </c>
      <c r="M22" s="31"/>
    </row>
    <row r="23" spans="3:13" ht="12" customHeight="1" x14ac:dyDescent="0.2">
      <c r="C23" s="13"/>
      <c r="D23" s="19">
        <f>'Revenue - NHC'!D24</f>
        <v>13</v>
      </c>
      <c r="E23" s="69" t="s">
        <v>327</v>
      </c>
      <c r="F23" s="70" t="s">
        <v>438</v>
      </c>
      <c r="G23" s="26"/>
      <c r="H23" s="75">
        <v>955624.88</v>
      </c>
      <c r="I23" s="75">
        <v>85803</v>
      </c>
      <c r="J23" s="75">
        <v>0</v>
      </c>
      <c r="K23" s="75">
        <v>8738</v>
      </c>
      <c r="L23" s="76">
        <f t="shared" si="0"/>
        <v>1050165.8799999999</v>
      </c>
      <c r="M23" s="31"/>
    </row>
    <row r="24" spans="3:13" ht="12" customHeight="1" x14ac:dyDescent="0.2">
      <c r="C24" s="13"/>
      <c r="D24" s="19">
        <f>'Revenue - NHC'!D25</f>
        <v>14</v>
      </c>
      <c r="E24" s="69" t="s">
        <v>328</v>
      </c>
      <c r="F24" s="70" t="s">
        <v>437</v>
      </c>
      <c r="G24" s="26"/>
      <c r="H24" s="75">
        <v>2585883.65</v>
      </c>
      <c r="I24" s="75">
        <v>719703</v>
      </c>
      <c r="J24" s="75">
        <v>0</v>
      </c>
      <c r="K24" s="75">
        <v>846553.4</v>
      </c>
      <c r="L24" s="76">
        <f t="shared" si="0"/>
        <v>4152140.05</v>
      </c>
      <c r="M24" s="31"/>
    </row>
    <row r="25" spans="3:13" ht="12" customHeight="1" x14ac:dyDescent="0.2">
      <c r="C25" s="13"/>
      <c r="D25" s="19">
        <f>'Revenue - NHC'!D26</f>
        <v>15</v>
      </c>
      <c r="E25" s="69" t="s">
        <v>329</v>
      </c>
      <c r="F25" s="70" t="s">
        <v>439</v>
      </c>
      <c r="G25" s="26"/>
      <c r="H25" s="75">
        <v>472958.12</v>
      </c>
      <c r="I25" s="75">
        <v>137004</v>
      </c>
      <c r="J25" s="75">
        <v>0</v>
      </c>
      <c r="K25" s="75">
        <v>11241</v>
      </c>
      <c r="L25" s="76">
        <f t="shared" si="0"/>
        <v>621203.12</v>
      </c>
      <c r="M25" s="31"/>
    </row>
    <row r="26" spans="3:13" ht="12" customHeight="1" x14ac:dyDescent="0.2">
      <c r="C26" s="13"/>
      <c r="D26" s="19">
        <f>'Revenue - NHC'!D27</f>
        <v>16</v>
      </c>
      <c r="E26" s="69" t="s">
        <v>414</v>
      </c>
      <c r="F26" s="70" t="s">
        <v>439</v>
      </c>
      <c r="G26" s="26"/>
      <c r="H26" s="75">
        <v>610085.43000000005</v>
      </c>
      <c r="I26" s="75">
        <v>118915</v>
      </c>
      <c r="J26" s="75">
        <v>0</v>
      </c>
      <c r="K26" s="75">
        <v>13150</v>
      </c>
      <c r="L26" s="76">
        <f t="shared" si="0"/>
        <v>742150.43</v>
      </c>
      <c r="M26" s="31"/>
    </row>
    <row r="27" spans="3:13" ht="12" customHeight="1" x14ac:dyDescent="0.2">
      <c r="C27" s="13"/>
      <c r="D27" s="19">
        <f>'Revenue - NHC'!D28</f>
        <v>17</v>
      </c>
      <c r="E27" s="69" t="s">
        <v>330</v>
      </c>
      <c r="F27" s="70" t="s">
        <v>437</v>
      </c>
      <c r="G27" s="26"/>
      <c r="H27" s="75">
        <v>677132</v>
      </c>
      <c r="I27" s="75">
        <v>251596</v>
      </c>
      <c r="J27" s="75">
        <v>0</v>
      </c>
      <c r="K27" s="75">
        <v>392490</v>
      </c>
      <c r="L27" s="76">
        <f t="shared" si="0"/>
        <v>1321218</v>
      </c>
      <c r="M27" s="31"/>
    </row>
    <row r="28" spans="3:13" ht="12" customHeight="1" x14ac:dyDescent="0.2">
      <c r="C28" s="13"/>
      <c r="D28" s="19">
        <f>'Revenue - NHC'!D29</f>
        <v>18</v>
      </c>
      <c r="E28" s="69" t="s">
        <v>331</v>
      </c>
      <c r="F28" s="70" t="s">
        <v>439</v>
      </c>
      <c r="G28" s="26"/>
      <c r="H28" s="75">
        <v>574397.09</v>
      </c>
      <c r="I28" s="75">
        <v>109889</v>
      </c>
      <c r="J28" s="75">
        <v>0</v>
      </c>
      <c r="K28" s="75">
        <v>10958</v>
      </c>
      <c r="L28" s="76">
        <f t="shared" si="0"/>
        <v>695244.09</v>
      </c>
      <c r="M28" s="31"/>
    </row>
    <row r="29" spans="3:13" ht="12" customHeight="1" x14ac:dyDescent="0.2">
      <c r="C29" s="13"/>
      <c r="D29" s="19">
        <f>'Revenue - NHC'!D30</f>
        <v>19</v>
      </c>
      <c r="E29" s="69" t="s">
        <v>332</v>
      </c>
      <c r="F29" s="70" t="s">
        <v>439</v>
      </c>
      <c r="G29" s="26"/>
      <c r="H29" s="75">
        <v>465918.79</v>
      </c>
      <c r="I29" s="75">
        <v>78150</v>
      </c>
      <c r="J29" s="75">
        <v>0</v>
      </c>
      <c r="K29" s="75">
        <v>33795</v>
      </c>
      <c r="L29" s="76">
        <f t="shared" si="0"/>
        <v>577863.79</v>
      </c>
      <c r="M29" s="31"/>
    </row>
    <row r="30" spans="3:13" ht="12" customHeight="1" x14ac:dyDescent="0.2">
      <c r="C30" s="13"/>
      <c r="D30" s="19">
        <f>'Revenue - NHC'!D31</f>
        <v>20</v>
      </c>
      <c r="E30" s="69" t="s">
        <v>333</v>
      </c>
      <c r="F30" s="70" t="s">
        <v>438</v>
      </c>
      <c r="G30" s="26"/>
      <c r="H30" s="75">
        <v>505141.74</v>
      </c>
      <c r="I30" s="75">
        <v>61671</v>
      </c>
      <c r="J30" s="75">
        <v>0</v>
      </c>
      <c r="K30" s="75">
        <v>10914</v>
      </c>
      <c r="L30" s="76">
        <f t="shared" si="0"/>
        <v>577726.74</v>
      </c>
      <c r="M30" s="31"/>
    </row>
    <row r="31" spans="3:13" ht="12" customHeight="1" x14ac:dyDescent="0.2">
      <c r="C31" s="13"/>
      <c r="D31" s="19">
        <f>'Revenue - NHC'!D32</f>
        <v>21</v>
      </c>
      <c r="E31" s="69" t="s">
        <v>334</v>
      </c>
      <c r="F31" s="70" t="s">
        <v>438</v>
      </c>
      <c r="G31" s="26"/>
      <c r="H31" s="75">
        <v>634444.66</v>
      </c>
      <c r="I31" s="75">
        <v>109890</v>
      </c>
      <c r="J31" s="75">
        <v>0</v>
      </c>
      <c r="K31" s="75">
        <v>10937</v>
      </c>
      <c r="L31" s="76">
        <f t="shared" si="0"/>
        <v>755271.66</v>
      </c>
      <c r="M31" s="31"/>
    </row>
    <row r="32" spans="3:13" ht="12" customHeight="1" x14ac:dyDescent="0.2">
      <c r="C32" s="13"/>
      <c r="D32" s="19">
        <f>'Revenue - NHC'!D33</f>
        <v>22</v>
      </c>
      <c r="E32" s="69" t="s">
        <v>335</v>
      </c>
      <c r="F32" s="70" t="s">
        <v>437</v>
      </c>
      <c r="G32" s="26"/>
      <c r="H32" s="75">
        <v>291932.83</v>
      </c>
      <c r="I32" s="75">
        <v>-751.96</v>
      </c>
      <c r="J32" s="75">
        <v>0</v>
      </c>
      <c r="K32" s="75">
        <v>106202</v>
      </c>
      <c r="L32" s="76">
        <f t="shared" si="0"/>
        <v>397382.87</v>
      </c>
      <c r="M32" s="31"/>
    </row>
    <row r="33" spans="3:13" ht="12" customHeight="1" x14ac:dyDescent="0.2">
      <c r="C33" s="13"/>
      <c r="D33" s="19">
        <f>'Revenue - NHC'!D34</f>
        <v>23</v>
      </c>
      <c r="E33" s="69" t="s">
        <v>440</v>
      </c>
      <c r="F33" s="70" t="s">
        <v>437</v>
      </c>
      <c r="G33" s="26"/>
      <c r="H33" s="75">
        <v>793610.07</v>
      </c>
      <c r="I33" s="75">
        <v>44000</v>
      </c>
      <c r="J33" s="75">
        <v>0</v>
      </c>
      <c r="K33" s="75">
        <v>68574</v>
      </c>
      <c r="L33" s="76">
        <f t="shared" si="0"/>
        <v>906184.07</v>
      </c>
      <c r="M33" s="31"/>
    </row>
    <row r="34" spans="3:13" ht="12" customHeight="1" x14ac:dyDescent="0.2">
      <c r="C34" s="13"/>
      <c r="D34" s="19">
        <f>'Revenue - NHC'!D35</f>
        <v>24</v>
      </c>
      <c r="E34" s="69" t="s">
        <v>336</v>
      </c>
      <c r="F34" s="70" t="s">
        <v>438</v>
      </c>
      <c r="G34" s="26"/>
      <c r="H34" s="75">
        <v>861514.27</v>
      </c>
      <c r="I34" s="75">
        <v>583750.17000000004</v>
      </c>
      <c r="J34" s="75">
        <v>0</v>
      </c>
      <c r="K34" s="75">
        <v>13484</v>
      </c>
      <c r="L34" s="76">
        <f t="shared" si="0"/>
        <v>1458748.44</v>
      </c>
      <c r="M34" s="31"/>
    </row>
    <row r="35" spans="3:13" ht="12" customHeight="1" x14ac:dyDescent="0.2">
      <c r="C35" s="13"/>
      <c r="D35" s="19">
        <f>'Revenue - NHC'!D36</f>
        <v>25</v>
      </c>
      <c r="E35" s="69" t="s">
        <v>337</v>
      </c>
      <c r="F35" s="70" t="s">
        <v>438</v>
      </c>
      <c r="G35" s="26"/>
      <c r="H35" s="75">
        <v>372861.35</v>
      </c>
      <c r="I35" s="75">
        <v>55100</v>
      </c>
      <c r="J35" s="75">
        <v>0</v>
      </c>
      <c r="K35" s="75">
        <v>1100</v>
      </c>
      <c r="L35" s="76">
        <f t="shared" si="0"/>
        <v>429061.35</v>
      </c>
      <c r="M35" s="31"/>
    </row>
    <row r="36" spans="3:13" ht="12" customHeight="1" x14ac:dyDescent="0.2">
      <c r="C36" s="13"/>
      <c r="D36" s="19">
        <f>'Revenue - NHC'!D37</f>
        <v>26</v>
      </c>
      <c r="E36" s="69" t="s">
        <v>338</v>
      </c>
      <c r="F36" s="70" t="s">
        <v>438</v>
      </c>
      <c r="G36" s="26"/>
      <c r="H36" s="75">
        <v>569564.99</v>
      </c>
      <c r="I36" s="75">
        <v>50350</v>
      </c>
      <c r="J36" s="75">
        <v>0</v>
      </c>
      <c r="K36" s="75">
        <v>21387</v>
      </c>
      <c r="L36" s="76">
        <f t="shared" si="0"/>
        <v>641301.99</v>
      </c>
      <c r="M36" s="31"/>
    </row>
    <row r="37" spans="3:13" ht="12" customHeight="1" x14ac:dyDescent="0.2">
      <c r="C37" s="13"/>
      <c r="D37" s="19">
        <f>'Revenue - NHC'!D38</f>
        <v>27</v>
      </c>
      <c r="E37" s="69" t="s">
        <v>339</v>
      </c>
      <c r="F37" s="70" t="s">
        <v>439</v>
      </c>
      <c r="G37" s="26"/>
      <c r="H37" s="75">
        <v>2908629.47</v>
      </c>
      <c r="I37" s="75">
        <v>226580</v>
      </c>
      <c r="J37" s="75">
        <v>0</v>
      </c>
      <c r="K37" s="75">
        <v>45965</v>
      </c>
      <c r="L37" s="76">
        <f t="shared" si="0"/>
        <v>3181174.47</v>
      </c>
      <c r="M37" s="31"/>
    </row>
    <row r="38" spans="3:13" ht="12" customHeight="1" x14ac:dyDescent="0.2">
      <c r="C38" s="13"/>
      <c r="D38" s="19">
        <f>'Revenue - NHC'!D39</f>
        <v>28</v>
      </c>
      <c r="E38" s="69" t="s">
        <v>340</v>
      </c>
      <c r="F38" s="70" t="s">
        <v>438</v>
      </c>
      <c r="G38" s="26"/>
      <c r="H38" s="75">
        <v>668594.13</v>
      </c>
      <c r="I38" s="75">
        <v>22500</v>
      </c>
      <c r="J38" s="75">
        <v>0</v>
      </c>
      <c r="K38" s="75">
        <v>6204</v>
      </c>
      <c r="L38" s="76">
        <f t="shared" si="0"/>
        <v>697298.13</v>
      </c>
      <c r="M38" s="31"/>
    </row>
    <row r="39" spans="3:13" ht="12" customHeight="1" x14ac:dyDescent="0.2">
      <c r="C39" s="13"/>
      <c r="D39" s="19">
        <f>'Revenue - NHC'!D40</f>
        <v>29</v>
      </c>
      <c r="E39" s="69" t="s">
        <v>341</v>
      </c>
      <c r="F39" s="70" t="s">
        <v>438</v>
      </c>
      <c r="G39" s="26"/>
      <c r="H39" s="75">
        <v>989738.14</v>
      </c>
      <c r="I39" s="75">
        <v>334200</v>
      </c>
      <c r="J39" s="75">
        <v>0</v>
      </c>
      <c r="K39" s="75">
        <v>9000</v>
      </c>
      <c r="L39" s="76">
        <f t="shared" si="0"/>
        <v>1332938.1400000001</v>
      </c>
      <c r="M39" s="31"/>
    </row>
    <row r="40" spans="3:13" ht="12" customHeight="1" x14ac:dyDescent="0.2">
      <c r="C40" s="13"/>
      <c r="D40" s="19">
        <f>'Revenue - NHC'!D41</f>
        <v>30</v>
      </c>
      <c r="E40" s="69" t="s">
        <v>342</v>
      </c>
      <c r="F40" s="70" t="s">
        <v>437</v>
      </c>
      <c r="G40" s="26"/>
      <c r="H40" s="75">
        <v>1012911.56</v>
      </c>
      <c r="I40" s="75">
        <v>105213.63</v>
      </c>
      <c r="J40" s="75">
        <v>0</v>
      </c>
      <c r="K40" s="75">
        <v>45549.35</v>
      </c>
      <c r="L40" s="76">
        <f t="shared" si="0"/>
        <v>1163674.54</v>
      </c>
      <c r="M40" s="31"/>
    </row>
    <row r="41" spans="3:13" ht="12" customHeight="1" x14ac:dyDescent="0.2">
      <c r="C41" s="13"/>
      <c r="D41" s="19">
        <f>'Revenue - NHC'!D42</f>
        <v>31</v>
      </c>
      <c r="E41" s="69" t="s">
        <v>343</v>
      </c>
      <c r="F41" s="70" t="s">
        <v>437</v>
      </c>
      <c r="G41" s="26"/>
      <c r="H41" s="75">
        <v>801081.42</v>
      </c>
      <c r="I41" s="75">
        <v>579137.36</v>
      </c>
      <c r="J41" s="75">
        <v>0</v>
      </c>
      <c r="K41" s="75">
        <v>32433.48</v>
      </c>
      <c r="L41" s="76">
        <f t="shared" si="0"/>
        <v>1412652.26</v>
      </c>
      <c r="M41" s="31"/>
    </row>
    <row r="42" spans="3:13" ht="12" customHeight="1" x14ac:dyDescent="0.2">
      <c r="C42" s="13"/>
      <c r="D42" s="19">
        <f>'Revenue - NHC'!D43</f>
        <v>32</v>
      </c>
      <c r="E42" s="69" t="s">
        <v>344</v>
      </c>
      <c r="F42" s="70" t="s">
        <v>437</v>
      </c>
      <c r="G42" s="26"/>
      <c r="H42" s="75">
        <v>59338.59</v>
      </c>
      <c r="I42" s="75">
        <v>13636</v>
      </c>
      <c r="J42" s="75">
        <v>0</v>
      </c>
      <c r="K42" s="75">
        <v>43100</v>
      </c>
      <c r="L42" s="76">
        <f t="shared" si="0"/>
        <v>116074.59</v>
      </c>
      <c r="M42" s="31"/>
    </row>
    <row r="43" spans="3:13" ht="12" customHeight="1" x14ac:dyDescent="0.2">
      <c r="C43" s="13"/>
      <c r="D43" s="19">
        <f>'Revenue - NHC'!D44</f>
        <v>33</v>
      </c>
      <c r="E43" s="69" t="s">
        <v>345</v>
      </c>
      <c r="F43" s="70" t="s">
        <v>438</v>
      </c>
      <c r="G43" s="26"/>
      <c r="H43" s="75">
        <v>276037.76000000001</v>
      </c>
      <c r="I43" s="75">
        <v>45000</v>
      </c>
      <c r="J43" s="75">
        <v>0</v>
      </c>
      <c r="K43" s="75">
        <v>8965</v>
      </c>
      <c r="L43" s="76">
        <f t="shared" si="0"/>
        <v>330002.76</v>
      </c>
      <c r="M43" s="31"/>
    </row>
    <row r="44" spans="3:13" ht="12" customHeight="1" x14ac:dyDescent="0.2">
      <c r="C44" s="13"/>
      <c r="D44" s="19">
        <f>'Revenue - NHC'!D45</f>
        <v>34</v>
      </c>
      <c r="E44" s="69" t="s">
        <v>346</v>
      </c>
      <c r="F44" s="70" t="s">
        <v>437</v>
      </c>
      <c r="G44" s="26"/>
      <c r="H44" s="75">
        <v>1609658.31</v>
      </c>
      <c r="I44" s="75">
        <v>5963470</v>
      </c>
      <c r="J44" s="75">
        <v>0</v>
      </c>
      <c r="K44" s="75">
        <v>138946</v>
      </c>
      <c r="L44" s="76">
        <f t="shared" si="0"/>
        <v>7712074.3100000005</v>
      </c>
      <c r="M44" s="31"/>
    </row>
    <row r="45" spans="3:13" ht="12" customHeight="1" x14ac:dyDescent="0.2">
      <c r="C45" s="13"/>
      <c r="D45" s="19">
        <f>'Revenue - NHC'!D46</f>
        <v>35</v>
      </c>
      <c r="E45" s="69" t="s">
        <v>415</v>
      </c>
      <c r="F45" s="70" t="s">
        <v>437</v>
      </c>
      <c r="G45" s="26"/>
      <c r="H45" s="75">
        <v>1064381.68</v>
      </c>
      <c r="I45" s="75">
        <v>-148226</v>
      </c>
      <c r="J45" s="75">
        <v>0</v>
      </c>
      <c r="K45" s="75">
        <v>85410</v>
      </c>
      <c r="L45" s="76">
        <f t="shared" si="0"/>
        <v>1001565.6799999999</v>
      </c>
      <c r="M45" s="31"/>
    </row>
    <row r="46" spans="3:13" ht="12" customHeight="1" x14ac:dyDescent="0.2">
      <c r="C46" s="13"/>
      <c r="D46" s="19">
        <f>'Revenue - NHC'!D47</f>
        <v>36</v>
      </c>
      <c r="E46" s="69" t="s">
        <v>347</v>
      </c>
      <c r="F46" s="70" t="s">
        <v>438</v>
      </c>
      <c r="G46" s="26"/>
      <c r="H46" s="75">
        <v>1894803.1</v>
      </c>
      <c r="I46" s="75">
        <v>833550</v>
      </c>
      <c r="J46" s="75">
        <v>0</v>
      </c>
      <c r="K46" s="75">
        <v>-181347</v>
      </c>
      <c r="L46" s="76">
        <f t="shared" si="0"/>
        <v>2547006.1</v>
      </c>
      <c r="M46" s="31"/>
    </row>
    <row r="47" spans="3:13" ht="12" customHeight="1" x14ac:dyDescent="0.2">
      <c r="C47" s="13"/>
      <c r="D47" s="19">
        <f>'Revenue - NHC'!D48</f>
        <v>37</v>
      </c>
      <c r="E47" s="69" t="s">
        <v>348</v>
      </c>
      <c r="F47" s="70" t="s">
        <v>437</v>
      </c>
      <c r="G47" s="26"/>
      <c r="H47" s="75">
        <v>209650.13</v>
      </c>
      <c r="I47" s="75">
        <v>67300</v>
      </c>
      <c r="J47" s="75">
        <v>0</v>
      </c>
      <c r="K47" s="75">
        <v>7716</v>
      </c>
      <c r="L47" s="76">
        <f t="shared" si="0"/>
        <v>284666.13</v>
      </c>
      <c r="M47" s="31"/>
    </row>
    <row r="48" spans="3:13" ht="12" customHeight="1" x14ac:dyDescent="0.2">
      <c r="C48" s="13"/>
      <c r="D48" s="19">
        <f>'Revenue - NHC'!D49</f>
        <v>38</v>
      </c>
      <c r="E48" s="69" t="s">
        <v>349</v>
      </c>
      <c r="F48" s="70" t="s">
        <v>438</v>
      </c>
      <c r="G48" s="26"/>
      <c r="H48" s="75">
        <v>1223249.3600000001</v>
      </c>
      <c r="I48" s="75">
        <v>4364541.2</v>
      </c>
      <c r="J48" s="75">
        <v>0</v>
      </c>
      <c r="K48" s="75">
        <v>124093.93</v>
      </c>
      <c r="L48" s="76">
        <f t="shared" si="0"/>
        <v>5711884.4900000002</v>
      </c>
      <c r="M48" s="31"/>
    </row>
    <row r="49" spans="3:13" ht="12" customHeight="1" x14ac:dyDescent="0.2">
      <c r="C49" s="13"/>
      <c r="D49" s="19">
        <f>'Revenue - NHC'!D50</f>
        <v>39</v>
      </c>
      <c r="E49" s="69" t="s">
        <v>350</v>
      </c>
      <c r="F49" s="70" t="s">
        <v>437</v>
      </c>
      <c r="G49" s="26"/>
      <c r="H49" s="75">
        <v>85006.54</v>
      </c>
      <c r="I49" s="75">
        <v>42250</v>
      </c>
      <c r="J49" s="75">
        <v>0</v>
      </c>
      <c r="K49" s="75">
        <v>417200</v>
      </c>
      <c r="L49" s="76">
        <f t="shared" si="0"/>
        <v>544456.54</v>
      </c>
      <c r="M49" s="31"/>
    </row>
    <row r="50" spans="3:13" ht="12" customHeight="1" x14ac:dyDescent="0.2">
      <c r="C50" s="13"/>
      <c r="D50" s="19">
        <f>'Revenue - NHC'!D51</f>
        <v>40</v>
      </c>
      <c r="E50" s="69" t="s">
        <v>416</v>
      </c>
      <c r="F50" s="70" t="s">
        <v>437</v>
      </c>
      <c r="G50" s="26"/>
      <c r="H50" s="75">
        <v>0</v>
      </c>
      <c r="I50" s="75">
        <v>0</v>
      </c>
      <c r="J50" s="75">
        <v>0</v>
      </c>
      <c r="K50" s="75">
        <v>2194703</v>
      </c>
      <c r="L50" s="76">
        <f t="shared" si="0"/>
        <v>2194703</v>
      </c>
      <c r="M50" s="31"/>
    </row>
    <row r="51" spans="3:13" ht="12" customHeight="1" x14ac:dyDescent="0.2">
      <c r="C51" s="13"/>
      <c r="D51" s="19">
        <f>'Revenue - NHC'!D52</f>
        <v>41</v>
      </c>
      <c r="E51" s="69" t="s">
        <v>417</v>
      </c>
      <c r="F51" s="70" t="s">
        <v>437</v>
      </c>
      <c r="G51" s="26"/>
      <c r="H51" s="75">
        <v>970965.06</v>
      </c>
      <c r="I51" s="75">
        <v>233854.72</v>
      </c>
      <c r="J51" s="75">
        <v>0</v>
      </c>
      <c r="K51" s="75">
        <v>49106.68</v>
      </c>
      <c r="L51" s="76">
        <f t="shared" si="0"/>
        <v>1253926.46</v>
      </c>
      <c r="M51" s="31"/>
    </row>
    <row r="52" spans="3:13" ht="12" customHeight="1" x14ac:dyDescent="0.2">
      <c r="C52" s="13"/>
      <c r="D52" s="19">
        <f>'Revenue - NHC'!D53</f>
        <v>42</v>
      </c>
      <c r="E52" s="69" t="s">
        <v>418</v>
      </c>
      <c r="F52" s="70" t="s">
        <v>437</v>
      </c>
      <c r="G52" s="26"/>
      <c r="H52" s="75">
        <v>549724.5</v>
      </c>
      <c r="I52" s="75">
        <v>31800</v>
      </c>
      <c r="J52" s="75">
        <v>0</v>
      </c>
      <c r="K52" s="75">
        <v>5658</v>
      </c>
      <c r="L52" s="76">
        <f t="shared" si="0"/>
        <v>587182.5</v>
      </c>
      <c r="M52" s="31"/>
    </row>
    <row r="53" spans="3:13" ht="12" customHeight="1" x14ac:dyDescent="0.2">
      <c r="C53" s="13"/>
      <c r="D53" s="19">
        <f>'Revenue - NHC'!D54</f>
        <v>43</v>
      </c>
      <c r="E53" s="69" t="s">
        <v>351</v>
      </c>
      <c r="F53" s="70" t="s">
        <v>437</v>
      </c>
      <c r="G53" s="26"/>
      <c r="H53" s="75">
        <v>10479483.130000001</v>
      </c>
      <c r="I53" s="75">
        <v>1196552.97</v>
      </c>
      <c r="J53" s="75">
        <v>0</v>
      </c>
      <c r="K53" s="75">
        <v>766685.6</v>
      </c>
      <c r="L53" s="76">
        <f t="shared" si="0"/>
        <v>12442721.700000001</v>
      </c>
      <c r="M53" s="31"/>
    </row>
    <row r="54" spans="3:13" ht="12" customHeight="1" x14ac:dyDescent="0.2">
      <c r="C54" s="13"/>
      <c r="D54" s="19">
        <f>'Revenue - NHC'!D55</f>
        <v>44</v>
      </c>
      <c r="E54" s="69" t="s">
        <v>352</v>
      </c>
      <c r="F54" s="70" t="s">
        <v>438</v>
      </c>
      <c r="G54" s="26"/>
      <c r="H54" s="75">
        <v>1436591.32</v>
      </c>
      <c r="I54" s="75">
        <v>629400</v>
      </c>
      <c r="J54" s="75">
        <v>0</v>
      </c>
      <c r="K54" s="75">
        <v>31377</v>
      </c>
      <c r="L54" s="76">
        <f t="shared" si="0"/>
        <v>2097368.3200000003</v>
      </c>
      <c r="M54" s="31"/>
    </row>
    <row r="55" spans="3:13" ht="12" customHeight="1" x14ac:dyDescent="0.2">
      <c r="C55" s="13"/>
      <c r="D55" s="19">
        <f>'Revenue - NHC'!D56</f>
        <v>45</v>
      </c>
      <c r="E55" s="69" t="s">
        <v>353</v>
      </c>
      <c r="F55" s="70" t="s">
        <v>438</v>
      </c>
      <c r="G55" s="26"/>
      <c r="H55" s="75">
        <v>1256211.83</v>
      </c>
      <c r="I55" s="75">
        <v>733984.9</v>
      </c>
      <c r="J55" s="75">
        <v>0</v>
      </c>
      <c r="K55" s="75">
        <v>4327.38</v>
      </c>
      <c r="L55" s="76">
        <f t="shared" si="0"/>
        <v>1994524.1099999999</v>
      </c>
      <c r="M55" s="31"/>
    </row>
    <row r="56" spans="3:13" ht="12" customHeight="1" x14ac:dyDescent="0.2">
      <c r="C56" s="13"/>
      <c r="D56" s="19">
        <f>'Revenue - NHC'!D57</f>
        <v>46</v>
      </c>
      <c r="E56" s="69" t="s">
        <v>419</v>
      </c>
      <c r="F56" s="70" t="s">
        <v>439</v>
      </c>
      <c r="G56" s="26"/>
      <c r="H56" s="75">
        <v>327317.61</v>
      </c>
      <c r="I56" s="75">
        <v>-48288</v>
      </c>
      <c r="J56" s="75">
        <v>0</v>
      </c>
      <c r="K56" s="75">
        <v>7673</v>
      </c>
      <c r="L56" s="76">
        <f t="shared" si="0"/>
        <v>286702.61</v>
      </c>
      <c r="M56" s="31"/>
    </row>
    <row r="57" spans="3:13" ht="12" customHeight="1" x14ac:dyDescent="0.2">
      <c r="C57" s="13"/>
      <c r="D57" s="19">
        <f>'Revenue - NHC'!D58</f>
        <v>47</v>
      </c>
      <c r="E57" s="69" t="s">
        <v>354</v>
      </c>
      <c r="F57" s="70" t="s">
        <v>438</v>
      </c>
      <c r="G57" s="26"/>
      <c r="H57" s="75">
        <v>394195.23</v>
      </c>
      <c r="I57" s="75">
        <v>-54850</v>
      </c>
      <c r="J57" s="75">
        <v>0</v>
      </c>
      <c r="K57" s="75">
        <v>11546</v>
      </c>
      <c r="L57" s="76">
        <f t="shared" si="0"/>
        <v>350891.23</v>
      </c>
      <c r="M57" s="31"/>
    </row>
    <row r="58" spans="3:13" ht="12" customHeight="1" x14ac:dyDescent="0.2">
      <c r="C58" s="13"/>
      <c r="D58" s="19">
        <f>'Revenue - NHC'!D59</f>
        <v>48</v>
      </c>
      <c r="E58" s="69" t="s">
        <v>355</v>
      </c>
      <c r="F58" s="70" t="s">
        <v>437</v>
      </c>
      <c r="G58" s="26"/>
      <c r="H58" s="75">
        <v>14547014.039999999</v>
      </c>
      <c r="I58" s="75">
        <v>1650159</v>
      </c>
      <c r="J58" s="75">
        <v>0</v>
      </c>
      <c r="K58" s="75">
        <v>459423</v>
      </c>
      <c r="L58" s="76">
        <f t="shared" si="0"/>
        <v>16656596.039999999</v>
      </c>
      <c r="M58" s="31"/>
    </row>
    <row r="59" spans="3:13" ht="12" customHeight="1" x14ac:dyDescent="0.2">
      <c r="C59" s="13"/>
      <c r="D59" s="19">
        <f>'Revenue - NHC'!D60</f>
        <v>49</v>
      </c>
      <c r="E59" s="69" t="s">
        <v>356</v>
      </c>
      <c r="F59" s="70" t="s">
        <v>437</v>
      </c>
      <c r="G59" s="26"/>
      <c r="H59" s="75">
        <v>529458.64</v>
      </c>
      <c r="I59" s="75">
        <v>459500</v>
      </c>
      <c r="J59" s="75">
        <v>0</v>
      </c>
      <c r="K59" s="75">
        <v>2592002</v>
      </c>
      <c r="L59" s="76">
        <f t="shared" si="0"/>
        <v>3580960.64</v>
      </c>
      <c r="M59" s="31"/>
    </row>
    <row r="60" spans="3:13" ht="12" customHeight="1" x14ac:dyDescent="0.2">
      <c r="C60" s="13"/>
      <c r="D60" s="19">
        <f>'Revenue - NHC'!D61</f>
        <v>50</v>
      </c>
      <c r="E60" s="69" t="s">
        <v>420</v>
      </c>
      <c r="F60" s="70" t="s">
        <v>437</v>
      </c>
      <c r="G60" s="26"/>
      <c r="H60" s="75">
        <v>916985.35</v>
      </c>
      <c r="I60" s="75">
        <v>76525</v>
      </c>
      <c r="J60" s="75">
        <v>0</v>
      </c>
      <c r="K60" s="75">
        <v>307892</v>
      </c>
      <c r="L60" s="76">
        <f t="shared" si="0"/>
        <v>1301402.3500000001</v>
      </c>
      <c r="M60" s="31"/>
    </row>
    <row r="61" spans="3:13" ht="12" customHeight="1" x14ac:dyDescent="0.2">
      <c r="C61" s="13"/>
      <c r="D61" s="19">
        <f>'Revenue - NHC'!D62</f>
        <v>51</v>
      </c>
      <c r="E61" s="69" t="s">
        <v>357</v>
      </c>
      <c r="F61" s="70" t="s">
        <v>437</v>
      </c>
      <c r="G61" s="26"/>
      <c r="H61" s="75">
        <v>936427.63</v>
      </c>
      <c r="I61" s="75">
        <v>539903</v>
      </c>
      <c r="J61" s="75">
        <v>0</v>
      </c>
      <c r="K61" s="75">
        <v>3717305.91</v>
      </c>
      <c r="L61" s="76">
        <f t="shared" si="0"/>
        <v>5193636.54</v>
      </c>
      <c r="M61" s="31"/>
    </row>
    <row r="62" spans="3:13" ht="12" customHeight="1" x14ac:dyDescent="0.2">
      <c r="C62" s="13"/>
      <c r="D62" s="19">
        <f>'Revenue - NHC'!D63</f>
        <v>52</v>
      </c>
      <c r="E62" s="69" t="s">
        <v>358</v>
      </c>
      <c r="F62" s="70" t="s">
        <v>438</v>
      </c>
      <c r="G62" s="26"/>
      <c r="H62" s="75">
        <v>208210.33</v>
      </c>
      <c r="I62" s="75">
        <v>144800</v>
      </c>
      <c r="J62" s="75">
        <v>0</v>
      </c>
      <c r="K62" s="75">
        <v>8851</v>
      </c>
      <c r="L62" s="76">
        <f t="shared" si="0"/>
        <v>361861.32999999996</v>
      </c>
      <c r="M62" s="31"/>
    </row>
    <row r="63" spans="3:13" ht="12" customHeight="1" x14ac:dyDescent="0.2">
      <c r="C63" s="13"/>
      <c r="D63" s="19">
        <f>'Revenue - NHC'!D64</f>
        <v>53</v>
      </c>
      <c r="E63" s="69" t="s">
        <v>359</v>
      </c>
      <c r="F63" s="70" t="s">
        <v>437</v>
      </c>
      <c r="G63" s="26"/>
      <c r="H63" s="75">
        <v>0</v>
      </c>
      <c r="I63" s="75">
        <v>5338536.97</v>
      </c>
      <c r="J63" s="75">
        <v>0</v>
      </c>
      <c r="K63" s="75">
        <v>139502.51</v>
      </c>
      <c r="L63" s="76">
        <f t="shared" si="0"/>
        <v>5478039.4799999995</v>
      </c>
      <c r="M63" s="31"/>
    </row>
    <row r="64" spans="3:13" ht="12" customHeight="1" x14ac:dyDescent="0.2">
      <c r="C64" s="13"/>
      <c r="D64" s="19">
        <f>'Revenue - NHC'!D65</f>
        <v>54</v>
      </c>
      <c r="E64" s="69" t="s">
        <v>360</v>
      </c>
      <c r="F64" s="70" t="s">
        <v>437</v>
      </c>
      <c r="G64" s="26"/>
      <c r="H64" s="75">
        <v>1936596.07</v>
      </c>
      <c r="I64" s="75">
        <v>1241050</v>
      </c>
      <c r="J64" s="75">
        <v>0</v>
      </c>
      <c r="K64" s="75">
        <v>171366</v>
      </c>
      <c r="L64" s="76">
        <f t="shared" si="0"/>
        <v>3349012.0700000003</v>
      </c>
      <c r="M64" s="31"/>
    </row>
    <row r="65" spans="3:13" ht="12" customHeight="1" x14ac:dyDescent="0.2">
      <c r="C65" s="13"/>
      <c r="D65" s="19">
        <f>'Revenue - NHC'!D66</f>
        <v>55</v>
      </c>
      <c r="E65" s="69" t="s">
        <v>421</v>
      </c>
      <c r="F65" s="70" t="s">
        <v>438</v>
      </c>
      <c r="G65" s="26"/>
      <c r="H65" s="75">
        <v>346736.17</v>
      </c>
      <c r="I65" s="75">
        <v>-166665</v>
      </c>
      <c r="J65" s="75">
        <v>0</v>
      </c>
      <c r="K65" s="75">
        <v>55386</v>
      </c>
      <c r="L65" s="76">
        <f t="shared" si="0"/>
        <v>235457.16999999998</v>
      </c>
      <c r="M65" s="31"/>
    </row>
    <row r="66" spans="3:13" ht="12" customHeight="1" x14ac:dyDescent="0.2">
      <c r="C66" s="13"/>
      <c r="D66" s="19">
        <f>'Revenue - NHC'!D67</f>
        <v>56</v>
      </c>
      <c r="E66" s="69" t="s">
        <v>441</v>
      </c>
      <c r="F66" s="70" t="s">
        <v>438</v>
      </c>
      <c r="G66" s="26"/>
      <c r="H66" s="75">
        <v>281664.45</v>
      </c>
      <c r="I66" s="75">
        <v>49651.95</v>
      </c>
      <c r="J66" s="75">
        <v>0</v>
      </c>
      <c r="K66" s="75">
        <v>9146</v>
      </c>
      <c r="L66" s="76">
        <f t="shared" si="0"/>
        <v>340462.4</v>
      </c>
      <c r="M66" s="31"/>
    </row>
    <row r="67" spans="3:13" ht="12" customHeight="1" x14ac:dyDescent="0.2">
      <c r="C67" s="13"/>
      <c r="D67" s="19">
        <f>'Revenue - NHC'!D68</f>
        <v>57</v>
      </c>
      <c r="E67" s="69" t="s">
        <v>422</v>
      </c>
      <c r="F67" s="70" t="s">
        <v>437</v>
      </c>
      <c r="G67" s="26"/>
      <c r="H67" s="75">
        <v>6434772.9500000002</v>
      </c>
      <c r="I67" s="75">
        <v>766697</v>
      </c>
      <c r="J67" s="75">
        <v>0</v>
      </c>
      <c r="K67" s="75">
        <v>255022</v>
      </c>
      <c r="L67" s="76">
        <f t="shared" si="0"/>
        <v>7456491.9500000002</v>
      </c>
      <c r="M67" s="31"/>
    </row>
    <row r="68" spans="3:13" ht="12" customHeight="1" x14ac:dyDescent="0.2">
      <c r="C68" s="13"/>
      <c r="D68" s="19">
        <f>'Revenue - NHC'!D69</f>
        <v>58</v>
      </c>
      <c r="E68" s="69" t="s">
        <v>361</v>
      </c>
      <c r="F68" s="70" t="s">
        <v>438</v>
      </c>
      <c r="G68" s="26"/>
      <c r="H68" s="75">
        <v>1192593.8799999999</v>
      </c>
      <c r="I68" s="75">
        <v>1617771.71</v>
      </c>
      <c r="J68" s="75">
        <v>0</v>
      </c>
      <c r="K68" s="75">
        <v>500928</v>
      </c>
      <c r="L68" s="76">
        <f t="shared" si="0"/>
        <v>3311293.59</v>
      </c>
      <c r="M68" s="31"/>
    </row>
    <row r="69" spans="3:13" ht="12" customHeight="1" x14ac:dyDescent="0.2">
      <c r="C69" s="13"/>
      <c r="D69" s="19">
        <f>'Revenue - NHC'!D70</f>
        <v>59</v>
      </c>
      <c r="E69" s="69" t="s">
        <v>362</v>
      </c>
      <c r="F69" s="70" t="s">
        <v>438</v>
      </c>
      <c r="G69" s="26"/>
      <c r="H69" s="75">
        <v>2139843.48</v>
      </c>
      <c r="I69" s="75">
        <v>1882118</v>
      </c>
      <c r="J69" s="75">
        <v>0</v>
      </c>
      <c r="K69" s="75">
        <v>14330</v>
      </c>
      <c r="L69" s="76">
        <f t="shared" si="0"/>
        <v>4036291.48</v>
      </c>
      <c r="M69" s="31"/>
    </row>
    <row r="70" spans="3:13" ht="12" customHeight="1" x14ac:dyDescent="0.2">
      <c r="C70" s="13"/>
      <c r="D70" s="19">
        <f>'Revenue - NHC'!D71</f>
        <v>60</v>
      </c>
      <c r="E70" s="69" t="s">
        <v>423</v>
      </c>
      <c r="F70" s="70" t="s">
        <v>438</v>
      </c>
      <c r="G70" s="26"/>
      <c r="H70" s="75">
        <v>194449.3</v>
      </c>
      <c r="I70" s="75">
        <v>33200</v>
      </c>
      <c r="J70" s="75">
        <v>0</v>
      </c>
      <c r="K70" s="75">
        <v>6854</v>
      </c>
      <c r="L70" s="76">
        <f t="shared" si="0"/>
        <v>234503.3</v>
      </c>
      <c r="M70" s="31"/>
    </row>
    <row r="71" spans="3:13" ht="12" customHeight="1" x14ac:dyDescent="0.2">
      <c r="C71" s="13"/>
      <c r="D71" s="19">
        <f>'Revenue - NHC'!D72</f>
        <v>61</v>
      </c>
      <c r="E71" s="69" t="s">
        <v>363</v>
      </c>
      <c r="F71" s="70" t="s">
        <v>437</v>
      </c>
      <c r="G71" s="26"/>
      <c r="H71" s="75">
        <v>1414194.97</v>
      </c>
      <c r="I71" s="75">
        <v>1161308.73</v>
      </c>
      <c r="J71" s="75">
        <v>0</v>
      </c>
      <c r="K71" s="75">
        <v>8548592.5199999996</v>
      </c>
      <c r="L71" s="76">
        <f t="shared" si="0"/>
        <v>11124096.219999999</v>
      </c>
      <c r="M71" s="31"/>
    </row>
    <row r="72" spans="3:13" ht="12" customHeight="1" x14ac:dyDescent="0.2">
      <c r="C72" s="13"/>
      <c r="D72" s="19">
        <f>'Revenue - NHC'!D73</f>
        <v>62</v>
      </c>
      <c r="E72" s="69" t="s">
        <v>424</v>
      </c>
      <c r="F72" s="70" t="s">
        <v>438</v>
      </c>
      <c r="G72" s="26"/>
      <c r="H72" s="75">
        <v>594724.66</v>
      </c>
      <c r="I72" s="75">
        <v>41550</v>
      </c>
      <c r="J72" s="75">
        <v>0</v>
      </c>
      <c r="K72" s="75">
        <v>22356</v>
      </c>
      <c r="L72" s="76">
        <f t="shared" si="0"/>
        <v>658630.66</v>
      </c>
      <c r="M72" s="31"/>
    </row>
    <row r="73" spans="3:13" ht="12" customHeight="1" x14ac:dyDescent="0.2">
      <c r="C73" s="13"/>
      <c r="D73" s="19">
        <f>'Revenue - NHC'!D74</f>
        <v>63</v>
      </c>
      <c r="E73" s="69" t="s">
        <v>364</v>
      </c>
      <c r="F73" s="70" t="s">
        <v>438</v>
      </c>
      <c r="G73" s="26"/>
      <c r="H73" s="75">
        <v>614225.42000000004</v>
      </c>
      <c r="I73" s="75">
        <v>41572</v>
      </c>
      <c r="J73" s="75">
        <v>0</v>
      </c>
      <c r="K73" s="75">
        <v>9181</v>
      </c>
      <c r="L73" s="76">
        <f t="shared" si="0"/>
        <v>664978.42000000004</v>
      </c>
      <c r="M73" s="31"/>
    </row>
    <row r="74" spans="3:13" ht="12" customHeight="1" x14ac:dyDescent="0.2">
      <c r="C74" s="13"/>
      <c r="D74" s="19">
        <f>'Revenue - NHC'!D75</f>
        <v>64</v>
      </c>
      <c r="E74" s="69" t="s">
        <v>425</v>
      </c>
      <c r="F74" s="70" t="s">
        <v>438</v>
      </c>
      <c r="G74" s="26"/>
      <c r="H74" s="75">
        <v>196159.63</v>
      </c>
      <c r="I74" s="75">
        <v>112500</v>
      </c>
      <c r="J74" s="75">
        <v>0</v>
      </c>
      <c r="K74" s="75">
        <v>4507</v>
      </c>
      <c r="L74" s="76">
        <f t="shared" si="0"/>
        <v>313166.63</v>
      </c>
      <c r="M74" s="31"/>
    </row>
    <row r="75" spans="3:13" ht="12" customHeight="1" x14ac:dyDescent="0.2">
      <c r="C75" s="13"/>
      <c r="D75" s="19">
        <f>'Revenue - NHC'!D76</f>
        <v>65</v>
      </c>
      <c r="E75" s="69" t="s">
        <v>365</v>
      </c>
      <c r="F75" s="70" t="s">
        <v>437</v>
      </c>
      <c r="G75" s="26"/>
      <c r="H75" s="75">
        <v>210813.47</v>
      </c>
      <c r="I75" s="75">
        <v>899008.33</v>
      </c>
      <c r="J75" s="75">
        <v>0</v>
      </c>
      <c r="K75" s="75">
        <v>914914</v>
      </c>
      <c r="L75" s="76">
        <f t="shared" si="0"/>
        <v>2024735.8</v>
      </c>
      <c r="M75" s="31"/>
    </row>
    <row r="76" spans="3:13" ht="12" customHeight="1" x14ac:dyDescent="0.2">
      <c r="C76" s="13"/>
      <c r="D76" s="19">
        <f>'Revenue - NHC'!D77</f>
        <v>66</v>
      </c>
      <c r="E76" s="69" t="s">
        <v>366</v>
      </c>
      <c r="F76" s="70" t="s">
        <v>437</v>
      </c>
      <c r="G76" s="26"/>
      <c r="H76" s="75">
        <v>216220.63</v>
      </c>
      <c r="I76" s="75">
        <v>74400</v>
      </c>
      <c r="J76" s="75">
        <v>0</v>
      </c>
      <c r="K76" s="75">
        <v>2057848</v>
      </c>
      <c r="L76" s="76">
        <f t="shared" ref="L76:L100" si="1">SUM(H76:K76)</f>
        <v>2348468.63</v>
      </c>
      <c r="M76" s="31"/>
    </row>
    <row r="77" spans="3:13" ht="12" customHeight="1" x14ac:dyDescent="0.2">
      <c r="C77" s="13"/>
      <c r="D77" s="19">
        <f>'Revenue - NHC'!D78</f>
        <v>67</v>
      </c>
      <c r="E77" s="69" t="s">
        <v>367</v>
      </c>
      <c r="F77" s="70" t="s">
        <v>437</v>
      </c>
      <c r="G77" s="26"/>
      <c r="H77" s="75">
        <v>53781.78</v>
      </c>
      <c r="I77" s="75">
        <v>145000</v>
      </c>
      <c r="J77" s="75">
        <v>0</v>
      </c>
      <c r="K77" s="75">
        <v>3825000</v>
      </c>
      <c r="L77" s="76">
        <f t="shared" si="1"/>
        <v>4023781.78</v>
      </c>
      <c r="M77" s="31"/>
    </row>
    <row r="78" spans="3:13" ht="12" customHeight="1" x14ac:dyDescent="0.2">
      <c r="C78" s="13"/>
      <c r="D78" s="19">
        <f>'Revenue - NHC'!D79</f>
        <v>68</v>
      </c>
      <c r="E78" s="69" t="s">
        <v>426</v>
      </c>
      <c r="F78" s="70" t="s">
        <v>437</v>
      </c>
      <c r="G78" s="26"/>
      <c r="H78" s="75">
        <v>903643.6</v>
      </c>
      <c r="I78" s="75">
        <v>1324002.76</v>
      </c>
      <c r="J78" s="75">
        <v>0</v>
      </c>
      <c r="K78" s="75">
        <v>535258.12</v>
      </c>
      <c r="L78" s="76">
        <f t="shared" si="1"/>
        <v>2762904.48</v>
      </c>
      <c r="M78" s="31"/>
    </row>
    <row r="79" spans="3:13" ht="12" customHeight="1" x14ac:dyDescent="0.2">
      <c r="C79" s="13"/>
      <c r="D79" s="19">
        <f>'Revenue - NHC'!D80</f>
        <v>69</v>
      </c>
      <c r="E79" s="69" t="s">
        <v>368</v>
      </c>
      <c r="F79" s="70" t="s">
        <v>437</v>
      </c>
      <c r="G79" s="26"/>
      <c r="H79" s="75">
        <v>415096.71</v>
      </c>
      <c r="I79" s="75">
        <v>17701</v>
      </c>
      <c r="J79" s="75">
        <v>0</v>
      </c>
      <c r="K79" s="75">
        <v>8238</v>
      </c>
      <c r="L79" s="76">
        <f t="shared" si="1"/>
        <v>441035.71</v>
      </c>
      <c r="M79" s="31"/>
    </row>
    <row r="80" spans="3:13" ht="12" customHeight="1" x14ac:dyDescent="0.2">
      <c r="C80" s="13"/>
      <c r="D80" s="19">
        <f>'Revenue - NHC'!D81</f>
        <v>70</v>
      </c>
      <c r="E80" s="69" t="s">
        <v>369</v>
      </c>
      <c r="F80" s="70" t="s">
        <v>438</v>
      </c>
      <c r="G80" s="26"/>
      <c r="H80" s="75">
        <v>773631.21</v>
      </c>
      <c r="I80" s="75">
        <v>181150</v>
      </c>
      <c r="J80" s="75">
        <v>0</v>
      </c>
      <c r="K80" s="75">
        <v>65369</v>
      </c>
      <c r="L80" s="76">
        <f t="shared" si="1"/>
        <v>1020150.21</v>
      </c>
      <c r="M80" s="31"/>
    </row>
    <row r="81" spans="3:13" ht="12" customHeight="1" x14ac:dyDescent="0.2">
      <c r="C81" s="13"/>
      <c r="D81" s="19">
        <f>'Revenue - NHC'!D82</f>
        <v>71</v>
      </c>
      <c r="E81" s="69" t="s">
        <v>427</v>
      </c>
      <c r="F81" s="70" t="s">
        <v>437</v>
      </c>
      <c r="G81" s="26"/>
      <c r="H81" s="75">
        <v>3732057.53</v>
      </c>
      <c r="I81" s="75">
        <v>1845022</v>
      </c>
      <c r="J81" s="75">
        <v>0</v>
      </c>
      <c r="K81" s="75">
        <v>5418429</v>
      </c>
      <c r="L81" s="76">
        <f t="shared" si="1"/>
        <v>10995508.529999999</v>
      </c>
      <c r="M81" s="31"/>
    </row>
    <row r="82" spans="3:13" ht="12" customHeight="1" x14ac:dyDescent="0.2">
      <c r="C82" s="13"/>
      <c r="D82" s="19">
        <f>'Revenue - NHC'!D83</f>
        <v>72</v>
      </c>
      <c r="E82" s="69" t="s">
        <v>370</v>
      </c>
      <c r="F82" s="70" t="s">
        <v>437</v>
      </c>
      <c r="G82" s="26"/>
      <c r="H82" s="75">
        <v>2655312.09</v>
      </c>
      <c r="I82" s="75">
        <v>65690</v>
      </c>
      <c r="J82" s="75">
        <v>0</v>
      </c>
      <c r="K82" s="75">
        <v>9351</v>
      </c>
      <c r="L82" s="76">
        <f t="shared" si="1"/>
        <v>2730353.09</v>
      </c>
      <c r="M82" s="31"/>
    </row>
    <row r="83" spans="3:13" ht="12" customHeight="1" x14ac:dyDescent="0.2">
      <c r="C83" s="13"/>
      <c r="D83" s="19">
        <f>'Revenue - NHC'!D84</f>
        <v>73</v>
      </c>
      <c r="E83" s="69" t="s">
        <v>428</v>
      </c>
      <c r="F83" s="70" t="s">
        <v>437</v>
      </c>
      <c r="G83" s="26"/>
      <c r="H83" s="75">
        <v>1903477.35</v>
      </c>
      <c r="I83" s="75">
        <v>738756</v>
      </c>
      <c r="J83" s="75">
        <v>0</v>
      </c>
      <c r="K83" s="75">
        <v>2277282</v>
      </c>
      <c r="L83" s="76">
        <f t="shared" si="1"/>
        <v>4919515.3499999996</v>
      </c>
      <c r="M83" s="31"/>
    </row>
    <row r="84" spans="3:13" ht="12" customHeight="1" x14ac:dyDescent="0.2">
      <c r="C84" s="13"/>
      <c r="D84" s="19">
        <f>'Revenue - NHC'!D85</f>
        <v>74</v>
      </c>
      <c r="E84" s="69" t="s">
        <v>429</v>
      </c>
      <c r="F84" s="70" t="s">
        <v>438</v>
      </c>
      <c r="G84" s="26"/>
      <c r="H84" s="75">
        <v>263419.34999999998</v>
      </c>
      <c r="I84" s="75">
        <v>96000</v>
      </c>
      <c r="J84" s="75">
        <v>0</v>
      </c>
      <c r="K84" s="75">
        <v>1400</v>
      </c>
      <c r="L84" s="76">
        <f t="shared" si="1"/>
        <v>360819.35</v>
      </c>
      <c r="M84" s="31"/>
    </row>
    <row r="85" spans="3:13" ht="12" customHeight="1" x14ac:dyDescent="0.2">
      <c r="C85" s="13"/>
      <c r="D85" s="19">
        <f>'Revenue - NHC'!D86</f>
        <v>75</v>
      </c>
      <c r="E85" s="69" t="s">
        <v>371</v>
      </c>
      <c r="F85" s="70" t="s">
        <v>437</v>
      </c>
      <c r="G85" s="26"/>
      <c r="H85" s="75">
        <v>748646.93</v>
      </c>
      <c r="I85" s="75">
        <v>153687</v>
      </c>
      <c r="J85" s="75">
        <v>0</v>
      </c>
      <c r="K85" s="75">
        <v>62427</v>
      </c>
      <c r="L85" s="76">
        <f t="shared" si="1"/>
        <v>964760.93</v>
      </c>
      <c r="M85" s="31"/>
    </row>
    <row r="86" spans="3:13" ht="12" customHeight="1" x14ac:dyDescent="0.2">
      <c r="C86" s="13"/>
      <c r="D86" s="19">
        <f>'Revenue - NHC'!D87</f>
        <v>76</v>
      </c>
      <c r="E86" s="69" t="s">
        <v>372</v>
      </c>
      <c r="F86" s="70" t="s">
        <v>437</v>
      </c>
      <c r="G86" s="26"/>
      <c r="H86" s="75">
        <v>3150122.63</v>
      </c>
      <c r="I86" s="75">
        <v>457366</v>
      </c>
      <c r="J86" s="75">
        <v>0</v>
      </c>
      <c r="K86" s="75">
        <v>94823</v>
      </c>
      <c r="L86" s="76">
        <f t="shared" si="1"/>
        <v>3702311.63</v>
      </c>
      <c r="M86" s="31"/>
    </row>
    <row r="87" spans="3:13" ht="12" customHeight="1" x14ac:dyDescent="0.2">
      <c r="C87" s="13"/>
      <c r="D87" s="19">
        <f>'Revenue - NHC'!D88</f>
        <v>77</v>
      </c>
      <c r="E87" s="69" t="s">
        <v>373</v>
      </c>
      <c r="F87" s="70" t="s">
        <v>437</v>
      </c>
      <c r="G87" s="26"/>
      <c r="H87" s="75">
        <v>392079.76</v>
      </c>
      <c r="I87" s="75">
        <v>80500</v>
      </c>
      <c r="J87" s="75">
        <v>0</v>
      </c>
      <c r="K87" s="75">
        <v>54583</v>
      </c>
      <c r="L87" s="76">
        <f t="shared" si="1"/>
        <v>527162.76</v>
      </c>
      <c r="M87" s="31"/>
    </row>
    <row r="88" spans="3:13" ht="12" customHeight="1" x14ac:dyDescent="0.2">
      <c r="C88" s="13"/>
      <c r="D88" s="19">
        <f>'Revenue - NHC'!D89</f>
        <v>78</v>
      </c>
      <c r="E88" s="69" t="s">
        <v>430</v>
      </c>
      <c r="F88" s="70" t="s">
        <v>438</v>
      </c>
      <c r="G88" s="26"/>
      <c r="H88" s="75">
        <v>416630.63</v>
      </c>
      <c r="I88" s="75">
        <v>274148.02</v>
      </c>
      <c r="J88" s="75">
        <v>0</v>
      </c>
      <c r="K88" s="75">
        <v>11385</v>
      </c>
      <c r="L88" s="76">
        <f t="shared" si="1"/>
        <v>702163.65</v>
      </c>
      <c r="M88" s="31"/>
    </row>
    <row r="89" spans="3:13" ht="12" customHeight="1" x14ac:dyDescent="0.2">
      <c r="C89" s="13"/>
      <c r="D89" s="19">
        <f>'Revenue - NHC'!D90</f>
        <v>79</v>
      </c>
      <c r="E89" s="69" t="s">
        <v>374</v>
      </c>
      <c r="F89" s="70" t="s">
        <v>437</v>
      </c>
      <c r="G89" s="26"/>
      <c r="H89" s="75">
        <v>925135.51</v>
      </c>
      <c r="I89" s="75">
        <v>213160</v>
      </c>
      <c r="J89" s="75">
        <v>0</v>
      </c>
      <c r="K89" s="75">
        <v>45156</v>
      </c>
      <c r="L89" s="76">
        <f t="shared" si="1"/>
        <v>1183451.51</v>
      </c>
      <c r="M89" s="31"/>
    </row>
    <row r="90" spans="3:13" ht="12" customHeight="1" x14ac:dyDescent="0.2">
      <c r="C90" s="13"/>
      <c r="D90" s="19">
        <f>'Revenue - NHC'!D91</f>
        <v>80</v>
      </c>
      <c r="E90" s="69" t="s">
        <v>375</v>
      </c>
      <c r="F90" s="70" t="s">
        <v>437</v>
      </c>
      <c r="G90" s="26"/>
      <c r="H90" s="75">
        <v>769401.28</v>
      </c>
      <c r="I90" s="75">
        <v>132073.97</v>
      </c>
      <c r="J90" s="75">
        <v>0</v>
      </c>
      <c r="K90" s="75">
        <v>40570.660000000003</v>
      </c>
      <c r="L90" s="76">
        <f t="shared" si="1"/>
        <v>942045.91</v>
      </c>
      <c r="M90" s="31"/>
    </row>
    <row r="91" spans="3:13" ht="12" customHeight="1" x14ac:dyDescent="0.2">
      <c r="C91" s="13"/>
      <c r="D91" s="19">
        <f>'Revenue - NHC'!D92</f>
        <v>81</v>
      </c>
      <c r="E91" s="69" t="s">
        <v>431</v>
      </c>
      <c r="F91" s="70" t="s">
        <v>437</v>
      </c>
      <c r="G91" s="26"/>
      <c r="H91" s="75">
        <v>572953.06000000006</v>
      </c>
      <c r="I91" s="75">
        <v>103505</v>
      </c>
      <c r="J91" s="75">
        <v>0</v>
      </c>
      <c r="K91" s="75">
        <v>6455</v>
      </c>
      <c r="L91" s="76">
        <f t="shared" si="1"/>
        <v>682913.06</v>
      </c>
      <c r="M91" s="31"/>
    </row>
    <row r="92" spans="3:13" ht="12" customHeight="1" x14ac:dyDescent="0.2">
      <c r="C92" s="13"/>
      <c r="D92" s="19">
        <f>'Revenue - NHC'!D93</f>
        <v>82</v>
      </c>
      <c r="E92" s="69" t="s">
        <v>377</v>
      </c>
      <c r="F92" s="70" t="s">
        <v>437</v>
      </c>
      <c r="G92" s="26"/>
      <c r="H92" s="75">
        <v>426201.36</v>
      </c>
      <c r="I92" s="75">
        <v>102113</v>
      </c>
      <c r="J92" s="75">
        <v>0</v>
      </c>
      <c r="K92" s="75">
        <v>16250</v>
      </c>
      <c r="L92" s="76">
        <f t="shared" si="1"/>
        <v>544564.36</v>
      </c>
      <c r="M92" s="31"/>
    </row>
    <row r="93" spans="3:13" ht="12" customHeight="1" x14ac:dyDescent="0.2">
      <c r="C93" s="13"/>
      <c r="D93" s="19">
        <f>'Revenue - NHC'!D94</f>
        <v>83</v>
      </c>
      <c r="E93" s="69" t="s">
        <v>378</v>
      </c>
      <c r="F93" s="70" t="s">
        <v>437</v>
      </c>
      <c r="G93" s="26"/>
      <c r="H93" s="75">
        <v>597634.43000000005</v>
      </c>
      <c r="I93" s="75">
        <v>639187.57999999996</v>
      </c>
      <c r="J93" s="75">
        <v>0</v>
      </c>
      <c r="K93" s="75">
        <v>62868.05</v>
      </c>
      <c r="L93" s="76">
        <f t="shared" si="1"/>
        <v>1299690.06</v>
      </c>
      <c r="M93" s="31"/>
    </row>
    <row r="94" spans="3:13" ht="12" customHeight="1" x14ac:dyDescent="0.2">
      <c r="C94" s="13"/>
      <c r="D94" s="19">
        <f>'Revenue - NHC'!D95</f>
        <v>84</v>
      </c>
      <c r="E94" s="69" t="s">
        <v>432</v>
      </c>
      <c r="F94" s="70" t="s">
        <v>437</v>
      </c>
      <c r="G94" s="26"/>
      <c r="H94" s="75">
        <v>421941.49</v>
      </c>
      <c r="I94" s="75">
        <v>173560</v>
      </c>
      <c r="J94" s="75">
        <v>0</v>
      </c>
      <c r="K94" s="75">
        <v>6309</v>
      </c>
      <c r="L94" s="76">
        <f t="shared" si="1"/>
        <v>601810.49</v>
      </c>
      <c r="M94" s="31"/>
    </row>
    <row r="95" spans="3:13" ht="12" customHeight="1" x14ac:dyDescent="0.2">
      <c r="C95" s="13"/>
      <c r="D95" s="19">
        <f>'Revenue - NHC'!D96</f>
        <v>85</v>
      </c>
      <c r="E95" s="69" t="s">
        <v>433</v>
      </c>
      <c r="F95" s="70" t="s">
        <v>437</v>
      </c>
      <c r="G95" s="26"/>
      <c r="H95" s="75">
        <v>539781.17000000004</v>
      </c>
      <c r="I95" s="75">
        <v>62650</v>
      </c>
      <c r="J95" s="75">
        <v>0</v>
      </c>
      <c r="K95" s="75">
        <v>4600</v>
      </c>
      <c r="L95" s="76">
        <f t="shared" si="1"/>
        <v>607031.17000000004</v>
      </c>
      <c r="M95" s="31"/>
    </row>
    <row r="96" spans="3:13" ht="12" customHeight="1" x14ac:dyDescent="0.2">
      <c r="C96" s="13"/>
      <c r="D96" s="19">
        <f>'Revenue - NHC'!D97</f>
        <v>86</v>
      </c>
      <c r="E96" s="69" t="s">
        <v>434</v>
      </c>
      <c r="F96" s="70" t="s">
        <v>438</v>
      </c>
      <c r="G96" s="26"/>
      <c r="H96" s="75">
        <v>380614.78</v>
      </c>
      <c r="I96" s="75">
        <v>43300</v>
      </c>
      <c r="J96" s="75">
        <v>0</v>
      </c>
      <c r="K96" s="75">
        <v>14637</v>
      </c>
      <c r="L96" s="76">
        <f t="shared" si="1"/>
        <v>438551.78</v>
      </c>
      <c r="M96" s="31"/>
    </row>
    <row r="97" spans="3:13" ht="12" customHeight="1" x14ac:dyDescent="0.2">
      <c r="C97" s="13"/>
      <c r="D97" s="19">
        <f>'Revenue - NHC'!D98</f>
        <v>87</v>
      </c>
      <c r="E97" s="69" t="s">
        <v>435</v>
      </c>
      <c r="F97" s="70" t="s">
        <v>437</v>
      </c>
      <c r="G97" s="26"/>
      <c r="H97" s="75">
        <v>973502.68</v>
      </c>
      <c r="I97" s="75">
        <v>239387.5</v>
      </c>
      <c r="J97" s="75">
        <v>0</v>
      </c>
      <c r="K97" s="75">
        <v>3379704.86</v>
      </c>
      <c r="L97" s="76">
        <f t="shared" si="1"/>
        <v>4592595.04</v>
      </c>
      <c r="M97" s="31"/>
    </row>
    <row r="98" spans="3:13" ht="12" customHeight="1" x14ac:dyDescent="0.2">
      <c r="C98" s="13"/>
      <c r="D98" s="19">
        <f>'Revenue - NHC'!D99</f>
        <v>88</v>
      </c>
      <c r="E98" s="69" t="s">
        <v>379</v>
      </c>
      <c r="F98" s="70" t="s">
        <v>438</v>
      </c>
      <c r="G98" s="26"/>
      <c r="H98" s="75">
        <v>199340.56</v>
      </c>
      <c r="I98" s="75">
        <v>7450</v>
      </c>
      <c r="J98" s="75">
        <v>0</v>
      </c>
      <c r="K98" s="75">
        <v>8071</v>
      </c>
      <c r="L98" s="76">
        <f t="shared" si="1"/>
        <v>214861.56</v>
      </c>
      <c r="M98" s="31"/>
    </row>
    <row r="99" spans="3:13" ht="12" customHeight="1" x14ac:dyDescent="0.2">
      <c r="C99" s="13"/>
      <c r="D99" s="19">
        <f>'Revenue - NHC'!D100</f>
        <v>89</v>
      </c>
      <c r="E99" s="69" t="s">
        <v>380</v>
      </c>
      <c r="F99" s="70" t="s">
        <v>437</v>
      </c>
      <c r="G99" s="26"/>
      <c r="H99" s="75">
        <v>760356.66</v>
      </c>
      <c r="I99" s="75">
        <v>406039</v>
      </c>
      <c r="J99" s="75">
        <v>0</v>
      </c>
      <c r="K99" s="75">
        <v>25394136</v>
      </c>
      <c r="L99" s="76">
        <f t="shared" si="1"/>
        <v>26560531.66</v>
      </c>
      <c r="M99" s="31"/>
    </row>
    <row r="100" spans="3:13" ht="12" customHeight="1" x14ac:dyDescent="0.2">
      <c r="C100" s="13"/>
      <c r="D100" s="19">
        <f>'Revenue - NHC'!D101</f>
        <v>90</v>
      </c>
      <c r="E100" s="69" t="s">
        <v>436</v>
      </c>
      <c r="F100" s="70" t="s">
        <v>438</v>
      </c>
      <c r="G100" s="26"/>
      <c r="H100" s="75">
        <v>269915.52000000002</v>
      </c>
      <c r="I100" s="75">
        <v>12051</v>
      </c>
      <c r="J100" s="75">
        <v>0</v>
      </c>
      <c r="K100" s="75">
        <v>9399</v>
      </c>
      <c r="L100" s="76">
        <f t="shared" si="1"/>
        <v>291365.52</v>
      </c>
      <c r="M100" s="31"/>
    </row>
    <row r="101" spans="3:13" ht="12" customHeight="1" x14ac:dyDescent="0.2">
      <c r="C101" s="13"/>
      <c r="D101" s="19">
        <f>'Revenue - NHC'!D102</f>
        <v>91</v>
      </c>
      <c r="E101" s="69" t="s">
        <v>381</v>
      </c>
      <c r="F101" s="70" t="s">
        <v>437</v>
      </c>
      <c r="G101" s="26"/>
      <c r="H101" s="75">
        <v>2040627.93</v>
      </c>
      <c r="I101" s="75">
        <v>404696</v>
      </c>
      <c r="J101" s="75">
        <v>0</v>
      </c>
      <c r="K101" s="75">
        <v>122015</v>
      </c>
      <c r="L101" s="76">
        <f>SUM(H101:K101)</f>
        <v>2567338.9299999997</v>
      </c>
      <c r="M101" s="31"/>
    </row>
    <row r="102" spans="3:13" ht="12" customHeight="1" x14ac:dyDescent="0.2">
      <c r="C102" s="13"/>
      <c r="D102" s="19">
        <f>'Revenue - NHC'!D103</f>
        <v>92</v>
      </c>
      <c r="E102" s="69" t="str">
        <f>IF(OR('Services - NHC'!E101="",'Services - NHC'!E101="[Enter service]"),"",'Services - NHC'!E101)</f>
        <v/>
      </c>
      <c r="F102" s="70" t="str">
        <f>IF(OR('Services - NHC'!F101="",'Services - NHC'!F101="[Select]"),"",'Services - NHC'!F101)</f>
        <v/>
      </c>
      <c r="G102" s="26"/>
      <c r="H102" s="75"/>
      <c r="I102" s="75"/>
      <c r="J102" s="75"/>
      <c r="K102" s="75"/>
      <c r="L102" s="76">
        <f t="shared" ref="L102:L114" si="2">SUM(H102:K102)</f>
        <v>0</v>
      </c>
      <c r="M102" s="31"/>
    </row>
    <row r="103" spans="3:13" ht="12" customHeight="1" x14ac:dyDescent="0.2">
      <c r="C103" s="13"/>
      <c r="D103" s="19">
        <f>'Revenue - NHC'!D104</f>
        <v>93</v>
      </c>
      <c r="E103" s="69" t="str">
        <f>IF(OR('Services - NHC'!E102="",'Services - NHC'!E102="[Enter service]"),"",'Services - NHC'!E102)</f>
        <v>Debt Servicing</v>
      </c>
      <c r="F103" s="70" t="str">
        <f>IF(OR('Services - NHC'!F102="",'Services - NHC'!F102="[Select]"),"",'Services - NHC'!F102)</f>
        <v>MIXED</v>
      </c>
      <c r="G103" s="26"/>
      <c r="H103" s="75"/>
      <c r="I103" s="75"/>
      <c r="J103" s="75"/>
      <c r="K103" s="75">
        <v>4113000</v>
      </c>
      <c r="L103" s="76">
        <f t="shared" si="2"/>
        <v>4113000</v>
      </c>
      <c r="M103" s="31"/>
    </row>
    <row r="104" spans="3:13" ht="12" customHeight="1" x14ac:dyDescent="0.2">
      <c r="C104" s="13"/>
      <c r="D104" s="19">
        <f>'Revenue - NHC'!D105</f>
        <v>94</v>
      </c>
      <c r="E104" s="69" t="str">
        <f>IF(OR('Services - NHC'!E103="",'Services - NHC'!E103="[Enter service]"),"",'Services - NHC'!E103)</f>
        <v>Developer Contributions</v>
      </c>
      <c r="F104" s="70" t="str">
        <f>IF(OR('Services - NHC'!F103="",'Services - NHC'!F103="[Select]"),"",'Services - NHC'!F103)</f>
        <v>MIXED</v>
      </c>
      <c r="G104" s="26"/>
      <c r="H104" s="75"/>
      <c r="I104" s="75"/>
      <c r="J104" s="75"/>
      <c r="K104" s="75">
        <v>15000000</v>
      </c>
      <c r="L104" s="76">
        <f t="shared" si="2"/>
        <v>15000000</v>
      </c>
      <c r="M104" s="31"/>
    </row>
    <row r="105" spans="3:13" ht="12" customHeight="1" x14ac:dyDescent="0.2">
      <c r="C105" s="13"/>
      <c r="D105" s="19">
        <f>'Revenue - NHC'!D106</f>
        <v>95</v>
      </c>
      <c r="E105" s="69" t="str">
        <f>IF(OR('Services - NHC'!E104="",'Services - NHC'!E104="[Enter service]"),"",'Services - NHC'!E104)</f>
        <v>Interest on Investment</v>
      </c>
      <c r="F105" s="70" t="str">
        <f>IF(OR('Services - NHC'!F104="",'Services - NHC'!F104="[Select]"),"",'Services - NHC'!F104)</f>
        <v>MIXED</v>
      </c>
      <c r="G105" s="26"/>
      <c r="H105" s="75"/>
      <c r="I105" s="75"/>
      <c r="J105" s="75"/>
      <c r="K105" s="75">
        <v>4302000</v>
      </c>
      <c r="L105" s="76">
        <f t="shared" si="2"/>
        <v>4302000</v>
      </c>
      <c r="M105" s="31"/>
    </row>
    <row r="106" spans="3:13" ht="12" customHeight="1" x14ac:dyDescent="0.2">
      <c r="C106" s="13"/>
      <c r="D106" s="19">
        <f>'Revenue - NHC'!D107</f>
        <v>96</v>
      </c>
      <c r="E106" s="69" t="str">
        <f>IF(OR('Services - NHC'!E105="",'Services - NHC'!E105="[Enter service]"),"",'Services - NHC'!E105)</f>
        <v>VGC Grant</v>
      </c>
      <c r="F106" s="70" t="str">
        <f>IF(OR('Services - NHC'!F105="",'Services - NHC'!F105="[Select]"),"",'Services - NHC'!F105)</f>
        <v>MIXED</v>
      </c>
      <c r="G106" s="26"/>
      <c r="H106" s="75"/>
      <c r="I106" s="75"/>
      <c r="J106" s="75"/>
      <c r="K106" s="75"/>
      <c r="L106" s="76">
        <f t="shared" si="2"/>
        <v>0</v>
      </c>
      <c r="M106" s="31"/>
    </row>
    <row r="107" spans="3:13" ht="12" customHeight="1" x14ac:dyDescent="0.2">
      <c r="C107" s="13"/>
      <c r="D107" s="19">
        <f>'Revenue - NHC'!D108</f>
        <v>97</v>
      </c>
      <c r="E107" s="69" t="str">
        <f>IF(OR('Services - NHC'!E106="",'Services - NHC'!E106="[Enter service]"),"",'Services - NHC'!E106)</f>
        <v>Capital Works - Rates Funding</v>
      </c>
      <c r="F107" s="70" t="str">
        <f>IF(OR('Services - NHC'!F106="",'Services - NHC'!F106="[Select]"),"",'Services - NHC'!F106)</f>
        <v>MIXED</v>
      </c>
      <c r="G107" s="26"/>
      <c r="H107" s="75"/>
      <c r="I107" s="75"/>
      <c r="J107" s="75"/>
      <c r="K107" s="75">
        <v>47431878</v>
      </c>
      <c r="L107" s="76">
        <f t="shared" si="2"/>
        <v>47431878</v>
      </c>
      <c r="M107" s="31"/>
    </row>
    <row r="108" spans="3:13" ht="12" customHeight="1" x14ac:dyDescent="0.2">
      <c r="C108" s="13"/>
      <c r="D108" s="19">
        <f>'Revenue - NHC'!D109</f>
        <v>98</v>
      </c>
      <c r="E108" s="69" t="str">
        <f>IF(OR('Services - NHC'!E107="",'Services - NHC'!E107="[Enter service]"),"",'Services - NHC'!E107)</f>
        <v>Capital Works - Reserve Funded</v>
      </c>
      <c r="F108" s="70" t="str">
        <f>IF(OR('Services - NHC'!F107="",'Services - NHC'!F107="[Select]"),"",'Services - NHC'!F107)</f>
        <v>MIXED</v>
      </c>
      <c r="G108" s="26"/>
      <c r="H108" s="75"/>
      <c r="I108" s="75"/>
      <c r="J108" s="75"/>
      <c r="K108" s="75">
        <v>14980000</v>
      </c>
      <c r="L108" s="76">
        <f t="shared" si="2"/>
        <v>14980000</v>
      </c>
      <c r="M108" s="31"/>
    </row>
    <row r="109" spans="3:13" ht="12" customHeight="1" x14ac:dyDescent="0.2">
      <c r="C109" s="13"/>
      <c r="D109" s="19">
        <f>'Revenue - NHC'!D110</f>
        <v>99</v>
      </c>
      <c r="E109" s="69" t="str">
        <f>IF(OR('Services - NHC'!E108="",'Services - NHC'!E108="[Enter service]"),"",'Services - NHC'!E108)</f>
        <v>Capital Works - Other Funding</v>
      </c>
      <c r="F109" s="70" t="str">
        <f>IF(OR('Services - NHC'!F108="",'Services - NHC'!F108="[Select]"),"",'Services - NHC'!F108)</f>
        <v>MIXED</v>
      </c>
      <c r="G109" s="26"/>
      <c r="H109" s="75"/>
      <c r="I109" s="75"/>
      <c r="J109" s="75"/>
      <c r="K109" s="75">
        <v>9891000</v>
      </c>
      <c r="L109" s="76">
        <f t="shared" si="2"/>
        <v>9891000</v>
      </c>
      <c r="M109" s="31"/>
    </row>
    <row r="110" spans="3:13" ht="12" customHeight="1" x14ac:dyDescent="0.2">
      <c r="C110" s="13"/>
      <c r="D110" s="19">
        <f>'Revenue - NHC'!D111</f>
        <v>100</v>
      </c>
      <c r="E110" s="69" t="str">
        <f>IF(OR('Services - NHC'!E109="",'Services - NHC'!E109="[Enter service]"),"",'Services - NHC'!E109)</f>
        <v>Depreciation</v>
      </c>
      <c r="F110" s="70" t="str">
        <f>IF(OR('Services - NHC'!F109="",'Services - NHC'!F109="[Select]"),"",'Services - NHC'!F109)</f>
        <v>MIXED</v>
      </c>
      <c r="G110" s="26"/>
      <c r="H110" s="75"/>
      <c r="I110" s="75"/>
      <c r="J110" s="75">
        <v>33200000</v>
      </c>
      <c r="K110" s="75"/>
      <c r="L110" s="76">
        <f t="shared" si="2"/>
        <v>33200000</v>
      </c>
      <c r="M110" s="31"/>
    </row>
    <row r="111" spans="3:13" ht="12" customHeight="1" x14ac:dyDescent="0.2">
      <c r="C111" s="13"/>
      <c r="D111" s="19">
        <f>'Revenue - NHC'!D112</f>
        <v>101</v>
      </c>
      <c r="E111" s="69" t="str">
        <f>IF(OR('Services - NHC'!E110="",'Services - NHC'!E110="[Enter service]"),"",'Services - NHC'!E110)</f>
        <v>Contributed Assets</v>
      </c>
      <c r="F111" s="70" t="str">
        <f>IF(OR('Services - NHC'!F110="",'Services - NHC'!F110="[Select]"),"",'Services - NHC'!F110)</f>
        <v>EXTERNAL</v>
      </c>
      <c r="G111" s="26"/>
      <c r="H111" s="75"/>
      <c r="I111" s="75"/>
      <c r="J111" s="75"/>
      <c r="K111" s="75"/>
      <c r="L111" s="76">
        <f t="shared" si="2"/>
        <v>0</v>
      </c>
      <c r="M111" s="31"/>
    </row>
    <row r="112" spans="3:13" ht="12" customHeight="1" x14ac:dyDescent="0.2">
      <c r="C112" s="13"/>
      <c r="D112" s="19">
        <f>'Revenue - NHC'!D113</f>
        <v>102</v>
      </c>
      <c r="E112" s="69" t="str">
        <f>IF(OR('Services - NHC'!E111="",'Services - NHC'!E111="[Enter service]"),"",'Services - NHC'!E111)</f>
        <v>Asset Sales</v>
      </c>
      <c r="F112" s="70" t="str">
        <f>IF(OR('Services - NHC'!F111="",'Services - NHC'!F111="[Select]"),"",'Services - NHC'!F111)</f>
        <v>MIXED</v>
      </c>
      <c r="G112" s="26"/>
      <c r="H112" s="75"/>
      <c r="I112" s="75"/>
      <c r="J112" s="75"/>
      <c r="K112" s="75">
        <v>3173000</v>
      </c>
      <c r="L112" s="76">
        <f t="shared" si="2"/>
        <v>3173000</v>
      </c>
      <c r="M112" s="31"/>
    </row>
    <row r="113" spans="3:13" ht="12" customHeight="1" x14ac:dyDescent="0.2">
      <c r="C113" s="13"/>
      <c r="D113" s="19">
        <f>'Revenue - NHC'!D114</f>
        <v>103</v>
      </c>
      <c r="E113" s="69" t="str">
        <f>IF(OR('Services - NHC'!E112="",'Services - NHC'!E112="[Enter service]"),"",'Services - NHC'!E112)</f>
        <v>Rates and Charges</v>
      </c>
      <c r="F113" s="70" t="str">
        <f>IF(OR('Services - NHC'!F112="",'Services - NHC'!F112="[Select]"),"",'Services - NHC'!F112)</f>
        <v>EXTERNAL</v>
      </c>
      <c r="G113" s="26"/>
      <c r="H113" s="75"/>
      <c r="I113" s="75"/>
      <c r="J113" s="75"/>
      <c r="K113" s="75">
        <v>76700000</v>
      </c>
      <c r="L113" s="76">
        <f t="shared" si="2"/>
        <v>76700000</v>
      </c>
      <c r="M113" s="31"/>
    </row>
    <row r="114" spans="3:13" ht="12" customHeight="1" x14ac:dyDescent="0.2">
      <c r="C114" s="13"/>
      <c r="D114" s="19">
        <f>'Revenue - NHC'!D115</f>
        <v>104</v>
      </c>
      <c r="E114" s="69" t="str">
        <f>IF(OR('Services - NHC'!E113="",'Services - NHC'!E113="[Enter service]"),"",'Services - NHC'!E113)</f>
        <v/>
      </c>
      <c r="F114" s="70" t="str">
        <f>IF(OR('Services - NHC'!F113="",'Services - NHC'!F113="[Select]"),"",'Services - NHC'!F113)</f>
        <v/>
      </c>
      <c r="G114" s="26"/>
      <c r="H114" s="75"/>
      <c r="I114" s="75"/>
      <c r="J114" s="75"/>
      <c r="K114" s="75"/>
      <c r="L114" s="76">
        <f t="shared" si="2"/>
        <v>0</v>
      </c>
      <c r="M114" s="31"/>
    </row>
    <row r="115" spans="3:13" ht="12" customHeight="1" x14ac:dyDescent="0.2">
      <c r="C115" s="13"/>
      <c r="D115" s="19">
        <f>'Revenue - NHC'!D116</f>
        <v>105</v>
      </c>
      <c r="E115" s="69" t="str">
        <f>IF(OR('Services - NHC'!E114="",'Services - NHC'!E114="[Enter service]"),"",'Services - NHC'!E114)</f>
        <v/>
      </c>
      <c r="F115" s="70" t="str">
        <f>IF(OR('Services - NHC'!F114="",'Services - NHC'!F114="[Select]"),"",'Services - NHC'!F114)</f>
        <v/>
      </c>
      <c r="G115" s="26"/>
      <c r="H115" s="75"/>
      <c r="I115" s="75"/>
      <c r="J115" s="75"/>
      <c r="K115" s="75"/>
      <c r="L115" s="76">
        <f t="shared" ref="L115:L151" si="3">SUM(H115:K115)</f>
        <v>0</v>
      </c>
      <c r="M115" s="31"/>
    </row>
    <row r="116" spans="3:13" ht="12" customHeight="1" x14ac:dyDescent="0.2">
      <c r="C116" s="13"/>
      <c r="D116" s="19">
        <f>'Revenue - NHC'!D117</f>
        <v>106</v>
      </c>
      <c r="E116" s="69" t="str">
        <f>IF(OR('Services - NHC'!E115="",'Services - NHC'!E115="[Enter service]"),"",'Services - NHC'!E115)</f>
        <v/>
      </c>
      <c r="F116" s="70" t="str">
        <f>IF(OR('Services - NHC'!F115="",'Services - NHC'!F115="[Select]"),"",'Services - NHC'!F115)</f>
        <v/>
      </c>
      <c r="G116" s="26"/>
      <c r="H116" s="75"/>
      <c r="I116" s="75"/>
      <c r="J116" s="75"/>
      <c r="K116" s="75"/>
      <c r="L116" s="76">
        <f t="shared" si="3"/>
        <v>0</v>
      </c>
      <c r="M116" s="31"/>
    </row>
    <row r="117" spans="3:13" ht="12" customHeight="1" x14ac:dyDescent="0.2">
      <c r="C117" s="13"/>
      <c r="D117" s="19">
        <f>'Revenue - NHC'!D118</f>
        <v>107</v>
      </c>
      <c r="E117" s="69" t="str">
        <f>IF(OR('Services - NHC'!E116="",'Services - NHC'!E116="[Enter service]"),"",'Services - NHC'!E116)</f>
        <v/>
      </c>
      <c r="F117" s="70" t="str">
        <f>IF(OR('Services - NHC'!F116="",'Services - NHC'!F116="[Select]"),"",'Services - NHC'!F116)</f>
        <v/>
      </c>
      <c r="G117" s="26"/>
      <c r="H117" s="75"/>
      <c r="I117" s="75"/>
      <c r="J117" s="75"/>
      <c r="K117" s="75"/>
      <c r="L117" s="76">
        <f t="shared" si="3"/>
        <v>0</v>
      </c>
      <c r="M117" s="31"/>
    </row>
    <row r="118" spans="3:13" ht="12" customHeight="1" x14ac:dyDescent="0.2">
      <c r="C118" s="13"/>
      <c r="D118" s="19">
        <f>'Revenue - NHC'!D119</f>
        <v>108</v>
      </c>
      <c r="E118" s="69" t="str">
        <f>IF(OR('Services - NHC'!E117="",'Services - NHC'!E117="[Enter service]"),"",'Services - NHC'!E117)</f>
        <v/>
      </c>
      <c r="F118" s="70" t="str">
        <f>IF(OR('Services - NHC'!F117="",'Services - NHC'!F117="[Select]"),"",'Services - NHC'!F117)</f>
        <v/>
      </c>
      <c r="G118" s="26"/>
      <c r="H118" s="75"/>
      <c r="I118" s="75"/>
      <c r="J118" s="75"/>
      <c r="K118" s="75"/>
      <c r="L118" s="76">
        <f t="shared" si="3"/>
        <v>0</v>
      </c>
      <c r="M118" s="31"/>
    </row>
    <row r="119" spans="3:13" ht="12" customHeight="1" x14ac:dyDescent="0.2">
      <c r="C119" s="13"/>
      <c r="D119" s="19">
        <f>'Revenue - NHC'!D120</f>
        <v>109</v>
      </c>
      <c r="E119" s="69" t="str">
        <f>IF(OR('Services - NHC'!E118="",'Services - NHC'!E118="[Enter service]"),"",'Services - NHC'!E118)</f>
        <v/>
      </c>
      <c r="F119" s="70" t="str">
        <f>IF(OR('Services - NHC'!F118="",'Services - NHC'!F118="[Select]"),"",'Services - NHC'!F118)</f>
        <v/>
      </c>
      <c r="G119" s="26"/>
      <c r="H119" s="75"/>
      <c r="I119" s="75"/>
      <c r="J119" s="75"/>
      <c r="K119" s="75"/>
      <c r="L119" s="76">
        <f t="shared" si="3"/>
        <v>0</v>
      </c>
      <c r="M119" s="31"/>
    </row>
    <row r="120" spans="3:13" ht="12" customHeight="1" x14ac:dyDescent="0.2">
      <c r="C120" s="13"/>
      <c r="D120" s="19">
        <f>'Revenue - NHC'!D121</f>
        <v>110</v>
      </c>
      <c r="E120" s="69" t="str">
        <f>IF(OR('Services - NHC'!E119="",'Services - NHC'!E119="[Enter service]"),"",'Services - NHC'!E119)</f>
        <v/>
      </c>
      <c r="F120" s="70" t="str">
        <f>IF(OR('Services - NHC'!F119="",'Services - NHC'!F119="[Select]"),"",'Services - NHC'!F119)</f>
        <v/>
      </c>
      <c r="G120" s="26"/>
      <c r="H120" s="75"/>
      <c r="I120" s="75"/>
      <c r="J120" s="75"/>
      <c r="K120" s="75"/>
      <c r="L120" s="76">
        <f t="shared" si="3"/>
        <v>0</v>
      </c>
      <c r="M120" s="31"/>
    </row>
    <row r="121" spans="3:13" ht="12" customHeight="1" x14ac:dyDescent="0.2">
      <c r="C121" s="13"/>
      <c r="D121" s="19">
        <f>'Revenue - NHC'!D122</f>
        <v>111</v>
      </c>
      <c r="E121" s="69" t="str">
        <f>IF(OR('Services - NHC'!E120="",'Services - NHC'!E120="[Enter service]"),"",'Services - NHC'!E120)</f>
        <v/>
      </c>
      <c r="F121" s="70" t="str">
        <f>IF(OR('Services - NHC'!F120="",'Services - NHC'!F120="[Select]"),"",'Services - NHC'!F120)</f>
        <v/>
      </c>
      <c r="G121" s="26"/>
      <c r="H121" s="75"/>
      <c r="I121" s="75"/>
      <c r="J121" s="75"/>
      <c r="K121" s="75"/>
      <c r="L121" s="76">
        <f t="shared" si="3"/>
        <v>0</v>
      </c>
      <c r="M121" s="31"/>
    </row>
    <row r="122" spans="3:13" ht="12" customHeight="1" x14ac:dyDescent="0.2">
      <c r="C122" s="13"/>
      <c r="D122" s="19">
        <f>'Revenue - NHC'!D123</f>
        <v>112</v>
      </c>
      <c r="E122" s="69" t="str">
        <f>IF(OR('Services - NHC'!E121="",'Services - NHC'!E121="[Enter service]"),"",'Services - NHC'!E121)</f>
        <v/>
      </c>
      <c r="F122" s="70" t="str">
        <f>IF(OR('Services - NHC'!F121="",'Services - NHC'!F121="[Select]"),"",'Services - NHC'!F121)</f>
        <v/>
      </c>
      <c r="G122" s="26"/>
      <c r="H122" s="75"/>
      <c r="I122" s="75"/>
      <c r="J122" s="75"/>
      <c r="K122" s="75"/>
      <c r="L122" s="76">
        <f t="shared" si="3"/>
        <v>0</v>
      </c>
      <c r="M122" s="31"/>
    </row>
    <row r="123" spans="3:13" ht="12" customHeight="1" x14ac:dyDescent="0.2">
      <c r="C123" s="13"/>
      <c r="D123" s="19">
        <f>'Revenue - NHC'!D124</f>
        <v>113</v>
      </c>
      <c r="E123" s="69" t="str">
        <f>IF(OR('Services - NHC'!E122="",'Services - NHC'!E122="[Enter service]"),"",'Services - NHC'!E122)</f>
        <v/>
      </c>
      <c r="F123" s="70" t="str">
        <f>IF(OR('Services - NHC'!F122="",'Services - NHC'!F122="[Select]"),"",'Services - NHC'!F122)</f>
        <v/>
      </c>
      <c r="G123" s="26"/>
      <c r="H123" s="75"/>
      <c r="I123" s="75"/>
      <c r="J123" s="75"/>
      <c r="K123" s="75"/>
      <c r="L123" s="76">
        <f t="shared" si="3"/>
        <v>0</v>
      </c>
      <c r="M123" s="31"/>
    </row>
    <row r="124" spans="3:13" ht="12" customHeight="1" x14ac:dyDescent="0.2">
      <c r="C124" s="13"/>
      <c r="D124" s="19">
        <f>'Revenue - NHC'!D125</f>
        <v>114</v>
      </c>
      <c r="E124" s="69" t="str">
        <f>IF(OR('Services - NHC'!E123="",'Services - NHC'!E123="[Enter service]"),"",'Services - NHC'!E123)</f>
        <v/>
      </c>
      <c r="F124" s="70" t="str">
        <f>IF(OR('Services - NHC'!F123="",'Services - NHC'!F123="[Select]"),"",'Services - NHC'!F123)</f>
        <v/>
      </c>
      <c r="G124" s="26"/>
      <c r="H124" s="75"/>
      <c r="I124" s="75"/>
      <c r="J124" s="75"/>
      <c r="K124" s="75"/>
      <c r="L124" s="76">
        <f t="shared" si="3"/>
        <v>0</v>
      </c>
      <c r="M124" s="31"/>
    </row>
    <row r="125" spans="3:13" ht="12" customHeight="1" x14ac:dyDescent="0.2">
      <c r="C125" s="13"/>
      <c r="D125" s="19">
        <f>'Revenue - NHC'!D126</f>
        <v>115</v>
      </c>
      <c r="E125" s="69" t="str">
        <f>IF(OR('Services - NHC'!E124="",'Services - NHC'!E124="[Enter service]"),"",'Services - NHC'!E124)</f>
        <v/>
      </c>
      <c r="F125" s="70" t="str">
        <f>IF(OR('Services - NHC'!F124="",'Services - NHC'!F124="[Select]"),"",'Services - NHC'!F124)</f>
        <v/>
      </c>
      <c r="G125" s="26"/>
      <c r="H125" s="75"/>
      <c r="I125" s="75"/>
      <c r="J125" s="75"/>
      <c r="K125" s="75"/>
      <c r="L125" s="76">
        <f t="shared" si="3"/>
        <v>0</v>
      </c>
      <c r="M125" s="31"/>
    </row>
    <row r="126" spans="3:13" ht="12" customHeight="1" x14ac:dyDescent="0.2">
      <c r="C126" s="13"/>
      <c r="D126" s="19">
        <f>'Revenue - NHC'!D127</f>
        <v>116</v>
      </c>
      <c r="E126" s="69" t="str">
        <f>IF(OR('Services - NHC'!E125="",'Services - NHC'!E125="[Enter service]"),"",'Services - NHC'!E125)</f>
        <v/>
      </c>
      <c r="F126" s="70" t="str">
        <f>IF(OR('Services - NHC'!F125="",'Services - NHC'!F125="[Select]"),"",'Services - NHC'!F125)</f>
        <v/>
      </c>
      <c r="G126" s="26"/>
      <c r="H126" s="75"/>
      <c r="I126" s="75"/>
      <c r="J126" s="75"/>
      <c r="K126" s="75"/>
      <c r="L126" s="76">
        <f t="shared" si="3"/>
        <v>0</v>
      </c>
      <c r="M126" s="31"/>
    </row>
    <row r="127" spans="3:13" ht="12" customHeight="1" x14ac:dyDescent="0.2">
      <c r="C127" s="13"/>
      <c r="D127" s="19">
        <f>'Revenue - NHC'!D128</f>
        <v>117</v>
      </c>
      <c r="E127" s="69" t="str">
        <f>IF(OR('Services - NHC'!E126="",'Services - NHC'!E126="[Enter service]"),"",'Services - NHC'!E126)</f>
        <v/>
      </c>
      <c r="F127" s="70" t="str">
        <f>IF(OR('Services - NHC'!F126="",'Services - NHC'!F126="[Select]"),"",'Services - NHC'!F126)</f>
        <v/>
      </c>
      <c r="G127" s="26"/>
      <c r="H127" s="75"/>
      <c r="I127" s="75"/>
      <c r="J127" s="75"/>
      <c r="K127" s="75"/>
      <c r="L127" s="76">
        <f t="shared" si="3"/>
        <v>0</v>
      </c>
      <c r="M127" s="31"/>
    </row>
    <row r="128" spans="3:13" ht="12" customHeight="1" x14ac:dyDescent="0.2">
      <c r="C128" s="13"/>
      <c r="D128" s="19">
        <f>'Revenue - NHC'!D129</f>
        <v>118</v>
      </c>
      <c r="E128" s="69" t="str">
        <f>IF(OR('Services - NHC'!E127="",'Services - NHC'!E127="[Enter service]"),"",'Services - NHC'!E127)</f>
        <v/>
      </c>
      <c r="F128" s="70" t="str">
        <f>IF(OR('Services - NHC'!F127="",'Services - NHC'!F127="[Select]"),"",'Services - NHC'!F127)</f>
        <v/>
      </c>
      <c r="G128" s="26"/>
      <c r="H128" s="75"/>
      <c r="I128" s="75"/>
      <c r="J128" s="75"/>
      <c r="K128" s="75"/>
      <c r="L128" s="76">
        <f t="shared" si="3"/>
        <v>0</v>
      </c>
      <c r="M128" s="31"/>
    </row>
    <row r="129" spans="3:13" ht="12" customHeight="1" x14ac:dyDescent="0.2">
      <c r="C129" s="13"/>
      <c r="D129" s="19">
        <f>'Revenue - NHC'!D130</f>
        <v>119</v>
      </c>
      <c r="E129" s="69" t="str">
        <f>IF(OR('Services - NHC'!E128="",'Services - NHC'!E128="[Enter service]"),"",'Services - NHC'!E128)</f>
        <v/>
      </c>
      <c r="F129" s="70" t="str">
        <f>IF(OR('Services - NHC'!F128="",'Services - NHC'!F128="[Select]"),"",'Services - NHC'!F128)</f>
        <v/>
      </c>
      <c r="G129" s="26"/>
      <c r="H129" s="75"/>
      <c r="I129" s="75"/>
      <c r="J129" s="75"/>
      <c r="K129" s="75"/>
      <c r="L129" s="76">
        <f t="shared" si="3"/>
        <v>0</v>
      </c>
      <c r="M129" s="31"/>
    </row>
    <row r="130" spans="3:13" ht="12" customHeight="1" x14ac:dyDescent="0.2">
      <c r="C130" s="13"/>
      <c r="D130" s="19">
        <f>'Revenue - NHC'!D131</f>
        <v>120</v>
      </c>
      <c r="E130" s="69" t="str">
        <f>IF(OR('Services - NHC'!E129="",'Services - NHC'!E129="[Enter service]"),"",'Services - NHC'!E129)</f>
        <v/>
      </c>
      <c r="F130" s="70" t="str">
        <f>IF(OR('Services - NHC'!F129="",'Services - NHC'!F129="[Select]"),"",'Services - NHC'!F129)</f>
        <v/>
      </c>
      <c r="G130" s="26"/>
      <c r="H130" s="75"/>
      <c r="I130" s="75"/>
      <c r="J130" s="75"/>
      <c r="K130" s="75"/>
      <c r="L130" s="76">
        <f t="shared" si="3"/>
        <v>0</v>
      </c>
      <c r="M130" s="31"/>
    </row>
    <row r="131" spans="3:13" ht="12" customHeight="1" x14ac:dyDescent="0.2">
      <c r="C131" s="13"/>
      <c r="D131" s="19">
        <f>'Revenue - NHC'!D132</f>
        <v>121</v>
      </c>
      <c r="E131" s="69" t="str">
        <f>IF(OR('Services - NHC'!E130="",'Services - NHC'!E130="[Enter service]"),"",'Services - NHC'!E130)</f>
        <v/>
      </c>
      <c r="F131" s="70" t="str">
        <f>IF(OR('Services - NHC'!F130="",'Services - NHC'!F130="[Select]"),"",'Services - NHC'!F130)</f>
        <v/>
      </c>
      <c r="G131" s="26"/>
      <c r="H131" s="75"/>
      <c r="I131" s="75"/>
      <c r="J131" s="75"/>
      <c r="K131" s="75"/>
      <c r="L131" s="76">
        <f t="shared" si="3"/>
        <v>0</v>
      </c>
      <c r="M131" s="31"/>
    </row>
    <row r="132" spans="3:13" ht="12" customHeight="1" x14ac:dyDescent="0.2">
      <c r="C132" s="13"/>
      <c r="D132" s="19">
        <f>'Revenue - NHC'!D133</f>
        <v>122</v>
      </c>
      <c r="E132" s="69" t="str">
        <f>IF(OR('Services - NHC'!E131="",'Services - NHC'!E131="[Enter service]"),"",'Services - NHC'!E131)</f>
        <v/>
      </c>
      <c r="F132" s="70" t="str">
        <f>IF(OR('Services - NHC'!F131="",'Services - NHC'!F131="[Select]"),"",'Services - NHC'!F131)</f>
        <v/>
      </c>
      <c r="G132" s="26"/>
      <c r="H132" s="75"/>
      <c r="I132" s="75"/>
      <c r="J132" s="75"/>
      <c r="K132" s="75"/>
      <c r="L132" s="76">
        <f t="shared" si="3"/>
        <v>0</v>
      </c>
      <c r="M132" s="31"/>
    </row>
    <row r="133" spans="3:13" ht="12" customHeight="1" x14ac:dyDescent="0.2">
      <c r="C133" s="13"/>
      <c r="D133" s="19">
        <f>'Revenue - NHC'!D134</f>
        <v>123</v>
      </c>
      <c r="E133" s="69" t="str">
        <f>IF(OR('Services - NHC'!E132="",'Services - NHC'!E132="[Enter service]"),"",'Services - NHC'!E132)</f>
        <v/>
      </c>
      <c r="F133" s="70" t="str">
        <f>IF(OR('Services - NHC'!F132="",'Services - NHC'!F132="[Select]"),"",'Services - NHC'!F132)</f>
        <v/>
      </c>
      <c r="G133" s="26"/>
      <c r="H133" s="75"/>
      <c r="I133" s="75"/>
      <c r="J133" s="75"/>
      <c r="K133" s="75"/>
      <c r="L133" s="76">
        <f t="shared" si="3"/>
        <v>0</v>
      </c>
      <c r="M133" s="31"/>
    </row>
    <row r="134" spans="3:13" ht="12" customHeight="1" x14ac:dyDescent="0.2">
      <c r="C134" s="13"/>
      <c r="D134" s="19">
        <f>'Revenue - NHC'!D135</f>
        <v>124</v>
      </c>
      <c r="E134" s="69" t="str">
        <f>IF(OR('Services - NHC'!E133="",'Services - NHC'!E133="[Enter service]"),"",'Services - NHC'!E133)</f>
        <v/>
      </c>
      <c r="F134" s="70" t="str">
        <f>IF(OR('Services - NHC'!F133="",'Services - NHC'!F133="[Select]"),"",'Services - NHC'!F133)</f>
        <v/>
      </c>
      <c r="G134" s="26"/>
      <c r="H134" s="75"/>
      <c r="I134" s="75"/>
      <c r="J134" s="75"/>
      <c r="K134" s="75"/>
      <c r="L134" s="76">
        <f t="shared" si="3"/>
        <v>0</v>
      </c>
      <c r="M134" s="31"/>
    </row>
    <row r="135" spans="3:13" ht="12" customHeight="1" x14ac:dyDescent="0.2">
      <c r="C135" s="13"/>
      <c r="D135" s="19">
        <f>'Revenue - NHC'!D136</f>
        <v>125</v>
      </c>
      <c r="E135" s="69" t="str">
        <f>IF(OR('Services - NHC'!E134="",'Services - NHC'!E134="[Enter service]"),"",'Services - NHC'!E134)</f>
        <v/>
      </c>
      <c r="F135" s="70" t="str">
        <f>IF(OR('Services - NHC'!F134="",'Services - NHC'!F134="[Select]"),"",'Services - NHC'!F134)</f>
        <v/>
      </c>
      <c r="G135" s="26"/>
      <c r="H135" s="75"/>
      <c r="I135" s="75"/>
      <c r="J135" s="75"/>
      <c r="K135" s="75"/>
      <c r="L135" s="76">
        <f t="shared" si="3"/>
        <v>0</v>
      </c>
      <c r="M135" s="31"/>
    </row>
    <row r="136" spans="3:13" ht="12" customHeight="1" x14ac:dyDescent="0.2">
      <c r="C136" s="13"/>
      <c r="D136" s="19">
        <f>'Revenue - NHC'!D137</f>
        <v>126</v>
      </c>
      <c r="E136" s="69" t="str">
        <f>IF(OR('Services - NHC'!E135="",'Services - NHC'!E135="[Enter service]"),"",'Services - NHC'!E135)</f>
        <v/>
      </c>
      <c r="F136" s="70" t="str">
        <f>IF(OR('Services - NHC'!F135="",'Services - NHC'!F135="[Select]"),"",'Services - NHC'!F135)</f>
        <v/>
      </c>
      <c r="G136" s="26"/>
      <c r="H136" s="75"/>
      <c r="I136" s="75"/>
      <c r="J136" s="75"/>
      <c r="K136" s="75"/>
      <c r="L136" s="76">
        <f t="shared" si="3"/>
        <v>0</v>
      </c>
      <c r="M136" s="31"/>
    </row>
    <row r="137" spans="3:13" ht="12" customHeight="1" x14ac:dyDescent="0.2">
      <c r="C137" s="13"/>
      <c r="D137" s="19">
        <f>'Revenue - NHC'!D138</f>
        <v>127</v>
      </c>
      <c r="E137" s="69" t="str">
        <f>IF(OR('Services - NHC'!E136="",'Services - NHC'!E136="[Enter service]"),"",'Services - NHC'!E136)</f>
        <v/>
      </c>
      <c r="F137" s="70" t="str">
        <f>IF(OR('Services - NHC'!F136="",'Services - NHC'!F136="[Select]"),"",'Services - NHC'!F136)</f>
        <v/>
      </c>
      <c r="G137" s="26"/>
      <c r="H137" s="75"/>
      <c r="I137" s="75"/>
      <c r="J137" s="75"/>
      <c r="K137" s="75"/>
      <c r="L137" s="76">
        <f t="shared" si="3"/>
        <v>0</v>
      </c>
      <c r="M137" s="31"/>
    </row>
    <row r="138" spans="3:13" ht="12" customHeight="1" x14ac:dyDescent="0.2">
      <c r="C138" s="13"/>
      <c r="D138" s="19">
        <f>'Revenue - NHC'!D139</f>
        <v>128</v>
      </c>
      <c r="E138" s="69" t="str">
        <f>IF(OR('Services - NHC'!E137="",'Services - NHC'!E137="[Enter service]"),"",'Services - NHC'!E137)</f>
        <v/>
      </c>
      <c r="F138" s="70" t="str">
        <f>IF(OR('Services - NHC'!F137="",'Services - NHC'!F137="[Select]"),"",'Services - NHC'!F137)</f>
        <v/>
      </c>
      <c r="G138" s="26"/>
      <c r="H138" s="75"/>
      <c r="I138" s="75"/>
      <c r="J138" s="75"/>
      <c r="K138" s="75"/>
      <c r="L138" s="76">
        <f t="shared" si="3"/>
        <v>0</v>
      </c>
      <c r="M138" s="31"/>
    </row>
    <row r="139" spans="3:13" ht="12" customHeight="1" x14ac:dyDescent="0.2">
      <c r="C139" s="13"/>
      <c r="D139" s="19">
        <f>'Revenue - NHC'!D140</f>
        <v>129</v>
      </c>
      <c r="E139" s="69" t="str">
        <f>IF(OR('Services - NHC'!E138="",'Services - NHC'!E138="[Enter service]"),"",'Services - NHC'!E138)</f>
        <v/>
      </c>
      <c r="F139" s="70" t="str">
        <f>IF(OR('Services - NHC'!F138="",'Services - NHC'!F138="[Select]"),"",'Services - NHC'!F138)</f>
        <v/>
      </c>
      <c r="G139" s="26"/>
      <c r="H139" s="75"/>
      <c r="I139" s="75"/>
      <c r="J139" s="75"/>
      <c r="K139" s="75"/>
      <c r="L139" s="76">
        <f t="shared" si="3"/>
        <v>0</v>
      </c>
      <c r="M139" s="31"/>
    </row>
    <row r="140" spans="3:13" ht="12" customHeight="1" x14ac:dyDescent="0.2">
      <c r="C140" s="13"/>
      <c r="D140" s="19">
        <f>'Revenue - NHC'!D141</f>
        <v>130</v>
      </c>
      <c r="E140" s="69" t="str">
        <f>IF(OR('Services - NHC'!E139="",'Services - NHC'!E139="[Enter service]"),"",'Services - NHC'!E139)</f>
        <v/>
      </c>
      <c r="F140" s="70" t="str">
        <f>IF(OR('Services - NHC'!F139="",'Services - NHC'!F139="[Select]"),"",'Services - NHC'!F139)</f>
        <v/>
      </c>
      <c r="G140" s="26"/>
      <c r="H140" s="75"/>
      <c r="I140" s="75"/>
      <c r="J140" s="75"/>
      <c r="K140" s="75"/>
      <c r="L140" s="76">
        <f t="shared" si="3"/>
        <v>0</v>
      </c>
      <c r="M140" s="31"/>
    </row>
    <row r="141" spans="3:13" ht="12" customHeight="1" x14ac:dyDescent="0.2">
      <c r="C141" s="13"/>
      <c r="D141" s="19">
        <f>'Revenue - NHC'!D142</f>
        <v>131</v>
      </c>
      <c r="E141" s="69" t="str">
        <f>IF(OR('Services - NHC'!E140="",'Services - NHC'!E140="[Enter service]"),"",'Services - NHC'!E140)</f>
        <v/>
      </c>
      <c r="F141" s="70" t="str">
        <f>IF(OR('Services - NHC'!F140="",'Services - NHC'!F140="[Select]"),"",'Services - NHC'!F140)</f>
        <v/>
      </c>
      <c r="G141" s="26"/>
      <c r="H141" s="75"/>
      <c r="I141" s="75"/>
      <c r="J141" s="75"/>
      <c r="K141" s="75"/>
      <c r="L141" s="76">
        <f t="shared" si="3"/>
        <v>0</v>
      </c>
      <c r="M141" s="31"/>
    </row>
    <row r="142" spans="3:13" ht="12" customHeight="1" x14ac:dyDescent="0.2">
      <c r="C142" s="13"/>
      <c r="D142" s="19">
        <f>'Revenue - NHC'!D143</f>
        <v>132</v>
      </c>
      <c r="E142" s="69" t="str">
        <f>IF(OR('Services - NHC'!E141="",'Services - NHC'!E141="[Enter service]"),"",'Services - NHC'!E141)</f>
        <v/>
      </c>
      <c r="F142" s="70" t="str">
        <f>IF(OR('Services - NHC'!F141="",'Services - NHC'!F141="[Select]"),"",'Services - NHC'!F141)</f>
        <v/>
      </c>
      <c r="G142" s="26"/>
      <c r="H142" s="75"/>
      <c r="I142" s="75"/>
      <c r="J142" s="75"/>
      <c r="K142" s="75"/>
      <c r="L142" s="76">
        <f t="shared" si="3"/>
        <v>0</v>
      </c>
      <c r="M142" s="31"/>
    </row>
    <row r="143" spans="3:13" ht="12" customHeight="1" x14ac:dyDescent="0.2">
      <c r="C143" s="13"/>
      <c r="D143" s="19">
        <f>'Revenue - NHC'!D144</f>
        <v>133</v>
      </c>
      <c r="E143" s="69" t="str">
        <f>IF(OR('Services - NHC'!E142="",'Services - NHC'!E142="[Enter service]"),"",'Services - NHC'!E142)</f>
        <v/>
      </c>
      <c r="F143" s="70" t="str">
        <f>IF(OR('Services - NHC'!F142="",'Services - NHC'!F142="[Select]"),"",'Services - NHC'!F142)</f>
        <v/>
      </c>
      <c r="G143" s="26"/>
      <c r="H143" s="75"/>
      <c r="I143" s="75"/>
      <c r="J143" s="75"/>
      <c r="K143" s="75"/>
      <c r="L143" s="76">
        <f t="shared" si="3"/>
        <v>0</v>
      </c>
      <c r="M143" s="31"/>
    </row>
    <row r="144" spans="3:13" ht="12" customHeight="1" x14ac:dyDescent="0.2">
      <c r="C144" s="13"/>
      <c r="D144" s="19">
        <f>'Revenue - NHC'!D145</f>
        <v>134</v>
      </c>
      <c r="E144" s="69" t="str">
        <f>IF(OR('Services - NHC'!E143="",'Services - NHC'!E143="[Enter service]"),"",'Services - NHC'!E143)</f>
        <v/>
      </c>
      <c r="F144" s="70" t="str">
        <f>IF(OR('Services - NHC'!F143="",'Services - NHC'!F143="[Select]"),"",'Services - NHC'!F143)</f>
        <v/>
      </c>
      <c r="G144" s="26"/>
      <c r="H144" s="75"/>
      <c r="I144" s="75"/>
      <c r="J144" s="75"/>
      <c r="K144" s="75"/>
      <c r="L144" s="76">
        <f t="shared" si="3"/>
        <v>0</v>
      </c>
      <c r="M144" s="31"/>
    </row>
    <row r="145" spans="3:13" ht="12" customHeight="1" x14ac:dyDescent="0.2">
      <c r="C145" s="13"/>
      <c r="D145" s="19">
        <f>'Revenue - NHC'!D146</f>
        <v>135</v>
      </c>
      <c r="E145" s="69" t="str">
        <f>IF(OR('Services - NHC'!E144="",'Services - NHC'!E144="[Enter service]"),"",'Services - NHC'!E144)</f>
        <v/>
      </c>
      <c r="F145" s="70" t="str">
        <f>IF(OR('Services - NHC'!F144="",'Services - NHC'!F144="[Select]"),"",'Services - NHC'!F144)</f>
        <v/>
      </c>
      <c r="G145" s="26"/>
      <c r="H145" s="75"/>
      <c r="I145" s="75"/>
      <c r="J145" s="75"/>
      <c r="K145" s="75"/>
      <c r="L145" s="76">
        <f t="shared" si="3"/>
        <v>0</v>
      </c>
      <c r="M145" s="31"/>
    </row>
    <row r="146" spans="3:13" ht="12" customHeight="1" x14ac:dyDescent="0.2">
      <c r="C146" s="13"/>
      <c r="D146" s="19">
        <f>'Revenue - NHC'!D147</f>
        <v>136</v>
      </c>
      <c r="E146" s="69" t="str">
        <f>IF(OR('Services - NHC'!E145="",'Services - NHC'!E145="[Enter service]"),"",'Services - NHC'!E145)</f>
        <v/>
      </c>
      <c r="F146" s="70" t="str">
        <f>IF(OR('Services - NHC'!F145="",'Services - NHC'!F145="[Select]"),"",'Services - NHC'!F145)</f>
        <v/>
      </c>
      <c r="G146" s="26"/>
      <c r="H146" s="75"/>
      <c r="I146" s="75"/>
      <c r="J146" s="75"/>
      <c r="K146" s="75"/>
      <c r="L146" s="76">
        <f t="shared" si="3"/>
        <v>0</v>
      </c>
      <c r="M146" s="31"/>
    </row>
    <row r="147" spans="3:13" ht="12" customHeight="1" x14ac:dyDescent="0.2">
      <c r="C147" s="13"/>
      <c r="D147" s="19">
        <f>'Revenue - NHC'!D148</f>
        <v>137</v>
      </c>
      <c r="E147" s="69" t="str">
        <f>IF(OR('Services - NHC'!E146="",'Services - NHC'!E146="[Enter service]"),"",'Services - NHC'!E146)</f>
        <v/>
      </c>
      <c r="F147" s="70" t="str">
        <f>IF(OR('Services - NHC'!F146="",'Services - NHC'!F146="[Select]"),"",'Services - NHC'!F146)</f>
        <v/>
      </c>
      <c r="G147" s="26"/>
      <c r="H147" s="75"/>
      <c r="I147" s="75"/>
      <c r="J147" s="75"/>
      <c r="K147" s="75"/>
      <c r="L147" s="76">
        <f t="shared" si="3"/>
        <v>0</v>
      </c>
      <c r="M147" s="31"/>
    </row>
    <row r="148" spans="3:13" ht="12" customHeight="1" x14ac:dyDescent="0.2">
      <c r="C148" s="13"/>
      <c r="D148" s="19">
        <f>'Revenue - NHC'!D149</f>
        <v>138</v>
      </c>
      <c r="E148" s="69" t="str">
        <f>IF(OR('Services - NHC'!E147="",'Services - NHC'!E147="[Enter service]"),"",'Services - NHC'!E147)</f>
        <v/>
      </c>
      <c r="F148" s="70" t="str">
        <f>IF(OR('Services - NHC'!F147="",'Services - NHC'!F147="[Select]"),"",'Services - NHC'!F147)</f>
        <v/>
      </c>
      <c r="G148" s="26"/>
      <c r="H148" s="75"/>
      <c r="I148" s="75"/>
      <c r="J148" s="75"/>
      <c r="K148" s="75"/>
      <c r="L148" s="76">
        <f t="shared" si="3"/>
        <v>0</v>
      </c>
      <c r="M148" s="31"/>
    </row>
    <row r="149" spans="3:13" ht="12" customHeight="1" x14ac:dyDescent="0.2">
      <c r="C149" s="13"/>
      <c r="D149" s="19">
        <f>'Revenue - NHC'!D150</f>
        <v>139</v>
      </c>
      <c r="E149" s="69" t="str">
        <f>IF(OR('Services - NHC'!E148="",'Services - NHC'!E148="[Enter service]"),"",'Services - NHC'!E148)</f>
        <v/>
      </c>
      <c r="F149" s="70" t="str">
        <f>IF(OR('Services - NHC'!F148="",'Services - NHC'!F148="[Select]"),"",'Services - NHC'!F148)</f>
        <v/>
      </c>
      <c r="G149" s="26"/>
      <c r="H149" s="75"/>
      <c r="I149" s="75"/>
      <c r="J149" s="75"/>
      <c r="K149" s="75"/>
      <c r="L149" s="76">
        <f t="shared" si="3"/>
        <v>0</v>
      </c>
      <c r="M149" s="31"/>
    </row>
    <row r="150" spans="3:13" ht="12" customHeight="1" x14ac:dyDescent="0.2">
      <c r="C150" s="13"/>
      <c r="D150" s="19">
        <f>'Revenue - NHC'!D151</f>
        <v>140</v>
      </c>
      <c r="E150" s="69" t="str">
        <f>IF(OR('Services - NHC'!E149="",'Services - NHC'!E149="[Enter service]"),"",'Services - NHC'!E149)</f>
        <v/>
      </c>
      <c r="F150" s="70" t="str">
        <f>IF(OR('Services - NHC'!F149="",'Services - NHC'!F149="[Select]"),"",'Services - NHC'!F149)</f>
        <v/>
      </c>
      <c r="G150" s="26"/>
      <c r="H150" s="75"/>
      <c r="I150" s="75"/>
      <c r="J150" s="75"/>
      <c r="K150" s="75"/>
      <c r="L150" s="76">
        <f t="shared" si="3"/>
        <v>0</v>
      </c>
      <c r="M150" s="31"/>
    </row>
    <row r="151" spans="3:13" ht="12" customHeight="1" collapsed="1" thickBot="1" x14ac:dyDescent="0.25">
      <c r="C151" s="13"/>
      <c r="D151" s="19"/>
      <c r="E151" s="77" t="s">
        <v>91</v>
      </c>
      <c r="F151" s="78"/>
      <c r="G151" s="26"/>
      <c r="H151" s="79"/>
      <c r="I151" s="79"/>
      <c r="J151" s="79"/>
      <c r="K151" s="79">
        <v>9149000</v>
      </c>
      <c r="L151" s="76">
        <f t="shared" si="3"/>
        <v>9149000</v>
      </c>
      <c r="M151" s="31"/>
    </row>
    <row r="152" spans="3:13" ht="12" customHeight="1" thickTop="1" x14ac:dyDescent="0.2">
      <c r="C152" s="13"/>
      <c r="D152" s="14"/>
      <c r="E152" s="50" t="s">
        <v>90</v>
      </c>
      <c r="F152" s="51"/>
      <c r="G152" s="26"/>
      <c r="H152" s="52">
        <f>+SUM(H11:H151)</f>
        <v>102047311.17999998</v>
      </c>
      <c r="I152" s="52">
        <f>+SUM(I11:I151)</f>
        <v>45712404.959999986</v>
      </c>
      <c r="J152" s="52">
        <f>+SUM(J11:J151)</f>
        <v>33200000</v>
      </c>
      <c r="K152" s="52">
        <f>+SUM(K11:K151)</f>
        <v>257151335.88999999</v>
      </c>
      <c r="L152" s="53">
        <f>SUM(H152:K152)</f>
        <v>438111052.02999997</v>
      </c>
      <c r="M152" s="31"/>
    </row>
    <row r="153" spans="3:13" ht="12.6" customHeight="1" thickBot="1" x14ac:dyDescent="0.25">
      <c r="C153" s="32"/>
      <c r="D153" s="33"/>
      <c r="E153" s="34"/>
      <c r="F153" s="35"/>
      <c r="G153" s="128"/>
      <c r="H153" s="33"/>
      <c r="I153" s="36"/>
      <c r="J153" s="36"/>
      <c r="K153" s="36"/>
      <c r="L153" s="36"/>
      <c r="M153" s="48"/>
    </row>
    <row r="154" spans="3:13" x14ac:dyDescent="0.2">
      <c r="F154" s="6"/>
      <c r="G154" s="6"/>
      <c r="K154" s="38"/>
      <c r="L154" s="38"/>
    </row>
    <row r="155" spans="3:13" x14ac:dyDescent="0.2">
      <c r="F155" s="6"/>
      <c r="G155" s="6"/>
    </row>
    <row r="156" spans="3:13" ht="13.5" thickBot="1" x14ac:dyDescent="0.25">
      <c r="F156" s="6"/>
      <c r="G156" s="6"/>
    </row>
    <row r="157" spans="3:13" x14ac:dyDescent="0.2">
      <c r="C157" s="426"/>
      <c r="D157" s="427"/>
      <c r="E157" s="427"/>
      <c r="F157" s="404"/>
      <c r="G157" s="404"/>
      <c r="H157" s="405"/>
    </row>
    <row r="158" spans="3:13" x14ac:dyDescent="0.2">
      <c r="C158" s="13"/>
      <c r="D158" s="14"/>
      <c r="E158" s="25" t="s">
        <v>273</v>
      </c>
      <c r="F158" s="15"/>
      <c r="G158" s="15"/>
      <c r="H158" s="31"/>
    </row>
    <row r="159" spans="3:13" x14ac:dyDescent="0.2">
      <c r="C159" s="13"/>
      <c r="D159" s="14"/>
      <c r="E159" s="6" t="s">
        <v>276</v>
      </c>
      <c r="F159" s="15" t="s">
        <v>268</v>
      </c>
      <c r="G159" s="15"/>
      <c r="H159" s="31"/>
    </row>
    <row r="160" spans="3:13" x14ac:dyDescent="0.2">
      <c r="C160" s="13"/>
      <c r="D160" s="14"/>
      <c r="E160" s="409" t="s">
        <v>1019</v>
      </c>
      <c r="F160" s="410">
        <v>8118000</v>
      </c>
      <c r="G160" s="411"/>
      <c r="H160" s="31"/>
    </row>
    <row r="161" spans="3:8" x14ac:dyDescent="0.2">
      <c r="C161" s="13"/>
      <c r="D161" s="14"/>
      <c r="E161" s="409" t="s">
        <v>1020</v>
      </c>
      <c r="F161" s="410">
        <v>653000</v>
      </c>
      <c r="G161" s="411"/>
      <c r="H161" s="31"/>
    </row>
    <row r="162" spans="3:8" x14ac:dyDescent="0.2">
      <c r="C162" s="13"/>
      <c r="D162" s="14"/>
      <c r="E162" s="409" t="s">
        <v>1023</v>
      </c>
      <c r="F162" s="410">
        <v>378000</v>
      </c>
      <c r="G162" s="411"/>
      <c r="H162" s="31"/>
    </row>
    <row r="163" spans="3:8" x14ac:dyDescent="0.2">
      <c r="C163" s="13"/>
      <c r="D163" s="14"/>
      <c r="E163" s="409" t="s">
        <v>270</v>
      </c>
      <c r="F163" s="410"/>
      <c r="G163" s="411"/>
      <c r="H163" s="31"/>
    </row>
    <row r="164" spans="3:8" x14ac:dyDescent="0.2">
      <c r="C164" s="13"/>
      <c r="D164" s="14"/>
      <c r="E164" s="409" t="s">
        <v>270</v>
      </c>
      <c r="F164" s="410"/>
      <c r="G164" s="411"/>
      <c r="H164" s="31"/>
    </row>
    <row r="165" spans="3:8" x14ac:dyDescent="0.2">
      <c r="C165" s="13"/>
      <c r="D165" s="14"/>
      <c r="E165" s="409" t="s">
        <v>270</v>
      </c>
      <c r="F165" s="410"/>
      <c r="G165" s="411"/>
      <c r="H165" s="31"/>
    </row>
    <row r="166" spans="3:8" x14ac:dyDescent="0.2">
      <c r="C166" s="13"/>
      <c r="D166" s="14"/>
      <c r="E166" s="409" t="s">
        <v>270</v>
      </c>
      <c r="F166" s="410"/>
      <c r="G166" s="411"/>
      <c r="H166" s="31"/>
    </row>
    <row r="167" spans="3:8" x14ac:dyDescent="0.2">
      <c r="C167" s="13"/>
      <c r="D167" s="14"/>
      <c r="E167" s="409" t="s">
        <v>270</v>
      </c>
      <c r="F167" s="410"/>
      <c r="G167" s="411"/>
      <c r="H167" s="31"/>
    </row>
    <row r="168" spans="3:8" x14ac:dyDescent="0.2">
      <c r="C168" s="13"/>
      <c r="D168" s="14"/>
      <c r="E168" s="409" t="s">
        <v>270</v>
      </c>
      <c r="F168" s="410"/>
      <c r="G168" s="411"/>
      <c r="H168" s="31"/>
    </row>
    <row r="169" spans="3:8" x14ac:dyDescent="0.2">
      <c r="C169" s="13"/>
      <c r="D169" s="14"/>
      <c r="E169" s="409" t="s">
        <v>270</v>
      </c>
      <c r="F169" s="410"/>
      <c r="G169" s="411"/>
      <c r="H169" s="31"/>
    </row>
    <row r="170" spans="3:8" x14ac:dyDescent="0.2">
      <c r="C170" s="13"/>
      <c r="D170" s="14"/>
      <c r="E170" s="409" t="s">
        <v>270</v>
      </c>
      <c r="F170" s="410"/>
      <c r="G170" s="411"/>
      <c r="H170" s="31"/>
    </row>
    <row r="171" spans="3:8" x14ac:dyDescent="0.2">
      <c r="C171" s="13"/>
      <c r="D171" s="14"/>
      <c r="E171" s="409" t="s">
        <v>270</v>
      </c>
      <c r="F171" s="410"/>
      <c r="G171" s="411"/>
      <c r="H171" s="31"/>
    </row>
    <row r="172" spans="3:8" x14ac:dyDescent="0.2">
      <c r="C172" s="13"/>
      <c r="D172" s="14"/>
      <c r="E172" s="409" t="s">
        <v>270</v>
      </c>
      <c r="F172" s="410"/>
      <c r="G172" s="411"/>
      <c r="H172" s="31"/>
    </row>
    <row r="173" spans="3:8" x14ac:dyDescent="0.2">
      <c r="C173" s="13"/>
      <c r="D173" s="14"/>
      <c r="E173" s="29" t="s">
        <v>90</v>
      </c>
      <c r="F173" s="411">
        <f>SUM(F160:F172)</f>
        <v>9149000</v>
      </c>
      <c r="G173" s="411"/>
      <c r="H173" s="31"/>
    </row>
    <row r="174" spans="3:8" x14ac:dyDescent="0.2">
      <c r="C174" s="13"/>
      <c r="D174" s="14"/>
      <c r="E174" s="29"/>
      <c r="F174" s="26"/>
      <c r="G174" s="26"/>
      <c r="H174" s="31"/>
    </row>
    <row r="175" spans="3:8" x14ac:dyDescent="0.2">
      <c r="C175" s="13"/>
      <c r="D175" s="14"/>
      <c r="E175" s="29" t="s">
        <v>274</v>
      </c>
      <c r="F175" s="424">
        <f>L151</f>
        <v>9149000</v>
      </c>
      <c r="G175" s="424"/>
      <c r="H175" s="31"/>
    </row>
    <row r="176" spans="3:8" x14ac:dyDescent="0.2">
      <c r="C176" s="13"/>
      <c r="D176" s="14"/>
      <c r="E176" s="30" t="s">
        <v>220</v>
      </c>
      <c r="F176" s="423">
        <f>F173-F175</f>
        <v>0</v>
      </c>
      <c r="G176" s="424"/>
      <c r="H176" s="31"/>
    </row>
    <row r="177" spans="3:8" ht="14.25" x14ac:dyDescent="0.2">
      <c r="C177" s="13"/>
      <c r="D177" s="14"/>
      <c r="E177" s="417" t="s">
        <v>269</v>
      </c>
      <c r="F177" s="428" t="str">
        <f>IF(F176="","",IF(F176=0,"OK","ISSUE"))</f>
        <v>OK</v>
      </c>
      <c r="G177" s="416"/>
      <c r="H177" s="31"/>
    </row>
    <row r="178" spans="3:8" x14ac:dyDescent="0.2">
      <c r="C178" s="13"/>
      <c r="D178" s="14"/>
      <c r="G178" s="418"/>
      <c r="H178" s="31"/>
    </row>
    <row r="179" spans="3:8" ht="13.5" thickBot="1" x14ac:dyDescent="0.25">
      <c r="C179" s="124"/>
      <c r="D179" s="263"/>
      <c r="E179" s="263"/>
      <c r="F179" s="425"/>
      <c r="G179" s="425"/>
      <c r="H179" s="12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1" priority="1" operator="equal">
      <formula>"OK"</formula>
    </cfRule>
    <cfRule type="cellIs" dxfId="40" priority="2" operator="equal">
      <formula>"ISSUE"</formula>
    </cfRule>
  </conditionalFormatting>
  <pageMargins left="0.23622047244094491" right="0.23622047244094491" top="0.74803149606299213" bottom="0.74803149606299213" header="0.31496062992125984" footer="0.31496062992125984"/>
  <pageSetup paperSize="8" scale="99" fitToHeight="3"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5" tint="0.39997558519241921"/>
    <pageSetUpPr fitToPage="1"/>
  </sheetPr>
  <dimension ref="A1:V339"/>
  <sheetViews>
    <sheetView zoomScale="80" zoomScaleNormal="80" zoomScalePageLayoutView="80" workbookViewId="0">
      <pane xSplit="5" ySplit="4" topLeftCell="F7" activePane="bottomRight" state="frozen"/>
      <selection activeCell="A10" sqref="A10"/>
      <selection pane="topRight" activeCell="A10" sqref="A10"/>
      <selection pane="bottomLeft" activeCell="A10" sqref="A10"/>
      <selection pane="bottomRight" activeCell="I31" sqref="I3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3" customWidth="1"/>
    <col min="6" max="6" width="19.33203125" style="54" customWidth="1"/>
    <col min="7" max="7" width="6.1640625" style="54" customWidth="1"/>
    <col min="8" max="9" width="50.1640625" style="6" customWidth="1"/>
    <col min="10" max="10" width="3.33203125" style="6" customWidth="1"/>
    <col min="11" max="13" width="17.33203125" style="6" customWidth="1"/>
    <col min="14" max="14" width="21.6640625" style="6" customWidth="1"/>
    <col min="15" max="15" width="22.83203125" style="6" customWidth="1"/>
    <col min="16" max="16" width="17.33203125" style="6" customWidth="1"/>
    <col min="17" max="17" width="21.5" style="6" customWidth="1"/>
    <col min="18" max="18" width="21" style="6" bestFit="1"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187</v>
      </c>
      <c r="H2" s="14"/>
    </row>
    <row r="3" spans="1:22" ht="16.350000000000001" customHeight="1" x14ac:dyDescent="0.2">
      <c r="B3" s="43" t="str">
        <f>'Revenue - NHC'!B3</f>
        <v>Casey (C)</v>
      </c>
    </row>
    <row r="4" spans="1:22" ht="12" customHeight="1" thickBot="1" x14ac:dyDescent="0.25">
      <c r="C4" s="14"/>
      <c r="D4" s="45"/>
      <c r="E4" s="85"/>
      <c r="F4" s="85"/>
      <c r="G4" s="85"/>
      <c r="H4" s="85"/>
      <c r="I4" s="85"/>
      <c r="J4" s="85"/>
      <c r="K4" s="85"/>
      <c r="L4" s="85"/>
      <c r="M4" s="85"/>
      <c r="N4" s="85"/>
      <c r="O4" s="85"/>
      <c r="P4" s="14"/>
      <c r="Q4" s="14"/>
      <c r="R4" s="14"/>
      <c r="S4" s="14"/>
      <c r="T4" s="14"/>
      <c r="U4" s="14"/>
      <c r="V4" s="14"/>
    </row>
    <row r="5" spans="1:22" ht="9.75" customHeight="1" x14ac:dyDescent="0.2">
      <c r="C5" s="118"/>
      <c r="D5" s="119"/>
      <c r="E5" s="120"/>
      <c r="F5" s="121"/>
      <c r="G5" s="122"/>
      <c r="H5" s="122"/>
      <c r="I5" s="122"/>
      <c r="J5" s="122"/>
      <c r="K5" s="122"/>
      <c r="L5" s="122"/>
      <c r="M5" s="122"/>
      <c r="N5" s="122"/>
      <c r="O5" s="122"/>
      <c r="P5" s="122"/>
      <c r="Q5" s="122"/>
      <c r="R5" s="122"/>
      <c r="S5" s="122"/>
      <c r="T5" s="122"/>
      <c r="U5" s="123"/>
      <c r="V5" s="14"/>
    </row>
    <row r="6" spans="1:22" ht="15" customHeight="1" x14ac:dyDescent="0.2">
      <c r="C6" s="13"/>
      <c r="D6" s="45"/>
      <c r="E6" s="85"/>
      <c r="F6" s="56"/>
      <c r="G6" s="14"/>
      <c r="H6" s="14"/>
      <c r="I6" s="14"/>
      <c r="J6" s="14"/>
      <c r="K6" s="651" t="s">
        <v>72</v>
      </c>
      <c r="L6" s="652"/>
      <c r="M6" s="652"/>
      <c r="N6" s="652"/>
      <c r="O6" s="652"/>
      <c r="P6" s="652"/>
      <c r="Q6" s="652"/>
      <c r="R6" s="652"/>
      <c r="S6" s="652"/>
      <c r="T6" s="653"/>
      <c r="U6" s="31"/>
      <c r="V6" s="14"/>
    </row>
    <row r="7" spans="1:22" ht="9.75" customHeight="1" x14ac:dyDescent="0.2">
      <c r="C7" s="13"/>
      <c r="D7" s="45"/>
      <c r="E7" s="85"/>
      <c r="F7" s="56"/>
      <c r="G7" s="14"/>
      <c r="H7" s="14"/>
      <c r="I7" s="14"/>
      <c r="J7" s="14"/>
      <c r="K7" s="14"/>
      <c r="L7" s="14"/>
      <c r="M7" s="14"/>
      <c r="N7" s="14"/>
      <c r="O7" s="14"/>
      <c r="P7" s="14"/>
      <c r="Q7" s="14"/>
      <c r="R7" s="14"/>
      <c r="S7" s="14"/>
      <c r="T7" s="14"/>
      <c r="U7" s="31"/>
      <c r="V7" s="14"/>
    </row>
    <row r="8" spans="1:22" ht="30" customHeight="1" x14ac:dyDescent="0.2">
      <c r="C8" s="13"/>
      <c r="D8" s="14"/>
      <c r="E8" s="85"/>
      <c r="F8" s="698" t="s">
        <v>116</v>
      </c>
      <c r="G8" s="699"/>
      <c r="H8" s="700"/>
      <c r="I8" s="655" t="s">
        <v>173</v>
      </c>
      <c r="J8" s="14"/>
      <c r="K8" s="704" t="s">
        <v>192</v>
      </c>
      <c r="L8" s="705"/>
      <c r="M8" s="706"/>
      <c r="N8" s="664" t="s">
        <v>110</v>
      </c>
      <c r="O8" s="665"/>
      <c r="P8" s="665"/>
      <c r="Q8" s="665"/>
      <c r="R8" s="666"/>
      <c r="S8" s="654" t="s">
        <v>125</v>
      </c>
      <c r="T8" s="654" t="s">
        <v>98</v>
      </c>
      <c r="U8" s="31"/>
      <c r="V8" s="14"/>
    </row>
    <row r="9" spans="1:22" ht="25.5" x14ac:dyDescent="0.2">
      <c r="C9" s="13"/>
      <c r="D9" s="14"/>
      <c r="E9" s="126"/>
      <c r="F9" s="701"/>
      <c r="G9" s="702"/>
      <c r="H9" s="703"/>
      <c r="I9" s="656"/>
      <c r="J9" s="14"/>
      <c r="K9" s="234" t="s">
        <v>126</v>
      </c>
      <c r="L9" s="234" t="s">
        <v>133</v>
      </c>
      <c r="M9" s="234" t="s">
        <v>172</v>
      </c>
      <c r="N9" s="110" t="s">
        <v>112</v>
      </c>
      <c r="O9" s="110" t="s">
        <v>113</v>
      </c>
      <c r="P9" s="110" t="s">
        <v>114</v>
      </c>
      <c r="Q9" s="110" t="s">
        <v>115</v>
      </c>
      <c r="R9" s="110" t="s">
        <v>90</v>
      </c>
      <c r="S9" s="654"/>
      <c r="T9" s="654"/>
      <c r="U9" s="31"/>
      <c r="V9" s="14"/>
    </row>
    <row r="10" spans="1:22" x14ac:dyDescent="0.2">
      <c r="C10" s="13"/>
      <c r="D10" s="14"/>
      <c r="E10" s="126"/>
      <c r="F10" s="159"/>
      <c r="G10" s="159"/>
      <c r="H10" s="159"/>
      <c r="I10" s="159"/>
      <c r="J10" s="14"/>
      <c r="K10" s="56" t="s">
        <v>174</v>
      </c>
      <c r="L10" s="56" t="s">
        <v>174</v>
      </c>
      <c r="M10" s="56" t="s">
        <v>174</v>
      </c>
      <c r="N10" s="56" t="s">
        <v>175</v>
      </c>
      <c r="O10" s="56" t="s">
        <v>175</v>
      </c>
      <c r="P10" s="56" t="s">
        <v>175</v>
      </c>
      <c r="Q10" s="56" t="s">
        <v>175</v>
      </c>
      <c r="R10" s="56" t="s">
        <v>175</v>
      </c>
      <c r="S10" s="56"/>
      <c r="T10" s="56" t="s">
        <v>175</v>
      </c>
      <c r="U10" s="31"/>
      <c r="V10" s="14"/>
    </row>
    <row r="11" spans="1:22" ht="6.75" customHeight="1" x14ac:dyDescent="0.2">
      <c r="C11" s="13"/>
      <c r="D11" s="14"/>
      <c r="E11" s="85"/>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93" t="s">
        <v>851</v>
      </c>
      <c r="F12" s="694" t="s">
        <v>852</v>
      </c>
      <c r="G12" s="695"/>
      <c r="H12" s="696"/>
      <c r="I12" s="542" t="s">
        <v>323</v>
      </c>
      <c r="J12" s="14"/>
      <c r="K12" s="697">
        <v>100</v>
      </c>
      <c r="L12" s="697"/>
      <c r="M12" s="697"/>
      <c r="N12" s="697">
        <v>82700000</v>
      </c>
      <c r="O12" s="697"/>
      <c r="P12" s="697"/>
      <c r="Q12" s="697"/>
      <c r="R12" s="707">
        <f>SUM(N12:Q16)</f>
        <v>82700000</v>
      </c>
      <c r="S12" s="113" t="s">
        <v>117</v>
      </c>
      <c r="T12" s="114">
        <v>4000000</v>
      </c>
      <c r="U12" s="31"/>
      <c r="V12" s="14"/>
    </row>
    <row r="13" spans="1:22" ht="12" customHeight="1" x14ac:dyDescent="0.2">
      <c r="C13" s="13"/>
      <c r="D13" s="19"/>
      <c r="E13" s="672"/>
      <c r="F13" s="677"/>
      <c r="G13" s="678"/>
      <c r="H13" s="679"/>
      <c r="I13" s="81" t="s">
        <v>411</v>
      </c>
      <c r="J13" s="14"/>
      <c r="K13" s="668"/>
      <c r="L13" s="668"/>
      <c r="M13" s="668"/>
      <c r="N13" s="668"/>
      <c r="O13" s="668"/>
      <c r="P13" s="668"/>
      <c r="Q13" s="668"/>
      <c r="R13" s="660"/>
      <c r="S13" s="67" t="s">
        <v>120</v>
      </c>
      <c r="T13" s="115">
        <v>2000000</v>
      </c>
      <c r="U13" s="31"/>
      <c r="V13" s="14"/>
    </row>
    <row r="14" spans="1:22" ht="12" customHeight="1" x14ac:dyDescent="0.2">
      <c r="C14" s="13"/>
      <c r="D14" s="19"/>
      <c r="E14" s="672"/>
      <c r="F14" s="677"/>
      <c r="G14" s="678"/>
      <c r="H14" s="679"/>
      <c r="I14" s="81" t="s">
        <v>412</v>
      </c>
      <c r="J14" s="14"/>
      <c r="K14" s="668"/>
      <c r="L14" s="668"/>
      <c r="M14" s="668"/>
      <c r="N14" s="668"/>
      <c r="O14" s="668"/>
      <c r="P14" s="668"/>
      <c r="Q14" s="668"/>
      <c r="R14" s="660"/>
      <c r="S14" s="67" t="s">
        <v>111</v>
      </c>
      <c r="T14" s="115">
        <v>76700000</v>
      </c>
      <c r="U14" s="31"/>
      <c r="V14" s="14"/>
    </row>
    <row r="15" spans="1:22" ht="12" customHeight="1" x14ac:dyDescent="0.2">
      <c r="C15" s="13"/>
      <c r="D15" s="19"/>
      <c r="E15" s="672"/>
      <c r="F15" s="677"/>
      <c r="G15" s="678"/>
      <c r="H15" s="679"/>
      <c r="I15" s="81" t="s">
        <v>339</v>
      </c>
      <c r="J15" s="14"/>
      <c r="K15" s="668"/>
      <c r="L15" s="668"/>
      <c r="M15" s="668"/>
      <c r="N15" s="668"/>
      <c r="O15" s="668"/>
      <c r="P15" s="668"/>
      <c r="Q15" s="668"/>
      <c r="R15" s="660"/>
      <c r="S15" s="67"/>
      <c r="T15" s="115"/>
      <c r="U15" s="31"/>
      <c r="V15" s="14"/>
    </row>
    <row r="16" spans="1:22" ht="48" customHeight="1" x14ac:dyDescent="0.2">
      <c r="C16" s="13"/>
      <c r="D16" s="19"/>
      <c r="E16" s="684"/>
      <c r="F16" s="680"/>
      <c r="G16" s="681"/>
      <c r="H16" s="682"/>
      <c r="I16" s="81" t="s">
        <v>359</v>
      </c>
      <c r="J16" s="14"/>
      <c r="K16" s="669"/>
      <c r="L16" s="669"/>
      <c r="M16" s="669"/>
      <c r="N16" s="669"/>
      <c r="O16" s="669"/>
      <c r="P16" s="669"/>
      <c r="Q16" s="669"/>
      <c r="R16" s="670"/>
      <c r="S16" s="160" t="s">
        <v>90</v>
      </c>
      <c r="T16" s="116">
        <f>SUM(T12:T15)</f>
        <v>82700000</v>
      </c>
      <c r="U16" s="31"/>
      <c r="V16" s="14"/>
    </row>
    <row r="17" spans="3:22" ht="12" customHeight="1" x14ac:dyDescent="0.2">
      <c r="C17" s="13"/>
      <c r="D17" s="19">
        <f>D12+1</f>
        <v>2</v>
      </c>
      <c r="E17" s="671" t="s">
        <v>853</v>
      </c>
      <c r="F17" s="674" t="s">
        <v>1168</v>
      </c>
      <c r="G17" s="675"/>
      <c r="H17" s="676"/>
      <c r="I17" s="68" t="s">
        <v>368</v>
      </c>
      <c r="J17" s="14"/>
      <c r="K17" s="667">
        <v>100</v>
      </c>
      <c r="L17" s="667"/>
      <c r="M17" s="667"/>
      <c r="N17" s="667"/>
      <c r="O17" s="667"/>
      <c r="P17" s="667">
        <v>5931000</v>
      </c>
      <c r="Q17" s="667">
        <v>1482000</v>
      </c>
      <c r="R17" s="659">
        <f t="shared" ref="R17" si="0">SUM(N17:Q21)</f>
        <v>7413000</v>
      </c>
      <c r="S17" s="82" t="s">
        <v>92</v>
      </c>
      <c r="T17" s="117">
        <v>3482000</v>
      </c>
      <c r="U17" s="31"/>
      <c r="V17" s="14"/>
    </row>
    <row r="18" spans="3:22" ht="12" customHeight="1" x14ac:dyDescent="0.2">
      <c r="C18" s="13"/>
      <c r="D18" s="19"/>
      <c r="E18" s="672"/>
      <c r="F18" s="677"/>
      <c r="G18" s="678"/>
      <c r="H18" s="679"/>
      <c r="I18" s="68" t="s">
        <v>499</v>
      </c>
      <c r="J18" s="14"/>
      <c r="K18" s="668"/>
      <c r="L18" s="668"/>
      <c r="M18" s="668"/>
      <c r="N18" s="668"/>
      <c r="O18" s="668"/>
      <c r="P18" s="668"/>
      <c r="Q18" s="668"/>
      <c r="R18" s="660"/>
      <c r="S18" s="67" t="s">
        <v>120</v>
      </c>
      <c r="T18" s="117">
        <v>1000000</v>
      </c>
      <c r="U18" s="31"/>
      <c r="V18" s="14"/>
    </row>
    <row r="19" spans="3:22" ht="12" customHeight="1" x14ac:dyDescent="0.2">
      <c r="C19" s="13"/>
      <c r="D19" s="19"/>
      <c r="E19" s="672"/>
      <c r="F19" s="677"/>
      <c r="G19" s="678"/>
      <c r="H19" s="679"/>
      <c r="I19" s="68" t="s">
        <v>429</v>
      </c>
      <c r="J19" s="14"/>
      <c r="K19" s="668"/>
      <c r="L19" s="668"/>
      <c r="M19" s="668"/>
      <c r="N19" s="668"/>
      <c r="O19" s="668"/>
      <c r="P19" s="668"/>
      <c r="Q19" s="668"/>
      <c r="R19" s="660"/>
      <c r="S19" s="67"/>
      <c r="T19" s="117"/>
      <c r="U19" s="31"/>
      <c r="V19" s="14"/>
    </row>
    <row r="20" spans="3:22" ht="12" customHeight="1" x14ac:dyDescent="0.2">
      <c r="C20" s="13"/>
      <c r="D20" s="19"/>
      <c r="E20" s="672"/>
      <c r="F20" s="677"/>
      <c r="G20" s="678"/>
      <c r="H20" s="679"/>
      <c r="I20" s="81" t="s">
        <v>412</v>
      </c>
      <c r="J20" s="14"/>
      <c r="K20" s="668"/>
      <c r="L20" s="668"/>
      <c r="M20" s="668"/>
      <c r="N20" s="668"/>
      <c r="O20" s="668"/>
      <c r="P20" s="668"/>
      <c r="Q20" s="668"/>
      <c r="R20" s="660"/>
      <c r="S20" s="67"/>
      <c r="T20" s="117"/>
      <c r="U20" s="31"/>
      <c r="V20" s="14"/>
    </row>
    <row r="21" spans="3:22" ht="61.5" customHeight="1" x14ac:dyDescent="0.2">
      <c r="C21" s="13"/>
      <c r="D21" s="19"/>
      <c r="E21" s="684"/>
      <c r="F21" s="680"/>
      <c r="G21" s="681"/>
      <c r="H21" s="682"/>
      <c r="I21" s="68"/>
      <c r="J21" s="14"/>
      <c r="K21" s="669"/>
      <c r="L21" s="669"/>
      <c r="M21" s="669"/>
      <c r="N21" s="669"/>
      <c r="O21" s="669"/>
      <c r="P21" s="669"/>
      <c r="Q21" s="669"/>
      <c r="R21" s="670"/>
      <c r="S21" s="160" t="s">
        <v>90</v>
      </c>
      <c r="T21" s="116">
        <f>SUM(T17:T20)</f>
        <v>4482000</v>
      </c>
      <c r="U21" s="31"/>
      <c r="V21" s="14"/>
    </row>
    <row r="22" spans="3:22" ht="12" customHeight="1" x14ac:dyDescent="0.2">
      <c r="C22" s="13"/>
      <c r="D22" s="19">
        <f t="shared" ref="D22" si="1">D17+1</f>
        <v>3</v>
      </c>
      <c r="E22" s="671" t="s">
        <v>862</v>
      </c>
      <c r="F22" s="674" t="s">
        <v>1169</v>
      </c>
      <c r="G22" s="675"/>
      <c r="H22" s="676"/>
      <c r="I22" s="68" t="s">
        <v>319</v>
      </c>
      <c r="J22" s="14"/>
      <c r="K22" s="667"/>
      <c r="L22" s="667"/>
      <c r="M22" s="667">
        <v>100</v>
      </c>
      <c r="N22" s="667">
        <v>1539000</v>
      </c>
      <c r="O22" s="667"/>
      <c r="P22" s="667"/>
      <c r="Q22" s="667">
        <v>4810000</v>
      </c>
      <c r="R22" s="659">
        <f t="shared" ref="R22" si="2">SUM(N22:Q26)</f>
        <v>6349000</v>
      </c>
      <c r="S22" s="82" t="s">
        <v>92</v>
      </c>
      <c r="T22" s="117">
        <v>2850000</v>
      </c>
      <c r="U22" s="31"/>
      <c r="V22" s="14"/>
    </row>
    <row r="23" spans="3:22" ht="12" customHeight="1" x14ac:dyDescent="0.2">
      <c r="C23" s="13"/>
      <c r="D23" s="19"/>
      <c r="E23" s="672"/>
      <c r="F23" s="677"/>
      <c r="G23" s="678"/>
      <c r="H23" s="679"/>
      <c r="I23" s="68" t="s">
        <v>440</v>
      </c>
      <c r="J23" s="14"/>
      <c r="K23" s="668"/>
      <c r="L23" s="668"/>
      <c r="M23" s="668"/>
      <c r="N23" s="668"/>
      <c r="O23" s="668"/>
      <c r="P23" s="668"/>
      <c r="Q23" s="668"/>
      <c r="R23" s="660"/>
      <c r="S23" s="67" t="s">
        <v>117</v>
      </c>
      <c r="T23" s="117">
        <v>3499000</v>
      </c>
      <c r="U23" s="31"/>
      <c r="V23" s="14"/>
    </row>
    <row r="24" spans="3:22" ht="12" customHeight="1" x14ac:dyDescent="0.2">
      <c r="C24" s="13"/>
      <c r="D24" s="19"/>
      <c r="E24" s="672"/>
      <c r="F24" s="677"/>
      <c r="G24" s="678"/>
      <c r="H24" s="679"/>
      <c r="I24" s="68" t="s">
        <v>369</v>
      </c>
      <c r="J24" s="14"/>
      <c r="K24" s="668"/>
      <c r="L24" s="668"/>
      <c r="M24" s="668"/>
      <c r="N24" s="668"/>
      <c r="O24" s="668"/>
      <c r="P24" s="668"/>
      <c r="Q24" s="668"/>
      <c r="R24" s="660"/>
      <c r="S24" s="67"/>
      <c r="T24" s="117"/>
      <c r="U24" s="31"/>
      <c r="V24" s="14"/>
    </row>
    <row r="25" spans="3:22" ht="12" customHeight="1" x14ac:dyDescent="0.2">
      <c r="C25" s="13"/>
      <c r="D25" s="19"/>
      <c r="E25" s="672"/>
      <c r="F25" s="677"/>
      <c r="G25" s="678"/>
      <c r="H25" s="679"/>
      <c r="I25" s="68" t="s">
        <v>496</v>
      </c>
      <c r="J25" s="14"/>
      <c r="K25" s="668"/>
      <c r="L25" s="668"/>
      <c r="M25" s="668"/>
      <c r="N25" s="668"/>
      <c r="O25" s="668"/>
      <c r="P25" s="668"/>
      <c r="Q25" s="668"/>
      <c r="R25" s="660"/>
      <c r="S25" s="67"/>
      <c r="T25" s="117"/>
      <c r="U25" s="31"/>
      <c r="V25" s="14"/>
    </row>
    <row r="26" spans="3:22" ht="78.75" customHeight="1" x14ac:dyDescent="0.2">
      <c r="C26" s="13"/>
      <c r="D26" s="19"/>
      <c r="E26" s="684"/>
      <c r="F26" s="680"/>
      <c r="G26" s="681"/>
      <c r="H26" s="682"/>
      <c r="I26" s="543" t="s">
        <v>510</v>
      </c>
      <c r="J26" s="14"/>
      <c r="K26" s="669"/>
      <c r="L26" s="669"/>
      <c r="M26" s="669"/>
      <c r="N26" s="669"/>
      <c r="O26" s="669"/>
      <c r="P26" s="669"/>
      <c r="Q26" s="669"/>
      <c r="R26" s="670"/>
      <c r="S26" s="160" t="s">
        <v>90</v>
      </c>
      <c r="T26" s="116">
        <f>SUM(T22:T25)</f>
        <v>6349000</v>
      </c>
      <c r="U26" s="31"/>
      <c r="V26" s="14"/>
    </row>
    <row r="27" spans="3:22" ht="12" customHeight="1" x14ac:dyDescent="0.2">
      <c r="C27" s="13"/>
      <c r="D27" s="19">
        <f t="shared" ref="D27" si="3">D22+1</f>
        <v>4</v>
      </c>
      <c r="E27" s="671" t="s">
        <v>856</v>
      </c>
      <c r="F27" s="674" t="s">
        <v>857</v>
      </c>
      <c r="G27" s="675"/>
      <c r="H27" s="676"/>
      <c r="I27" s="68" t="s">
        <v>319</v>
      </c>
      <c r="J27" s="14"/>
      <c r="K27" s="667"/>
      <c r="L27" s="667"/>
      <c r="M27" s="667">
        <v>100</v>
      </c>
      <c r="N27" s="667"/>
      <c r="O27" s="667">
        <v>3600000</v>
      </c>
      <c r="P27" s="667"/>
      <c r="Q27" s="667"/>
      <c r="R27" s="659">
        <f t="shared" ref="R27" si="4">SUM(N27:Q31)</f>
        <v>3600000</v>
      </c>
      <c r="S27" s="82" t="s">
        <v>92</v>
      </c>
      <c r="T27" s="117">
        <v>1420000</v>
      </c>
      <c r="U27" s="31"/>
      <c r="V27" s="14"/>
    </row>
    <row r="28" spans="3:22" ht="12" customHeight="1" x14ac:dyDescent="0.2">
      <c r="C28" s="13"/>
      <c r="D28" s="19"/>
      <c r="E28" s="672"/>
      <c r="F28" s="677"/>
      <c r="G28" s="678"/>
      <c r="H28" s="679"/>
      <c r="I28" s="68" t="s">
        <v>440</v>
      </c>
      <c r="J28" s="14"/>
      <c r="K28" s="668"/>
      <c r="L28" s="668"/>
      <c r="M28" s="668"/>
      <c r="N28" s="668"/>
      <c r="O28" s="668"/>
      <c r="P28" s="668"/>
      <c r="Q28" s="668"/>
      <c r="R28" s="660"/>
      <c r="S28" s="67" t="s">
        <v>117</v>
      </c>
      <c r="T28" s="117">
        <v>2180000</v>
      </c>
      <c r="U28" s="31"/>
      <c r="V28" s="14"/>
    </row>
    <row r="29" spans="3:22" ht="12" customHeight="1" x14ac:dyDescent="0.2">
      <c r="C29" s="13"/>
      <c r="D29" s="19"/>
      <c r="E29" s="672"/>
      <c r="F29" s="677"/>
      <c r="G29" s="678"/>
      <c r="H29" s="679"/>
      <c r="I29" s="68" t="s">
        <v>496</v>
      </c>
      <c r="J29" s="14"/>
      <c r="K29" s="668"/>
      <c r="L29" s="668"/>
      <c r="M29" s="668"/>
      <c r="N29" s="668"/>
      <c r="O29" s="668"/>
      <c r="P29" s="668"/>
      <c r="Q29" s="668"/>
      <c r="R29" s="660"/>
      <c r="S29" s="67"/>
      <c r="T29" s="117"/>
      <c r="U29" s="31"/>
      <c r="V29" s="14"/>
    </row>
    <row r="30" spans="3:22" ht="26.25" customHeight="1" x14ac:dyDescent="0.2">
      <c r="C30" s="13"/>
      <c r="D30" s="19"/>
      <c r="E30" s="672"/>
      <c r="F30" s="677"/>
      <c r="G30" s="678"/>
      <c r="H30" s="679"/>
      <c r="I30" s="543" t="s">
        <v>510</v>
      </c>
      <c r="J30" s="14"/>
      <c r="K30" s="668"/>
      <c r="L30" s="668"/>
      <c r="M30" s="668"/>
      <c r="N30" s="668"/>
      <c r="O30" s="668"/>
      <c r="P30" s="668"/>
      <c r="Q30" s="668"/>
      <c r="R30" s="660"/>
      <c r="S30" s="67"/>
      <c r="T30" s="117"/>
      <c r="U30" s="31"/>
      <c r="V30" s="14"/>
    </row>
    <row r="31" spans="3:22" ht="50.25" customHeight="1" x14ac:dyDescent="0.2">
      <c r="C31" s="13"/>
      <c r="D31" s="19"/>
      <c r="E31" s="684"/>
      <c r="F31" s="680"/>
      <c r="G31" s="681"/>
      <c r="H31" s="682"/>
      <c r="I31" s="68" t="s">
        <v>340</v>
      </c>
      <c r="J31" s="14"/>
      <c r="K31" s="669"/>
      <c r="L31" s="669"/>
      <c r="M31" s="669"/>
      <c r="N31" s="669"/>
      <c r="O31" s="669"/>
      <c r="P31" s="669"/>
      <c r="Q31" s="669"/>
      <c r="R31" s="670"/>
      <c r="S31" s="160" t="s">
        <v>90</v>
      </c>
      <c r="T31" s="116">
        <f>SUM(T27:T30)</f>
        <v>3600000</v>
      </c>
      <c r="U31" s="31"/>
      <c r="V31" s="14"/>
    </row>
    <row r="32" spans="3:22" ht="12" customHeight="1" x14ac:dyDescent="0.2">
      <c r="C32" s="13"/>
      <c r="D32" s="19">
        <f t="shared" ref="D32" si="5">D27+1</f>
        <v>5</v>
      </c>
      <c r="E32" s="671" t="s">
        <v>860</v>
      </c>
      <c r="F32" s="674" t="s">
        <v>861</v>
      </c>
      <c r="G32" s="685"/>
      <c r="H32" s="686"/>
      <c r="I32" s="68" t="s">
        <v>319</v>
      </c>
      <c r="J32" s="14"/>
      <c r="K32" s="667"/>
      <c r="L32" s="667"/>
      <c r="M32" s="667">
        <v>100</v>
      </c>
      <c r="N32" s="667"/>
      <c r="O32" s="667">
        <v>3100000</v>
      </c>
      <c r="P32" s="667"/>
      <c r="Q32" s="667"/>
      <c r="R32" s="659">
        <f t="shared" ref="R32" si="6">SUM(N32:Q36)</f>
        <v>3100000</v>
      </c>
      <c r="S32" s="82" t="s">
        <v>92</v>
      </c>
      <c r="T32" s="117">
        <v>3100000</v>
      </c>
      <c r="U32" s="31"/>
      <c r="V32" s="14"/>
    </row>
    <row r="33" spans="3:22" ht="12" customHeight="1" x14ac:dyDescent="0.2">
      <c r="C33" s="13"/>
      <c r="D33" s="19"/>
      <c r="E33" s="672"/>
      <c r="F33" s="687"/>
      <c r="G33" s="688"/>
      <c r="H33" s="689"/>
      <c r="I33" s="68" t="s">
        <v>440</v>
      </c>
      <c r="J33" s="14"/>
      <c r="K33" s="668"/>
      <c r="L33" s="668"/>
      <c r="M33" s="668"/>
      <c r="N33" s="668"/>
      <c r="O33" s="668"/>
      <c r="P33" s="668"/>
      <c r="Q33" s="668"/>
      <c r="R33" s="660"/>
      <c r="S33" s="67"/>
      <c r="T33" s="117"/>
      <c r="U33" s="31"/>
      <c r="V33" s="14"/>
    </row>
    <row r="34" spans="3:22" ht="12" customHeight="1" x14ac:dyDescent="0.2">
      <c r="C34" s="13"/>
      <c r="D34" s="19"/>
      <c r="E34" s="672"/>
      <c r="F34" s="687"/>
      <c r="G34" s="688"/>
      <c r="H34" s="689"/>
      <c r="I34" s="68" t="s">
        <v>369</v>
      </c>
      <c r="J34" s="14"/>
      <c r="K34" s="668"/>
      <c r="L34" s="668"/>
      <c r="M34" s="668"/>
      <c r="N34" s="668"/>
      <c r="O34" s="668"/>
      <c r="P34" s="668"/>
      <c r="Q34" s="668"/>
      <c r="R34" s="660"/>
      <c r="S34" s="67"/>
      <c r="T34" s="117"/>
      <c r="U34" s="31"/>
      <c r="V34" s="14"/>
    </row>
    <row r="35" spans="3:22" ht="12" customHeight="1" x14ac:dyDescent="0.2">
      <c r="C35" s="13"/>
      <c r="D35" s="19"/>
      <c r="E35" s="672"/>
      <c r="F35" s="687"/>
      <c r="G35" s="688"/>
      <c r="H35" s="689"/>
      <c r="I35" s="68" t="s">
        <v>496</v>
      </c>
      <c r="J35" s="14"/>
      <c r="K35" s="668"/>
      <c r="L35" s="668"/>
      <c r="M35" s="668"/>
      <c r="N35" s="668"/>
      <c r="O35" s="668"/>
      <c r="P35" s="668"/>
      <c r="Q35" s="668"/>
      <c r="R35" s="660"/>
      <c r="S35" s="67"/>
      <c r="T35" s="117"/>
      <c r="U35" s="31"/>
      <c r="V35" s="14"/>
    </row>
    <row r="36" spans="3:22" ht="27" customHeight="1" x14ac:dyDescent="0.2">
      <c r="C36" s="13"/>
      <c r="D36" s="19"/>
      <c r="E36" s="684"/>
      <c r="F36" s="690"/>
      <c r="G36" s="691"/>
      <c r="H36" s="692"/>
      <c r="I36" s="68"/>
      <c r="J36" s="14"/>
      <c r="K36" s="669"/>
      <c r="L36" s="669"/>
      <c r="M36" s="669"/>
      <c r="N36" s="669"/>
      <c r="O36" s="669"/>
      <c r="P36" s="669"/>
      <c r="Q36" s="669"/>
      <c r="R36" s="670"/>
      <c r="S36" s="160" t="s">
        <v>90</v>
      </c>
      <c r="T36" s="116">
        <f>SUM(T32:T35)</f>
        <v>3100000</v>
      </c>
      <c r="U36" s="31"/>
      <c r="V36" s="14"/>
    </row>
    <row r="37" spans="3:22" x14ac:dyDescent="0.2">
      <c r="C37" s="13"/>
      <c r="D37" s="19">
        <f t="shared" ref="D37" si="7">D32+1</f>
        <v>6</v>
      </c>
      <c r="E37" s="671" t="s">
        <v>858</v>
      </c>
      <c r="F37" s="674" t="s">
        <v>859</v>
      </c>
      <c r="G37" s="675"/>
      <c r="H37" s="676"/>
      <c r="I37" s="68" t="s">
        <v>319</v>
      </c>
      <c r="J37" s="14"/>
      <c r="K37" s="667"/>
      <c r="L37" s="667">
        <v>100</v>
      </c>
      <c r="M37" s="667"/>
      <c r="N37" s="667"/>
      <c r="O37" s="667">
        <v>2985000</v>
      </c>
      <c r="P37" s="667"/>
      <c r="Q37" s="667"/>
      <c r="R37" s="659">
        <f t="shared" ref="R37" si="8">SUM(N37:Q41)</f>
        <v>2985000</v>
      </c>
      <c r="S37" s="82" t="s">
        <v>120</v>
      </c>
      <c r="T37" s="117">
        <v>2985000</v>
      </c>
      <c r="U37" s="31"/>
      <c r="V37" s="14"/>
    </row>
    <row r="38" spans="3:22" ht="25.5" x14ac:dyDescent="0.2">
      <c r="C38" s="13"/>
      <c r="D38" s="19"/>
      <c r="E38" s="672"/>
      <c r="F38" s="677"/>
      <c r="G38" s="678"/>
      <c r="H38" s="679"/>
      <c r="I38" s="543" t="s">
        <v>421</v>
      </c>
      <c r="J38" s="14"/>
      <c r="K38" s="668"/>
      <c r="L38" s="668"/>
      <c r="M38" s="668"/>
      <c r="N38" s="668"/>
      <c r="O38" s="668"/>
      <c r="P38" s="668"/>
      <c r="Q38" s="668"/>
      <c r="R38" s="660"/>
      <c r="S38" s="67"/>
      <c r="T38" s="117"/>
      <c r="U38" s="31"/>
      <c r="V38" s="14"/>
    </row>
    <row r="39" spans="3:22" x14ac:dyDescent="0.2">
      <c r="C39" s="13"/>
      <c r="D39" s="19"/>
      <c r="E39" s="672"/>
      <c r="F39" s="677"/>
      <c r="G39" s="678"/>
      <c r="H39" s="679"/>
      <c r="I39" s="68"/>
      <c r="J39" s="14"/>
      <c r="K39" s="668"/>
      <c r="L39" s="668"/>
      <c r="M39" s="668"/>
      <c r="N39" s="668"/>
      <c r="O39" s="668"/>
      <c r="P39" s="668"/>
      <c r="Q39" s="668"/>
      <c r="R39" s="660"/>
      <c r="S39" s="67"/>
      <c r="T39" s="117"/>
      <c r="U39" s="31"/>
      <c r="V39" s="14"/>
    </row>
    <row r="40" spans="3:22" x14ac:dyDescent="0.2">
      <c r="C40" s="13"/>
      <c r="D40" s="19"/>
      <c r="E40" s="672"/>
      <c r="F40" s="677"/>
      <c r="G40" s="678"/>
      <c r="H40" s="679"/>
      <c r="I40" s="68"/>
      <c r="J40" s="14"/>
      <c r="K40" s="668"/>
      <c r="L40" s="668"/>
      <c r="M40" s="668"/>
      <c r="N40" s="668"/>
      <c r="O40" s="668"/>
      <c r="P40" s="668"/>
      <c r="Q40" s="668"/>
      <c r="R40" s="660"/>
      <c r="S40" s="67"/>
      <c r="T40" s="117"/>
      <c r="U40" s="31"/>
      <c r="V40" s="14"/>
    </row>
    <row r="41" spans="3:22" x14ac:dyDescent="0.2">
      <c r="C41" s="13"/>
      <c r="D41" s="19"/>
      <c r="E41" s="684"/>
      <c r="F41" s="680"/>
      <c r="G41" s="681"/>
      <c r="H41" s="682"/>
      <c r="I41" s="68"/>
      <c r="J41" s="14"/>
      <c r="K41" s="669"/>
      <c r="L41" s="669"/>
      <c r="M41" s="669"/>
      <c r="N41" s="669"/>
      <c r="O41" s="669"/>
      <c r="P41" s="669"/>
      <c r="Q41" s="669"/>
      <c r="R41" s="670"/>
      <c r="S41" s="160" t="s">
        <v>90</v>
      </c>
      <c r="T41" s="116">
        <f>SUM(T37:T40)</f>
        <v>2985000</v>
      </c>
      <c r="U41" s="31"/>
      <c r="V41" s="14"/>
    </row>
    <row r="42" spans="3:22" x14ac:dyDescent="0.2">
      <c r="C42" s="13"/>
      <c r="D42" s="19">
        <f>D37+1</f>
        <v>7</v>
      </c>
      <c r="E42" s="671" t="s">
        <v>854</v>
      </c>
      <c r="F42" s="674" t="s">
        <v>871</v>
      </c>
      <c r="G42" s="675"/>
      <c r="H42" s="676"/>
      <c r="I42" s="68" t="s">
        <v>319</v>
      </c>
      <c r="J42" s="14"/>
      <c r="K42" s="667"/>
      <c r="L42" s="667"/>
      <c r="M42" s="667">
        <v>100</v>
      </c>
      <c r="N42" s="667">
        <v>557000</v>
      </c>
      <c r="O42" s="667">
        <v>2229000</v>
      </c>
      <c r="P42" s="667"/>
      <c r="Q42" s="667"/>
      <c r="R42" s="659">
        <f t="shared" ref="R42" si="9">SUM(N42:Q46)</f>
        <v>2786000</v>
      </c>
      <c r="S42" s="82" t="s">
        <v>92</v>
      </c>
      <c r="T42" s="117">
        <v>1000000</v>
      </c>
      <c r="U42" s="31"/>
      <c r="V42" s="14"/>
    </row>
    <row r="43" spans="3:22" x14ac:dyDescent="0.2">
      <c r="C43" s="13"/>
      <c r="D43" s="19"/>
      <c r="E43" s="672"/>
      <c r="F43" s="677"/>
      <c r="G43" s="678"/>
      <c r="H43" s="679"/>
      <c r="I43" s="68" t="s">
        <v>440</v>
      </c>
      <c r="J43" s="14"/>
      <c r="K43" s="668"/>
      <c r="L43" s="668"/>
      <c r="M43" s="668"/>
      <c r="N43" s="668"/>
      <c r="O43" s="668"/>
      <c r="P43" s="668"/>
      <c r="Q43" s="668"/>
      <c r="R43" s="660"/>
      <c r="S43" s="67" t="s">
        <v>120</v>
      </c>
      <c r="T43" s="117">
        <v>1786000</v>
      </c>
      <c r="U43" s="31"/>
      <c r="V43" s="14"/>
    </row>
    <row r="44" spans="3:22" x14ac:dyDescent="0.2">
      <c r="C44" s="13"/>
      <c r="D44" s="19"/>
      <c r="E44" s="672"/>
      <c r="F44" s="677"/>
      <c r="G44" s="678"/>
      <c r="H44" s="679"/>
      <c r="I44" s="68" t="s">
        <v>340</v>
      </c>
      <c r="J44" s="14"/>
      <c r="K44" s="668"/>
      <c r="L44" s="668"/>
      <c r="M44" s="668"/>
      <c r="N44" s="668"/>
      <c r="O44" s="668"/>
      <c r="P44" s="668"/>
      <c r="Q44" s="668"/>
      <c r="R44" s="660"/>
      <c r="S44" s="67"/>
      <c r="T44" s="117"/>
      <c r="U44" s="31"/>
      <c r="V44" s="14"/>
    </row>
    <row r="45" spans="3:22" x14ac:dyDescent="0.2">
      <c r="C45" s="13"/>
      <c r="D45" s="19"/>
      <c r="E45" s="672"/>
      <c r="F45" s="677"/>
      <c r="G45" s="678"/>
      <c r="H45" s="679"/>
      <c r="I45" s="68" t="s">
        <v>496</v>
      </c>
      <c r="J45" s="14"/>
      <c r="K45" s="668"/>
      <c r="L45" s="668"/>
      <c r="M45" s="668"/>
      <c r="N45" s="668"/>
      <c r="O45" s="668"/>
      <c r="P45" s="668"/>
      <c r="Q45" s="668"/>
      <c r="R45" s="660"/>
      <c r="S45" s="67"/>
      <c r="T45" s="117"/>
      <c r="U45" s="31"/>
      <c r="V45" s="14"/>
    </row>
    <row r="46" spans="3:22" ht="60" customHeight="1" x14ac:dyDescent="0.2">
      <c r="C46" s="13"/>
      <c r="D46" s="19"/>
      <c r="E46" s="684"/>
      <c r="F46" s="680"/>
      <c r="G46" s="681"/>
      <c r="H46" s="682"/>
      <c r="I46" s="543" t="s">
        <v>510</v>
      </c>
      <c r="J46" s="14"/>
      <c r="K46" s="669"/>
      <c r="L46" s="669"/>
      <c r="M46" s="669"/>
      <c r="N46" s="669"/>
      <c r="O46" s="669"/>
      <c r="P46" s="669"/>
      <c r="Q46" s="669"/>
      <c r="R46" s="670"/>
      <c r="S46" s="160" t="s">
        <v>90</v>
      </c>
      <c r="T46" s="116">
        <f>SUM(T42:T45)</f>
        <v>2786000</v>
      </c>
      <c r="U46" s="31"/>
      <c r="V46" s="14"/>
    </row>
    <row r="47" spans="3:22" x14ac:dyDescent="0.2">
      <c r="C47" s="13"/>
      <c r="D47" s="19">
        <f t="shared" ref="D47" si="10">D42+1</f>
        <v>8</v>
      </c>
      <c r="E47" s="671" t="s">
        <v>872</v>
      </c>
      <c r="F47" s="674" t="s">
        <v>873</v>
      </c>
      <c r="G47" s="675"/>
      <c r="H47" s="676"/>
      <c r="I47" s="68" t="s">
        <v>330</v>
      </c>
      <c r="J47" s="14"/>
      <c r="K47" s="667">
        <v>100</v>
      </c>
      <c r="L47" s="667"/>
      <c r="M47" s="667"/>
      <c r="N47" s="667">
        <v>2733000</v>
      </c>
      <c r="O47" s="667"/>
      <c r="P47" s="667"/>
      <c r="Q47" s="667"/>
      <c r="R47" s="659">
        <f t="shared" ref="R47" si="11">SUM(N47:Q51)</f>
        <v>2733000</v>
      </c>
      <c r="S47" s="82" t="s">
        <v>92</v>
      </c>
      <c r="T47" s="117">
        <v>1675000</v>
      </c>
      <c r="U47" s="31"/>
      <c r="V47" s="14"/>
    </row>
    <row r="48" spans="3:22" x14ac:dyDescent="0.2">
      <c r="C48" s="13"/>
      <c r="D48" s="19"/>
      <c r="E48" s="672"/>
      <c r="F48" s="677"/>
      <c r="G48" s="678"/>
      <c r="H48" s="679"/>
      <c r="I48" s="81" t="s">
        <v>412</v>
      </c>
      <c r="J48" s="14"/>
      <c r="K48" s="668"/>
      <c r="L48" s="668"/>
      <c r="M48" s="668"/>
      <c r="N48" s="668"/>
      <c r="O48" s="668"/>
      <c r="P48" s="668"/>
      <c r="Q48" s="668"/>
      <c r="R48" s="660"/>
      <c r="S48" s="67" t="s">
        <v>120</v>
      </c>
      <c r="T48" s="117">
        <v>1058000</v>
      </c>
      <c r="U48" s="31"/>
      <c r="V48" s="14"/>
    </row>
    <row r="49" spans="2:22" x14ac:dyDescent="0.2">
      <c r="C49" s="13"/>
      <c r="D49" s="19"/>
      <c r="E49" s="672"/>
      <c r="F49" s="677"/>
      <c r="G49" s="678"/>
      <c r="H49" s="679"/>
      <c r="I49" s="68" t="s">
        <v>411</v>
      </c>
      <c r="J49" s="14"/>
      <c r="K49" s="668"/>
      <c r="L49" s="668"/>
      <c r="M49" s="668"/>
      <c r="N49" s="668"/>
      <c r="O49" s="668"/>
      <c r="P49" s="668"/>
      <c r="Q49" s="668"/>
      <c r="R49" s="660"/>
      <c r="S49" s="67"/>
      <c r="T49" s="117"/>
      <c r="U49" s="31"/>
      <c r="V49" s="14"/>
    </row>
    <row r="50" spans="2:22" x14ac:dyDescent="0.2">
      <c r="C50" s="13"/>
      <c r="D50" s="19"/>
      <c r="E50" s="672"/>
      <c r="F50" s="677"/>
      <c r="G50" s="678"/>
      <c r="H50" s="679"/>
      <c r="I50" s="81" t="s">
        <v>874</v>
      </c>
      <c r="J50" s="14"/>
      <c r="K50" s="668"/>
      <c r="L50" s="668"/>
      <c r="M50" s="668"/>
      <c r="N50" s="668"/>
      <c r="O50" s="668"/>
      <c r="P50" s="668"/>
      <c r="Q50" s="668"/>
      <c r="R50" s="660"/>
      <c r="S50" s="67"/>
      <c r="T50" s="117"/>
      <c r="U50" s="31"/>
      <c r="V50" s="14"/>
    </row>
    <row r="51" spans="2:22" ht="81" customHeight="1" x14ac:dyDescent="0.2">
      <c r="C51" s="13"/>
      <c r="D51" s="19"/>
      <c r="E51" s="684"/>
      <c r="F51" s="680"/>
      <c r="G51" s="681"/>
      <c r="H51" s="682"/>
      <c r="I51" s="81" t="s">
        <v>875</v>
      </c>
      <c r="J51" s="14"/>
      <c r="K51" s="669"/>
      <c r="L51" s="669"/>
      <c r="M51" s="669"/>
      <c r="N51" s="669"/>
      <c r="O51" s="669"/>
      <c r="P51" s="669"/>
      <c r="Q51" s="669"/>
      <c r="R51" s="670"/>
      <c r="S51" s="160" t="s">
        <v>90</v>
      </c>
      <c r="T51" s="116">
        <f>SUM(T47:T50)</f>
        <v>2733000</v>
      </c>
      <c r="U51" s="31"/>
      <c r="V51" s="14"/>
    </row>
    <row r="52" spans="2:22" ht="12.75" customHeight="1" x14ac:dyDescent="0.2">
      <c r="C52" s="13"/>
      <c r="D52" s="19">
        <f t="shared" ref="D52" si="12">D47+1</f>
        <v>9</v>
      </c>
      <c r="E52" s="671" t="s">
        <v>868</v>
      </c>
      <c r="F52" s="674" t="s">
        <v>869</v>
      </c>
      <c r="G52" s="675"/>
      <c r="H52" s="676"/>
      <c r="I52" s="68" t="s">
        <v>319</v>
      </c>
      <c r="J52" s="14"/>
      <c r="K52" s="667"/>
      <c r="L52" s="667"/>
      <c r="M52" s="667">
        <v>100</v>
      </c>
      <c r="N52" s="667"/>
      <c r="O52" s="667">
        <v>2100000</v>
      </c>
      <c r="P52" s="667"/>
      <c r="Q52" s="667"/>
      <c r="R52" s="659">
        <f t="shared" ref="R52:R57" si="13">SUM(N52:Q56)</f>
        <v>2100000</v>
      </c>
      <c r="S52" s="82" t="s">
        <v>92</v>
      </c>
      <c r="T52" s="117">
        <v>2100000</v>
      </c>
      <c r="U52" s="31"/>
      <c r="V52" s="14"/>
    </row>
    <row r="53" spans="2:22" ht="12.75" customHeight="1" x14ac:dyDescent="0.2">
      <c r="C53" s="13"/>
      <c r="D53" s="19"/>
      <c r="E53" s="672"/>
      <c r="F53" s="677"/>
      <c r="G53" s="678"/>
      <c r="H53" s="679"/>
      <c r="I53" s="68" t="s">
        <v>440</v>
      </c>
      <c r="J53" s="14"/>
      <c r="K53" s="668"/>
      <c r="L53" s="668"/>
      <c r="M53" s="668"/>
      <c r="N53" s="668"/>
      <c r="O53" s="668"/>
      <c r="P53" s="668"/>
      <c r="Q53" s="668"/>
      <c r="R53" s="660"/>
      <c r="S53" s="67"/>
      <c r="T53" s="117"/>
      <c r="U53" s="31"/>
      <c r="V53" s="14"/>
    </row>
    <row r="54" spans="2:22" ht="12.75" customHeight="1" x14ac:dyDescent="0.2">
      <c r="C54" s="13"/>
      <c r="D54" s="19"/>
      <c r="E54" s="672"/>
      <c r="F54" s="677"/>
      <c r="G54" s="678"/>
      <c r="H54" s="679"/>
      <c r="I54" s="68" t="s">
        <v>340</v>
      </c>
      <c r="J54" s="14"/>
      <c r="K54" s="668"/>
      <c r="L54" s="668"/>
      <c r="M54" s="668"/>
      <c r="N54" s="668"/>
      <c r="O54" s="668"/>
      <c r="P54" s="668"/>
      <c r="Q54" s="668"/>
      <c r="R54" s="660"/>
      <c r="S54" s="67"/>
      <c r="T54" s="117"/>
      <c r="U54" s="31"/>
      <c r="V54" s="14"/>
    </row>
    <row r="55" spans="2:22" ht="12.75" customHeight="1" x14ac:dyDescent="0.2">
      <c r="C55" s="13"/>
      <c r="D55" s="19"/>
      <c r="E55" s="672"/>
      <c r="F55" s="677"/>
      <c r="G55" s="678"/>
      <c r="H55" s="679"/>
      <c r="I55" s="68" t="s">
        <v>369</v>
      </c>
      <c r="J55" s="14"/>
      <c r="K55" s="668"/>
      <c r="L55" s="668"/>
      <c r="M55" s="668"/>
      <c r="N55" s="668"/>
      <c r="O55" s="668"/>
      <c r="P55" s="668"/>
      <c r="Q55" s="668"/>
      <c r="R55" s="660"/>
      <c r="S55" s="67"/>
      <c r="T55" s="117"/>
      <c r="U55" s="31"/>
      <c r="V55" s="14"/>
    </row>
    <row r="56" spans="2:22" ht="33.75" customHeight="1" x14ac:dyDescent="0.2">
      <c r="C56" s="13"/>
      <c r="D56" s="19"/>
      <c r="E56" s="673"/>
      <c r="F56" s="680"/>
      <c r="G56" s="681"/>
      <c r="H56" s="682"/>
      <c r="I56" s="68" t="s">
        <v>496</v>
      </c>
      <c r="J56" s="14"/>
      <c r="K56" s="669"/>
      <c r="L56" s="669"/>
      <c r="M56" s="669"/>
      <c r="N56" s="669"/>
      <c r="O56" s="669"/>
      <c r="P56" s="669"/>
      <c r="Q56" s="669"/>
      <c r="R56" s="670"/>
      <c r="S56" s="160" t="s">
        <v>90</v>
      </c>
      <c r="T56" s="116">
        <f>SUM(T52:T55)</f>
        <v>2100000</v>
      </c>
      <c r="U56" s="31"/>
      <c r="V56" s="14"/>
    </row>
    <row r="57" spans="2:22" ht="12.75" customHeight="1" x14ac:dyDescent="0.2">
      <c r="C57" s="13"/>
      <c r="D57" s="19">
        <f t="shared" ref="D57" si="14">D52+1</f>
        <v>10</v>
      </c>
      <c r="E57" s="671" t="s">
        <v>876</v>
      </c>
      <c r="F57" s="674" t="s">
        <v>877</v>
      </c>
      <c r="G57" s="675"/>
      <c r="H57" s="676"/>
      <c r="I57" s="68" t="s">
        <v>368</v>
      </c>
      <c r="J57" s="14"/>
      <c r="K57" s="667">
        <v>100</v>
      </c>
      <c r="L57" s="667"/>
      <c r="M57" s="667"/>
      <c r="N57" s="667"/>
      <c r="O57" s="667"/>
      <c r="P57" s="667"/>
      <c r="Q57" s="667"/>
      <c r="R57" s="659">
        <f t="shared" si="13"/>
        <v>0</v>
      </c>
      <c r="S57" s="82"/>
      <c r="T57" s="117"/>
      <c r="U57" s="31"/>
      <c r="V57" s="14"/>
    </row>
    <row r="58" spans="2:22" ht="12.75" customHeight="1" x14ac:dyDescent="0.2">
      <c r="C58" s="13"/>
      <c r="D58" s="19"/>
      <c r="E58" s="672"/>
      <c r="F58" s="677"/>
      <c r="G58" s="678"/>
      <c r="H58" s="679"/>
      <c r="I58" s="81" t="s">
        <v>412</v>
      </c>
      <c r="J58" s="14"/>
      <c r="K58" s="668"/>
      <c r="L58" s="668"/>
      <c r="M58" s="668"/>
      <c r="N58" s="668"/>
      <c r="O58" s="668"/>
      <c r="P58" s="668"/>
      <c r="Q58" s="668"/>
      <c r="R58" s="660"/>
      <c r="S58" s="67"/>
      <c r="T58" s="117"/>
      <c r="U58" s="31"/>
      <c r="V58" s="14"/>
    </row>
    <row r="59" spans="2:22" ht="12.75" customHeight="1" x14ac:dyDescent="0.2">
      <c r="C59" s="13"/>
      <c r="D59" s="19"/>
      <c r="E59" s="672"/>
      <c r="F59" s="677"/>
      <c r="G59" s="678"/>
      <c r="H59" s="679"/>
      <c r="I59" s="68" t="s">
        <v>499</v>
      </c>
      <c r="J59" s="14"/>
      <c r="K59" s="668"/>
      <c r="L59" s="668"/>
      <c r="M59" s="668"/>
      <c r="N59" s="668"/>
      <c r="O59" s="668"/>
      <c r="P59" s="668"/>
      <c r="Q59" s="668"/>
      <c r="R59" s="660"/>
      <c r="S59" s="67"/>
      <c r="T59" s="117"/>
      <c r="U59" s="31"/>
      <c r="V59" s="14"/>
    </row>
    <row r="60" spans="2:22" ht="12.75" customHeight="1" x14ac:dyDescent="0.2">
      <c r="C60" s="13"/>
      <c r="D60" s="19"/>
      <c r="E60" s="672"/>
      <c r="F60" s="677"/>
      <c r="G60" s="678"/>
      <c r="H60" s="679"/>
      <c r="I60" s="68" t="s">
        <v>429</v>
      </c>
      <c r="J60" s="14"/>
      <c r="K60" s="668"/>
      <c r="L60" s="668"/>
      <c r="M60" s="668"/>
      <c r="N60" s="668"/>
      <c r="O60" s="668"/>
      <c r="P60" s="668"/>
      <c r="Q60" s="668"/>
      <c r="R60" s="660"/>
      <c r="S60" s="67"/>
      <c r="T60" s="117"/>
      <c r="U60" s="31"/>
      <c r="V60" s="14"/>
    </row>
    <row r="61" spans="2:22" ht="86.25" customHeight="1" x14ac:dyDescent="0.2">
      <c r="C61" s="13"/>
      <c r="D61" s="19"/>
      <c r="E61" s="673"/>
      <c r="F61" s="708"/>
      <c r="G61" s="709"/>
      <c r="H61" s="710"/>
      <c r="I61" s="130" t="s">
        <v>371</v>
      </c>
      <c r="J61" s="14"/>
      <c r="K61" s="683"/>
      <c r="L61" s="683"/>
      <c r="M61" s="683"/>
      <c r="N61" s="683"/>
      <c r="O61" s="683"/>
      <c r="P61" s="683"/>
      <c r="Q61" s="683"/>
      <c r="R61" s="661"/>
      <c r="S61" s="131" t="s">
        <v>90</v>
      </c>
      <c r="T61" s="132">
        <f>SUM(T57:T60)</f>
        <v>0</v>
      </c>
      <c r="U61" s="31"/>
      <c r="V61" s="14"/>
    </row>
    <row r="62" spans="2:22" x14ac:dyDescent="0.2">
      <c r="C62" s="13"/>
      <c r="D62" s="14"/>
      <c r="E62" s="85"/>
      <c r="F62" s="56"/>
      <c r="G62" s="56"/>
      <c r="H62" s="14"/>
      <c r="I62" s="14"/>
      <c r="J62" s="14"/>
      <c r="K62" s="14"/>
      <c r="L62" s="14"/>
      <c r="M62" s="14"/>
      <c r="N62" s="14"/>
      <c r="O62" s="14"/>
      <c r="P62" s="14"/>
      <c r="Q62" s="14"/>
      <c r="R62" s="587">
        <f>SUM(R12:R61)/R93</f>
        <v>0.76345846698967879</v>
      </c>
      <c r="S62" s="14"/>
      <c r="T62" s="14"/>
      <c r="U62" s="31"/>
      <c r="V62" s="14"/>
    </row>
    <row r="63" spans="2:22" x14ac:dyDescent="0.2">
      <c r="C63" s="13"/>
      <c r="D63" s="14"/>
      <c r="E63" s="85"/>
      <c r="F63" s="56"/>
      <c r="G63" s="56"/>
      <c r="H63" s="14"/>
      <c r="I63" s="14"/>
      <c r="J63" s="14"/>
      <c r="K63" s="14"/>
      <c r="L63" s="14"/>
      <c r="M63" s="14"/>
      <c r="N63" s="14"/>
      <c r="O63" s="14"/>
      <c r="P63" s="14"/>
      <c r="Q63" s="14"/>
      <c r="R63" s="14"/>
      <c r="S63" s="14"/>
      <c r="T63" s="14"/>
      <c r="U63" s="31"/>
      <c r="V63" s="14"/>
    </row>
    <row r="64" spans="2:22" x14ac:dyDescent="0.2">
      <c r="B64" s="14"/>
      <c r="C64" s="13"/>
      <c r="D64" s="14"/>
      <c r="E64" s="85"/>
      <c r="F64" s="14"/>
      <c r="G64" s="14"/>
      <c r="H64" s="14"/>
      <c r="I64" s="14"/>
      <c r="J64" s="14"/>
      <c r="K64" s="14"/>
      <c r="L64" s="14"/>
      <c r="M64" s="14"/>
      <c r="N64" s="14"/>
      <c r="O64" s="14"/>
      <c r="P64" s="14"/>
      <c r="Q64" s="14"/>
      <c r="R64" s="14"/>
      <c r="S64" s="14"/>
      <c r="T64" s="14"/>
      <c r="U64" s="31"/>
      <c r="V64" s="14"/>
    </row>
    <row r="65" spans="2:22" x14ac:dyDescent="0.2">
      <c r="B65" s="14"/>
      <c r="C65" s="13"/>
      <c r="D65" s="14"/>
      <c r="E65" s="133"/>
      <c r="F65" s="137"/>
      <c r="G65" s="137"/>
      <c r="H65" s="662" t="s">
        <v>154</v>
      </c>
      <c r="I65" s="663"/>
      <c r="J65" s="14"/>
      <c r="K65" s="14"/>
      <c r="L65" s="14"/>
      <c r="M65" s="14"/>
      <c r="N65" s="664" t="s">
        <v>110</v>
      </c>
      <c r="O65" s="665"/>
      <c r="P65" s="665"/>
      <c r="Q65" s="665"/>
      <c r="R65" s="666"/>
      <c r="S65" s="134"/>
      <c r="T65" s="135"/>
      <c r="U65" s="140"/>
      <c r="V65" s="30"/>
    </row>
    <row r="66" spans="2:22" ht="25.5" x14ac:dyDescent="0.2">
      <c r="B66" s="14"/>
      <c r="C66" s="13"/>
      <c r="D66" s="14"/>
      <c r="E66" s="139"/>
      <c r="F66" s="14"/>
      <c r="G66" s="14"/>
      <c r="H66" s="110" t="s">
        <v>152</v>
      </c>
      <c r="I66" s="110" t="s">
        <v>153</v>
      </c>
      <c r="J66" s="14"/>
      <c r="K66" s="14"/>
      <c r="L66" s="14"/>
      <c r="M66" s="14"/>
      <c r="N66" s="195" t="s">
        <v>112</v>
      </c>
      <c r="O66" s="195" t="s">
        <v>113</v>
      </c>
      <c r="P66" s="195" t="s">
        <v>114</v>
      </c>
      <c r="Q66" s="195" t="s">
        <v>115</v>
      </c>
      <c r="R66" s="195" t="s">
        <v>90</v>
      </c>
      <c r="S66" s="195" t="s">
        <v>150</v>
      </c>
      <c r="T66" s="230" t="s">
        <v>151</v>
      </c>
      <c r="U66" s="31"/>
      <c r="V66" s="14"/>
    </row>
    <row r="67" spans="2:22" x14ac:dyDescent="0.2">
      <c r="B67" s="14"/>
      <c r="C67" s="13"/>
      <c r="D67" s="14"/>
      <c r="E67" s="139"/>
      <c r="F67" s="14"/>
      <c r="G67" s="14"/>
      <c r="H67" s="159" t="s">
        <v>175</v>
      </c>
      <c r="I67" s="159" t="s">
        <v>174</v>
      </c>
      <c r="J67" s="14"/>
      <c r="K67" s="14"/>
      <c r="L67" s="14"/>
      <c r="M67" s="14"/>
      <c r="N67" s="159" t="s">
        <v>175</v>
      </c>
      <c r="O67" s="159" t="s">
        <v>175</v>
      </c>
      <c r="P67" s="159" t="s">
        <v>175</v>
      </c>
      <c r="Q67" s="159" t="s">
        <v>175</v>
      </c>
      <c r="R67" s="159" t="s">
        <v>175</v>
      </c>
      <c r="S67" s="159" t="s">
        <v>175</v>
      </c>
      <c r="T67" s="159" t="s">
        <v>174</v>
      </c>
      <c r="U67" s="31"/>
      <c r="V67" s="14"/>
    </row>
    <row r="68" spans="2:22" ht="6.75" customHeight="1" x14ac:dyDescent="0.2">
      <c r="B68" s="14"/>
      <c r="C68" s="13"/>
      <c r="D68" s="14"/>
      <c r="E68" s="139"/>
      <c r="F68" s="14"/>
      <c r="G68" s="14"/>
      <c r="H68" s="159"/>
      <c r="I68" s="159"/>
      <c r="J68" s="14"/>
      <c r="K68" s="14"/>
      <c r="L68" s="14"/>
      <c r="M68" s="14"/>
      <c r="N68" s="159"/>
      <c r="O68" s="159"/>
      <c r="P68" s="159"/>
      <c r="Q68" s="159"/>
      <c r="R68" s="159"/>
      <c r="S68" s="159"/>
      <c r="T68" s="235"/>
      <c r="U68" s="31"/>
      <c r="V68" s="14"/>
    </row>
    <row r="69" spans="2:22" ht="12.75" customHeight="1" x14ac:dyDescent="0.2">
      <c r="B69" s="14"/>
      <c r="C69" s="13"/>
      <c r="D69" s="14"/>
      <c r="E69" s="139" t="s">
        <v>126</v>
      </c>
      <c r="F69" s="14"/>
      <c r="G69" s="14"/>
      <c r="H69" s="159"/>
      <c r="I69" s="159"/>
      <c r="J69" s="14"/>
      <c r="K69" s="14"/>
      <c r="L69" s="14"/>
      <c r="M69" s="14"/>
      <c r="N69" s="159"/>
      <c r="O69" s="159"/>
      <c r="P69" s="159"/>
      <c r="Q69" s="159"/>
      <c r="R69" s="159"/>
      <c r="S69" s="159"/>
      <c r="T69" s="159"/>
      <c r="U69" s="31"/>
      <c r="V69" s="14"/>
    </row>
    <row r="70" spans="2:22" ht="12" customHeight="1" x14ac:dyDescent="0.2">
      <c r="B70" s="14"/>
      <c r="C70" s="13"/>
      <c r="D70" s="19"/>
      <c r="E70" s="149" t="s">
        <v>127</v>
      </c>
      <c r="F70" s="150"/>
      <c r="G70" s="150"/>
      <c r="H70" s="147">
        <v>560794000</v>
      </c>
      <c r="I70" s="147" t="s">
        <v>159</v>
      </c>
      <c r="J70" s="14"/>
      <c r="K70" s="14"/>
      <c r="L70" s="14"/>
      <c r="M70" s="14"/>
      <c r="N70" s="147">
        <v>1100000</v>
      </c>
      <c r="O70" s="147"/>
      <c r="P70" s="147"/>
      <c r="Q70" s="147"/>
      <c r="R70" s="148">
        <f>SUM(N70:Q70)</f>
        <v>1100000</v>
      </c>
      <c r="S70" s="147">
        <v>0</v>
      </c>
      <c r="T70" s="224" t="str">
        <f>IFERROR(O70/S70,"")</f>
        <v/>
      </c>
      <c r="U70" s="31"/>
      <c r="V70" s="14"/>
    </row>
    <row r="71" spans="2:22" ht="12" customHeight="1" x14ac:dyDescent="0.2">
      <c r="B71" s="14"/>
      <c r="C71" s="13"/>
      <c r="D71" s="19"/>
      <c r="E71" s="149" t="s">
        <v>128</v>
      </c>
      <c r="F71" s="150"/>
      <c r="G71" s="150"/>
      <c r="H71" s="151">
        <v>0</v>
      </c>
      <c r="I71" s="544">
        <v>0</v>
      </c>
      <c r="J71" s="14"/>
      <c r="K71" s="14"/>
      <c r="L71" s="14"/>
      <c r="M71" s="14"/>
      <c r="N71" s="151"/>
      <c r="O71" s="151"/>
      <c r="P71" s="151"/>
      <c r="Q71" s="151"/>
      <c r="R71" s="152">
        <f t="shared" ref="R71:R92" si="15">SUM(N71:Q71)</f>
        <v>0</v>
      </c>
      <c r="S71" s="151">
        <v>0</v>
      </c>
      <c r="T71" s="225" t="str">
        <f t="shared" ref="T71:T75" si="16">IFERROR(O71/S71,"")</f>
        <v/>
      </c>
      <c r="U71" s="31"/>
      <c r="V71" s="14"/>
    </row>
    <row r="72" spans="2:22" ht="12" customHeight="1" x14ac:dyDescent="0.2">
      <c r="B72" s="14"/>
      <c r="C72" s="13"/>
      <c r="D72" s="19"/>
      <c r="E72" s="149" t="s">
        <v>129</v>
      </c>
      <c r="F72" s="150"/>
      <c r="G72" s="150"/>
      <c r="H72" s="151">
        <f>259887000+13615000</f>
        <v>273502000</v>
      </c>
      <c r="I72" s="151" t="s">
        <v>870</v>
      </c>
      <c r="J72" s="14"/>
      <c r="K72" s="14"/>
      <c r="L72" s="14"/>
      <c r="M72" s="14"/>
      <c r="N72" s="151">
        <v>88516000</v>
      </c>
      <c r="O72" s="151">
        <v>4666000</v>
      </c>
      <c r="P72" s="151">
        <v>6996000</v>
      </c>
      <c r="Q72" s="151">
        <v>3118000</v>
      </c>
      <c r="R72" s="152">
        <f t="shared" si="15"/>
        <v>103296000</v>
      </c>
      <c r="S72" s="147">
        <v>8775312</v>
      </c>
      <c r="T72" s="225">
        <f t="shared" si="16"/>
        <v>0.53171898617393887</v>
      </c>
      <c r="U72" s="31"/>
      <c r="V72" s="14"/>
    </row>
    <row r="73" spans="2:22" ht="12" customHeight="1" x14ac:dyDescent="0.2">
      <c r="B73" s="14"/>
      <c r="C73" s="13"/>
      <c r="D73" s="19"/>
      <c r="E73" s="149" t="s">
        <v>130</v>
      </c>
      <c r="F73" s="150"/>
      <c r="G73" s="150"/>
      <c r="H73" s="151">
        <v>0</v>
      </c>
      <c r="I73" s="147" t="s">
        <v>159</v>
      </c>
      <c r="J73" s="14"/>
      <c r="K73" s="14"/>
      <c r="L73" s="14"/>
      <c r="M73" s="14"/>
      <c r="N73" s="151"/>
      <c r="O73" s="151"/>
      <c r="P73" s="151"/>
      <c r="Q73" s="151"/>
      <c r="R73" s="152">
        <f t="shared" si="15"/>
        <v>0</v>
      </c>
      <c r="S73" s="151"/>
      <c r="T73" s="225" t="str">
        <f t="shared" si="16"/>
        <v/>
      </c>
      <c r="U73" s="31"/>
      <c r="V73" s="14"/>
    </row>
    <row r="74" spans="2:22" ht="12" customHeight="1" x14ac:dyDescent="0.2">
      <c r="B74" s="14"/>
      <c r="C74" s="13"/>
      <c r="D74" s="19"/>
      <c r="E74" s="149" t="s">
        <v>131</v>
      </c>
      <c r="F74" s="150"/>
      <c r="G74" s="150"/>
      <c r="H74" s="151">
        <v>0</v>
      </c>
      <c r="I74" s="147" t="s">
        <v>159</v>
      </c>
      <c r="J74" s="14"/>
      <c r="K74" s="14"/>
      <c r="L74" s="14"/>
      <c r="M74" s="14"/>
      <c r="N74" s="151"/>
      <c r="O74" s="151"/>
      <c r="P74" s="151"/>
      <c r="Q74" s="151"/>
      <c r="R74" s="152">
        <f t="shared" si="15"/>
        <v>0</v>
      </c>
      <c r="S74" s="151"/>
      <c r="T74" s="225" t="str">
        <f t="shared" si="16"/>
        <v/>
      </c>
      <c r="U74" s="31"/>
      <c r="V74" s="14"/>
    </row>
    <row r="75" spans="2:22" x14ac:dyDescent="0.2">
      <c r="B75" s="14"/>
      <c r="C75" s="13"/>
      <c r="D75" s="14"/>
      <c r="E75" s="149" t="s">
        <v>132</v>
      </c>
      <c r="F75" s="150"/>
      <c r="G75" s="150"/>
      <c r="H75" s="151">
        <v>0</v>
      </c>
      <c r="I75" s="147" t="s">
        <v>159</v>
      </c>
      <c r="J75" s="14"/>
      <c r="K75" s="14"/>
      <c r="L75" s="14"/>
      <c r="M75" s="14"/>
      <c r="N75" s="151"/>
      <c r="O75" s="151"/>
      <c r="P75" s="151"/>
      <c r="Q75" s="151"/>
      <c r="R75" s="152">
        <f t="shared" si="15"/>
        <v>0</v>
      </c>
      <c r="S75" s="151"/>
      <c r="T75" s="225" t="str">
        <f t="shared" si="16"/>
        <v/>
      </c>
      <c r="U75" s="31"/>
      <c r="V75" s="14"/>
    </row>
    <row r="76" spans="2:22" ht="12.6" customHeight="1" x14ac:dyDescent="0.2">
      <c r="B76" s="14"/>
      <c r="C76" s="13"/>
      <c r="D76" s="14"/>
      <c r="E76" s="153" t="s">
        <v>133</v>
      </c>
      <c r="F76" s="150"/>
      <c r="G76" s="150"/>
      <c r="H76" s="150"/>
      <c r="I76" s="150"/>
      <c r="J76" s="14"/>
      <c r="K76" s="14"/>
      <c r="L76" s="14"/>
      <c r="M76" s="14"/>
      <c r="N76" s="150"/>
      <c r="O76" s="150"/>
      <c r="P76" s="150"/>
      <c r="Q76" s="150"/>
      <c r="R76" s="150"/>
      <c r="S76" s="150"/>
      <c r="T76" s="226"/>
      <c r="U76" s="140"/>
      <c r="V76" s="30"/>
    </row>
    <row r="77" spans="2:22" x14ac:dyDescent="0.2">
      <c r="B77" s="14"/>
      <c r="C77" s="13"/>
      <c r="D77" s="19"/>
      <c r="E77" s="149" t="s">
        <v>134</v>
      </c>
      <c r="F77" s="150"/>
      <c r="G77" s="150"/>
      <c r="H77" s="151">
        <v>0</v>
      </c>
      <c r="I77" s="147" t="s">
        <v>159</v>
      </c>
      <c r="J77" s="14"/>
      <c r="K77" s="14"/>
      <c r="L77" s="14"/>
      <c r="M77" s="14"/>
      <c r="N77" s="151"/>
      <c r="O77" s="151"/>
      <c r="P77" s="151"/>
      <c r="Q77" s="151"/>
      <c r="R77" s="152">
        <f t="shared" si="15"/>
        <v>0</v>
      </c>
      <c r="S77" s="151"/>
      <c r="T77" s="225" t="str">
        <f t="shared" ref="T77:T92" si="17">IFERROR(O77/S77,"")</f>
        <v/>
      </c>
      <c r="U77" s="31"/>
      <c r="V77" s="14"/>
    </row>
    <row r="78" spans="2:22" x14ac:dyDescent="0.2">
      <c r="B78" s="14"/>
      <c r="C78" s="13"/>
      <c r="D78" s="19"/>
      <c r="E78" s="149" t="s">
        <v>135</v>
      </c>
      <c r="F78" s="150"/>
      <c r="G78" s="150"/>
      <c r="H78" s="151">
        <v>8200000</v>
      </c>
      <c r="I78" s="544">
        <v>0</v>
      </c>
      <c r="J78" s="14"/>
      <c r="K78" s="14"/>
      <c r="L78" s="14"/>
      <c r="M78" s="14"/>
      <c r="N78" s="151">
        <v>175000</v>
      </c>
      <c r="O78" s="151">
        <v>2985000</v>
      </c>
      <c r="P78" s="151"/>
      <c r="Q78" s="151">
        <v>145000</v>
      </c>
      <c r="R78" s="152">
        <f t="shared" si="15"/>
        <v>3305000</v>
      </c>
      <c r="S78" s="147">
        <v>2459000</v>
      </c>
      <c r="T78" s="225">
        <f t="shared" si="17"/>
        <v>1.2139080927206181</v>
      </c>
      <c r="U78" s="31"/>
      <c r="V78" s="14"/>
    </row>
    <row r="79" spans="2:22" x14ac:dyDescent="0.2">
      <c r="B79" s="14"/>
      <c r="C79" s="13"/>
      <c r="D79" s="19"/>
      <c r="E79" s="149" t="s">
        <v>136</v>
      </c>
      <c r="F79" s="150"/>
      <c r="G79" s="150"/>
      <c r="H79" s="151">
        <v>4422000</v>
      </c>
      <c r="I79" s="544">
        <v>0</v>
      </c>
      <c r="J79" s="14"/>
      <c r="K79" s="14"/>
      <c r="L79" s="14"/>
      <c r="M79" s="14"/>
      <c r="N79" s="151">
        <v>35000</v>
      </c>
      <c r="O79" s="151"/>
      <c r="P79" s="151"/>
      <c r="Q79" s="151"/>
      <c r="R79" s="152">
        <f t="shared" si="15"/>
        <v>35000</v>
      </c>
      <c r="S79" s="151">
        <v>462000</v>
      </c>
      <c r="T79" s="225">
        <f t="shared" si="17"/>
        <v>0</v>
      </c>
      <c r="U79" s="31"/>
      <c r="V79" s="14"/>
    </row>
    <row r="80" spans="2:22" x14ac:dyDescent="0.2">
      <c r="B80" s="14"/>
      <c r="C80" s="13"/>
      <c r="D80" s="19"/>
      <c r="E80" s="149" t="s">
        <v>137</v>
      </c>
      <c r="F80" s="150"/>
      <c r="G80" s="150"/>
      <c r="H80" s="151">
        <v>1524000</v>
      </c>
      <c r="I80" s="544">
        <v>0</v>
      </c>
      <c r="J80" s="14"/>
      <c r="K80" s="14"/>
      <c r="L80" s="14"/>
      <c r="M80" s="14"/>
      <c r="N80" s="151">
        <v>1580000</v>
      </c>
      <c r="O80" s="151">
        <v>2207000</v>
      </c>
      <c r="P80" s="151">
        <v>65000</v>
      </c>
      <c r="Q80" s="151">
        <v>466000</v>
      </c>
      <c r="R80" s="152">
        <f t="shared" si="15"/>
        <v>4318000</v>
      </c>
      <c r="S80" s="147">
        <v>796000</v>
      </c>
      <c r="T80" s="225">
        <f t="shared" si="17"/>
        <v>2.7726130653266332</v>
      </c>
      <c r="U80" s="31"/>
      <c r="V80" s="14"/>
    </row>
    <row r="81" spans="2:22" x14ac:dyDescent="0.2">
      <c r="B81" s="14"/>
      <c r="C81" s="13"/>
      <c r="D81" s="19"/>
      <c r="E81" s="149" t="s">
        <v>138</v>
      </c>
      <c r="F81" s="150"/>
      <c r="G81" s="150"/>
      <c r="H81" s="151">
        <v>0</v>
      </c>
      <c r="I81" s="147" t="s">
        <v>159</v>
      </c>
      <c r="J81" s="14"/>
      <c r="K81" s="14"/>
      <c r="L81" s="14"/>
      <c r="M81" s="14"/>
      <c r="N81" s="151"/>
      <c r="O81" s="151"/>
      <c r="P81" s="151"/>
      <c r="Q81" s="151"/>
      <c r="R81" s="152">
        <f t="shared" si="15"/>
        <v>0</v>
      </c>
      <c r="S81" s="151"/>
      <c r="T81" s="225" t="str">
        <f t="shared" si="17"/>
        <v/>
      </c>
      <c r="U81" s="31"/>
      <c r="V81" s="14"/>
    </row>
    <row r="82" spans="2:22" x14ac:dyDescent="0.2">
      <c r="B82" s="14"/>
      <c r="C82" s="13"/>
      <c r="D82" s="19"/>
      <c r="E82" s="153" t="s">
        <v>139</v>
      </c>
      <c r="F82" s="150"/>
      <c r="G82" s="150"/>
      <c r="H82" s="150"/>
      <c r="I82" s="150"/>
      <c r="J82" s="14"/>
      <c r="K82" s="14"/>
      <c r="L82" s="14"/>
      <c r="M82" s="14"/>
      <c r="N82" s="150"/>
      <c r="O82" s="150"/>
      <c r="P82" s="150"/>
      <c r="Q82" s="150"/>
      <c r="R82" s="150"/>
      <c r="S82" s="150"/>
      <c r="T82" s="226"/>
      <c r="U82" s="31"/>
      <c r="V82" s="14"/>
    </row>
    <row r="83" spans="2:22" x14ac:dyDescent="0.2">
      <c r="B83" s="14"/>
      <c r="C83" s="13"/>
      <c r="D83" s="19"/>
      <c r="E83" s="149" t="s">
        <v>140</v>
      </c>
      <c r="F83" s="150"/>
      <c r="G83" s="150"/>
      <c r="H83" s="151">
        <v>648737000</v>
      </c>
      <c r="I83" s="545">
        <v>3.0000000000000001E-3</v>
      </c>
      <c r="J83" s="14"/>
      <c r="K83" s="14"/>
      <c r="L83" s="14"/>
      <c r="M83" s="14"/>
      <c r="N83" s="151">
        <v>4055000</v>
      </c>
      <c r="O83" s="151">
        <v>9985000</v>
      </c>
      <c r="P83" s="151"/>
      <c r="Q83" s="151">
        <v>4945000</v>
      </c>
      <c r="R83" s="152">
        <f t="shared" si="15"/>
        <v>18985000</v>
      </c>
      <c r="S83" s="147">
        <v>8939000</v>
      </c>
      <c r="T83" s="225">
        <f t="shared" si="17"/>
        <v>1.1170153260991162</v>
      </c>
      <c r="U83" s="31"/>
      <c r="V83" s="14"/>
    </row>
    <row r="84" spans="2:22" x14ac:dyDescent="0.2">
      <c r="B84" s="14"/>
      <c r="C84" s="13"/>
      <c r="D84" s="19"/>
      <c r="E84" s="149" t="s">
        <v>141</v>
      </c>
      <c r="F84" s="150"/>
      <c r="G84" s="150"/>
      <c r="H84" s="151">
        <v>29520000</v>
      </c>
      <c r="I84" s="545">
        <v>0.03</v>
      </c>
      <c r="J84" s="14"/>
      <c r="K84" s="14"/>
      <c r="L84" s="14"/>
      <c r="M84" s="14"/>
      <c r="N84" s="151"/>
      <c r="O84" s="151">
        <v>95000</v>
      </c>
      <c r="P84" s="151"/>
      <c r="Q84" s="151"/>
      <c r="R84" s="152">
        <f t="shared" si="15"/>
        <v>95000</v>
      </c>
      <c r="S84" s="147">
        <v>458500</v>
      </c>
      <c r="T84" s="225">
        <f t="shared" si="17"/>
        <v>0.20719738276990185</v>
      </c>
      <c r="U84" s="31"/>
      <c r="V84" s="14"/>
    </row>
    <row r="85" spans="2:22" x14ac:dyDescent="0.2">
      <c r="B85" s="14"/>
      <c r="C85" s="13"/>
      <c r="D85" s="19"/>
      <c r="E85" s="149" t="s">
        <v>142</v>
      </c>
      <c r="F85" s="150"/>
      <c r="G85" s="150"/>
      <c r="H85" s="151">
        <v>93625000</v>
      </c>
      <c r="I85" s="545">
        <v>0</v>
      </c>
      <c r="J85" s="14"/>
      <c r="K85" s="14"/>
      <c r="L85" s="14"/>
      <c r="M85" s="14"/>
      <c r="N85" s="151">
        <v>1149000</v>
      </c>
      <c r="O85" s="151">
        <v>2116000</v>
      </c>
      <c r="P85" s="151"/>
      <c r="Q85" s="151"/>
      <c r="R85" s="152">
        <f t="shared" si="15"/>
        <v>3265000</v>
      </c>
      <c r="S85" s="147">
        <v>2035000</v>
      </c>
      <c r="T85" s="225">
        <f t="shared" si="17"/>
        <v>1.0398034398034397</v>
      </c>
      <c r="U85" s="31"/>
      <c r="V85" s="14"/>
    </row>
    <row r="86" spans="2:22" x14ac:dyDescent="0.2">
      <c r="B86" s="14"/>
      <c r="C86" s="13"/>
      <c r="D86" s="19"/>
      <c r="E86" s="149" t="s">
        <v>143</v>
      </c>
      <c r="F86" s="150"/>
      <c r="G86" s="150"/>
      <c r="H86" s="151">
        <v>330190000</v>
      </c>
      <c r="I86" s="545">
        <v>0</v>
      </c>
      <c r="J86" s="14"/>
      <c r="K86" s="14"/>
      <c r="L86" s="14"/>
      <c r="M86" s="14"/>
      <c r="N86" s="151">
        <v>344000</v>
      </c>
      <c r="O86" s="151">
        <v>585000</v>
      </c>
      <c r="P86" s="151"/>
      <c r="Q86" s="151">
        <v>135000</v>
      </c>
      <c r="R86" s="152">
        <f t="shared" si="15"/>
        <v>1064000</v>
      </c>
      <c r="S86" s="147">
        <v>4042687.5</v>
      </c>
      <c r="T86" s="225">
        <f t="shared" si="17"/>
        <v>0.14470571865868931</v>
      </c>
      <c r="U86" s="31"/>
      <c r="V86" s="14"/>
    </row>
    <row r="87" spans="2:22" ht="25.5" x14ac:dyDescent="0.2">
      <c r="B87" s="14"/>
      <c r="C87" s="13"/>
      <c r="D87" s="19"/>
      <c r="E87" s="149" t="s">
        <v>144</v>
      </c>
      <c r="F87" s="150"/>
      <c r="G87" s="150"/>
      <c r="H87" s="151">
        <v>27607000</v>
      </c>
      <c r="I87" s="545">
        <v>0</v>
      </c>
      <c r="J87" s="14"/>
      <c r="K87" s="14"/>
      <c r="L87" s="14"/>
      <c r="M87" s="14"/>
      <c r="N87" s="151">
        <v>4955000</v>
      </c>
      <c r="O87" s="151">
        <v>4293000</v>
      </c>
      <c r="P87" s="151">
        <v>53000</v>
      </c>
      <c r="Q87" s="151">
        <v>762000</v>
      </c>
      <c r="R87" s="152">
        <f t="shared" si="15"/>
        <v>10063000</v>
      </c>
      <c r="S87" s="147">
        <v>892000</v>
      </c>
      <c r="T87" s="225">
        <f t="shared" si="17"/>
        <v>4.8127802690582957</v>
      </c>
      <c r="U87" s="31"/>
      <c r="V87" s="14"/>
    </row>
    <row r="88" spans="2:22" x14ac:dyDescent="0.2">
      <c r="B88" s="14"/>
      <c r="C88" s="13"/>
      <c r="D88" s="19"/>
      <c r="E88" s="149" t="s">
        <v>145</v>
      </c>
      <c r="F88" s="150"/>
      <c r="G88" s="150"/>
      <c r="H88" s="151">
        <v>21057000</v>
      </c>
      <c r="I88" s="545">
        <v>0</v>
      </c>
      <c r="J88" s="14"/>
      <c r="K88" s="14"/>
      <c r="L88" s="14"/>
      <c r="M88" s="14"/>
      <c r="N88" s="151">
        <v>32000</v>
      </c>
      <c r="O88" s="151"/>
      <c r="P88" s="151"/>
      <c r="Q88" s="151">
        <v>11000</v>
      </c>
      <c r="R88" s="152">
        <f t="shared" si="15"/>
        <v>43000</v>
      </c>
      <c r="S88" s="151">
        <v>1447000</v>
      </c>
      <c r="T88" s="225">
        <f t="shared" si="17"/>
        <v>0</v>
      </c>
      <c r="U88" s="31"/>
      <c r="V88" s="14"/>
    </row>
    <row r="89" spans="2:22" x14ac:dyDescent="0.2">
      <c r="B89" s="14"/>
      <c r="C89" s="13"/>
      <c r="D89" s="19"/>
      <c r="E89" s="149" t="s">
        <v>146</v>
      </c>
      <c r="F89" s="150"/>
      <c r="G89" s="150"/>
      <c r="H89" s="151">
        <v>37401000</v>
      </c>
      <c r="I89" s="545">
        <v>0</v>
      </c>
      <c r="J89" s="14"/>
      <c r="K89" s="14"/>
      <c r="L89" s="14"/>
      <c r="M89" s="14"/>
      <c r="N89" s="151">
        <v>1435000</v>
      </c>
      <c r="O89" s="151">
        <v>1394000</v>
      </c>
      <c r="P89" s="151"/>
      <c r="Q89" s="151">
        <v>616000</v>
      </c>
      <c r="R89" s="152">
        <f t="shared" si="15"/>
        <v>3445000</v>
      </c>
      <c r="S89" s="151">
        <v>1729500</v>
      </c>
      <c r="T89" s="225">
        <f t="shared" si="17"/>
        <v>0.80601329864122584</v>
      </c>
      <c r="U89" s="31"/>
      <c r="V89" s="14"/>
    </row>
    <row r="90" spans="2:22" x14ac:dyDescent="0.2">
      <c r="B90" s="14"/>
      <c r="C90" s="13"/>
      <c r="D90" s="19"/>
      <c r="E90" s="149" t="s">
        <v>147</v>
      </c>
      <c r="F90" s="150"/>
      <c r="G90" s="150"/>
      <c r="H90" s="151">
        <v>0</v>
      </c>
      <c r="I90" s="147" t="s">
        <v>159</v>
      </c>
      <c r="J90" s="14"/>
      <c r="K90" s="14"/>
      <c r="L90" s="14"/>
      <c r="M90" s="14"/>
      <c r="N90" s="151"/>
      <c r="O90" s="151"/>
      <c r="P90" s="151"/>
      <c r="Q90" s="151"/>
      <c r="R90" s="152">
        <f t="shared" si="15"/>
        <v>0</v>
      </c>
      <c r="S90" s="151"/>
      <c r="T90" s="225" t="str">
        <f t="shared" si="17"/>
        <v/>
      </c>
      <c r="U90" s="31"/>
      <c r="V90" s="14"/>
    </row>
    <row r="91" spans="2:22" x14ac:dyDescent="0.2">
      <c r="B91" s="14"/>
      <c r="C91" s="13"/>
      <c r="D91" s="19"/>
      <c r="E91" s="154" t="s">
        <v>148</v>
      </c>
      <c r="F91" s="155"/>
      <c r="G91" s="155"/>
      <c r="H91" s="156">
        <f>21438000</f>
        <v>21438000</v>
      </c>
      <c r="I91" s="546">
        <v>0</v>
      </c>
      <c r="J91" s="14"/>
      <c r="K91" s="14"/>
      <c r="L91" s="14"/>
      <c r="M91" s="14"/>
      <c r="N91" s="156"/>
      <c r="O91" s="156"/>
      <c r="P91" s="156"/>
      <c r="Q91" s="156"/>
      <c r="R91" s="157">
        <f t="shared" si="15"/>
        <v>0</v>
      </c>
      <c r="S91" s="156">
        <v>383000</v>
      </c>
      <c r="T91" s="227">
        <f t="shared" si="17"/>
        <v>0</v>
      </c>
      <c r="U91" s="31"/>
      <c r="V91" s="14"/>
    </row>
    <row r="92" spans="2:22" ht="13.5" thickBot="1" x14ac:dyDescent="0.25">
      <c r="B92" s="14"/>
      <c r="C92" s="13"/>
      <c r="D92" s="19"/>
      <c r="E92" s="141" t="s">
        <v>149</v>
      </c>
      <c r="F92" s="142"/>
      <c r="G92" s="142"/>
      <c r="H92" s="143">
        <f>25012000+10948000</f>
        <v>35960000</v>
      </c>
      <c r="I92" s="547">
        <v>0</v>
      </c>
      <c r="J92" s="14"/>
      <c r="K92" s="14"/>
      <c r="L92" s="14"/>
      <c r="M92" s="14"/>
      <c r="N92" s="143"/>
      <c r="O92" s="143"/>
      <c r="P92" s="143"/>
      <c r="Q92" s="143"/>
      <c r="R92" s="144">
        <f t="shared" si="15"/>
        <v>0</v>
      </c>
      <c r="S92" s="143">
        <v>781000</v>
      </c>
      <c r="T92" s="228">
        <f t="shared" si="17"/>
        <v>0</v>
      </c>
      <c r="U92" s="31"/>
      <c r="V92" s="14"/>
    </row>
    <row r="93" spans="2:22" ht="13.5" thickTop="1" x14ac:dyDescent="0.2">
      <c r="B93" s="14"/>
      <c r="C93" s="13"/>
      <c r="D93" s="14"/>
      <c r="E93" s="145"/>
      <c r="F93" s="146" t="s">
        <v>90</v>
      </c>
      <c r="G93" s="138"/>
      <c r="H93" s="59">
        <f>SUM(H70:H92)</f>
        <v>2093977000</v>
      </c>
      <c r="I93" s="59"/>
      <c r="J93" s="14"/>
      <c r="K93" s="14"/>
      <c r="L93" s="14"/>
      <c r="M93" s="14"/>
      <c r="N93" s="59">
        <f>SUM(N70:N92)</f>
        <v>103376000</v>
      </c>
      <c r="O93" s="59">
        <f t="shared" ref="O93:S93" si="18">SUM(O70:O92)</f>
        <v>28326000</v>
      </c>
      <c r="P93" s="59">
        <f t="shared" si="18"/>
        <v>7114000</v>
      </c>
      <c r="Q93" s="59">
        <f t="shared" si="18"/>
        <v>10198000</v>
      </c>
      <c r="R93" s="59">
        <f t="shared" si="18"/>
        <v>149014000</v>
      </c>
      <c r="S93" s="59">
        <f t="shared" si="18"/>
        <v>33199999.5</v>
      </c>
      <c r="T93" s="136"/>
      <c r="U93" s="31"/>
      <c r="V93" s="14"/>
    </row>
    <row r="94" spans="2:22" ht="13.5" thickBot="1" x14ac:dyDescent="0.25">
      <c r="B94" s="14"/>
      <c r="C94" s="124"/>
      <c r="D94" s="33"/>
      <c r="E94" s="33"/>
      <c r="F94" s="33"/>
      <c r="G94" s="33"/>
      <c r="H94" s="33"/>
      <c r="I94" s="33"/>
      <c r="J94" s="33"/>
      <c r="K94" s="36"/>
      <c r="L94" s="36"/>
      <c r="M94" s="36"/>
      <c r="N94" s="36"/>
      <c r="O94" s="36"/>
      <c r="P94" s="36"/>
      <c r="Q94" s="36"/>
      <c r="R94" s="36"/>
      <c r="S94" s="36"/>
      <c r="T94" s="36"/>
      <c r="U94" s="12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7"/>
      <c r="F172" s="6"/>
      <c r="G172" s="6"/>
    </row>
    <row r="173" spans="5:7" x14ac:dyDescent="0.2">
      <c r="E173" s="87"/>
      <c r="F173" s="6"/>
      <c r="G173" s="6"/>
    </row>
    <row r="174" spans="5:7" x14ac:dyDescent="0.2">
      <c r="E174" s="87"/>
      <c r="F174" s="6"/>
      <c r="G174" s="6"/>
    </row>
    <row r="175" spans="5:7" x14ac:dyDescent="0.2">
      <c r="E175" s="87"/>
      <c r="F175" s="6"/>
      <c r="G175" s="6"/>
    </row>
    <row r="176" spans="5:7" x14ac:dyDescent="0.2">
      <c r="E176" s="87"/>
      <c r="F176" s="6"/>
      <c r="G176" s="6"/>
    </row>
    <row r="177" spans="5:7" x14ac:dyDescent="0.2">
      <c r="E177" s="87"/>
      <c r="F177" s="6"/>
      <c r="G177" s="6"/>
    </row>
    <row r="178" spans="5:7" x14ac:dyDescent="0.2">
      <c r="E178" s="87"/>
      <c r="F178" s="6"/>
      <c r="G178" s="6"/>
    </row>
    <row r="179" spans="5:7" x14ac:dyDescent="0.2">
      <c r="E179" s="87"/>
      <c r="F179" s="6"/>
      <c r="G179" s="6"/>
    </row>
    <row r="180" spans="5:7" x14ac:dyDescent="0.2">
      <c r="E180" s="87"/>
      <c r="F180" s="6"/>
      <c r="G180" s="6"/>
    </row>
    <row r="181" spans="5:7" x14ac:dyDescent="0.2">
      <c r="E181" s="87"/>
      <c r="F181" s="6"/>
      <c r="G181" s="6"/>
    </row>
    <row r="182" spans="5:7" x14ac:dyDescent="0.2">
      <c r="E182" s="87"/>
      <c r="F182" s="6"/>
      <c r="G182" s="6"/>
    </row>
    <row r="183" spans="5:7" x14ac:dyDescent="0.2">
      <c r="E183" s="87"/>
      <c r="F183" s="6"/>
      <c r="G183" s="6"/>
    </row>
    <row r="184" spans="5:7" x14ac:dyDescent="0.2">
      <c r="E184" s="87"/>
      <c r="F184" s="6"/>
      <c r="G184" s="6"/>
    </row>
    <row r="185" spans="5:7" x14ac:dyDescent="0.2">
      <c r="E185" s="87"/>
      <c r="F185" s="6"/>
      <c r="G185" s="6"/>
    </row>
    <row r="186" spans="5:7" x14ac:dyDescent="0.2">
      <c r="E186" s="87"/>
      <c r="F186" s="6"/>
      <c r="G186" s="6"/>
    </row>
    <row r="187" spans="5:7" x14ac:dyDescent="0.2">
      <c r="E187" s="87"/>
      <c r="F187" s="6"/>
      <c r="G187" s="6"/>
    </row>
    <row r="188" spans="5:7" x14ac:dyDescent="0.2">
      <c r="E188" s="87"/>
      <c r="F188" s="6"/>
      <c r="G188" s="6"/>
    </row>
    <row r="189" spans="5:7" x14ac:dyDescent="0.2">
      <c r="E189" s="87"/>
      <c r="F189" s="6"/>
      <c r="G189" s="6"/>
    </row>
    <row r="190" spans="5:7" x14ac:dyDescent="0.2">
      <c r="E190" s="87"/>
      <c r="F190" s="6"/>
      <c r="G190" s="6"/>
    </row>
    <row r="191" spans="5:7" x14ac:dyDescent="0.2">
      <c r="E191" s="87"/>
      <c r="F191" s="6"/>
      <c r="G191" s="6"/>
    </row>
    <row r="192" spans="5:7" x14ac:dyDescent="0.2">
      <c r="E192" s="87"/>
      <c r="F192" s="6"/>
      <c r="G192" s="6"/>
    </row>
    <row r="193" spans="5:19" x14ac:dyDescent="0.2">
      <c r="E193" s="87"/>
      <c r="F193" s="6"/>
      <c r="G193" s="6"/>
    </row>
    <row r="194" spans="5:19" x14ac:dyDescent="0.2">
      <c r="E194" s="87"/>
      <c r="F194" s="6"/>
      <c r="G194" s="6"/>
    </row>
    <row r="195" spans="5:19" x14ac:dyDescent="0.2">
      <c r="E195" s="87"/>
      <c r="F195" s="6"/>
      <c r="G195" s="6"/>
    </row>
    <row r="196" spans="5:19" x14ac:dyDescent="0.2">
      <c r="E196" s="87"/>
      <c r="F196" s="6"/>
      <c r="G196" s="6"/>
    </row>
    <row r="197" spans="5:19" x14ac:dyDescent="0.2">
      <c r="E197" s="87"/>
      <c r="F197" s="6"/>
      <c r="G197" s="6"/>
    </row>
    <row r="198" spans="5:19" x14ac:dyDescent="0.2">
      <c r="E198" s="87"/>
      <c r="F198" s="6"/>
      <c r="G198" s="6"/>
    </row>
    <row r="199" spans="5:19" x14ac:dyDescent="0.2">
      <c r="E199" s="87"/>
      <c r="F199" s="6"/>
      <c r="G199" s="6"/>
    </row>
    <row r="200" spans="5:19" x14ac:dyDescent="0.2">
      <c r="E200" s="87"/>
      <c r="F200" s="6"/>
      <c r="G200" s="6"/>
      <c r="I200" s="6" t="str">
        <f>'Revenue - NHC'!E12</f>
        <v>Active Living Services</v>
      </c>
      <c r="S200" s="6" t="s">
        <v>92</v>
      </c>
    </row>
    <row r="201" spans="5:19" x14ac:dyDescent="0.2">
      <c r="E201" s="87"/>
      <c r="F201" s="6"/>
      <c r="G201" s="6"/>
      <c r="I201" s="6" t="str">
        <f>'Revenue - NHC'!E13</f>
        <v>Advocacy, Consultation and Community information</v>
      </c>
      <c r="S201" s="6" t="s">
        <v>117</v>
      </c>
    </row>
    <row r="202" spans="5:19" x14ac:dyDescent="0.2">
      <c r="E202" s="87"/>
      <c r="F202" s="6"/>
      <c r="G202" s="6"/>
      <c r="I202" s="6" t="str">
        <f>'Revenue - NHC'!E14</f>
        <v>Arts &amp; Events</v>
      </c>
      <c r="S202" s="6" t="s">
        <v>118</v>
      </c>
    </row>
    <row r="203" spans="5:19" x14ac:dyDescent="0.2">
      <c r="E203" s="87"/>
      <c r="F203" s="6"/>
      <c r="G203" s="6"/>
      <c r="I203" s="6" t="str">
        <f>'Revenue - NHC'!E15</f>
        <v>Asset Management</v>
      </c>
      <c r="S203" s="6" t="s">
        <v>111</v>
      </c>
    </row>
    <row r="204" spans="5:19" x14ac:dyDescent="0.2">
      <c r="E204" s="87"/>
      <c r="F204" s="6"/>
      <c r="G204" s="6"/>
      <c r="I204" s="6" t="str">
        <f>'Revenue - NHC'!E16</f>
        <v>Branding and Marketing</v>
      </c>
      <c r="S204" s="6" t="s">
        <v>119</v>
      </c>
    </row>
    <row r="205" spans="5:19" x14ac:dyDescent="0.2">
      <c r="E205" s="87"/>
      <c r="F205" s="6"/>
      <c r="G205" s="6"/>
      <c r="I205" s="6" t="str">
        <f>'Revenue - NHC'!E17</f>
        <v>Building Management Services</v>
      </c>
      <c r="S205" s="6" t="s">
        <v>120</v>
      </c>
    </row>
    <row r="206" spans="5:19" x14ac:dyDescent="0.2">
      <c r="E206" s="87"/>
      <c r="F206" s="6"/>
      <c r="G206" s="6"/>
      <c r="I206" s="6" t="str">
        <f>'Revenue - NHC'!E18</f>
        <v>Building Surveying Services</v>
      </c>
      <c r="S206" s="6" t="s">
        <v>121</v>
      </c>
    </row>
    <row r="207" spans="5:19" x14ac:dyDescent="0.2">
      <c r="E207" s="87"/>
      <c r="F207" s="6"/>
      <c r="G207" s="6"/>
      <c r="I207" s="6" t="str">
        <f>'Revenue - NHC'!E19</f>
        <v>Bunjil Place</v>
      </c>
      <c r="S207" s="6" t="s">
        <v>91</v>
      </c>
    </row>
    <row r="208" spans="5:19" x14ac:dyDescent="0.2">
      <c r="E208" s="87"/>
      <c r="F208" s="6"/>
      <c r="G208" s="6"/>
      <c r="I208" s="6" t="str">
        <f>'Revenue - NHC'!E20</f>
        <v>Business Applications</v>
      </c>
    </row>
    <row r="209" spans="5:9" x14ac:dyDescent="0.2">
      <c r="E209" s="87"/>
      <c r="F209" s="6"/>
      <c r="G209" s="6"/>
      <c r="I209" s="6" t="str">
        <f>'Revenue - NHC'!E21</f>
        <v>Capital Works Coordinating</v>
      </c>
    </row>
    <row r="210" spans="5:9" x14ac:dyDescent="0.2">
      <c r="E210" s="87"/>
      <c r="F210" s="6"/>
      <c r="G210" s="6"/>
      <c r="I210" s="6" t="str">
        <f>'Revenue - NHC'!E22</f>
        <v>Children Services Management</v>
      </c>
    </row>
    <row r="211" spans="5:9" x14ac:dyDescent="0.2">
      <c r="E211" s="87"/>
      <c r="F211" s="6"/>
      <c r="G211" s="6"/>
      <c r="I211" s="6" t="str">
        <f>'Revenue - NHC'!E23</f>
        <v>Cleansing of Roads, Drains &amp; Paths</v>
      </c>
    </row>
    <row r="212" spans="5:9" x14ac:dyDescent="0.2">
      <c r="E212" s="87"/>
      <c r="F212" s="6"/>
      <c r="G212" s="6"/>
      <c r="I212" s="6" t="str">
        <f>'Revenue - NHC'!E24</f>
        <v>Communications Management</v>
      </c>
    </row>
    <row r="213" spans="5:9" x14ac:dyDescent="0.2">
      <c r="E213" s="87"/>
      <c r="F213" s="6"/>
      <c r="G213" s="6"/>
      <c r="I213" s="6" t="str">
        <f>'Revenue - NHC'!E25</f>
        <v>Community Based Services</v>
      </c>
    </row>
    <row r="214" spans="5:9" x14ac:dyDescent="0.2">
      <c r="E214" s="87"/>
      <c r="F214" s="6"/>
      <c r="G214" s="6"/>
      <c r="I214" s="6" t="str">
        <f>'Revenue - NHC'!E26</f>
        <v>Community Care Management</v>
      </c>
    </row>
    <row r="215" spans="5:9" x14ac:dyDescent="0.2">
      <c r="E215" s="87"/>
      <c r="F215" s="6"/>
      <c r="G215" s="6"/>
      <c r="I215" s="6" t="str">
        <f>'Revenue - NHC'!E27</f>
        <v>Community Development Mgmt.</v>
      </c>
    </row>
    <row r="216" spans="5:9" x14ac:dyDescent="0.2">
      <c r="E216" s="87"/>
      <c r="F216" s="6"/>
      <c r="G216" s="6"/>
      <c r="I216" s="6" t="str">
        <f>'Revenue - NHC'!E28</f>
        <v>Community Facilities</v>
      </c>
    </row>
    <row r="217" spans="5:9" x14ac:dyDescent="0.2">
      <c r="E217" s="87"/>
      <c r="F217" s="6"/>
      <c r="G217" s="6"/>
      <c r="I217" s="6" t="str">
        <f>'Revenue - NHC'!E29</f>
        <v>Community Safety Management</v>
      </c>
    </row>
    <row r="218" spans="5:9" x14ac:dyDescent="0.2">
      <c r="E218" s="87"/>
      <c r="F218" s="6"/>
      <c r="G218" s="6"/>
      <c r="I218" s="6" t="str">
        <f>'Revenue - NHC'!E30</f>
        <v>Community Safety</v>
      </c>
    </row>
    <row r="219" spans="5:9" x14ac:dyDescent="0.2">
      <c r="E219" s="87"/>
      <c r="F219" s="6"/>
      <c r="G219" s="6"/>
      <c r="I219" s="6" t="str">
        <f>'Revenue - NHC'!E31</f>
        <v>Community Services Management</v>
      </c>
    </row>
    <row r="220" spans="5:9" x14ac:dyDescent="0.2">
      <c r="E220" s="87"/>
      <c r="F220" s="6"/>
      <c r="G220" s="6"/>
      <c r="I220" s="6" t="str">
        <f>'Revenue - NHC'!E32</f>
        <v>Community Strengthening Management</v>
      </c>
    </row>
    <row r="221" spans="5:9" x14ac:dyDescent="0.2">
      <c r="E221" s="87"/>
      <c r="F221" s="6"/>
      <c r="G221" s="6"/>
      <c r="I221" s="6" t="str">
        <f>'Revenue - NHC'!E33</f>
        <v>Community Transport</v>
      </c>
    </row>
    <row r="222" spans="5:9" x14ac:dyDescent="0.2">
      <c r="E222" s="87"/>
      <c r="F222" s="6"/>
      <c r="G222" s="6"/>
      <c r="I222" s="6" t="str">
        <f>'Revenue - NHC'!E34</f>
        <v>Construction of Roads, Drains &amp; Paths</v>
      </c>
    </row>
    <row r="223" spans="5:9" x14ac:dyDescent="0.2">
      <c r="E223" s="87"/>
      <c r="F223" s="6"/>
      <c r="G223" s="6"/>
      <c r="I223" s="6" t="str">
        <f>'Revenue - NHC'!E35</f>
        <v>Contracts and Purchasing Services</v>
      </c>
    </row>
    <row r="224" spans="5:9" x14ac:dyDescent="0.2">
      <c r="E224" s="87"/>
      <c r="F224" s="6"/>
      <c r="G224" s="6"/>
      <c r="I224" s="6" t="str">
        <f>'Revenue - NHC'!E36</f>
        <v>Corporate Services Management</v>
      </c>
    </row>
    <row r="225" spans="5:9" x14ac:dyDescent="0.2">
      <c r="E225" s="87"/>
      <c r="F225" s="6"/>
      <c r="G225" s="6"/>
      <c r="I225" s="6" t="str">
        <f>'Revenue - NHC'!E37</f>
        <v>Council Management</v>
      </c>
    </row>
    <row r="226" spans="5:9" x14ac:dyDescent="0.2">
      <c r="E226" s="87"/>
      <c r="F226" s="6"/>
      <c r="G226" s="6"/>
      <c r="I226" s="6" t="str">
        <f>'Revenue - NHC'!E38</f>
        <v>Customer Service</v>
      </c>
    </row>
    <row r="227" spans="5:9" x14ac:dyDescent="0.2">
      <c r="E227" s="87"/>
      <c r="F227" s="6"/>
      <c r="G227" s="6"/>
      <c r="I227" s="6" t="str">
        <f>'Revenue - NHC'!E39</f>
        <v>Design Management</v>
      </c>
    </row>
    <row r="228" spans="5:9" x14ac:dyDescent="0.2">
      <c r="E228" s="87"/>
      <c r="F228" s="6"/>
      <c r="G228" s="6"/>
      <c r="I228" s="6" t="str">
        <f>'Revenue - NHC'!E40</f>
        <v>Digital Casey</v>
      </c>
    </row>
    <row r="229" spans="5:9" x14ac:dyDescent="0.2">
      <c r="E229" s="87"/>
      <c r="F229" s="6"/>
      <c r="G229" s="6"/>
      <c r="I229" s="6" t="str">
        <f>'Revenue - NHC'!E41</f>
        <v>Early Years Community Support</v>
      </c>
    </row>
    <row r="230" spans="5:9" x14ac:dyDescent="0.2">
      <c r="E230" s="87"/>
      <c r="F230" s="6"/>
      <c r="G230" s="6"/>
      <c r="I230" s="6" t="str">
        <f>'Revenue - NHC'!E42</f>
        <v>Economic Development</v>
      </c>
    </row>
    <row r="231" spans="5:9" x14ac:dyDescent="0.2">
      <c r="E231" s="87"/>
      <c r="F231" s="6"/>
      <c r="G231" s="6"/>
      <c r="I231" s="6" t="str">
        <f>'Revenue - NHC'!E43</f>
        <v>Emergency Management</v>
      </c>
    </row>
    <row r="232" spans="5:9" x14ac:dyDescent="0.2">
      <c r="E232" s="87"/>
      <c r="F232" s="6"/>
      <c r="G232" s="6"/>
      <c r="I232" s="6" t="str">
        <f>'Revenue - NHC'!E44</f>
        <v>Engineering Services Management</v>
      </c>
    </row>
    <row r="233" spans="5:9" x14ac:dyDescent="0.2">
      <c r="E233" s="87"/>
      <c r="F233" s="6"/>
      <c r="G233" s="6"/>
      <c r="I233" s="6" t="str">
        <f>'Revenue - NHC'!E45</f>
        <v>Family Day Care</v>
      </c>
    </row>
    <row r="234" spans="5:9" x14ac:dyDescent="0.2">
      <c r="E234" s="87"/>
      <c r="F234" s="6"/>
      <c r="G234" s="6"/>
      <c r="I234" s="6" t="str">
        <f>'Revenue - NHC'!E46</f>
        <v>Family Services &amp; Community Facilities</v>
      </c>
    </row>
    <row r="235" spans="5:9" x14ac:dyDescent="0.2">
      <c r="E235" s="87"/>
      <c r="F235" s="6"/>
      <c r="G235" s="6"/>
      <c r="I235" s="6" t="str">
        <f>'Revenue - NHC'!E47</f>
        <v>Financial Services</v>
      </c>
    </row>
    <row r="236" spans="5:9" x14ac:dyDescent="0.2">
      <c r="E236" s="87"/>
      <c r="F236" s="6"/>
      <c r="G236" s="6"/>
      <c r="I236" s="6" t="str">
        <f>'Revenue - NHC'!E48</f>
        <v>Fire Prevention</v>
      </c>
    </row>
    <row r="237" spans="5:9" x14ac:dyDescent="0.2">
      <c r="E237" s="87"/>
      <c r="F237" s="6"/>
      <c r="G237" s="6"/>
      <c r="I237" s="6" t="str">
        <f>'Revenue - NHC'!E49</f>
        <v>Governance and Risk Management</v>
      </c>
    </row>
    <row r="238" spans="5:9" x14ac:dyDescent="0.2">
      <c r="E238" s="87"/>
      <c r="F238" s="6"/>
      <c r="G238" s="6"/>
      <c r="I238" s="6" t="str">
        <f>'Revenue - NHC'!E50</f>
        <v>Grafffiti Management</v>
      </c>
    </row>
    <row r="239" spans="5:9" x14ac:dyDescent="0.2">
      <c r="E239" s="87"/>
      <c r="F239" s="6"/>
      <c r="G239" s="6"/>
      <c r="I239" s="6" t="str">
        <f>'Revenue - NHC'!E51</f>
        <v>Grants, Contributions and Sponsorships</v>
      </c>
    </row>
    <row r="240" spans="5:9" x14ac:dyDescent="0.2">
      <c r="E240" s="87"/>
      <c r="F240" s="6"/>
      <c r="G240" s="6"/>
      <c r="I240" s="6" t="str">
        <f>'Revenue - NHC'!E52</f>
        <v>Growth &amp; Development</v>
      </c>
    </row>
    <row r="241" spans="5:9" x14ac:dyDescent="0.2">
      <c r="E241" s="87"/>
      <c r="F241" s="6"/>
      <c r="G241" s="6"/>
      <c r="I241" s="6" t="str">
        <f>'Revenue - NHC'!E53</f>
        <v>Growth Areas Planning</v>
      </c>
    </row>
    <row r="242" spans="5:9" x14ac:dyDescent="0.2">
      <c r="E242" s="87"/>
      <c r="F242" s="6"/>
      <c r="G242" s="6"/>
      <c r="I242" s="6" t="str">
        <f>'Revenue - NHC'!E54</f>
        <v>Home-Based Services</v>
      </c>
    </row>
    <row r="243" spans="5:9" x14ac:dyDescent="0.2">
      <c r="E243" s="87"/>
      <c r="F243" s="6"/>
      <c r="G243" s="6"/>
      <c r="I243" s="6" t="str">
        <f>'Revenue - NHC'!E55</f>
        <v>HR Services</v>
      </c>
    </row>
    <row r="244" spans="5:9" x14ac:dyDescent="0.2">
      <c r="E244" s="87"/>
      <c r="F244" s="6"/>
      <c r="G244" s="6"/>
      <c r="I244" s="6" t="str">
        <f>'Revenue - NHC'!E56</f>
        <v>Information Management</v>
      </c>
    </row>
    <row r="245" spans="5:9" x14ac:dyDescent="0.2">
      <c r="E245" s="87"/>
      <c r="F245" s="6"/>
      <c r="G245" s="6"/>
      <c r="I245" s="6" t="str">
        <f>'Revenue - NHC'!E57</f>
        <v>IT Management</v>
      </c>
    </row>
    <row r="246" spans="5:9" x14ac:dyDescent="0.2">
      <c r="E246" s="87"/>
      <c r="F246" s="6"/>
      <c r="G246" s="6"/>
      <c r="I246" s="6" t="str">
        <f>'Revenue - NHC'!E58</f>
        <v>Infrastructure Services Management</v>
      </c>
    </row>
    <row r="247" spans="5:9" x14ac:dyDescent="0.2">
      <c r="E247" s="87"/>
      <c r="F247" s="6"/>
      <c r="G247" s="6"/>
      <c r="I247" s="6" t="str">
        <f>'Revenue - NHC'!E59</f>
        <v>Kindergarten Services</v>
      </c>
    </row>
    <row r="248" spans="5:9" x14ac:dyDescent="0.2">
      <c r="E248" s="87"/>
      <c r="F248" s="6"/>
      <c r="G248" s="6"/>
      <c r="I248" s="6" t="str">
        <f>'Revenue - NHC'!E60</f>
        <v>Landfill Management</v>
      </c>
    </row>
    <row r="249" spans="5:9" x14ac:dyDescent="0.2">
      <c r="I249" s="6" t="str">
        <f>'Revenue - NHC'!E61</f>
        <v>Landscape Design &amp; Construction</v>
      </c>
    </row>
    <row r="250" spans="5:9" x14ac:dyDescent="0.2">
      <c r="I250" s="6" t="str">
        <f>'Revenue - NHC'!E62</f>
        <v>Landscape Services</v>
      </c>
    </row>
    <row r="251" spans="5:9" x14ac:dyDescent="0.2">
      <c r="I251" s="6" t="str">
        <f>'Revenue - NHC'!E63</f>
        <v>Legal Services</v>
      </c>
    </row>
    <row r="252" spans="5:9" x14ac:dyDescent="0.2">
      <c r="I252" s="6" t="str">
        <f>'Revenue - NHC'!E64</f>
        <v>Libraries</v>
      </c>
    </row>
    <row r="253" spans="5:9" x14ac:dyDescent="0.2">
      <c r="I253" s="6" t="str">
        <f>'Revenue - NHC'!E65</f>
        <v>Local Laws</v>
      </c>
    </row>
    <row r="254" spans="5:9" x14ac:dyDescent="0.2">
      <c r="I254" s="6" t="str">
        <f>'Revenue - NHC'!E66</f>
        <v>Maintain and manage council's fleet and plant</v>
      </c>
    </row>
    <row r="255" spans="5:9" x14ac:dyDescent="0.2">
      <c r="I255" s="6" t="str">
        <f>'Revenue - NHC'!E67</f>
        <v>Manager Building Services</v>
      </c>
    </row>
    <row r="256" spans="5:9" x14ac:dyDescent="0.2">
      <c r="I256" s="6" t="str">
        <f>'Revenue - NHC'!E68</f>
        <v>Maternal &amp; Child Health</v>
      </c>
    </row>
    <row r="257" spans="9:9" x14ac:dyDescent="0.2">
      <c r="I257" s="6" t="str">
        <f>'Revenue - NHC'!E69</f>
        <v>Network and Helpdesk</v>
      </c>
    </row>
    <row r="258" spans="9:9" x14ac:dyDescent="0.2">
      <c r="I258" s="6" t="str">
        <f>'Revenue - NHC'!E70</f>
        <v>Organisational Performance</v>
      </c>
    </row>
    <row r="259" spans="9:9" x14ac:dyDescent="0.2">
      <c r="I259" s="6" t="str">
        <f>'Revenue - NHC'!E71</f>
        <v>Parks &amp; Reserves Management</v>
      </c>
    </row>
    <row r="260" spans="9:9" x14ac:dyDescent="0.2">
      <c r="I260" s="6" t="str">
        <f>'Revenue - NHC'!E72</f>
        <v>Parks Services</v>
      </c>
    </row>
    <row r="261" spans="9:9" x14ac:dyDescent="0.2">
      <c r="I261" s="6" t="str">
        <f>'Revenue - NHC'!E73</f>
        <v>P&amp;D Divisional Management</v>
      </c>
    </row>
    <row r="262" spans="9:9" x14ac:dyDescent="0.2">
      <c r="I262" s="6" t="str">
        <f>'Revenue - NHC'!E74</f>
        <v>Planning Management</v>
      </c>
    </row>
    <row r="263" spans="9:9" x14ac:dyDescent="0.2">
      <c r="I263" s="6" t="str">
        <f>'Revenue - NHC'!E75</f>
        <v>Property Rates &amp; Valuation Management</v>
      </c>
    </row>
    <row r="264" spans="9:9" x14ac:dyDescent="0.2">
      <c r="I264" s="6" t="str">
        <f>'Revenue - NHC'!E76</f>
        <v>Property Services</v>
      </c>
    </row>
    <row r="265" spans="9:9" x14ac:dyDescent="0.2">
      <c r="I265" s="6" t="str">
        <f>'Revenue - NHC'!E77</f>
        <v>Public Health</v>
      </c>
    </row>
    <row r="266" spans="9:9" x14ac:dyDescent="0.2">
      <c r="I266" s="6" t="str">
        <f>'Revenue - NHC'!E78</f>
        <v>Public Lighting</v>
      </c>
    </row>
    <row r="267" spans="9:9" x14ac:dyDescent="0.2">
      <c r="I267" s="6" t="str">
        <f>'Revenue - NHC'!E79</f>
        <v>Rates &amp; Valuation</v>
      </c>
    </row>
    <row r="268" spans="9:9" x14ac:dyDescent="0.2">
      <c r="I268" s="6" t="str">
        <f>'Revenue - NHC'!E80</f>
        <v>Recreation Planning</v>
      </c>
    </row>
    <row r="269" spans="9:9" x14ac:dyDescent="0.2">
      <c r="I269" s="6" t="str">
        <f>'Revenue - NHC'!E81</f>
        <v>Roads and Construction Management</v>
      </c>
    </row>
    <row r="270" spans="9:9" x14ac:dyDescent="0.2">
      <c r="I270" s="6" t="str">
        <f>'Revenue - NHC'!E82</f>
        <v>Maintenance of Roads, Drains &amp; Paths</v>
      </c>
    </row>
    <row r="271" spans="9:9" x14ac:dyDescent="0.2">
      <c r="I271" s="6" t="str">
        <f>'Revenue - NHC'!E83</f>
        <v>School Crossing</v>
      </c>
    </row>
    <row r="272" spans="9:9" x14ac:dyDescent="0.2">
      <c r="I272" s="6" t="str">
        <f>'Revenue - NHC'!E84</f>
        <v>Sports &amp; Leisure Facilities</v>
      </c>
    </row>
    <row r="273" spans="9:9" x14ac:dyDescent="0.2">
      <c r="I273" s="6" t="str">
        <f>'Revenue - NHC'!E85</f>
        <v>Sports &amp; Leisure Management</v>
      </c>
    </row>
    <row r="274" spans="9:9" x14ac:dyDescent="0.2">
      <c r="I274" s="6" t="str">
        <f>'Revenue - NHC'!E86</f>
        <v>Sports Club Liaison Services</v>
      </c>
    </row>
    <row r="275" spans="9:9" x14ac:dyDescent="0.2">
      <c r="I275" s="6" t="str">
        <f>'Revenue - NHC'!E87</f>
        <v>Statutory Planning</v>
      </c>
    </row>
    <row r="276" spans="9:9" x14ac:dyDescent="0.2">
      <c r="I276" s="6" t="str">
        <f>'Revenue - NHC'!E88</f>
        <v>Stormwater Management</v>
      </c>
    </row>
    <row r="277" spans="9:9" x14ac:dyDescent="0.2">
      <c r="I277" s="6" t="str">
        <f>'Revenue - NHC'!E89</f>
        <v>Strategic/Environment Management</v>
      </c>
    </row>
    <row r="278" spans="9:9" x14ac:dyDescent="0.2">
      <c r="I278" s="6" t="str">
        <f>'Revenue - NHC'!E90</f>
        <v>Strategic Land Use Planning</v>
      </c>
    </row>
    <row r="279" spans="9:9" x14ac:dyDescent="0.2">
      <c r="I279" s="6" t="str">
        <f>'Revenue - NHC'!E91</f>
        <v>Strengthening Communities</v>
      </c>
    </row>
    <row r="280" spans="9:9" x14ac:dyDescent="0.2">
      <c r="I280" s="6" t="str">
        <f>'Revenue - NHC'!E92</f>
        <v>SubDivisions</v>
      </c>
    </row>
    <row r="281" spans="9:9" x14ac:dyDescent="0.2">
      <c r="I281" s="6" t="str">
        <f>'Revenue - NHC'!E93</f>
        <v>Supporting Diversity Access and Inclusion</v>
      </c>
    </row>
    <row r="282" spans="9:9" x14ac:dyDescent="0.2">
      <c r="I282" s="6" t="str">
        <f>'Revenue - NHC'!E94</f>
        <v>Sustainable Environmental Development</v>
      </c>
    </row>
    <row r="283" spans="9:9" x14ac:dyDescent="0.2">
      <c r="I283" s="6" t="str">
        <f>'Revenue - NHC'!E95</f>
        <v>Traffic &amp; Parking Management</v>
      </c>
    </row>
    <row r="284" spans="9:9" x14ac:dyDescent="0.2">
      <c r="I284" s="6" t="str">
        <f>'Revenue - NHC'!E96</f>
        <v>Transport Advocacy, Planning &amp; Development</v>
      </c>
    </row>
    <row r="285" spans="9:9" x14ac:dyDescent="0.2">
      <c r="I285" s="6" t="str">
        <f>'Revenue - NHC'!E97</f>
        <v>Transport Department Management</v>
      </c>
    </row>
    <row r="286" spans="9:9" x14ac:dyDescent="0.2">
      <c r="I286" s="6" t="str">
        <f>'Revenue - NHC'!E98</f>
        <v>Trees &amp; Horticulture</v>
      </c>
    </row>
    <row r="287" spans="9:9" x14ac:dyDescent="0.2">
      <c r="I287" s="6" t="str">
        <f>'Revenue - NHC'!E99</f>
        <v>Waste and Landfill Management</v>
      </c>
    </row>
    <row r="288" spans="9:9" x14ac:dyDescent="0.2">
      <c r="I288" s="6" t="str">
        <f>'Revenue - NHC'!E100</f>
        <v>Waste Management</v>
      </c>
    </row>
    <row r="289" spans="9:9" x14ac:dyDescent="0.2">
      <c r="I289" s="6" t="str">
        <f>'Revenue - NHC'!E101</f>
        <v>Youth &amp; Family Services Management</v>
      </c>
    </row>
    <row r="290" spans="9:9" x14ac:dyDescent="0.2">
      <c r="I290" s="6" t="str">
        <f>'Revenue - NHC'!E102</f>
        <v>Youth Services</v>
      </c>
    </row>
    <row r="291" spans="9:9" x14ac:dyDescent="0.2">
      <c r="I291" s="6" t="str">
        <f>'Revenue - NHC'!E103</f>
        <v/>
      </c>
    </row>
    <row r="292" spans="9:9" x14ac:dyDescent="0.2">
      <c r="I292" s="6" t="str">
        <f>'Revenue - NHC'!E104</f>
        <v>Debt Servicing</v>
      </c>
    </row>
    <row r="293" spans="9:9" x14ac:dyDescent="0.2">
      <c r="I293" s="6" t="str">
        <f>'Revenue - NHC'!E105</f>
        <v>Developer Contributions</v>
      </c>
    </row>
    <row r="294" spans="9:9" x14ac:dyDescent="0.2">
      <c r="I294" s="6" t="str">
        <f>'Revenue - NHC'!E106</f>
        <v>Interest on Investment</v>
      </c>
    </row>
    <row r="295" spans="9:9" x14ac:dyDescent="0.2">
      <c r="I295" s="6" t="str">
        <f>'Revenue - NHC'!E107</f>
        <v>VGC Grant</v>
      </c>
    </row>
    <row r="296" spans="9:9" x14ac:dyDescent="0.2">
      <c r="I296" s="6" t="str">
        <f>'Revenue - NHC'!E108</f>
        <v>Capital Works - Rates Funding</v>
      </c>
    </row>
    <row r="297" spans="9:9" x14ac:dyDescent="0.2">
      <c r="I297" s="6" t="str">
        <f>'Revenue - NHC'!E109</f>
        <v>Capital Works - Reserve Funded</v>
      </c>
    </row>
    <row r="298" spans="9:9" x14ac:dyDescent="0.2">
      <c r="I298" s="6" t="str">
        <f>'Revenue - NHC'!E110</f>
        <v>Capital Works - Other Funding</v>
      </c>
    </row>
    <row r="299" spans="9:9" x14ac:dyDescent="0.2">
      <c r="I299" s="6" t="str">
        <f>'Revenue - NHC'!E111</f>
        <v>Depreciation</v>
      </c>
    </row>
    <row r="300" spans="9:9" x14ac:dyDescent="0.2">
      <c r="I300" s="6" t="str">
        <f>'Revenue - NHC'!E112</f>
        <v>Contributed Assets</v>
      </c>
    </row>
    <row r="301" spans="9:9" x14ac:dyDescent="0.2">
      <c r="I301" s="6" t="str">
        <f>'Revenue - NHC'!E113</f>
        <v>Asset Sales</v>
      </c>
    </row>
    <row r="302" spans="9:9" x14ac:dyDescent="0.2">
      <c r="I302" s="6" t="str">
        <f>'Revenue - NHC'!E114</f>
        <v>Rates and Charges</v>
      </c>
    </row>
    <row r="303" spans="9:9" x14ac:dyDescent="0.2">
      <c r="I303" s="6" t="str">
        <f>'Revenue - NHC'!E115</f>
        <v/>
      </c>
    </row>
    <row r="304" spans="9:9" x14ac:dyDescent="0.2">
      <c r="I304" s="6" t="str">
        <f>'Revenue - NHC'!E116</f>
        <v/>
      </c>
    </row>
    <row r="305" spans="9:9" x14ac:dyDescent="0.2">
      <c r="I305" s="6" t="str">
        <f>'Revenue - NHC'!E117</f>
        <v/>
      </c>
    </row>
    <row r="306" spans="9:9" x14ac:dyDescent="0.2">
      <c r="I306" s="6" t="str">
        <f>'Revenue - NHC'!E118</f>
        <v/>
      </c>
    </row>
    <row r="307" spans="9:9" x14ac:dyDescent="0.2">
      <c r="I307" s="6" t="str">
        <f>'Revenue - NHC'!E119</f>
        <v/>
      </c>
    </row>
    <row r="308" spans="9:9" x14ac:dyDescent="0.2">
      <c r="I308" s="6" t="str">
        <f>'Revenue - NHC'!E120</f>
        <v/>
      </c>
    </row>
    <row r="309" spans="9:9" x14ac:dyDescent="0.2">
      <c r="I309" s="6" t="str">
        <f>'Revenue - NHC'!E121</f>
        <v/>
      </c>
    </row>
    <row r="310" spans="9:9" x14ac:dyDescent="0.2">
      <c r="I310" s="6" t="str">
        <f>'Revenue - NHC'!E122</f>
        <v/>
      </c>
    </row>
    <row r="311" spans="9:9" x14ac:dyDescent="0.2">
      <c r="I311" s="6" t="str">
        <f>'Revenue - NHC'!E123</f>
        <v/>
      </c>
    </row>
    <row r="312" spans="9:9" x14ac:dyDescent="0.2">
      <c r="I312" s="6" t="str">
        <f>'Revenue - NHC'!E124</f>
        <v/>
      </c>
    </row>
    <row r="313" spans="9:9" x14ac:dyDescent="0.2">
      <c r="I313" s="6" t="str">
        <f>'Revenue - NHC'!E125</f>
        <v/>
      </c>
    </row>
    <row r="314" spans="9:9" x14ac:dyDescent="0.2">
      <c r="I314" s="6" t="str">
        <f>'Revenue - NHC'!E126</f>
        <v/>
      </c>
    </row>
    <row r="315" spans="9:9" x14ac:dyDescent="0.2">
      <c r="I315" s="6" t="str">
        <f>'Revenue - NHC'!E127</f>
        <v/>
      </c>
    </row>
    <row r="316" spans="9:9" x14ac:dyDescent="0.2">
      <c r="I316" s="6" t="str">
        <f>'Revenue - NHC'!E128</f>
        <v/>
      </c>
    </row>
    <row r="317" spans="9:9" x14ac:dyDescent="0.2">
      <c r="I317" s="6" t="str">
        <f>'Revenue - NHC'!E129</f>
        <v/>
      </c>
    </row>
    <row r="318" spans="9:9" x14ac:dyDescent="0.2">
      <c r="I318" s="6" t="str">
        <f>'Revenue - NHC'!E130</f>
        <v/>
      </c>
    </row>
    <row r="319" spans="9:9" x14ac:dyDescent="0.2">
      <c r="I319" s="6" t="str">
        <f>'Revenue - NHC'!E131</f>
        <v/>
      </c>
    </row>
    <row r="320" spans="9:9" x14ac:dyDescent="0.2">
      <c r="I320" s="6" t="str">
        <f>'Revenue - NHC'!E132</f>
        <v/>
      </c>
    </row>
    <row r="321" spans="9:9" x14ac:dyDescent="0.2">
      <c r="I321" s="6" t="str">
        <f>'Revenue - NHC'!E133</f>
        <v/>
      </c>
    </row>
    <row r="322" spans="9:9" x14ac:dyDescent="0.2">
      <c r="I322" s="6" t="str">
        <f>'Revenue - NHC'!E134</f>
        <v/>
      </c>
    </row>
    <row r="323" spans="9:9" x14ac:dyDescent="0.2">
      <c r="I323" s="6" t="str">
        <f>'Revenue - NHC'!E135</f>
        <v/>
      </c>
    </row>
    <row r="324" spans="9:9" x14ac:dyDescent="0.2">
      <c r="I324" s="6" t="str">
        <f>'Revenue - NHC'!E136</f>
        <v/>
      </c>
    </row>
    <row r="325" spans="9:9" x14ac:dyDescent="0.2">
      <c r="I325" s="6" t="str">
        <f>'Revenue - NHC'!E137</f>
        <v/>
      </c>
    </row>
    <row r="326" spans="9:9" x14ac:dyDescent="0.2">
      <c r="I326" s="6" t="str">
        <f>'Revenue - NHC'!E138</f>
        <v/>
      </c>
    </row>
    <row r="327" spans="9:9" x14ac:dyDescent="0.2">
      <c r="I327" s="6" t="str">
        <f>'Revenue - NHC'!E139</f>
        <v/>
      </c>
    </row>
    <row r="328" spans="9:9" x14ac:dyDescent="0.2">
      <c r="I328" s="6" t="str">
        <f>'Revenue - NHC'!E140</f>
        <v/>
      </c>
    </row>
    <row r="329" spans="9:9" x14ac:dyDescent="0.2">
      <c r="I329" s="6" t="str">
        <f>'Revenue - NHC'!E141</f>
        <v/>
      </c>
    </row>
    <row r="330" spans="9:9" x14ac:dyDescent="0.2">
      <c r="I330" s="6" t="str">
        <f>'Revenue - NHC'!E142</f>
        <v/>
      </c>
    </row>
    <row r="331" spans="9:9" x14ac:dyDescent="0.2">
      <c r="I331" s="6" t="str">
        <f>'Revenue - NHC'!E143</f>
        <v/>
      </c>
    </row>
    <row r="332" spans="9:9" x14ac:dyDescent="0.2">
      <c r="I332" s="6" t="str">
        <f>'Revenue - NHC'!E144</f>
        <v/>
      </c>
    </row>
    <row r="333" spans="9:9" x14ac:dyDescent="0.2">
      <c r="I333" s="6" t="str">
        <f>'Revenue - NHC'!E145</f>
        <v/>
      </c>
    </row>
    <row r="334" spans="9:9" x14ac:dyDescent="0.2">
      <c r="I334" s="6" t="str">
        <f>'Revenue - NHC'!E146</f>
        <v/>
      </c>
    </row>
    <row r="335" spans="9:9" x14ac:dyDescent="0.2">
      <c r="I335" s="6" t="str">
        <f>'Revenue - NHC'!E147</f>
        <v/>
      </c>
    </row>
    <row r="336" spans="9:9" x14ac:dyDescent="0.2">
      <c r="I336" s="6" t="str">
        <f>'Revenue - NHC'!E148</f>
        <v/>
      </c>
    </row>
    <row r="337" spans="9:9" x14ac:dyDescent="0.2">
      <c r="I337" s="6" t="str">
        <f>'Revenue - NHC'!E149</f>
        <v/>
      </c>
    </row>
    <row r="338" spans="9:9" x14ac:dyDescent="0.2">
      <c r="I338" s="6" t="str">
        <f>'Revenue - NHC'!E150</f>
        <v/>
      </c>
    </row>
    <row r="339" spans="9:9" x14ac:dyDescent="0.2">
      <c r="I339" s="6" t="str">
        <f>'Revenue - NHC'!E151</f>
        <v/>
      </c>
    </row>
  </sheetData>
  <mergeCells count="109">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6">
    <dataValidation type="list" allowBlank="1" showInputMessage="1" showErrorMessage="1" sqref="I21 I31 I40:I41 I36 I61">
      <formula1>$I$200:$I$300</formula1>
    </dataValidation>
    <dataValidation type="list" allowBlank="1" showInputMessage="1" showErrorMessage="1" sqref="S37:S40 S15 S22:S25 S27:S30 S57:S60 S32:S35 S42:S45 S19:S20 S52:S55 S48:S50">
      <formula1>$S$200:$S$207</formula1>
    </dataValidation>
    <dataValidation type="list" allowBlank="1" showInputMessage="1" showErrorMessage="1" sqref="I13:I20 I22:I30 I32:I35 I52:I57 I37:I39 I42:I46 I59:I60">
      <formula1>$I$283:$I$383</formula1>
    </dataValidation>
    <dataValidation type="list" allowBlank="1" showInputMessage="1" showErrorMessage="1" sqref="S12:S14 S17:S18 S47">
      <formula1>$S$278:$S$285</formula1>
    </dataValidation>
    <dataValidation type="list" allowBlank="1" showInputMessage="1" showErrorMessage="1" sqref="I47 I49">
      <formula1>$I$373:$I$473</formula1>
    </dataValidation>
    <dataValidation type="list" allowBlank="1" showInputMessage="1" showErrorMessage="1" sqref="I48 I50:I51 I58">
      <formula1>$I$279:$I$379</formula1>
    </dataValidation>
  </dataValidations>
  <pageMargins left="0.25" right="0.25" top="0.75" bottom="0.75" header="0.3" footer="0.3"/>
  <pageSetup paperSize="8" scale="60"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39997558519241921"/>
    <pageSetUpPr fitToPage="1"/>
  </sheetPr>
  <dimension ref="A1:N223"/>
  <sheetViews>
    <sheetView zoomScale="80" zoomScaleNormal="80" zoomScalePageLayoutView="80" workbookViewId="0">
      <pane ySplit="9" topLeftCell="A36" activePane="bottomLeft" state="frozen"/>
      <selection activeCell="A10" sqref="A10"/>
      <selection pane="bottomLeft" activeCell="E3" sqref="E3"/>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3" customWidth="1"/>
    <col min="6" max="6" width="23.33203125" style="54" customWidth="1"/>
    <col min="7" max="7" width="92.6640625" style="92" customWidth="1"/>
    <col min="8" max="8" width="27.1640625" style="54"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188</v>
      </c>
      <c r="H2" s="14"/>
    </row>
    <row r="3" spans="1:9" ht="16.350000000000001" customHeight="1" x14ac:dyDescent="0.2">
      <c r="B3" s="43" t="str">
        <f>'Revenue - WHC'!B3</f>
        <v>Casey (C)</v>
      </c>
    </row>
    <row r="4" spans="1:9" ht="13.5" thickBot="1" x14ac:dyDescent="0.25">
      <c r="B4" s="645"/>
      <c r="C4" s="645"/>
      <c r="D4" s="645"/>
      <c r="E4" s="645"/>
    </row>
    <row r="5" spans="1:9" ht="6.75" customHeight="1" x14ac:dyDescent="0.2">
      <c r="C5" s="297"/>
      <c r="D5" s="298"/>
      <c r="E5" s="299"/>
      <c r="F5" s="300"/>
      <c r="G5" s="301"/>
      <c r="H5" s="300"/>
      <c r="I5" s="302"/>
    </row>
    <row r="6" spans="1:9" x14ac:dyDescent="0.2">
      <c r="C6" s="13"/>
      <c r="D6" s="14"/>
      <c r="E6" s="648" t="s">
        <v>72</v>
      </c>
      <c r="F6" s="649"/>
      <c r="G6" s="649"/>
      <c r="H6" s="650"/>
      <c r="I6" s="31"/>
    </row>
    <row r="7" spans="1:9" ht="6.75" customHeight="1" x14ac:dyDescent="0.2">
      <c r="C7" s="13"/>
      <c r="D7" s="14"/>
      <c r="E7" s="85"/>
      <c r="F7" s="56"/>
      <c r="G7" s="158"/>
      <c r="H7" s="56"/>
      <c r="I7" s="31"/>
    </row>
    <row r="8" spans="1:9" ht="25.5" x14ac:dyDescent="0.2">
      <c r="C8" s="13"/>
      <c r="D8" s="14"/>
      <c r="E8" s="247" t="s">
        <v>99</v>
      </c>
      <c r="F8" s="289" t="s">
        <v>122</v>
      </c>
      <c r="G8" s="249" t="s">
        <v>108</v>
      </c>
      <c r="H8" s="289" t="s">
        <v>97</v>
      </c>
      <c r="I8" s="31"/>
    </row>
    <row r="9" spans="1:9" ht="7.5" customHeight="1" x14ac:dyDescent="0.2">
      <c r="C9" s="13"/>
      <c r="D9" s="14"/>
      <c r="E9" s="85"/>
      <c r="F9" s="57"/>
      <c r="G9" s="158"/>
      <c r="H9" s="56"/>
      <c r="I9" s="31"/>
    </row>
    <row r="10" spans="1:9" ht="38.25" x14ac:dyDescent="0.2">
      <c r="C10" s="13"/>
      <c r="D10" s="19">
        <v>1</v>
      </c>
      <c r="E10" s="528" t="s">
        <v>318</v>
      </c>
      <c r="F10" s="451" t="s">
        <v>437</v>
      </c>
      <c r="G10" s="529" t="s">
        <v>799</v>
      </c>
      <c r="H10" s="472">
        <v>1.9</v>
      </c>
      <c r="I10" s="31"/>
    </row>
    <row r="11" spans="1:9" s="87" customFormat="1" ht="51" x14ac:dyDescent="0.2">
      <c r="C11" s="88"/>
      <c r="D11" s="89">
        <f>D10+1</f>
        <v>2</v>
      </c>
      <c r="E11" s="527" t="s">
        <v>410</v>
      </c>
      <c r="F11" s="107" t="s">
        <v>437</v>
      </c>
      <c r="G11" s="530" t="s">
        <v>800</v>
      </c>
      <c r="H11" s="473">
        <v>0</v>
      </c>
      <c r="I11" s="90"/>
    </row>
    <row r="12" spans="1:9" ht="51" x14ac:dyDescent="0.2">
      <c r="C12" s="13"/>
      <c r="D12" s="19">
        <f>D11+1</f>
        <v>3</v>
      </c>
      <c r="E12" s="527" t="s">
        <v>411</v>
      </c>
      <c r="F12" s="107" t="s">
        <v>437</v>
      </c>
      <c r="G12" s="531" t="s">
        <v>801</v>
      </c>
      <c r="H12" s="473">
        <v>7</v>
      </c>
      <c r="I12" s="31"/>
    </row>
    <row r="13" spans="1:9" ht="38.25" x14ac:dyDescent="0.2">
      <c r="C13" s="13"/>
      <c r="D13" s="19">
        <f>D12+1</f>
        <v>4</v>
      </c>
      <c r="E13" s="527" t="s">
        <v>319</v>
      </c>
      <c r="F13" s="107" t="s">
        <v>438</v>
      </c>
      <c r="G13" s="526" t="s">
        <v>443</v>
      </c>
      <c r="H13" s="473">
        <v>6</v>
      </c>
      <c r="I13" s="31"/>
    </row>
    <row r="14" spans="1:9" ht="63.75" x14ac:dyDescent="0.2">
      <c r="C14" s="13"/>
      <c r="D14" s="19">
        <f>D13+1</f>
        <v>5</v>
      </c>
      <c r="E14" s="527" t="s">
        <v>320</v>
      </c>
      <c r="F14" s="107" t="s">
        <v>437</v>
      </c>
      <c r="G14" s="526" t="s">
        <v>321</v>
      </c>
      <c r="H14" s="473">
        <v>0</v>
      </c>
      <c r="I14" s="31"/>
    </row>
    <row r="15" spans="1:9" ht="25.5" x14ac:dyDescent="0.2">
      <c r="C15" s="13"/>
      <c r="D15" s="89">
        <f t="shared" ref="D15:D78" si="0">D14+1</f>
        <v>6</v>
      </c>
      <c r="E15" s="527" t="s">
        <v>444</v>
      </c>
      <c r="F15" s="107" t="s">
        <v>438</v>
      </c>
      <c r="G15" s="526" t="s">
        <v>779</v>
      </c>
      <c r="H15" s="473">
        <v>7</v>
      </c>
      <c r="I15" s="31"/>
    </row>
    <row r="16" spans="1:9" ht="63.75" x14ac:dyDescent="0.2">
      <c r="C16" s="13"/>
      <c r="D16" s="19">
        <f t="shared" si="0"/>
        <v>7</v>
      </c>
      <c r="E16" s="527" t="s">
        <v>412</v>
      </c>
      <c r="F16" s="107" t="s">
        <v>437</v>
      </c>
      <c r="G16" s="526" t="s">
        <v>780</v>
      </c>
      <c r="H16" s="473">
        <v>9.7899999999999991</v>
      </c>
      <c r="I16" s="31"/>
    </row>
    <row r="17" spans="3:9" ht="25.5" x14ac:dyDescent="0.2">
      <c r="C17" s="13"/>
      <c r="D17" s="19">
        <f t="shared" si="0"/>
        <v>8</v>
      </c>
      <c r="E17" s="527" t="s">
        <v>323</v>
      </c>
      <c r="F17" s="107" t="s">
        <v>439</v>
      </c>
      <c r="G17" s="526" t="s">
        <v>781</v>
      </c>
      <c r="H17" s="473">
        <v>9.8000000000000007</v>
      </c>
      <c r="I17" s="31"/>
    </row>
    <row r="18" spans="3:9" ht="38.25" x14ac:dyDescent="0.2">
      <c r="C18" s="13"/>
      <c r="D18" s="19">
        <f t="shared" si="0"/>
        <v>9</v>
      </c>
      <c r="E18" s="527" t="s">
        <v>324</v>
      </c>
      <c r="F18" s="107" t="s">
        <v>438</v>
      </c>
      <c r="G18" s="526" t="s">
        <v>782</v>
      </c>
      <c r="H18" s="473">
        <v>10</v>
      </c>
      <c r="I18" s="31"/>
    </row>
    <row r="19" spans="3:9" ht="25.5" x14ac:dyDescent="0.2">
      <c r="C19" s="13"/>
      <c r="D19" s="89">
        <f t="shared" si="0"/>
        <v>10</v>
      </c>
      <c r="E19" s="527" t="s">
        <v>325</v>
      </c>
      <c r="F19" s="107" t="s">
        <v>438</v>
      </c>
      <c r="G19" s="526" t="s">
        <v>783</v>
      </c>
      <c r="H19" s="473">
        <v>3.5</v>
      </c>
      <c r="I19" s="31"/>
    </row>
    <row r="20" spans="3:9" ht="25.5" x14ac:dyDescent="0.2">
      <c r="C20" s="13"/>
      <c r="D20" s="19">
        <f t="shared" si="0"/>
        <v>11</v>
      </c>
      <c r="E20" s="527" t="s">
        <v>326</v>
      </c>
      <c r="F20" s="107" t="s">
        <v>438</v>
      </c>
      <c r="G20" s="526" t="s">
        <v>445</v>
      </c>
      <c r="H20" s="473">
        <v>2.8</v>
      </c>
      <c r="I20" s="31"/>
    </row>
    <row r="21" spans="3:9" ht="51" x14ac:dyDescent="0.2">
      <c r="C21" s="13"/>
      <c r="D21" s="19">
        <f t="shared" si="0"/>
        <v>12</v>
      </c>
      <c r="E21" s="527" t="s">
        <v>413</v>
      </c>
      <c r="F21" s="107" t="s">
        <v>437</v>
      </c>
      <c r="G21" s="526" t="s">
        <v>446</v>
      </c>
      <c r="H21" s="473">
        <v>1</v>
      </c>
      <c r="I21" s="31"/>
    </row>
    <row r="22" spans="3:9" x14ac:dyDescent="0.2">
      <c r="C22" s="13"/>
      <c r="D22" s="89">
        <f t="shared" si="0"/>
        <v>13</v>
      </c>
      <c r="E22" s="527" t="s">
        <v>327</v>
      </c>
      <c r="F22" s="107" t="s">
        <v>438</v>
      </c>
      <c r="G22" s="105" t="s">
        <v>447</v>
      </c>
      <c r="H22" s="473">
        <v>7.9</v>
      </c>
      <c r="I22" s="31"/>
    </row>
    <row r="23" spans="3:9" ht="38.25" x14ac:dyDescent="0.2">
      <c r="C23" s="13"/>
      <c r="D23" s="19">
        <f t="shared" si="0"/>
        <v>14</v>
      </c>
      <c r="E23" s="527" t="s">
        <v>328</v>
      </c>
      <c r="F23" s="107" t="s">
        <v>437</v>
      </c>
      <c r="G23" s="526" t="s">
        <v>448</v>
      </c>
      <c r="H23" s="473">
        <v>30.099999999999998</v>
      </c>
      <c r="I23" s="31"/>
    </row>
    <row r="24" spans="3:9" ht="25.5" x14ac:dyDescent="0.2">
      <c r="C24" s="13"/>
      <c r="D24" s="19">
        <f t="shared" si="0"/>
        <v>15</v>
      </c>
      <c r="E24" s="527" t="s">
        <v>329</v>
      </c>
      <c r="F24" s="107" t="s">
        <v>439</v>
      </c>
      <c r="G24" s="526" t="s">
        <v>450</v>
      </c>
      <c r="H24" s="473">
        <v>4</v>
      </c>
      <c r="I24" s="31"/>
    </row>
    <row r="25" spans="3:9" ht="25.5" x14ac:dyDescent="0.2">
      <c r="C25" s="13"/>
      <c r="D25" s="19">
        <f t="shared" si="0"/>
        <v>16</v>
      </c>
      <c r="E25" s="527" t="s">
        <v>451</v>
      </c>
      <c r="F25" s="107" t="s">
        <v>439</v>
      </c>
      <c r="G25" s="526" t="s">
        <v>452</v>
      </c>
      <c r="H25" s="473">
        <v>4.2699999999999996</v>
      </c>
      <c r="I25" s="31"/>
    </row>
    <row r="26" spans="3:9" ht="25.5" x14ac:dyDescent="0.2">
      <c r="C26" s="13"/>
      <c r="D26" s="89">
        <f t="shared" si="0"/>
        <v>17</v>
      </c>
      <c r="E26" s="527" t="s">
        <v>330</v>
      </c>
      <c r="F26" s="107" t="s">
        <v>437</v>
      </c>
      <c r="G26" s="526" t="s">
        <v>453</v>
      </c>
      <c r="H26" s="473">
        <v>6.7</v>
      </c>
      <c r="I26" s="31"/>
    </row>
    <row r="27" spans="3:9" ht="38.25" x14ac:dyDescent="0.2">
      <c r="C27" s="13"/>
      <c r="D27" s="19">
        <f t="shared" si="0"/>
        <v>18</v>
      </c>
      <c r="E27" s="527" t="s">
        <v>331</v>
      </c>
      <c r="F27" s="107" t="s">
        <v>439</v>
      </c>
      <c r="G27" s="526" t="s">
        <v>784</v>
      </c>
      <c r="H27" s="473">
        <v>5.5</v>
      </c>
      <c r="I27" s="31"/>
    </row>
    <row r="28" spans="3:9" ht="51" x14ac:dyDescent="0.2">
      <c r="C28" s="13"/>
      <c r="D28" s="19">
        <f t="shared" si="0"/>
        <v>19</v>
      </c>
      <c r="E28" s="527" t="s">
        <v>332</v>
      </c>
      <c r="F28" s="107" t="s">
        <v>439</v>
      </c>
      <c r="G28" s="526" t="s">
        <v>454</v>
      </c>
      <c r="H28" s="473">
        <v>4.53</v>
      </c>
      <c r="I28" s="31"/>
    </row>
    <row r="29" spans="3:9" ht="38.25" x14ac:dyDescent="0.2">
      <c r="C29" s="13"/>
      <c r="D29" s="19">
        <f t="shared" si="0"/>
        <v>20</v>
      </c>
      <c r="E29" s="527" t="s">
        <v>333</v>
      </c>
      <c r="F29" s="107" t="s">
        <v>438</v>
      </c>
      <c r="G29" s="526" t="s">
        <v>785</v>
      </c>
      <c r="H29" s="473">
        <v>3</v>
      </c>
      <c r="I29" s="31"/>
    </row>
    <row r="30" spans="3:9" ht="25.5" x14ac:dyDescent="0.2">
      <c r="C30" s="13"/>
      <c r="D30" s="89">
        <f t="shared" si="0"/>
        <v>21</v>
      </c>
      <c r="E30" s="527" t="s">
        <v>334</v>
      </c>
      <c r="F30" s="107" t="s">
        <v>438</v>
      </c>
      <c r="G30" s="526" t="s">
        <v>455</v>
      </c>
      <c r="H30" s="473">
        <v>5.6</v>
      </c>
      <c r="I30" s="31"/>
    </row>
    <row r="31" spans="3:9" ht="51" x14ac:dyDescent="0.2">
      <c r="C31" s="13"/>
      <c r="D31" s="19">
        <f t="shared" si="0"/>
        <v>22</v>
      </c>
      <c r="E31" s="527" t="s">
        <v>335</v>
      </c>
      <c r="F31" s="107" t="s">
        <v>437</v>
      </c>
      <c r="G31" s="526" t="s">
        <v>456</v>
      </c>
      <c r="H31" s="473">
        <v>3.8</v>
      </c>
      <c r="I31" s="31"/>
    </row>
    <row r="32" spans="3:9" ht="25.5" x14ac:dyDescent="0.2">
      <c r="C32" s="13"/>
      <c r="D32" s="19">
        <f t="shared" si="0"/>
        <v>23</v>
      </c>
      <c r="E32" s="527" t="s">
        <v>440</v>
      </c>
      <c r="F32" s="107" t="s">
        <v>437</v>
      </c>
      <c r="G32" s="526" t="s">
        <v>786</v>
      </c>
      <c r="H32" s="473">
        <v>7.63</v>
      </c>
      <c r="I32" s="31"/>
    </row>
    <row r="33" spans="3:9" ht="25.5" x14ac:dyDescent="0.2">
      <c r="C33" s="13"/>
      <c r="D33" s="89">
        <f t="shared" si="0"/>
        <v>24</v>
      </c>
      <c r="E33" s="527" t="s">
        <v>336</v>
      </c>
      <c r="F33" s="107" t="s">
        <v>438</v>
      </c>
      <c r="G33" s="526" t="s">
        <v>457</v>
      </c>
      <c r="H33" s="473">
        <v>7.68</v>
      </c>
      <c r="I33" s="31"/>
    </row>
    <row r="34" spans="3:9" ht="63.75" x14ac:dyDescent="0.2">
      <c r="C34" s="13"/>
      <c r="D34" s="19">
        <f t="shared" si="0"/>
        <v>25</v>
      </c>
      <c r="E34" s="527" t="s">
        <v>337</v>
      </c>
      <c r="F34" s="107" t="s">
        <v>438</v>
      </c>
      <c r="G34" s="526" t="s">
        <v>458</v>
      </c>
      <c r="H34" s="473">
        <v>2</v>
      </c>
      <c r="I34" s="31"/>
    </row>
    <row r="35" spans="3:9" ht="76.5" x14ac:dyDescent="0.2">
      <c r="C35" s="13"/>
      <c r="D35" s="19">
        <f t="shared" si="0"/>
        <v>26</v>
      </c>
      <c r="E35" s="527" t="s">
        <v>338</v>
      </c>
      <c r="F35" s="107" t="s">
        <v>438</v>
      </c>
      <c r="G35" s="526" t="s">
        <v>798</v>
      </c>
      <c r="H35" s="473">
        <v>2</v>
      </c>
      <c r="I35" s="31"/>
    </row>
    <row r="36" spans="3:9" ht="25.5" x14ac:dyDescent="0.2">
      <c r="C36" s="13"/>
      <c r="D36" s="19">
        <f t="shared" si="0"/>
        <v>27</v>
      </c>
      <c r="E36" s="527" t="s">
        <v>339</v>
      </c>
      <c r="F36" s="107" t="s">
        <v>439</v>
      </c>
      <c r="G36" s="526" t="s">
        <v>787</v>
      </c>
      <c r="H36" s="473">
        <v>30.15</v>
      </c>
      <c r="I36" s="31"/>
    </row>
    <row r="37" spans="3:9" ht="38.25" x14ac:dyDescent="0.2">
      <c r="C37" s="13"/>
      <c r="D37" s="89">
        <f t="shared" si="0"/>
        <v>28</v>
      </c>
      <c r="E37" s="527" t="s">
        <v>340</v>
      </c>
      <c r="F37" s="107" t="s">
        <v>438</v>
      </c>
      <c r="G37" s="526" t="s">
        <v>788</v>
      </c>
      <c r="H37" s="473">
        <v>6</v>
      </c>
      <c r="I37" s="31"/>
    </row>
    <row r="38" spans="3:9" ht="25.5" x14ac:dyDescent="0.2">
      <c r="C38" s="13"/>
      <c r="D38" s="19">
        <f t="shared" si="0"/>
        <v>29</v>
      </c>
      <c r="E38" s="527" t="s">
        <v>341</v>
      </c>
      <c r="F38" s="107" t="s">
        <v>438</v>
      </c>
      <c r="G38" s="526" t="s">
        <v>789</v>
      </c>
      <c r="H38" s="473">
        <v>9</v>
      </c>
      <c r="I38" s="31"/>
    </row>
    <row r="39" spans="3:9" ht="25.5" x14ac:dyDescent="0.2">
      <c r="C39" s="13"/>
      <c r="D39" s="19">
        <f t="shared" si="0"/>
        <v>30</v>
      </c>
      <c r="E39" s="527" t="s">
        <v>342</v>
      </c>
      <c r="F39" s="107" t="s">
        <v>437</v>
      </c>
      <c r="G39" s="526" t="s">
        <v>459</v>
      </c>
      <c r="H39" s="473">
        <v>9.83</v>
      </c>
      <c r="I39" s="31"/>
    </row>
    <row r="40" spans="3:9" ht="25.5" x14ac:dyDescent="0.2">
      <c r="C40" s="13"/>
      <c r="D40" s="19">
        <f t="shared" si="0"/>
        <v>31</v>
      </c>
      <c r="E40" s="527" t="s">
        <v>343</v>
      </c>
      <c r="F40" s="107" t="s">
        <v>437</v>
      </c>
      <c r="G40" s="526" t="s">
        <v>790</v>
      </c>
      <c r="H40" s="473">
        <v>7</v>
      </c>
      <c r="I40" s="31"/>
    </row>
    <row r="41" spans="3:9" ht="51" x14ac:dyDescent="0.2">
      <c r="C41" s="13"/>
      <c r="D41" s="89">
        <f t="shared" si="0"/>
        <v>32</v>
      </c>
      <c r="E41" s="527" t="s">
        <v>344</v>
      </c>
      <c r="F41" s="107" t="s">
        <v>437</v>
      </c>
      <c r="G41" s="526" t="s">
        <v>460</v>
      </c>
      <c r="H41" s="473">
        <v>0.55000000000000004</v>
      </c>
      <c r="I41" s="31"/>
    </row>
    <row r="42" spans="3:9" ht="25.5" x14ac:dyDescent="0.2">
      <c r="C42" s="13"/>
      <c r="D42" s="19">
        <f t="shared" si="0"/>
        <v>33</v>
      </c>
      <c r="E42" s="527" t="s">
        <v>345</v>
      </c>
      <c r="F42" s="107" t="s">
        <v>438</v>
      </c>
      <c r="G42" s="526" t="s">
        <v>791</v>
      </c>
      <c r="H42" s="473">
        <v>1.8399999999999999</v>
      </c>
      <c r="I42" s="31"/>
    </row>
    <row r="43" spans="3:9" ht="25.5" x14ac:dyDescent="0.2">
      <c r="C43" s="13"/>
      <c r="D43" s="19">
        <f t="shared" si="0"/>
        <v>34</v>
      </c>
      <c r="E43" s="527" t="s">
        <v>346</v>
      </c>
      <c r="F43" s="107" t="s">
        <v>437</v>
      </c>
      <c r="G43" s="526" t="s">
        <v>461</v>
      </c>
      <c r="H43" s="473">
        <v>16.21</v>
      </c>
      <c r="I43" s="31"/>
    </row>
    <row r="44" spans="3:9" ht="51" x14ac:dyDescent="0.2">
      <c r="C44" s="13"/>
      <c r="D44" s="89">
        <f t="shared" si="0"/>
        <v>35</v>
      </c>
      <c r="E44" s="527" t="s">
        <v>415</v>
      </c>
      <c r="F44" s="107" t="s">
        <v>437</v>
      </c>
      <c r="G44" s="526" t="s">
        <v>462</v>
      </c>
      <c r="H44" s="473">
        <v>12.96</v>
      </c>
      <c r="I44" s="31"/>
    </row>
    <row r="45" spans="3:9" ht="25.5" x14ac:dyDescent="0.2">
      <c r="C45" s="13"/>
      <c r="D45" s="19">
        <f t="shared" si="0"/>
        <v>36</v>
      </c>
      <c r="E45" s="527" t="s">
        <v>347</v>
      </c>
      <c r="F45" s="107" t="s">
        <v>438</v>
      </c>
      <c r="G45" s="526" t="s">
        <v>463</v>
      </c>
      <c r="H45" s="473">
        <v>16.47</v>
      </c>
      <c r="I45" s="31"/>
    </row>
    <row r="46" spans="3:9" ht="19.5" customHeight="1" x14ac:dyDescent="0.2">
      <c r="C46" s="13"/>
      <c r="D46" s="19">
        <f t="shared" si="0"/>
        <v>37</v>
      </c>
      <c r="E46" s="527" t="s">
        <v>348</v>
      </c>
      <c r="F46" s="107" t="s">
        <v>437</v>
      </c>
      <c r="G46" s="526" t="s">
        <v>464</v>
      </c>
      <c r="H46" s="473">
        <v>2</v>
      </c>
      <c r="I46" s="31"/>
    </row>
    <row r="47" spans="3:9" ht="76.5" x14ac:dyDescent="0.2">
      <c r="C47" s="13"/>
      <c r="D47" s="19">
        <f t="shared" si="0"/>
        <v>38</v>
      </c>
      <c r="E47" s="527" t="s">
        <v>349</v>
      </c>
      <c r="F47" s="107" t="s">
        <v>438</v>
      </c>
      <c r="G47" s="526" t="s">
        <v>796</v>
      </c>
      <c r="H47" s="473">
        <v>12.4</v>
      </c>
      <c r="I47" s="31"/>
    </row>
    <row r="48" spans="3:9" ht="25.5" x14ac:dyDescent="0.2">
      <c r="C48" s="13"/>
      <c r="D48" s="89">
        <f t="shared" si="0"/>
        <v>39</v>
      </c>
      <c r="E48" s="527" t="s">
        <v>350</v>
      </c>
      <c r="F48" s="107" t="s">
        <v>437</v>
      </c>
      <c r="G48" s="526" t="s">
        <v>465</v>
      </c>
      <c r="H48" s="473">
        <v>1</v>
      </c>
      <c r="I48" s="31"/>
    </row>
    <row r="49" spans="3:9" ht="51" x14ac:dyDescent="0.2">
      <c r="C49" s="13"/>
      <c r="D49" s="19">
        <f t="shared" si="0"/>
        <v>40</v>
      </c>
      <c r="E49" s="527" t="s">
        <v>416</v>
      </c>
      <c r="F49" s="107" t="s">
        <v>437</v>
      </c>
      <c r="G49" s="526" t="s">
        <v>466</v>
      </c>
      <c r="H49" s="473">
        <v>0</v>
      </c>
      <c r="I49" s="31"/>
    </row>
    <row r="50" spans="3:9" ht="63.75" x14ac:dyDescent="0.2">
      <c r="C50" s="13"/>
      <c r="D50" s="19">
        <f t="shared" si="0"/>
        <v>41</v>
      </c>
      <c r="E50" s="527" t="s">
        <v>417</v>
      </c>
      <c r="F50" s="107" t="s">
        <v>437</v>
      </c>
      <c r="G50" s="526" t="s">
        <v>797</v>
      </c>
      <c r="H50" s="473">
        <v>9</v>
      </c>
      <c r="I50" s="31"/>
    </row>
    <row r="51" spans="3:9" ht="25.5" x14ac:dyDescent="0.2">
      <c r="C51" s="13"/>
      <c r="D51" s="19">
        <f t="shared" si="0"/>
        <v>42</v>
      </c>
      <c r="E51" s="527" t="s">
        <v>418</v>
      </c>
      <c r="F51" s="107" t="s">
        <v>437</v>
      </c>
      <c r="G51" s="526" t="s">
        <v>467</v>
      </c>
      <c r="H51" s="473">
        <v>5.22</v>
      </c>
      <c r="I51" s="31"/>
    </row>
    <row r="52" spans="3:9" ht="51" x14ac:dyDescent="0.2">
      <c r="C52" s="13"/>
      <c r="D52" s="89">
        <f t="shared" si="0"/>
        <v>43</v>
      </c>
      <c r="E52" s="527" t="s">
        <v>351</v>
      </c>
      <c r="F52" s="107" t="s">
        <v>437</v>
      </c>
      <c r="G52" s="526" t="s">
        <v>468</v>
      </c>
      <c r="H52" s="473">
        <v>135.41</v>
      </c>
      <c r="I52" s="31"/>
    </row>
    <row r="53" spans="3:9" ht="38.25" x14ac:dyDescent="0.2">
      <c r="C53" s="13"/>
      <c r="D53" s="19">
        <f t="shared" si="0"/>
        <v>44</v>
      </c>
      <c r="E53" s="527" t="s">
        <v>352</v>
      </c>
      <c r="F53" s="107" t="s">
        <v>438</v>
      </c>
      <c r="G53" s="526" t="s">
        <v>469</v>
      </c>
      <c r="H53" s="473">
        <v>12.57</v>
      </c>
      <c r="I53" s="31"/>
    </row>
    <row r="54" spans="3:9" ht="25.5" x14ac:dyDescent="0.2">
      <c r="C54" s="13"/>
      <c r="D54" s="19">
        <f t="shared" si="0"/>
        <v>45</v>
      </c>
      <c r="E54" s="527" t="s">
        <v>353</v>
      </c>
      <c r="F54" s="107" t="s">
        <v>438</v>
      </c>
      <c r="G54" s="526" t="s">
        <v>470</v>
      </c>
      <c r="H54" s="473">
        <v>14.57</v>
      </c>
      <c r="I54" s="31"/>
    </row>
    <row r="55" spans="3:9" ht="51" x14ac:dyDescent="0.2">
      <c r="C55" s="13"/>
      <c r="D55" s="89">
        <f t="shared" si="0"/>
        <v>46</v>
      </c>
      <c r="E55" s="527" t="s">
        <v>471</v>
      </c>
      <c r="F55" s="107" t="s">
        <v>439</v>
      </c>
      <c r="G55" s="526" t="s">
        <v>472</v>
      </c>
      <c r="H55" s="473">
        <v>2.34</v>
      </c>
      <c r="I55" s="31"/>
    </row>
    <row r="56" spans="3:9" ht="38.25" x14ac:dyDescent="0.2">
      <c r="C56" s="13"/>
      <c r="D56" s="19">
        <f t="shared" si="0"/>
        <v>47</v>
      </c>
      <c r="E56" s="527" t="s">
        <v>354</v>
      </c>
      <c r="F56" s="107" t="s">
        <v>438</v>
      </c>
      <c r="G56" s="526" t="s">
        <v>473</v>
      </c>
      <c r="H56" s="473">
        <v>2</v>
      </c>
      <c r="I56" s="31"/>
    </row>
    <row r="57" spans="3:9" ht="25.5" x14ac:dyDescent="0.2">
      <c r="C57" s="13"/>
      <c r="D57" s="19">
        <f t="shared" si="0"/>
        <v>48</v>
      </c>
      <c r="E57" s="527" t="s">
        <v>355</v>
      </c>
      <c r="F57" s="107" t="s">
        <v>437</v>
      </c>
      <c r="G57" s="526" t="s">
        <v>474</v>
      </c>
      <c r="H57" s="473">
        <v>183.92999999999986</v>
      </c>
      <c r="I57" s="31"/>
    </row>
    <row r="58" spans="3:9" ht="63.75" x14ac:dyDescent="0.2">
      <c r="C58" s="13"/>
      <c r="D58" s="19">
        <f t="shared" si="0"/>
        <v>49</v>
      </c>
      <c r="E58" s="527" t="s">
        <v>356</v>
      </c>
      <c r="F58" s="107" t="s">
        <v>437</v>
      </c>
      <c r="G58" s="526" t="s">
        <v>475</v>
      </c>
      <c r="H58" s="473">
        <v>5</v>
      </c>
      <c r="I58" s="31"/>
    </row>
    <row r="59" spans="3:9" ht="38.25" x14ac:dyDescent="0.2">
      <c r="C59" s="13"/>
      <c r="D59" s="89">
        <f t="shared" si="0"/>
        <v>50</v>
      </c>
      <c r="E59" s="527" t="s">
        <v>420</v>
      </c>
      <c r="F59" s="107" t="s">
        <v>437</v>
      </c>
      <c r="G59" s="526" t="s">
        <v>476</v>
      </c>
      <c r="H59" s="473">
        <v>9</v>
      </c>
      <c r="I59" s="31"/>
    </row>
    <row r="60" spans="3:9" ht="25.5" x14ac:dyDescent="0.2">
      <c r="C60" s="13"/>
      <c r="D60" s="19">
        <f t="shared" si="0"/>
        <v>51</v>
      </c>
      <c r="E60" s="527" t="s">
        <v>357</v>
      </c>
      <c r="F60" s="107" t="s">
        <v>437</v>
      </c>
      <c r="G60" s="526" t="s">
        <v>477</v>
      </c>
      <c r="H60" s="473">
        <v>11</v>
      </c>
      <c r="I60" s="31"/>
    </row>
    <row r="61" spans="3:9" ht="51" x14ac:dyDescent="0.2">
      <c r="C61" s="13"/>
      <c r="D61" s="19">
        <f t="shared" si="0"/>
        <v>52</v>
      </c>
      <c r="E61" s="527" t="s">
        <v>358</v>
      </c>
      <c r="F61" s="107" t="s">
        <v>438</v>
      </c>
      <c r="G61" s="526" t="s">
        <v>794</v>
      </c>
      <c r="H61" s="473">
        <v>1.4</v>
      </c>
      <c r="I61" s="31"/>
    </row>
    <row r="62" spans="3:9" ht="51" x14ac:dyDescent="0.2">
      <c r="C62" s="13"/>
      <c r="D62" s="19">
        <f t="shared" si="0"/>
        <v>53</v>
      </c>
      <c r="E62" s="527" t="s">
        <v>359</v>
      </c>
      <c r="F62" s="107" t="s">
        <v>437</v>
      </c>
      <c r="G62" s="526" t="s">
        <v>478</v>
      </c>
      <c r="H62" s="473">
        <v>0</v>
      </c>
      <c r="I62" s="31"/>
    </row>
    <row r="63" spans="3:9" ht="51" x14ac:dyDescent="0.2">
      <c r="C63" s="13"/>
      <c r="D63" s="89">
        <f t="shared" si="0"/>
        <v>54</v>
      </c>
      <c r="E63" s="527" t="s">
        <v>360</v>
      </c>
      <c r="F63" s="107" t="s">
        <v>437</v>
      </c>
      <c r="G63" s="526" t="s">
        <v>795</v>
      </c>
      <c r="H63" s="473">
        <v>19.95</v>
      </c>
      <c r="I63" s="31"/>
    </row>
    <row r="64" spans="3:9" ht="38.25" x14ac:dyDescent="0.2">
      <c r="C64" s="13"/>
      <c r="D64" s="19">
        <f t="shared" si="0"/>
        <v>55</v>
      </c>
      <c r="E64" s="532" t="s">
        <v>421</v>
      </c>
      <c r="F64" s="107" t="s">
        <v>438</v>
      </c>
      <c r="G64" s="526" t="s">
        <v>479</v>
      </c>
      <c r="H64" s="473">
        <v>4</v>
      </c>
      <c r="I64" s="31"/>
    </row>
    <row r="65" spans="3:9" ht="31.5" customHeight="1" x14ac:dyDescent="0.2">
      <c r="C65" s="13"/>
      <c r="D65" s="19">
        <f t="shared" si="0"/>
        <v>56</v>
      </c>
      <c r="E65" s="532" t="s">
        <v>441</v>
      </c>
      <c r="F65" s="107" t="s">
        <v>438</v>
      </c>
      <c r="G65" s="526" t="s">
        <v>929</v>
      </c>
      <c r="H65" s="473">
        <v>2</v>
      </c>
      <c r="I65" s="31"/>
    </row>
    <row r="66" spans="3:9" ht="38.25" x14ac:dyDescent="0.2">
      <c r="C66" s="13"/>
      <c r="D66" s="89">
        <f t="shared" si="0"/>
        <v>57</v>
      </c>
      <c r="E66" s="527" t="s">
        <v>480</v>
      </c>
      <c r="F66" s="107" t="s">
        <v>437</v>
      </c>
      <c r="G66" s="526" t="s">
        <v>481</v>
      </c>
      <c r="H66" s="473">
        <v>54.97000000000002</v>
      </c>
      <c r="I66" s="31"/>
    </row>
    <row r="67" spans="3:9" ht="38.25" x14ac:dyDescent="0.2">
      <c r="C67" s="13"/>
      <c r="D67" s="19">
        <f t="shared" si="0"/>
        <v>58</v>
      </c>
      <c r="E67" s="527" t="s">
        <v>361</v>
      </c>
      <c r="F67" s="107" t="s">
        <v>438</v>
      </c>
      <c r="G67" s="526" t="s">
        <v>482</v>
      </c>
      <c r="H67" s="473">
        <v>11.5</v>
      </c>
      <c r="I67" s="31"/>
    </row>
    <row r="68" spans="3:9" ht="63.75" x14ac:dyDescent="0.2">
      <c r="C68" s="13"/>
      <c r="D68" s="19">
        <f t="shared" si="0"/>
        <v>59</v>
      </c>
      <c r="E68" s="527" t="s">
        <v>362</v>
      </c>
      <c r="F68" s="107" t="s">
        <v>438</v>
      </c>
      <c r="G68" s="526" t="s">
        <v>483</v>
      </c>
      <c r="H68" s="473">
        <v>18.57</v>
      </c>
      <c r="I68" s="31"/>
    </row>
    <row r="69" spans="3:9" ht="38.25" x14ac:dyDescent="0.2">
      <c r="C69" s="13"/>
      <c r="D69" s="19">
        <f t="shared" si="0"/>
        <v>60</v>
      </c>
      <c r="E69" s="527" t="s">
        <v>423</v>
      </c>
      <c r="F69" s="107" t="s">
        <v>438</v>
      </c>
      <c r="G69" s="526" t="s">
        <v>484</v>
      </c>
      <c r="H69" s="473">
        <v>1</v>
      </c>
      <c r="I69" s="31"/>
    </row>
    <row r="70" spans="3:9" ht="38.25" x14ac:dyDescent="0.2">
      <c r="C70" s="13"/>
      <c r="D70" s="89">
        <f t="shared" si="0"/>
        <v>61</v>
      </c>
      <c r="E70" s="527" t="s">
        <v>363</v>
      </c>
      <c r="F70" s="107" t="s">
        <v>437</v>
      </c>
      <c r="G70" s="526" t="s">
        <v>485</v>
      </c>
      <c r="H70" s="473">
        <v>16</v>
      </c>
      <c r="I70" s="31"/>
    </row>
    <row r="71" spans="3:9" ht="25.5" x14ac:dyDescent="0.2">
      <c r="C71" s="13"/>
      <c r="D71" s="19">
        <f t="shared" si="0"/>
        <v>62</v>
      </c>
      <c r="E71" s="527" t="s">
        <v>486</v>
      </c>
      <c r="F71" s="107" t="s">
        <v>438</v>
      </c>
      <c r="G71" s="526" t="s">
        <v>487</v>
      </c>
      <c r="H71" s="473">
        <v>3.4099999999999997</v>
      </c>
      <c r="I71" s="31"/>
    </row>
    <row r="72" spans="3:9" ht="25.5" x14ac:dyDescent="0.2">
      <c r="C72" s="13"/>
      <c r="D72" s="19">
        <f t="shared" si="0"/>
        <v>63</v>
      </c>
      <c r="E72" s="527" t="s">
        <v>364</v>
      </c>
      <c r="F72" s="107" t="s">
        <v>438</v>
      </c>
      <c r="G72" s="526" t="s">
        <v>488</v>
      </c>
      <c r="H72" s="473">
        <v>6.0699999999999994</v>
      </c>
      <c r="I72" s="31"/>
    </row>
    <row r="73" spans="3:9" ht="25.5" x14ac:dyDescent="0.2">
      <c r="C73" s="13"/>
      <c r="D73" s="19">
        <f t="shared" si="0"/>
        <v>64</v>
      </c>
      <c r="E73" s="527" t="s">
        <v>425</v>
      </c>
      <c r="F73" s="107" t="s">
        <v>438</v>
      </c>
      <c r="G73" s="526" t="s">
        <v>489</v>
      </c>
      <c r="H73" s="473">
        <v>1</v>
      </c>
      <c r="I73" s="31"/>
    </row>
    <row r="74" spans="3:9" ht="25.5" x14ac:dyDescent="0.2">
      <c r="C74" s="13"/>
      <c r="D74" s="89">
        <f t="shared" si="0"/>
        <v>65</v>
      </c>
      <c r="E74" s="527" t="s">
        <v>365</v>
      </c>
      <c r="F74" s="107" t="s">
        <v>437</v>
      </c>
      <c r="G74" s="526" t="s">
        <v>490</v>
      </c>
      <c r="H74" s="473">
        <v>2</v>
      </c>
      <c r="I74" s="31"/>
    </row>
    <row r="75" spans="3:9" ht="51" x14ac:dyDescent="0.2">
      <c r="C75" s="13"/>
      <c r="D75" s="19">
        <f t="shared" si="0"/>
        <v>66</v>
      </c>
      <c r="E75" s="527" t="s">
        <v>366</v>
      </c>
      <c r="F75" s="107" t="s">
        <v>437</v>
      </c>
      <c r="G75" s="526" t="s">
        <v>491</v>
      </c>
      <c r="H75" s="473">
        <v>2</v>
      </c>
      <c r="I75" s="31"/>
    </row>
    <row r="76" spans="3:9" ht="19.5" customHeight="1" x14ac:dyDescent="0.2">
      <c r="C76" s="13"/>
      <c r="D76" s="19">
        <f t="shared" si="0"/>
        <v>67</v>
      </c>
      <c r="E76" s="527" t="s">
        <v>367</v>
      </c>
      <c r="F76" s="107" t="s">
        <v>437</v>
      </c>
      <c r="G76" s="526" t="s">
        <v>492</v>
      </c>
      <c r="H76" s="473">
        <v>0.6</v>
      </c>
      <c r="I76" s="31"/>
    </row>
    <row r="77" spans="3:9" ht="38.25" x14ac:dyDescent="0.2">
      <c r="C77" s="13"/>
      <c r="D77" s="89">
        <f t="shared" si="0"/>
        <v>68</v>
      </c>
      <c r="E77" s="527" t="s">
        <v>426</v>
      </c>
      <c r="F77" s="107" t="s">
        <v>437</v>
      </c>
      <c r="G77" s="526" t="s">
        <v>493</v>
      </c>
      <c r="H77" s="473">
        <v>10.29</v>
      </c>
      <c r="I77" s="31"/>
    </row>
    <row r="78" spans="3:9" ht="25.5" x14ac:dyDescent="0.2">
      <c r="C78" s="13"/>
      <c r="D78" s="19">
        <f t="shared" si="0"/>
        <v>69</v>
      </c>
      <c r="E78" s="527" t="s">
        <v>368</v>
      </c>
      <c r="F78" s="107" t="s">
        <v>437</v>
      </c>
      <c r="G78" s="526" t="s">
        <v>494</v>
      </c>
      <c r="H78" s="473">
        <v>3.82</v>
      </c>
      <c r="I78" s="31"/>
    </row>
    <row r="79" spans="3:9" ht="51" x14ac:dyDescent="0.2">
      <c r="C79" s="13"/>
      <c r="D79" s="19">
        <f t="shared" ref="D79:D142" si="1">D78+1</f>
        <v>70</v>
      </c>
      <c r="E79" s="527" t="s">
        <v>369</v>
      </c>
      <c r="F79" s="107" t="s">
        <v>438</v>
      </c>
      <c r="G79" s="526" t="s">
        <v>495</v>
      </c>
      <c r="H79" s="473">
        <v>7.28</v>
      </c>
      <c r="I79" s="31"/>
    </row>
    <row r="80" spans="3:9" ht="38.25" x14ac:dyDescent="0.2">
      <c r="C80" s="13"/>
      <c r="D80" s="19">
        <f t="shared" si="1"/>
        <v>71</v>
      </c>
      <c r="E80" s="527" t="s">
        <v>496</v>
      </c>
      <c r="F80" s="107" t="s">
        <v>437</v>
      </c>
      <c r="G80" s="526" t="s">
        <v>497</v>
      </c>
      <c r="H80" s="473">
        <v>44.59</v>
      </c>
      <c r="I80" s="31"/>
    </row>
    <row r="81" spans="3:9" ht="25.5" x14ac:dyDescent="0.2">
      <c r="C81" s="13"/>
      <c r="D81" s="89">
        <f t="shared" si="1"/>
        <v>72</v>
      </c>
      <c r="E81" s="527" t="s">
        <v>370</v>
      </c>
      <c r="F81" s="107" t="s">
        <v>437</v>
      </c>
      <c r="G81" s="526" t="s">
        <v>498</v>
      </c>
      <c r="H81" s="473">
        <v>32.630000000000003</v>
      </c>
      <c r="I81" s="31"/>
    </row>
    <row r="82" spans="3:9" ht="89.25" x14ac:dyDescent="0.2">
      <c r="C82" s="13"/>
      <c r="D82" s="19">
        <f t="shared" si="1"/>
        <v>73</v>
      </c>
      <c r="E82" s="527" t="s">
        <v>499</v>
      </c>
      <c r="F82" s="107" t="s">
        <v>437</v>
      </c>
      <c r="G82" s="526" t="s">
        <v>792</v>
      </c>
      <c r="H82" s="473">
        <v>21.89</v>
      </c>
      <c r="I82" s="31"/>
    </row>
    <row r="83" spans="3:9" ht="25.5" x14ac:dyDescent="0.2">
      <c r="C83" s="13"/>
      <c r="D83" s="19">
        <f t="shared" si="1"/>
        <v>74</v>
      </c>
      <c r="E83" s="527" t="s">
        <v>429</v>
      </c>
      <c r="F83" s="107" t="s">
        <v>438</v>
      </c>
      <c r="G83" s="526" t="s">
        <v>500</v>
      </c>
      <c r="H83" s="473">
        <v>2</v>
      </c>
      <c r="I83" s="31"/>
    </row>
    <row r="84" spans="3:9" ht="25.5" x14ac:dyDescent="0.2">
      <c r="C84" s="13"/>
      <c r="D84" s="19">
        <f t="shared" si="1"/>
        <v>75</v>
      </c>
      <c r="E84" s="527" t="s">
        <v>371</v>
      </c>
      <c r="F84" s="107" t="s">
        <v>437</v>
      </c>
      <c r="G84" s="526" t="s">
        <v>501</v>
      </c>
      <c r="H84" s="473">
        <v>7.7</v>
      </c>
      <c r="I84" s="31"/>
    </row>
    <row r="85" spans="3:9" ht="25.5" x14ac:dyDescent="0.2">
      <c r="C85" s="13"/>
      <c r="D85" s="89">
        <f t="shared" si="1"/>
        <v>76</v>
      </c>
      <c r="E85" s="527" t="s">
        <v>372</v>
      </c>
      <c r="F85" s="107" t="s">
        <v>437</v>
      </c>
      <c r="G85" s="526" t="s">
        <v>502</v>
      </c>
      <c r="H85" s="473">
        <v>30.290000000000003</v>
      </c>
      <c r="I85" s="31"/>
    </row>
    <row r="86" spans="3:9" ht="51" x14ac:dyDescent="0.2">
      <c r="C86" s="13"/>
      <c r="D86" s="19">
        <f t="shared" si="1"/>
        <v>77</v>
      </c>
      <c r="E86" s="527" t="s">
        <v>373</v>
      </c>
      <c r="F86" s="107" t="s">
        <v>437</v>
      </c>
      <c r="G86" s="526" t="s">
        <v>503</v>
      </c>
      <c r="H86" s="473">
        <v>4</v>
      </c>
      <c r="I86" s="31"/>
    </row>
    <row r="87" spans="3:9" ht="25.5" x14ac:dyDescent="0.2">
      <c r="C87" s="13"/>
      <c r="D87" s="19">
        <f t="shared" si="1"/>
        <v>78</v>
      </c>
      <c r="E87" s="527" t="s">
        <v>504</v>
      </c>
      <c r="F87" s="107" t="s">
        <v>438</v>
      </c>
      <c r="G87" s="526" t="s">
        <v>505</v>
      </c>
      <c r="H87" s="473">
        <v>3</v>
      </c>
      <c r="I87" s="31"/>
    </row>
    <row r="88" spans="3:9" ht="51" x14ac:dyDescent="0.2">
      <c r="C88" s="13"/>
      <c r="D88" s="89">
        <f t="shared" si="1"/>
        <v>79</v>
      </c>
      <c r="E88" s="527" t="s">
        <v>374</v>
      </c>
      <c r="F88" s="107" t="s">
        <v>437</v>
      </c>
      <c r="G88" s="526" t="s">
        <v>506</v>
      </c>
      <c r="H88" s="473">
        <v>8.74</v>
      </c>
      <c r="I88" s="31"/>
    </row>
    <row r="89" spans="3:9" ht="38.25" x14ac:dyDescent="0.2">
      <c r="C89" s="13"/>
      <c r="D89" s="19">
        <f t="shared" si="1"/>
        <v>80</v>
      </c>
      <c r="E89" s="527" t="s">
        <v>375</v>
      </c>
      <c r="F89" s="107" t="s">
        <v>437</v>
      </c>
      <c r="G89" s="526" t="s">
        <v>507</v>
      </c>
      <c r="H89" s="473">
        <v>7.73</v>
      </c>
      <c r="I89" s="31"/>
    </row>
    <row r="90" spans="3:9" ht="25.5" x14ac:dyDescent="0.2">
      <c r="C90" s="13"/>
      <c r="D90" s="19">
        <f t="shared" si="1"/>
        <v>81</v>
      </c>
      <c r="E90" s="527" t="s">
        <v>431</v>
      </c>
      <c r="F90" s="107" t="s">
        <v>437</v>
      </c>
      <c r="G90" s="526" t="s">
        <v>376</v>
      </c>
      <c r="H90" s="473">
        <v>5.4499999999999993</v>
      </c>
      <c r="I90" s="31"/>
    </row>
    <row r="91" spans="3:9" ht="51" x14ac:dyDescent="0.2">
      <c r="C91" s="13"/>
      <c r="D91" s="19">
        <f t="shared" si="1"/>
        <v>82</v>
      </c>
      <c r="E91" s="527" t="s">
        <v>377</v>
      </c>
      <c r="F91" s="107" t="s">
        <v>437</v>
      </c>
      <c r="G91" s="526" t="s">
        <v>793</v>
      </c>
      <c r="H91" s="473">
        <v>4</v>
      </c>
      <c r="I91" s="31"/>
    </row>
    <row r="92" spans="3:9" ht="38.25" x14ac:dyDescent="0.2">
      <c r="C92" s="13"/>
      <c r="D92" s="89">
        <f t="shared" si="1"/>
        <v>83</v>
      </c>
      <c r="E92" s="527" t="s">
        <v>378</v>
      </c>
      <c r="F92" s="107" t="s">
        <v>437</v>
      </c>
      <c r="G92" s="526" t="s">
        <v>508</v>
      </c>
      <c r="H92" s="473">
        <v>5.5</v>
      </c>
      <c r="I92" s="31"/>
    </row>
    <row r="93" spans="3:9" ht="25.5" x14ac:dyDescent="0.2">
      <c r="C93" s="13"/>
      <c r="D93" s="19">
        <f t="shared" si="1"/>
        <v>84</v>
      </c>
      <c r="E93" s="527" t="s">
        <v>432</v>
      </c>
      <c r="F93" s="107" t="s">
        <v>437</v>
      </c>
      <c r="G93" s="526" t="s">
        <v>509</v>
      </c>
      <c r="H93" s="473">
        <v>4</v>
      </c>
      <c r="I93" s="31"/>
    </row>
    <row r="94" spans="3:9" ht="63.75" x14ac:dyDescent="0.2">
      <c r="C94" s="13"/>
      <c r="D94" s="19">
        <f t="shared" si="1"/>
        <v>85</v>
      </c>
      <c r="E94" s="527" t="s">
        <v>510</v>
      </c>
      <c r="F94" s="107" t="s">
        <v>437</v>
      </c>
      <c r="G94" s="526" t="s">
        <v>511</v>
      </c>
      <c r="H94" s="473">
        <v>5</v>
      </c>
      <c r="I94" s="31"/>
    </row>
    <row r="95" spans="3:9" ht="38.25" x14ac:dyDescent="0.2">
      <c r="C95" s="13"/>
      <c r="D95" s="19">
        <f t="shared" si="1"/>
        <v>86</v>
      </c>
      <c r="E95" s="527" t="s">
        <v>434</v>
      </c>
      <c r="F95" s="107" t="s">
        <v>438</v>
      </c>
      <c r="G95" s="526" t="s">
        <v>512</v>
      </c>
      <c r="H95" s="473">
        <v>3</v>
      </c>
      <c r="I95" s="31"/>
    </row>
    <row r="96" spans="3:9" ht="25.5" x14ac:dyDescent="0.2">
      <c r="C96" s="13"/>
      <c r="D96" s="89">
        <f t="shared" si="1"/>
        <v>87</v>
      </c>
      <c r="E96" s="527" t="s">
        <v>435</v>
      </c>
      <c r="F96" s="107" t="s">
        <v>437</v>
      </c>
      <c r="G96" s="526" t="s">
        <v>513</v>
      </c>
      <c r="H96" s="473">
        <v>11</v>
      </c>
      <c r="I96" s="31"/>
    </row>
    <row r="97" spans="3:9" x14ac:dyDescent="0.2">
      <c r="C97" s="13"/>
      <c r="D97" s="19">
        <f t="shared" si="1"/>
        <v>88</v>
      </c>
      <c r="E97" s="527" t="s">
        <v>379</v>
      </c>
      <c r="F97" s="107" t="s">
        <v>438</v>
      </c>
      <c r="G97" s="526" t="s">
        <v>514</v>
      </c>
      <c r="H97" s="473">
        <v>1</v>
      </c>
      <c r="I97" s="31"/>
    </row>
    <row r="98" spans="3:9" ht="76.5" x14ac:dyDescent="0.2">
      <c r="C98" s="13"/>
      <c r="D98" s="19">
        <f t="shared" si="1"/>
        <v>89</v>
      </c>
      <c r="E98" s="527" t="s">
        <v>380</v>
      </c>
      <c r="F98" s="107" t="s">
        <v>437</v>
      </c>
      <c r="G98" s="526" t="s">
        <v>515</v>
      </c>
      <c r="H98" s="473">
        <v>7.89</v>
      </c>
      <c r="I98" s="31"/>
    </row>
    <row r="99" spans="3:9" ht="25.5" x14ac:dyDescent="0.2">
      <c r="C99" s="13"/>
      <c r="D99" s="89">
        <f t="shared" si="1"/>
        <v>90</v>
      </c>
      <c r="E99" s="527" t="s">
        <v>436</v>
      </c>
      <c r="F99" s="107" t="s">
        <v>438</v>
      </c>
      <c r="G99" s="526" t="s">
        <v>516</v>
      </c>
      <c r="H99" s="473">
        <v>2</v>
      </c>
      <c r="I99" s="31"/>
    </row>
    <row r="100" spans="3:9" ht="38.25" x14ac:dyDescent="0.2">
      <c r="C100" s="13"/>
      <c r="D100" s="19">
        <f t="shared" si="1"/>
        <v>91</v>
      </c>
      <c r="E100" s="527" t="s">
        <v>381</v>
      </c>
      <c r="F100" s="107" t="s">
        <v>437</v>
      </c>
      <c r="G100" s="526" t="s">
        <v>517</v>
      </c>
      <c r="H100" s="473">
        <v>22.13</v>
      </c>
      <c r="I100" s="31"/>
    </row>
    <row r="101" spans="3:9" ht="19.5" customHeight="1" x14ac:dyDescent="0.2">
      <c r="C101" s="13"/>
      <c r="D101" s="19">
        <f t="shared" si="1"/>
        <v>92</v>
      </c>
      <c r="E101" s="103"/>
      <c r="F101" s="105"/>
      <c r="G101" s="105"/>
      <c r="H101" s="106"/>
      <c r="I101" s="31"/>
    </row>
    <row r="102" spans="3:9" x14ac:dyDescent="0.2">
      <c r="C102" s="13"/>
      <c r="D102" s="19">
        <f t="shared" si="1"/>
        <v>93</v>
      </c>
      <c r="E102" s="527" t="s">
        <v>906</v>
      </c>
      <c r="F102" s="107" t="s">
        <v>439</v>
      </c>
      <c r="G102" s="526" t="s">
        <v>924</v>
      </c>
      <c r="H102" s="106"/>
      <c r="I102" s="31"/>
    </row>
    <row r="103" spans="3:9" ht="51" x14ac:dyDescent="0.2">
      <c r="C103" s="13"/>
      <c r="D103" s="89">
        <f t="shared" si="1"/>
        <v>94</v>
      </c>
      <c r="E103" s="527" t="s">
        <v>907</v>
      </c>
      <c r="F103" s="107" t="s">
        <v>439</v>
      </c>
      <c r="G103" s="526" t="s">
        <v>916</v>
      </c>
      <c r="H103" s="106"/>
      <c r="I103" s="31"/>
    </row>
    <row r="104" spans="3:9" ht="51" x14ac:dyDescent="0.2">
      <c r="C104" s="13"/>
      <c r="D104" s="19">
        <f t="shared" si="1"/>
        <v>95</v>
      </c>
      <c r="E104" s="527" t="s">
        <v>908</v>
      </c>
      <c r="F104" s="107" t="s">
        <v>439</v>
      </c>
      <c r="G104" s="526" t="s">
        <v>917</v>
      </c>
      <c r="H104" s="106"/>
      <c r="I104" s="31"/>
    </row>
    <row r="105" spans="3:9" ht="38.25" x14ac:dyDescent="0.2">
      <c r="C105" s="13"/>
      <c r="D105" s="19">
        <f t="shared" si="1"/>
        <v>96</v>
      </c>
      <c r="E105" s="527" t="s">
        <v>909</v>
      </c>
      <c r="F105" s="107" t="s">
        <v>439</v>
      </c>
      <c r="G105" s="526" t="s">
        <v>927</v>
      </c>
      <c r="H105" s="106"/>
      <c r="I105" s="31"/>
    </row>
    <row r="106" spans="3:9" x14ac:dyDescent="0.2">
      <c r="C106" s="13"/>
      <c r="D106" s="19">
        <f t="shared" si="1"/>
        <v>97</v>
      </c>
      <c r="E106" s="527" t="s">
        <v>910</v>
      </c>
      <c r="F106" s="107" t="s">
        <v>439</v>
      </c>
      <c r="G106" s="526" t="s">
        <v>922</v>
      </c>
      <c r="H106" s="106"/>
      <c r="I106" s="31"/>
    </row>
    <row r="107" spans="3:9" ht="25.5" x14ac:dyDescent="0.2">
      <c r="C107" s="13"/>
      <c r="D107" s="89">
        <f t="shared" si="1"/>
        <v>98</v>
      </c>
      <c r="E107" s="527" t="s">
        <v>911</v>
      </c>
      <c r="F107" s="107" t="s">
        <v>439</v>
      </c>
      <c r="G107" s="526" t="s">
        <v>923</v>
      </c>
      <c r="H107" s="106"/>
      <c r="I107" s="31"/>
    </row>
    <row r="108" spans="3:9" ht="25.5" x14ac:dyDescent="0.2">
      <c r="C108" s="13"/>
      <c r="D108" s="19">
        <f t="shared" si="1"/>
        <v>99</v>
      </c>
      <c r="E108" s="527" t="s">
        <v>912</v>
      </c>
      <c r="F108" s="107" t="s">
        <v>439</v>
      </c>
      <c r="G108" s="526" t="s">
        <v>918</v>
      </c>
      <c r="H108" s="106"/>
      <c r="I108" s="31"/>
    </row>
    <row r="109" spans="3:9" ht="25.5" x14ac:dyDescent="0.2">
      <c r="C109" s="13"/>
      <c r="D109" s="19">
        <f t="shared" si="1"/>
        <v>100</v>
      </c>
      <c r="E109" s="527" t="s">
        <v>150</v>
      </c>
      <c r="F109" s="107" t="s">
        <v>439</v>
      </c>
      <c r="G109" s="526" t="s">
        <v>919</v>
      </c>
      <c r="H109" s="106"/>
      <c r="I109" s="31"/>
    </row>
    <row r="110" spans="3:9" ht="38.25" x14ac:dyDescent="0.2">
      <c r="C110" s="13"/>
      <c r="D110" s="295">
        <f t="shared" si="1"/>
        <v>101</v>
      </c>
      <c r="E110" s="527" t="s">
        <v>913</v>
      </c>
      <c r="F110" s="107" t="s">
        <v>437</v>
      </c>
      <c r="G110" s="526" t="s">
        <v>920</v>
      </c>
      <c r="H110" s="106"/>
      <c r="I110" s="296"/>
    </row>
    <row r="111" spans="3:9" ht="38.25" x14ac:dyDescent="0.2">
      <c r="C111" s="13"/>
      <c r="D111" s="89">
        <f t="shared" si="1"/>
        <v>102</v>
      </c>
      <c r="E111" s="527" t="s">
        <v>914</v>
      </c>
      <c r="F111" s="107" t="s">
        <v>439</v>
      </c>
      <c r="G111" s="526" t="s">
        <v>926</v>
      </c>
      <c r="H111" s="106"/>
      <c r="I111" s="31"/>
    </row>
    <row r="112" spans="3:9" ht="36" customHeight="1" x14ac:dyDescent="0.2">
      <c r="C112" s="13"/>
      <c r="D112" s="19">
        <f t="shared" si="1"/>
        <v>103</v>
      </c>
      <c r="E112" s="527" t="s">
        <v>264</v>
      </c>
      <c r="F112" s="107" t="s">
        <v>437</v>
      </c>
      <c r="G112" s="530" t="s">
        <v>925</v>
      </c>
      <c r="H112" s="106"/>
      <c r="I112" s="31"/>
    </row>
    <row r="113" spans="3:14" ht="20.25" customHeight="1" x14ac:dyDescent="0.2">
      <c r="C113" s="13"/>
      <c r="D113" s="19">
        <f t="shared" si="1"/>
        <v>104</v>
      </c>
      <c r="E113" s="103"/>
      <c r="F113" s="105"/>
      <c r="G113" s="105"/>
      <c r="H113" s="106"/>
      <c r="I113" s="31"/>
    </row>
    <row r="114" spans="3:14" ht="20.25" customHeight="1" x14ac:dyDescent="0.2">
      <c r="C114" s="13"/>
      <c r="D114" s="89">
        <f t="shared" si="1"/>
        <v>105</v>
      </c>
      <c r="E114" s="103"/>
      <c r="F114" s="105"/>
      <c r="G114" s="105"/>
      <c r="H114" s="106"/>
      <c r="I114" s="31"/>
      <c r="N114" s="14"/>
    </row>
    <row r="115" spans="3:14" ht="20.25" customHeight="1" x14ac:dyDescent="0.2">
      <c r="C115" s="13"/>
      <c r="D115" s="19">
        <f t="shared" si="1"/>
        <v>106</v>
      </c>
      <c r="E115" s="103"/>
      <c r="F115" s="105"/>
      <c r="G115" s="105"/>
      <c r="H115" s="106"/>
      <c r="I115" s="31"/>
    </row>
    <row r="116" spans="3:14" ht="20.25" customHeight="1" x14ac:dyDescent="0.2">
      <c r="C116" s="13"/>
      <c r="D116" s="19">
        <f t="shared" si="1"/>
        <v>107</v>
      </c>
      <c r="E116" s="103"/>
      <c r="F116" s="105"/>
      <c r="G116" s="105"/>
      <c r="H116" s="106"/>
      <c r="I116" s="31"/>
    </row>
    <row r="117" spans="3:14" ht="20.25" customHeight="1" x14ac:dyDescent="0.2">
      <c r="C117" s="13"/>
      <c r="D117" s="89">
        <f t="shared" si="1"/>
        <v>108</v>
      </c>
      <c r="E117" s="103"/>
      <c r="F117" s="105"/>
      <c r="G117" s="105"/>
      <c r="H117" s="106"/>
      <c r="I117" s="31"/>
    </row>
    <row r="118" spans="3:14" ht="20.25" customHeight="1" x14ac:dyDescent="0.2">
      <c r="C118" s="13"/>
      <c r="D118" s="19">
        <f t="shared" si="1"/>
        <v>109</v>
      </c>
      <c r="E118" s="103"/>
      <c r="F118" s="105"/>
      <c r="G118" s="105"/>
      <c r="H118" s="106"/>
      <c r="I118" s="31"/>
    </row>
    <row r="119" spans="3:14" ht="20.25" customHeight="1" x14ac:dyDescent="0.2">
      <c r="C119" s="13"/>
      <c r="D119" s="19">
        <f t="shared" si="1"/>
        <v>110</v>
      </c>
      <c r="E119" s="103"/>
      <c r="F119" s="105"/>
      <c r="G119" s="105"/>
      <c r="H119" s="106"/>
      <c r="I119" s="31"/>
    </row>
    <row r="120" spans="3:14" ht="20.25" customHeight="1" x14ac:dyDescent="0.2">
      <c r="C120" s="13"/>
      <c r="D120" s="89">
        <f t="shared" si="1"/>
        <v>111</v>
      </c>
      <c r="E120" s="103"/>
      <c r="F120" s="105"/>
      <c r="G120" s="105"/>
      <c r="H120" s="106"/>
      <c r="I120" s="31"/>
    </row>
    <row r="121" spans="3:14" ht="20.25" customHeight="1" x14ac:dyDescent="0.2">
      <c r="C121" s="13"/>
      <c r="D121" s="19">
        <f t="shared" si="1"/>
        <v>112</v>
      </c>
      <c r="E121" s="103"/>
      <c r="F121" s="105"/>
      <c r="G121" s="105"/>
      <c r="H121" s="106"/>
      <c r="I121" s="31"/>
    </row>
    <row r="122" spans="3:14" ht="20.25" customHeight="1" x14ac:dyDescent="0.2">
      <c r="C122" s="13"/>
      <c r="D122" s="19">
        <f t="shared" si="1"/>
        <v>113</v>
      </c>
      <c r="E122" s="103"/>
      <c r="F122" s="105"/>
      <c r="G122" s="105"/>
      <c r="H122" s="106"/>
      <c r="I122" s="31"/>
    </row>
    <row r="123" spans="3:14" ht="20.25" customHeight="1" x14ac:dyDescent="0.2">
      <c r="C123" s="13"/>
      <c r="D123" s="89">
        <f t="shared" si="1"/>
        <v>114</v>
      </c>
      <c r="E123" s="103"/>
      <c r="F123" s="105"/>
      <c r="G123" s="105"/>
      <c r="H123" s="106"/>
      <c r="I123" s="31"/>
    </row>
    <row r="124" spans="3:14" ht="20.25" customHeight="1" x14ac:dyDescent="0.2">
      <c r="C124" s="13"/>
      <c r="D124" s="19">
        <f t="shared" si="1"/>
        <v>115</v>
      </c>
      <c r="E124" s="103"/>
      <c r="F124" s="105"/>
      <c r="G124" s="105"/>
      <c r="H124" s="106"/>
      <c r="I124" s="31"/>
    </row>
    <row r="125" spans="3:14" ht="20.25" customHeight="1" x14ac:dyDescent="0.2">
      <c r="C125" s="13"/>
      <c r="D125" s="19">
        <f t="shared" si="1"/>
        <v>116</v>
      </c>
      <c r="E125" s="103"/>
      <c r="F125" s="105"/>
      <c r="G125" s="105"/>
      <c r="H125" s="106"/>
      <c r="I125" s="31"/>
    </row>
    <row r="126" spans="3:14" ht="20.25" customHeight="1" x14ac:dyDescent="0.2">
      <c r="C126" s="13"/>
      <c r="D126" s="89">
        <f t="shared" si="1"/>
        <v>117</v>
      </c>
      <c r="E126" s="103"/>
      <c r="F126" s="105"/>
      <c r="G126" s="105"/>
      <c r="H126" s="106"/>
      <c r="I126" s="31"/>
    </row>
    <row r="127" spans="3:14" ht="20.25" customHeight="1" x14ac:dyDescent="0.2">
      <c r="C127" s="13"/>
      <c r="D127" s="19">
        <f t="shared" si="1"/>
        <v>118</v>
      </c>
      <c r="E127" s="103"/>
      <c r="F127" s="105"/>
      <c r="G127" s="105"/>
      <c r="H127" s="106"/>
      <c r="I127" s="31"/>
    </row>
    <row r="128" spans="3:14" ht="20.25" customHeight="1" x14ac:dyDescent="0.2">
      <c r="C128" s="13"/>
      <c r="D128" s="19">
        <f t="shared" si="1"/>
        <v>119</v>
      </c>
      <c r="E128" s="103"/>
      <c r="F128" s="105"/>
      <c r="G128" s="105"/>
      <c r="H128" s="106"/>
      <c r="I128" s="31"/>
    </row>
    <row r="129" spans="1:9" ht="20.25" customHeight="1" x14ac:dyDescent="0.2">
      <c r="C129" s="13"/>
      <c r="D129" s="89">
        <f t="shared" si="1"/>
        <v>120</v>
      </c>
      <c r="E129" s="103"/>
      <c r="F129" s="105"/>
      <c r="G129" s="105"/>
      <c r="H129" s="106"/>
      <c r="I129" s="31"/>
    </row>
    <row r="130" spans="1:9" s="54" customFormat="1" ht="20.25" customHeight="1" x14ac:dyDescent="0.2">
      <c r="A130" s="6"/>
      <c r="B130" s="6"/>
      <c r="C130" s="13"/>
      <c r="D130" s="19">
        <f t="shared" si="1"/>
        <v>121</v>
      </c>
      <c r="E130" s="103"/>
      <c r="F130" s="105"/>
      <c r="G130" s="105"/>
      <c r="H130" s="106"/>
      <c r="I130" s="31"/>
    </row>
    <row r="131" spans="1:9" s="54" customFormat="1" ht="20.25" customHeight="1" x14ac:dyDescent="0.2">
      <c r="A131" s="6"/>
      <c r="B131" s="6"/>
      <c r="C131" s="13"/>
      <c r="D131" s="19">
        <f t="shared" si="1"/>
        <v>122</v>
      </c>
      <c r="E131" s="103"/>
      <c r="F131" s="105"/>
      <c r="G131" s="105"/>
      <c r="H131" s="106"/>
      <c r="I131" s="31"/>
    </row>
    <row r="132" spans="1:9" s="54" customFormat="1" ht="20.25" customHeight="1" x14ac:dyDescent="0.2">
      <c r="A132" s="6"/>
      <c r="B132" s="6"/>
      <c r="C132" s="13"/>
      <c r="D132" s="89">
        <f t="shared" si="1"/>
        <v>123</v>
      </c>
      <c r="E132" s="103"/>
      <c r="F132" s="105"/>
      <c r="G132" s="105"/>
      <c r="H132" s="106"/>
      <c r="I132" s="31"/>
    </row>
    <row r="133" spans="1:9" ht="20.25" customHeight="1" x14ac:dyDescent="0.2">
      <c r="C133" s="13"/>
      <c r="D133" s="19">
        <f t="shared" si="1"/>
        <v>124</v>
      </c>
      <c r="E133" s="103"/>
      <c r="F133" s="105"/>
      <c r="G133" s="105"/>
      <c r="H133" s="106"/>
      <c r="I133" s="31"/>
    </row>
    <row r="134" spans="1:9" ht="20.25" customHeight="1" x14ac:dyDescent="0.2">
      <c r="C134" s="13"/>
      <c r="D134" s="19">
        <f t="shared" si="1"/>
        <v>125</v>
      </c>
      <c r="E134" s="103"/>
      <c r="F134" s="105"/>
      <c r="G134" s="105"/>
      <c r="H134" s="106"/>
      <c r="I134" s="31"/>
    </row>
    <row r="135" spans="1:9" ht="20.25" customHeight="1" x14ac:dyDescent="0.2">
      <c r="C135" s="13"/>
      <c r="D135" s="89">
        <f t="shared" si="1"/>
        <v>126</v>
      </c>
      <c r="E135" s="103"/>
      <c r="F135" s="105"/>
      <c r="G135" s="105"/>
      <c r="H135" s="106"/>
      <c r="I135" s="31"/>
    </row>
    <row r="136" spans="1:9" ht="20.25" customHeight="1" x14ac:dyDescent="0.2">
      <c r="C136" s="13"/>
      <c r="D136" s="19">
        <f t="shared" si="1"/>
        <v>127</v>
      </c>
      <c r="E136" s="103"/>
      <c r="F136" s="105"/>
      <c r="G136" s="105"/>
      <c r="H136" s="106"/>
      <c r="I136" s="31"/>
    </row>
    <row r="137" spans="1:9" ht="20.25" customHeight="1" x14ac:dyDescent="0.2">
      <c r="C137" s="13"/>
      <c r="D137" s="19">
        <f t="shared" si="1"/>
        <v>128</v>
      </c>
      <c r="E137" s="103"/>
      <c r="F137" s="105"/>
      <c r="G137" s="105"/>
      <c r="H137" s="106"/>
      <c r="I137" s="31"/>
    </row>
    <row r="138" spans="1:9" ht="20.25" customHeight="1" x14ac:dyDescent="0.2">
      <c r="C138" s="13"/>
      <c r="D138" s="89">
        <f t="shared" si="1"/>
        <v>129</v>
      </c>
      <c r="E138" s="103"/>
      <c r="F138" s="105"/>
      <c r="G138" s="105"/>
      <c r="H138" s="106"/>
      <c r="I138" s="31"/>
    </row>
    <row r="139" spans="1:9" ht="20.25" customHeight="1" x14ac:dyDescent="0.2">
      <c r="C139" s="13"/>
      <c r="D139" s="19">
        <f t="shared" si="1"/>
        <v>130</v>
      </c>
      <c r="E139" s="103"/>
      <c r="F139" s="105"/>
      <c r="G139" s="105"/>
      <c r="H139" s="106"/>
      <c r="I139" s="31"/>
    </row>
    <row r="140" spans="1:9" ht="20.25" customHeight="1" x14ac:dyDescent="0.2">
      <c r="C140" s="13"/>
      <c r="D140" s="19">
        <f t="shared" si="1"/>
        <v>131</v>
      </c>
      <c r="E140" s="103"/>
      <c r="F140" s="105"/>
      <c r="G140" s="105"/>
      <c r="H140" s="106"/>
      <c r="I140" s="31"/>
    </row>
    <row r="141" spans="1:9" ht="20.25" customHeight="1" x14ac:dyDescent="0.2">
      <c r="C141" s="13"/>
      <c r="D141" s="89">
        <f t="shared" si="1"/>
        <v>132</v>
      </c>
      <c r="E141" s="103"/>
      <c r="F141" s="105"/>
      <c r="G141" s="105"/>
      <c r="H141" s="106"/>
      <c r="I141" s="31"/>
    </row>
    <row r="142" spans="1:9" ht="20.25" customHeight="1" x14ac:dyDescent="0.2">
      <c r="C142" s="13"/>
      <c r="D142" s="19">
        <f t="shared" si="1"/>
        <v>133</v>
      </c>
      <c r="E142" s="103"/>
      <c r="F142" s="105"/>
      <c r="G142" s="105"/>
      <c r="H142" s="106"/>
      <c r="I142" s="31"/>
    </row>
    <row r="143" spans="1:9" ht="20.25" customHeight="1" x14ac:dyDescent="0.2">
      <c r="C143" s="13"/>
      <c r="D143" s="19">
        <f t="shared" ref="D143:D149" si="2">D142+1</f>
        <v>134</v>
      </c>
      <c r="E143" s="103"/>
      <c r="F143" s="105"/>
      <c r="G143" s="105"/>
      <c r="H143" s="106"/>
      <c r="I143" s="31"/>
    </row>
    <row r="144" spans="1:9" ht="20.25" customHeight="1" x14ac:dyDescent="0.2">
      <c r="C144" s="13"/>
      <c r="D144" s="89">
        <f t="shared" si="2"/>
        <v>135</v>
      </c>
      <c r="E144" s="103"/>
      <c r="F144" s="105"/>
      <c r="G144" s="105"/>
      <c r="H144" s="106"/>
      <c r="I144" s="31"/>
    </row>
    <row r="145" spans="3:9" ht="20.25" customHeight="1" x14ac:dyDescent="0.2">
      <c r="C145" s="13"/>
      <c r="D145" s="19">
        <f t="shared" si="2"/>
        <v>136</v>
      </c>
      <c r="E145" s="103"/>
      <c r="F145" s="105"/>
      <c r="G145" s="105"/>
      <c r="H145" s="106"/>
      <c r="I145" s="31"/>
    </row>
    <row r="146" spans="3:9" ht="20.25" customHeight="1" x14ac:dyDescent="0.2">
      <c r="C146" s="13"/>
      <c r="D146" s="19">
        <f t="shared" si="2"/>
        <v>137</v>
      </c>
      <c r="E146" s="103"/>
      <c r="F146" s="105"/>
      <c r="G146" s="105"/>
      <c r="H146" s="106"/>
      <c r="I146" s="31"/>
    </row>
    <row r="147" spans="3:9" ht="20.25" customHeight="1" x14ac:dyDescent="0.2">
      <c r="C147" s="13"/>
      <c r="D147" s="89">
        <f t="shared" si="2"/>
        <v>138</v>
      </c>
      <c r="E147" s="103"/>
      <c r="F147" s="105"/>
      <c r="G147" s="105"/>
      <c r="H147" s="106"/>
      <c r="I147" s="31"/>
    </row>
    <row r="148" spans="3:9" ht="20.25" customHeight="1" x14ac:dyDescent="0.2">
      <c r="C148" s="13"/>
      <c r="D148" s="19">
        <f t="shared" si="2"/>
        <v>139</v>
      </c>
      <c r="E148" s="103"/>
      <c r="F148" s="105"/>
      <c r="G148" s="105"/>
      <c r="H148" s="106"/>
      <c r="I148" s="31"/>
    </row>
    <row r="149" spans="3:9" ht="20.25" customHeight="1" x14ac:dyDescent="0.2">
      <c r="C149" s="13"/>
      <c r="D149" s="19">
        <f t="shared" si="2"/>
        <v>140</v>
      </c>
      <c r="E149" s="103"/>
      <c r="F149" s="105"/>
      <c r="G149" s="105"/>
      <c r="H149" s="106"/>
      <c r="I149" s="31"/>
    </row>
    <row r="150" spans="3:9" x14ac:dyDescent="0.2">
      <c r="C150" s="13"/>
      <c r="D150" s="14"/>
      <c r="E150" s="85"/>
      <c r="F150" s="56"/>
      <c r="G150" s="158"/>
      <c r="H150" s="56"/>
      <c r="I150" s="31"/>
    </row>
    <row r="151" spans="3:9" ht="13.5" thickBot="1" x14ac:dyDescent="0.25">
      <c r="C151" s="124"/>
      <c r="D151" s="263"/>
      <c r="E151" s="303"/>
      <c r="F151" s="304"/>
      <c r="G151" s="182"/>
      <c r="H151" s="304"/>
      <c r="I151" s="129"/>
    </row>
    <row r="220" spans="6:6" x14ac:dyDescent="0.2">
      <c r="F220" s="7" t="s">
        <v>89</v>
      </c>
    </row>
    <row r="221" spans="6:6" x14ac:dyDescent="0.2">
      <c r="F221" s="7" t="s">
        <v>123</v>
      </c>
    </row>
    <row r="222" spans="6:6" x14ac:dyDescent="0.2">
      <c r="F222" s="7" t="s">
        <v>124</v>
      </c>
    </row>
    <row r="223" spans="6:6" x14ac:dyDescent="0.2">
      <c r="F223" s="7" t="s">
        <v>107</v>
      </c>
    </row>
  </sheetData>
  <mergeCells count="2">
    <mergeCell ref="B4:E4"/>
    <mergeCell ref="E6:H6"/>
  </mergeCells>
  <dataValidations count="3">
    <dataValidation type="list" allowBlank="1" showInputMessage="1" showErrorMessage="1" sqref="F101 F113:F149">
      <formula1>$F$220:$F$223</formula1>
    </dataValidation>
    <dataValidation type="list" allowBlank="1" showInputMessage="1" showErrorMessage="1" sqref="F10:F100 F102:F111">
      <formula1>$F$247:$F$250</formula1>
    </dataValidation>
    <dataValidation type="list" allowBlank="1" showInputMessage="1" showErrorMessage="1" sqref="F112">
      <formula1>$F$201:$F$204</formula1>
    </dataValidation>
  </dataValidations>
  <pageMargins left="0.23622047244094491" right="0.23622047244094491" top="0.74803149606299213" bottom="0.74803149606299213" header="0.31496062992125984" footer="0.31496062992125984"/>
  <pageSetup paperSize="8" scale="77" fitToHeight="4" orientation="portrait" r:id="rId1"/>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I907"/>
  <sheetViews>
    <sheetView zoomScale="85" zoomScaleNormal="85" zoomScalePageLayoutView="80" workbookViewId="0">
      <pane ySplit="9" topLeftCell="A360" activePane="bottomLeft" state="frozen"/>
      <selection activeCell="A10" sqref="A10"/>
      <selection pane="bottomLeft" activeCell="G372" sqref="G37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3" customWidth="1"/>
    <col min="6" max="6" width="23.33203125" style="54" customWidth="1"/>
    <col min="7" max="7" width="68.83203125" style="92" customWidth="1"/>
    <col min="8" max="8" width="133.6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188</v>
      </c>
      <c r="H2" s="14"/>
    </row>
    <row r="3" spans="1:9" ht="16.350000000000001" customHeight="1" x14ac:dyDescent="0.2">
      <c r="B3" s="43" t="str">
        <f>'Revenue - WHC'!B3</f>
        <v>Casey (C)</v>
      </c>
    </row>
    <row r="4" spans="1:9" ht="13.5" thickBot="1" x14ac:dyDescent="0.25">
      <c r="B4" s="645"/>
      <c r="C4" s="645"/>
      <c r="D4" s="645"/>
      <c r="E4" s="645"/>
    </row>
    <row r="5" spans="1:9" ht="6.75" customHeight="1" x14ac:dyDescent="0.2">
      <c r="C5" s="297"/>
      <c r="D5" s="298"/>
      <c r="E5" s="299"/>
      <c r="F5" s="300"/>
      <c r="G5" s="301"/>
      <c r="H5" s="300"/>
      <c r="I5" s="302"/>
    </row>
    <row r="6" spans="1:9" x14ac:dyDescent="0.2">
      <c r="C6" s="13"/>
      <c r="D6" s="14"/>
      <c r="E6" s="648" t="s">
        <v>72</v>
      </c>
      <c r="F6" s="649"/>
      <c r="G6" s="649"/>
      <c r="H6" s="650"/>
      <c r="I6" s="31"/>
    </row>
    <row r="7" spans="1:9" ht="6.75" customHeight="1" x14ac:dyDescent="0.2">
      <c r="C7" s="13"/>
      <c r="D7" s="14"/>
      <c r="E7" s="85"/>
      <c r="F7" s="56"/>
      <c r="G7" s="158"/>
      <c r="H7" s="56"/>
      <c r="I7" s="31"/>
    </row>
    <row r="8" spans="1:9" ht="25.5" x14ac:dyDescent="0.2">
      <c r="C8" s="13"/>
      <c r="D8" s="14"/>
      <c r="E8" s="247" t="s">
        <v>99</v>
      </c>
      <c r="F8" s="289" t="s">
        <v>122</v>
      </c>
      <c r="G8" s="249" t="s">
        <v>169</v>
      </c>
      <c r="H8" s="249" t="s">
        <v>109</v>
      </c>
      <c r="I8" s="31"/>
    </row>
    <row r="9" spans="1:9" ht="7.5" customHeight="1" x14ac:dyDescent="0.2">
      <c r="C9" s="13"/>
      <c r="D9" s="14"/>
      <c r="E9" s="85"/>
      <c r="F9" s="57"/>
      <c r="G9" s="158"/>
      <c r="H9" s="56"/>
      <c r="I9" s="31"/>
    </row>
    <row r="10" spans="1:9" ht="12" customHeight="1" x14ac:dyDescent="0.2">
      <c r="C10" s="13"/>
      <c r="D10" s="262">
        <v>1</v>
      </c>
      <c r="E10" s="250" t="str">
        <f>IF(OR(VLOOKUP(D10,'Services - WHC'!$D$10:$F$109,2,FALSE)="",VLOOKUP(D10,'Services - WHC'!$D$10:$F$109,2,FALSE)="[Enter service]"),"",VLOOKUP(D10,'Services - WHC'!$D$10:$F$109,2,FALSE))</f>
        <v>Active Living Services</v>
      </c>
      <c r="F10" s="251" t="str">
        <f>IF(OR(VLOOKUP(D10,'Services - WHC'!$D$10:$F$109,3,FALSE)="",VLOOKUP(D10,'Services - WHC'!$D$10:$F$109,3,FALSE)="[Select]"),"",VLOOKUP(D10,'Services - WHC'!$D$10:$F$109,3,FALSE))</f>
        <v>EXTERNAL</v>
      </c>
      <c r="G10" s="252" t="s">
        <v>810</v>
      </c>
      <c r="H10" s="253"/>
      <c r="I10" s="31"/>
    </row>
    <row r="11" spans="1:9" s="87" customFormat="1" ht="12" customHeight="1" x14ac:dyDescent="0.2">
      <c r="C11" s="88"/>
      <c r="D11" s="262"/>
      <c r="E11" s="254" t="str">
        <f>E10</f>
        <v>Active Living Services</v>
      </c>
      <c r="F11" s="279" t="str">
        <f>F10</f>
        <v>EXTERNAL</v>
      </c>
      <c r="G11" s="512" t="s">
        <v>811</v>
      </c>
      <c r="H11" s="256" t="s">
        <v>1034</v>
      </c>
      <c r="I11" s="90"/>
    </row>
    <row r="12" spans="1:9" ht="12" customHeight="1" x14ac:dyDescent="0.2">
      <c r="C12" s="13"/>
      <c r="D12" s="262"/>
      <c r="E12" s="254" t="str">
        <f t="shared" ref="E12:E17" si="0">E11</f>
        <v>Active Living Services</v>
      </c>
      <c r="F12" s="254" t="str">
        <f t="shared" ref="F12:F17" si="1">F11</f>
        <v>EXTERNAL</v>
      </c>
      <c r="G12" s="512" t="s">
        <v>812</v>
      </c>
      <c r="H12" s="256" t="s">
        <v>1035</v>
      </c>
      <c r="I12" s="31"/>
    </row>
    <row r="13" spans="1:9" ht="12" customHeight="1" x14ac:dyDescent="0.2">
      <c r="C13" s="13"/>
      <c r="D13" s="262"/>
      <c r="E13" s="254" t="str">
        <f t="shared" si="0"/>
        <v>Active Living Services</v>
      </c>
      <c r="F13" s="254" t="str">
        <f t="shared" si="1"/>
        <v>EXTERNAL</v>
      </c>
      <c r="G13" s="512" t="s">
        <v>813</v>
      </c>
      <c r="H13" s="256" t="s">
        <v>1036</v>
      </c>
      <c r="I13" s="31"/>
    </row>
    <row r="14" spans="1:9" ht="12" customHeight="1" x14ac:dyDescent="0.2">
      <c r="C14" s="13"/>
      <c r="D14" s="262"/>
      <c r="E14" s="254" t="str">
        <f t="shared" si="0"/>
        <v>Active Living Services</v>
      </c>
      <c r="F14" s="254" t="str">
        <f t="shared" si="1"/>
        <v>EXTERNAL</v>
      </c>
      <c r="G14" s="512" t="s">
        <v>814</v>
      </c>
      <c r="H14" s="256" t="s">
        <v>1037</v>
      </c>
      <c r="I14" s="31"/>
    </row>
    <row r="15" spans="1:9" ht="12" customHeight="1" x14ac:dyDescent="0.2">
      <c r="C15" s="13"/>
      <c r="D15" s="262"/>
      <c r="E15" s="254" t="str">
        <f t="shared" si="0"/>
        <v>Active Living Services</v>
      </c>
      <c r="F15" s="254" t="str">
        <f t="shared" si="1"/>
        <v>EXTERNAL</v>
      </c>
      <c r="G15" s="512" t="s">
        <v>815</v>
      </c>
      <c r="H15" s="256" t="s">
        <v>1038</v>
      </c>
      <c r="I15" s="31"/>
    </row>
    <row r="16" spans="1:9" ht="12" customHeight="1" x14ac:dyDescent="0.2">
      <c r="C16" s="13"/>
      <c r="D16" s="262"/>
      <c r="E16" s="254" t="str">
        <f t="shared" si="0"/>
        <v>Active Living Services</v>
      </c>
      <c r="F16" s="254" t="str">
        <f t="shared" si="1"/>
        <v>EXTERNAL</v>
      </c>
      <c r="G16" s="512" t="s">
        <v>816</v>
      </c>
      <c r="H16" s="256" t="s">
        <v>1039</v>
      </c>
      <c r="I16" s="31"/>
    </row>
    <row r="17" spans="3:9" ht="12" customHeight="1" x14ac:dyDescent="0.2">
      <c r="C17" s="13"/>
      <c r="D17" s="262"/>
      <c r="E17" s="254" t="str">
        <f t="shared" si="0"/>
        <v>Active Living Services</v>
      </c>
      <c r="F17" s="254" t="str">
        <f t="shared" si="1"/>
        <v>EXTERNAL</v>
      </c>
      <c r="G17" s="255"/>
      <c r="H17" s="256"/>
      <c r="I17" s="31"/>
    </row>
    <row r="18" spans="3:9" ht="25.5" x14ac:dyDescent="0.2">
      <c r="C18" s="13"/>
      <c r="D18" s="262">
        <v>2</v>
      </c>
      <c r="E18" s="250" t="str">
        <f>IF(OR(VLOOKUP(D18,'Services - WHC'!$D$10:$F$109,2,FALSE)="",VLOOKUP(D18,'Services - WHC'!$D$10:$F$109,2,FALSE)="[Enter service]"),"",VLOOKUP(D18,'Services - WHC'!$D$10:$F$109,2,FALSE))</f>
        <v>Advocacy, Consultation and Community information</v>
      </c>
      <c r="F18" s="251" t="str">
        <f>IF(OR(VLOOKUP(D18,'Services - WHC'!$D$10:$F$109,3,FALSE)="",VLOOKUP(D18,'Services - WHC'!$D$10:$F$109,3,FALSE)="[Select]"),"",VLOOKUP(D18,'Services - WHC'!$D$10:$F$109,3,FALSE))</f>
        <v>EXTERNAL</v>
      </c>
      <c r="G18" s="252" t="s">
        <v>804</v>
      </c>
      <c r="H18" s="465" t="s">
        <v>806</v>
      </c>
      <c r="I18" s="31"/>
    </row>
    <row r="19" spans="3:9" ht="12" customHeight="1" x14ac:dyDescent="0.2">
      <c r="C19" s="13"/>
      <c r="D19" s="262"/>
      <c r="E19" s="254"/>
      <c r="F19" s="254"/>
      <c r="G19" s="255"/>
      <c r="H19" s="256"/>
      <c r="I19" s="31"/>
    </row>
    <row r="20" spans="3:9" ht="12" customHeight="1" x14ac:dyDescent="0.2">
      <c r="C20" s="13"/>
      <c r="D20" s="262">
        <v>3</v>
      </c>
      <c r="E20" s="250" t="str">
        <f>IF(OR(VLOOKUP(D20,'Services - WHC'!$D$10:$F$109,2,FALSE)="",VLOOKUP(D20,'Services - WHC'!$D$10:$F$109,2,FALSE)="[Enter service]"),"",VLOOKUP(D20,'Services - WHC'!$D$10:$F$109,2,FALSE))</f>
        <v>Arts &amp; Events</v>
      </c>
      <c r="F20" s="251" t="str">
        <f>IF(OR(VLOOKUP(D20,'Services - WHC'!$D$10:$F$109,3,FALSE)="",VLOOKUP(D20,'Services - WHC'!$D$10:$F$109,3,FALSE)="[Select]"),"",VLOOKUP(D20,'Services - WHC'!$D$10:$F$109,3,FALSE))</f>
        <v>EXTERNAL</v>
      </c>
      <c r="G20" s="252" t="s">
        <v>528</v>
      </c>
      <c r="H20" s="253" t="s">
        <v>1040</v>
      </c>
      <c r="I20" s="31"/>
    </row>
    <row r="21" spans="3:9" ht="12" customHeight="1" x14ac:dyDescent="0.2">
      <c r="C21" s="13"/>
      <c r="D21" s="262"/>
      <c r="E21" s="254" t="str">
        <f t="shared" ref="E21:E25" si="2">E20</f>
        <v>Arts &amp; Events</v>
      </c>
      <c r="F21" s="254" t="str">
        <f t="shared" ref="F21:F25" si="3">F20</f>
        <v>EXTERNAL</v>
      </c>
      <c r="G21" s="255" t="s">
        <v>529</v>
      </c>
      <c r="H21" s="256" t="s">
        <v>1041</v>
      </c>
      <c r="I21" s="31"/>
    </row>
    <row r="22" spans="3:9" ht="12" customHeight="1" x14ac:dyDescent="0.2">
      <c r="C22" s="13"/>
      <c r="D22" s="262"/>
      <c r="E22" s="254" t="str">
        <f t="shared" si="2"/>
        <v>Arts &amp; Events</v>
      </c>
      <c r="F22" s="254" t="str">
        <f t="shared" si="3"/>
        <v>EXTERNAL</v>
      </c>
      <c r="G22" s="255" t="s">
        <v>388</v>
      </c>
      <c r="H22" s="256" t="s">
        <v>1042</v>
      </c>
      <c r="I22" s="31"/>
    </row>
    <row r="23" spans="3:9" ht="12" customHeight="1" x14ac:dyDescent="0.2">
      <c r="C23" s="13"/>
      <c r="D23" s="262"/>
      <c r="E23" s="254" t="str">
        <f t="shared" si="2"/>
        <v>Arts &amp; Events</v>
      </c>
      <c r="F23" s="254" t="str">
        <f t="shared" si="3"/>
        <v>EXTERNAL</v>
      </c>
      <c r="G23" s="255" t="s">
        <v>802</v>
      </c>
      <c r="H23" s="256" t="s">
        <v>1043</v>
      </c>
      <c r="I23" s="31"/>
    </row>
    <row r="24" spans="3:9" ht="12" customHeight="1" x14ac:dyDescent="0.2">
      <c r="C24" s="13"/>
      <c r="D24" s="262"/>
      <c r="E24" s="254" t="str">
        <f t="shared" si="2"/>
        <v>Arts &amp; Events</v>
      </c>
      <c r="F24" s="254" t="str">
        <f t="shared" si="3"/>
        <v>EXTERNAL</v>
      </c>
      <c r="G24" s="255" t="s">
        <v>803</v>
      </c>
      <c r="H24" s="256" t="s">
        <v>1044</v>
      </c>
      <c r="I24" s="31"/>
    </row>
    <row r="25" spans="3:9" ht="12" customHeight="1" x14ac:dyDescent="0.2">
      <c r="C25" s="13"/>
      <c r="D25" s="262"/>
      <c r="E25" s="254" t="str">
        <f t="shared" si="2"/>
        <v>Arts &amp; Events</v>
      </c>
      <c r="F25" s="254" t="str">
        <f t="shared" si="3"/>
        <v>EXTERNAL</v>
      </c>
      <c r="G25" s="255"/>
      <c r="H25" s="256"/>
      <c r="I25" s="31"/>
    </row>
    <row r="26" spans="3:9" ht="12" customHeight="1" x14ac:dyDescent="0.2">
      <c r="C26" s="13"/>
      <c r="D26" s="262">
        <v>4</v>
      </c>
      <c r="E26" s="250" t="str">
        <f>IF(OR(VLOOKUP(D26,'Services - WHC'!$D$10:$F$109,2,FALSE)="",VLOOKUP(D26,'Services - WHC'!$D$10:$F$109,2,FALSE)="[Enter service]"),"",VLOOKUP(D26,'Services - WHC'!$D$10:$F$109,2,FALSE))</f>
        <v>Asset Management</v>
      </c>
      <c r="F26" s="251" t="str">
        <f>IF(OR(VLOOKUP(D26,'Services - WHC'!$D$10:$F$109,3,FALSE)="",VLOOKUP(D26,'Services - WHC'!$D$10:$F$109,3,FALSE)="[Select]"),"",VLOOKUP(D26,'Services - WHC'!$D$10:$F$109,3,FALSE))</f>
        <v>INTERNAL</v>
      </c>
      <c r="G26" s="533" t="s">
        <v>817</v>
      </c>
      <c r="H26" s="253" t="s">
        <v>818</v>
      </c>
      <c r="I26" s="31"/>
    </row>
    <row r="27" spans="3:9" ht="12" customHeight="1" x14ac:dyDescent="0.2">
      <c r="C27" s="13"/>
      <c r="D27" s="262"/>
      <c r="E27" s="254" t="str">
        <f t="shared" ref="E27:E31" si="4">E26</f>
        <v>Asset Management</v>
      </c>
      <c r="F27" s="254" t="str">
        <f t="shared" ref="F27:F31" si="5">F26</f>
        <v>INTERNAL</v>
      </c>
      <c r="G27" s="538" t="s">
        <v>819</v>
      </c>
      <c r="H27" s="256" t="s">
        <v>1165</v>
      </c>
      <c r="I27" s="31"/>
    </row>
    <row r="28" spans="3:9" ht="12" customHeight="1" x14ac:dyDescent="0.2">
      <c r="C28" s="13"/>
      <c r="D28" s="262"/>
      <c r="E28" s="254" t="str">
        <f t="shared" si="4"/>
        <v>Asset Management</v>
      </c>
      <c r="F28" s="254" t="str">
        <f t="shared" si="5"/>
        <v>INTERNAL</v>
      </c>
      <c r="G28" s="538" t="s">
        <v>820</v>
      </c>
      <c r="H28" s="256" t="s">
        <v>1167</v>
      </c>
      <c r="I28" s="31"/>
    </row>
    <row r="29" spans="3:9" ht="12" customHeight="1" x14ac:dyDescent="0.2">
      <c r="C29" s="13"/>
      <c r="D29" s="262"/>
      <c r="E29" s="254" t="str">
        <f t="shared" si="4"/>
        <v>Asset Management</v>
      </c>
      <c r="F29" s="254" t="str">
        <f t="shared" si="5"/>
        <v>INTERNAL</v>
      </c>
      <c r="G29" s="538" t="s">
        <v>821</v>
      </c>
      <c r="H29" s="256" t="s">
        <v>1045</v>
      </c>
      <c r="I29" s="31"/>
    </row>
    <row r="30" spans="3:9" ht="12" customHeight="1" x14ac:dyDescent="0.2">
      <c r="C30" s="13"/>
      <c r="D30" s="262"/>
      <c r="E30" s="254" t="str">
        <f t="shared" si="4"/>
        <v>Asset Management</v>
      </c>
      <c r="F30" s="254" t="str">
        <f t="shared" si="5"/>
        <v>INTERNAL</v>
      </c>
      <c r="G30" s="538" t="s">
        <v>822</v>
      </c>
      <c r="H30" s="256" t="s">
        <v>1166</v>
      </c>
      <c r="I30" s="31"/>
    </row>
    <row r="31" spans="3:9" ht="12" customHeight="1" x14ac:dyDescent="0.2">
      <c r="C31" s="13"/>
      <c r="D31" s="262"/>
      <c r="E31" s="254" t="str">
        <f t="shared" si="4"/>
        <v>Asset Management</v>
      </c>
      <c r="F31" s="254" t="str">
        <f t="shared" si="5"/>
        <v>INTERNAL</v>
      </c>
      <c r="G31" s="255"/>
      <c r="H31" s="256"/>
      <c r="I31" s="31"/>
    </row>
    <row r="32" spans="3:9" ht="12" customHeight="1" x14ac:dyDescent="0.2">
      <c r="C32" s="13"/>
      <c r="D32" s="262">
        <v>5</v>
      </c>
      <c r="E32" s="250" t="str">
        <f>IF(OR(VLOOKUP(D32,'Services - WHC'!$D$10:$F$109,2,FALSE)="",VLOOKUP(D32,'Services - WHC'!$D$10:$F$109,2,FALSE)="[Enter service]"),"",VLOOKUP(D32,'Services - WHC'!$D$10:$F$109,2,FALSE))</f>
        <v>Branding and Marketing</v>
      </c>
      <c r="F32" s="251" t="str">
        <f>IF(OR(VLOOKUP(D32,'Services - WHC'!$D$10:$F$109,3,FALSE)="",VLOOKUP(D32,'Services - WHC'!$D$10:$F$109,3,FALSE)="[Select]"),"",VLOOKUP(D32,'Services - WHC'!$D$10:$F$109,3,FALSE))</f>
        <v>EXTERNAL</v>
      </c>
      <c r="G32" s="501" t="s">
        <v>703</v>
      </c>
      <c r="H32" s="253" t="s">
        <v>888</v>
      </c>
      <c r="I32" s="31"/>
    </row>
    <row r="33" spans="3:9" ht="12" customHeight="1" x14ac:dyDescent="0.2">
      <c r="C33" s="13"/>
      <c r="D33" s="262"/>
      <c r="E33" s="254" t="str">
        <f t="shared" ref="E33:E36" si="6">E32</f>
        <v>Branding and Marketing</v>
      </c>
      <c r="F33" s="254" t="str">
        <f t="shared" ref="F33:F36" si="7">F32</f>
        <v>EXTERNAL</v>
      </c>
      <c r="G33" s="506" t="s">
        <v>704</v>
      </c>
      <c r="H33" s="256" t="s">
        <v>887</v>
      </c>
      <c r="I33" s="31"/>
    </row>
    <row r="34" spans="3:9" ht="12" customHeight="1" x14ac:dyDescent="0.2">
      <c r="C34" s="13"/>
      <c r="D34" s="262"/>
      <c r="E34" s="254" t="str">
        <f t="shared" si="6"/>
        <v>Branding and Marketing</v>
      </c>
      <c r="F34" s="254" t="str">
        <f t="shared" si="7"/>
        <v>EXTERNAL</v>
      </c>
      <c r="G34" s="493" t="s">
        <v>705</v>
      </c>
      <c r="H34" s="256" t="s">
        <v>889</v>
      </c>
      <c r="I34" s="31"/>
    </row>
    <row r="35" spans="3:9" ht="12" customHeight="1" x14ac:dyDescent="0.2">
      <c r="C35" s="13"/>
      <c r="D35" s="262"/>
      <c r="E35" s="254" t="str">
        <f t="shared" si="6"/>
        <v>Branding and Marketing</v>
      </c>
      <c r="F35" s="254" t="str">
        <f t="shared" si="7"/>
        <v>EXTERNAL</v>
      </c>
      <c r="G35" s="255" t="s">
        <v>706</v>
      </c>
      <c r="H35" s="256" t="s">
        <v>890</v>
      </c>
      <c r="I35" s="31"/>
    </row>
    <row r="36" spans="3:9" ht="12" customHeight="1" x14ac:dyDescent="0.2">
      <c r="C36" s="13"/>
      <c r="D36" s="262"/>
      <c r="E36" s="254" t="str">
        <f t="shared" si="6"/>
        <v>Branding and Marketing</v>
      </c>
      <c r="F36" s="254" t="str">
        <f t="shared" si="7"/>
        <v>EXTERNAL</v>
      </c>
      <c r="G36" s="255"/>
      <c r="H36" s="256"/>
      <c r="I36" s="31"/>
    </row>
    <row r="37" spans="3:9" ht="12" customHeight="1" x14ac:dyDescent="0.2">
      <c r="C37" s="13"/>
      <c r="D37" s="262">
        <v>6</v>
      </c>
      <c r="E37" s="250" t="str">
        <f>IF(OR(VLOOKUP(D37,'Services - WHC'!$D$10:$F$109,2,FALSE)="",VLOOKUP(D37,'Services - WHC'!$D$10:$F$109,2,FALSE)="[Enter service]"),"",VLOOKUP(D37,'Services - WHC'!$D$10:$F$109,2,FALSE))</f>
        <v>Building Services Management Team</v>
      </c>
      <c r="F37" s="251" t="str">
        <f>IF(OR(VLOOKUP(D37,'Services - WHC'!$D$10:$F$109,3,FALSE)="",VLOOKUP(D37,'Services - WHC'!$D$10:$F$109,3,FALSE)="[Select]"),"",VLOOKUP(D37,'Services - WHC'!$D$10:$F$109,3,FALSE))</f>
        <v>INTERNAL</v>
      </c>
      <c r="G37" s="498" t="s">
        <v>641</v>
      </c>
      <c r="H37" s="253" t="s">
        <v>644</v>
      </c>
      <c r="I37" s="31"/>
    </row>
    <row r="38" spans="3:9" ht="12" customHeight="1" x14ac:dyDescent="0.2">
      <c r="C38" s="13"/>
      <c r="D38" s="262"/>
      <c r="E38" s="254" t="str">
        <f t="shared" ref="E38:E43" si="8">E37</f>
        <v>Building Services Management Team</v>
      </c>
      <c r="F38" s="254" t="str">
        <f t="shared" ref="F38:F43" si="9">F37</f>
        <v>INTERNAL</v>
      </c>
      <c r="G38" s="506" t="s">
        <v>642</v>
      </c>
      <c r="H38" s="256" t="s">
        <v>645</v>
      </c>
      <c r="I38" s="31"/>
    </row>
    <row r="39" spans="3:9" ht="12" customHeight="1" x14ac:dyDescent="0.2">
      <c r="C39" s="13"/>
      <c r="D39" s="262"/>
      <c r="E39" s="254" t="str">
        <f t="shared" si="8"/>
        <v>Building Services Management Team</v>
      </c>
      <c r="F39" s="254" t="str">
        <f t="shared" si="9"/>
        <v>INTERNAL</v>
      </c>
      <c r="G39" s="506" t="s">
        <v>643</v>
      </c>
      <c r="H39" s="256" t="s">
        <v>646</v>
      </c>
      <c r="I39" s="31"/>
    </row>
    <row r="40" spans="3:9" ht="12" customHeight="1" x14ac:dyDescent="0.2">
      <c r="C40" s="13"/>
      <c r="D40" s="262"/>
      <c r="E40" s="254" t="str">
        <f t="shared" si="8"/>
        <v>Building Services Management Team</v>
      </c>
      <c r="F40" s="254" t="str">
        <f t="shared" si="9"/>
        <v>INTERNAL</v>
      </c>
      <c r="G40" s="506" t="s">
        <v>647</v>
      </c>
      <c r="H40" s="256" t="s">
        <v>648</v>
      </c>
      <c r="I40" s="31"/>
    </row>
    <row r="41" spans="3:9" ht="12" customHeight="1" x14ac:dyDescent="0.2">
      <c r="C41" s="13"/>
      <c r="D41" s="262"/>
      <c r="E41" s="254" t="str">
        <f t="shared" si="8"/>
        <v>Building Services Management Team</v>
      </c>
      <c r="F41" s="254" t="str">
        <f t="shared" si="9"/>
        <v>INTERNAL</v>
      </c>
      <c r="G41" s="493" t="s">
        <v>649</v>
      </c>
      <c r="H41" s="256" t="s">
        <v>650</v>
      </c>
      <c r="I41" s="31"/>
    </row>
    <row r="42" spans="3:9" ht="12" customHeight="1" x14ac:dyDescent="0.2">
      <c r="C42" s="13"/>
      <c r="D42" s="262"/>
      <c r="E42" s="254" t="str">
        <f t="shared" si="8"/>
        <v>Building Services Management Team</v>
      </c>
      <c r="F42" s="254" t="str">
        <f t="shared" si="9"/>
        <v>INTERNAL</v>
      </c>
      <c r="G42" s="255" t="s">
        <v>652</v>
      </c>
      <c r="H42" s="256" t="s">
        <v>651</v>
      </c>
      <c r="I42" s="31"/>
    </row>
    <row r="43" spans="3:9" ht="12" customHeight="1" x14ac:dyDescent="0.2">
      <c r="C43" s="13"/>
      <c r="D43" s="262"/>
      <c r="E43" s="254" t="str">
        <f t="shared" si="8"/>
        <v>Building Services Management Team</v>
      </c>
      <c r="F43" s="254" t="str">
        <f t="shared" si="9"/>
        <v>INTERNAL</v>
      </c>
      <c r="G43" s="255"/>
      <c r="H43" s="256"/>
      <c r="I43" s="31"/>
    </row>
    <row r="44" spans="3:9" ht="12" customHeight="1" x14ac:dyDescent="0.2">
      <c r="C44" s="13"/>
      <c r="D44" s="262">
        <v>7</v>
      </c>
      <c r="E44" s="250" t="str">
        <f>IF(OR(VLOOKUP(D44,'Services - WHC'!$D$10:$F$109,2,FALSE)="",VLOOKUP(D44,'Services - WHC'!$D$10:$F$109,2,FALSE)="[Enter service]"),"",VLOOKUP(D44,'Services - WHC'!$D$10:$F$109,2,FALSE))</f>
        <v>Building Management Services</v>
      </c>
      <c r="F44" s="251" t="str">
        <f>IF(OR(VLOOKUP(D44,'Services - WHC'!$D$10:$F$109,3,FALSE)="",VLOOKUP(D44,'Services - WHC'!$D$10:$F$109,3,FALSE)="[Select]"),"",VLOOKUP(D44,'Services - WHC'!$D$10:$F$109,3,FALSE))</f>
        <v>EXTERNAL</v>
      </c>
      <c r="G44" s="252" t="s">
        <v>653</v>
      </c>
      <c r="H44" s="253" t="s">
        <v>896</v>
      </c>
      <c r="I44" s="31"/>
    </row>
    <row r="45" spans="3:9" ht="12" customHeight="1" x14ac:dyDescent="0.2">
      <c r="C45" s="13"/>
      <c r="D45" s="262"/>
      <c r="E45" s="254" t="str">
        <f t="shared" ref="E45:E53" si="10">E44</f>
        <v>Building Management Services</v>
      </c>
      <c r="F45" s="254" t="str">
        <f t="shared" ref="F45:F53" si="11">F44</f>
        <v>EXTERNAL</v>
      </c>
      <c r="G45" s="255" t="s">
        <v>654</v>
      </c>
      <c r="H45" s="256" t="s">
        <v>1046</v>
      </c>
      <c r="I45" s="31"/>
    </row>
    <row r="46" spans="3:9" ht="12" customHeight="1" x14ac:dyDescent="0.2">
      <c r="C46" s="13"/>
      <c r="D46" s="262"/>
      <c r="E46" s="254" t="str">
        <f t="shared" si="10"/>
        <v>Building Management Services</v>
      </c>
      <c r="F46" s="254" t="str">
        <f t="shared" si="11"/>
        <v>EXTERNAL</v>
      </c>
      <c r="G46" s="255" t="s">
        <v>655</v>
      </c>
      <c r="H46" s="256" t="s">
        <v>895</v>
      </c>
      <c r="I46" s="31"/>
    </row>
    <row r="47" spans="3:9" ht="12" customHeight="1" x14ac:dyDescent="0.2">
      <c r="C47" s="13"/>
      <c r="D47" s="262"/>
      <c r="E47" s="254" t="str">
        <f t="shared" si="10"/>
        <v>Building Management Services</v>
      </c>
      <c r="F47" s="254" t="str">
        <f t="shared" si="11"/>
        <v>EXTERNAL</v>
      </c>
      <c r="G47" s="255" t="s">
        <v>656</v>
      </c>
      <c r="H47" s="256" t="s">
        <v>894</v>
      </c>
      <c r="I47" s="31"/>
    </row>
    <row r="48" spans="3:9" ht="12" customHeight="1" x14ac:dyDescent="0.2">
      <c r="C48" s="13"/>
      <c r="D48" s="262"/>
      <c r="E48" s="254" t="str">
        <f t="shared" si="10"/>
        <v>Building Management Services</v>
      </c>
      <c r="F48" s="254" t="str">
        <f t="shared" si="11"/>
        <v>EXTERNAL</v>
      </c>
      <c r="G48" s="255" t="s">
        <v>408</v>
      </c>
      <c r="H48" s="256" t="s">
        <v>893</v>
      </c>
      <c r="I48" s="31"/>
    </row>
    <row r="49" spans="3:9" ht="12" customHeight="1" x14ac:dyDescent="0.2">
      <c r="C49" s="13"/>
      <c r="D49" s="262"/>
      <c r="E49" s="254" t="str">
        <f t="shared" si="10"/>
        <v>Building Management Services</v>
      </c>
      <c r="F49" s="254" t="str">
        <f t="shared" si="11"/>
        <v>EXTERNAL</v>
      </c>
      <c r="G49" s="255" t="s">
        <v>409</v>
      </c>
      <c r="H49" s="256" t="s">
        <v>892</v>
      </c>
      <c r="I49" s="31"/>
    </row>
    <row r="50" spans="3:9" ht="12" customHeight="1" x14ac:dyDescent="0.2">
      <c r="C50" s="13"/>
      <c r="D50" s="262"/>
      <c r="E50" s="254" t="str">
        <f t="shared" si="10"/>
        <v>Building Management Services</v>
      </c>
      <c r="F50" s="254" t="str">
        <f t="shared" si="11"/>
        <v>EXTERNAL</v>
      </c>
      <c r="G50" s="255" t="s">
        <v>657</v>
      </c>
      <c r="H50" s="256" t="s">
        <v>891</v>
      </c>
      <c r="I50" s="31"/>
    </row>
    <row r="51" spans="3:9" ht="12" customHeight="1" x14ac:dyDescent="0.2">
      <c r="C51" s="13"/>
      <c r="D51" s="262"/>
      <c r="E51" s="254" t="str">
        <f t="shared" si="10"/>
        <v>Building Management Services</v>
      </c>
      <c r="F51" s="254" t="str">
        <f t="shared" si="11"/>
        <v>EXTERNAL</v>
      </c>
      <c r="G51" s="255" t="s">
        <v>658</v>
      </c>
      <c r="H51" s="256" t="s">
        <v>897</v>
      </c>
      <c r="I51" s="31"/>
    </row>
    <row r="52" spans="3:9" ht="12" customHeight="1" x14ac:dyDescent="0.2">
      <c r="C52" s="13"/>
      <c r="D52" s="262"/>
      <c r="E52" s="254" t="str">
        <f t="shared" si="10"/>
        <v>Building Management Services</v>
      </c>
      <c r="F52" s="254" t="str">
        <f t="shared" si="11"/>
        <v>EXTERNAL</v>
      </c>
      <c r="G52" s="255" t="s">
        <v>659</v>
      </c>
      <c r="H52" s="256" t="s">
        <v>898</v>
      </c>
      <c r="I52" s="31"/>
    </row>
    <row r="53" spans="3:9" ht="12" customHeight="1" x14ac:dyDescent="0.2">
      <c r="C53" s="13"/>
      <c r="D53" s="262"/>
      <c r="E53" s="254" t="str">
        <f t="shared" si="10"/>
        <v>Building Management Services</v>
      </c>
      <c r="F53" s="254" t="str">
        <f t="shared" si="11"/>
        <v>EXTERNAL</v>
      </c>
      <c r="G53" s="255"/>
      <c r="H53" s="256"/>
      <c r="I53" s="31"/>
    </row>
    <row r="54" spans="3:9" ht="51" customHeight="1" x14ac:dyDescent="0.2">
      <c r="C54" s="13"/>
      <c r="D54" s="262">
        <v>8</v>
      </c>
      <c r="E54" s="536" t="s">
        <v>323</v>
      </c>
      <c r="F54" s="251" t="str">
        <f>IF(OR(VLOOKUP(D54,'Services - WHC'!$D$10:$F$109,3,FALSE)="",VLOOKUP(D54,'Services - WHC'!$D$10:$F$109,3,FALSE)="[Select]"),"",VLOOKUP(D54,'Services - WHC'!$D$10:$F$109,3,FALSE))</f>
        <v>MIXED</v>
      </c>
      <c r="G54" s="252" t="s">
        <v>805</v>
      </c>
      <c r="H54" s="253"/>
      <c r="I54" s="31"/>
    </row>
    <row r="55" spans="3:9" ht="12" customHeight="1" x14ac:dyDescent="0.2">
      <c r="C55" s="13"/>
      <c r="D55" s="262"/>
      <c r="E55" s="254" t="s">
        <v>1011</v>
      </c>
      <c r="F55" s="254" t="e">
        <f>#REF!</f>
        <v>#REF!</v>
      </c>
      <c r="G55" s="255"/>
      <c r="H55" s="256"/>
      <c r="I55" s="31"/>
    </row>
    <row r="56" spans="3:9" ht="12" customHeight="1" x14ac:dyDescent="0.2">
      <c r="C56" s="13"/>
      <c r="D56" s="262">
        <v>9</v>
      </c>
      <c r="E56" s="250" t="str">
        <f>IF(OR(VLOOKUP(D56,'Services - WHC'!$D$10:$F$109,2,FALSE)="",VLOOKUP(D56,'Services - WHC'!$D$10:$F$109,2,FALSE)="[Enter service]"),"",VLOOKUP(D56,'Services - WHC'!$D$10:$F$109,2,FALSE))</f>
        <v>Business Applications</v>
      </c>
      <c r="F56" s="251" t="str">
        <f>IF(OR(VLOOKUP(D56,'Services - WHC'!$D$10:$F$109,3,FALSE)="",VLOOKUP(D56,'Services - WHC'!$D$10:$F$109,3,FALSE)="[Select]"),"",VLOOKUP(D56,'Services - WHC'!$D$10:$F$109,3,FALSE))</f>
        <v>INTERNAL</v>
      </c>
      <c r="G56" s="252" t="s">
        <v>770</v>
      </c>
      <c r="H56" s="253" t="s">
        <v>899</v>
      </c>
      <c r="I56" s="31"/>
    </row>
    <row r="57" spans="3:9" ht="12" customHeight="1" x14ac:dyDescent="0.2">
      <c r="C57" s="13"/>
      <c r="D57" s="262"/>
      <c r="E57" s="254" t="str">
        <f t="shared" ref="E57" si="12">E56</f>
        <v>Business Applications</v>
      </c>
      <c r="F57" s="254" t="str">
        <f t="shared" ref="F57" si="13">F56</f>
        <v>INTERNAL</v>
      </c>
      <c r="G57" s="255"/>
      <c r="H57" s="256"/>
      <c r="I57" s="31"/>
    </row>
    <row r="58" spans="3:9" ht="12" customHeight="1" x14ac:dyDescent="0.2">
      <c r="C58" s="13"/>
      <c r="D58" s="262">
        <v>10</v>
      </c>
      <c r="E58" s="250" t="str">
        <f>IF(OR(VLOOKUP(D58,'Services - WHC'!$D$10:$F$109,2,FALSE)="",VLOOKUP(D58,'Services - WHC'!$D$10:$F$109,2,FALSE)="[Enter service]"),"",VLOOKUP(D58,'Services - WHC'!$D$10:$F$109,2,FALSE))</f>
        <v>Capital Works Coordinating</v>
      </c>
      <c r="F58" s="251" t="str">
        <f>IF(OR(VLOOKUP(D58,'Services - WHC'!$D$10:$F$109,3,FALSE)="",VLOOKUP(D58,'Services - WHC'!$D$10:$F$109,3,FALSE)="[Select]"),"",VLOOKUP(D58,'Services - WHC'!$D$10:$F$109,3,FALSE))</f>
        <v>INTERNAL</v>
      </c>
      <c r="G58" s="563" t="s">
        <v>928</v>
      </c>
      <c r="H58" s="253"/>
      <c r="I58" s="31"/>
    </row>
    <row r="59" spans="3:9" ht="12" customHeight="1" x14ac:dyDescent="0.2">
      <c r="C59" s="13"/>
      <c r="D59" s="262"/>
      <c r="E59" s="254" t="str">
        <f t="shared" ref="E59:E65" si="14">E58</f>
        <v>Capital Works Coordinating</v>
      </c>
      <c r="F59" s="254" t="str">
        <f t="shared" ref="F59:F65" si="15">F58</f>
        <v>INTERNAL</v>
      </c>
      <c r="G59" s="255" t="s">
        <v>935</v>
      </c>
      <c r="H59" s="256" t="s">
        <v>931</v>
      </c>
      <c r="I59" s="31"/>
    </row>
    <row r="60" spans="3:9" ht="12" customHeight="1" x14ac:dyDescent="0.2">
      <c r="C60" s="13"/>
      <c r="D60" s="262"/>
      <c r="E60" s="254" t="str">
        <f t="shared" si="14"/>
        <v>Capital Works Coordinating</v>
      </c>
      <c r="F60" s="254" t="str">
        <f t="shared" si="15"/>
        <v>INTERNAL</v>
      </c>
      <c r="G60" s="255" t="s">
        <v>936</v>
      </c>
      <c r="H60" s="256" t="s">
        <v>932</v>
      </c>
      <c r="I60" s="31"/>
    </row>
    <row r="61" spans="3:9" ht="12" customHeight="1" x14ac:dyDescent="0.2">
      <c r="C61" s="13"/>
      <c r="D61" s="262"/>
      <c r="E61" s="254" t="str">
        <f t="shared" si="14"/>
        <v>Capital Works Coordinating</v>
      </c>
      <c r="F61" s="254" t="str">
        <f t="shared" si="15"/>
        <v>INTERNAL</v>
      </c>
      <c r="G61" s="255"/>
      <c r="H61" s="256"/>
      <c r="I61" s="31"/>
    </row>
    <row r="62" spans="3:9" ht="12" customHeight="1" x14ac:dyDescent="0.2">
      <c r="C62" s="13"/>
      <c r="D62" s="262"/>
      <c r="E62" s="254" t="str">
        <f t="shared" si="14"/>
        <v>Capital Works Coordinating</v>
      </c>
      <c r="F62" s="254" t="str">
        <f t="shared" si="15"/>
        <v>INTERNAL</v>
      </c>
      <c r="G62" s="255" t="s">
        <v>930</v>
      </c>
      <c r="H62" s="256"/>
      <c r="I62" s="31"/>
    </row>
    <row r="63" spans="3:9" ht="12" customHeight="1" x14ac:dyDescent="0.2">
      <c r="C63" s="13"/>
      <c r="D63" s="262"/>
      <c r="E63" s="254" t="str">
        <f t="shared" si="14"/>
        <v>Capital Works Coordinating</v>
      </c>
      <c r="F63" s="254" t="str">
        <f t="shared" si="15"/>
        <v>INTERNAL</v>
      </c>
      <c r="G63" s="255" t="s">
        <v>937</v>
      </c>
      <c r="H63" s="256" t="s">
        <v>933</v>
      </c>
      <c r="I63" s="31"/>
    </row>
    <row r="64" spans="3:9" ht="31.5" customHeight="1" x14ac:dyDescent="0.2">
      <c r="C64" s="13"/>
      <c r="D64" s="262"/>
      <c r="E64" s="254" t="str">
        <f t="shared" si="14"/>
        <v>Capital Works Coordinating</v>
      </c>
      <c r="F64" s="254" t="str">
        <f t="shared" si="15"/>
        <v>INTERNAL</v>
      </c>
      <c r="G64" s="255" t="s">
        <v>1144</v>
      </c>
      <c r="H64" s="464" t="s">
        <v>934</v>
      </c>
      <c r="I64" s="31"/>
    </row>
    <row r="65" spans="1:9" ht="12" customHeight="1" x14ac:dyDescent="0.2">
      <c r="C65" s="13"/>
      <c r="D65" s="262"/>
      <c r="E65" s="254" t="str">
        <f t="shared" si="14"/>
        <v>Capital Works Coordinating</v>
      </c>
      <c r="F65" s="254" t="str">
        <f t="shared" si="15"/>
        <v>INTERNAL</v>
      </c>
      <c r="G65" s="255"/>
      <c r="H65" s="256"/>
      <c r="I65" s="31"/>
    </row>
    <row r="66" spans="1:9" ht="51.75" customHeight="1" thickBot="1" x14ac:dyDescent="0.25">
      <c r="C66" s="124"/>
      <c r="D66" s="262">
        <v>11</v>
      </c>
      <c r="E66" s="250" t="str">
        <f>IF(OR(VLOOKUP(D66,'Services - WHC'!$D$10:$F$109,2,FALSE)="",VLOOKUP(D66,'Services - WHC'!$D$10:$F$109,2,FALSE)="[Enter service]"),"",VLOOKUP(D66,'Services - WHC'!$D$10:$F$109,2,FALSE))</f>
        <v>Children Services Management</v>
      </c>
      <c r="F66" s="251" t="str">
        <f>IF(OR(VLOOKUP(D66,'Services - WHC'!$D$10:$F$109,3,FALSE)="",VLOOKUP(D66,'Services - WHC'!$D$10:$F$109,3,FALSE)="[Select]"),"",VLOOKUP(D66,'Services - WHC'!$D$10:$F$109,3,FALSE))</f>
        <v>INTERNAL</v>
      </c>
      <c r="G66" s="252" t="s">
        <v>1145</v>
      </c>
      <c r="H66" s="253"/>
      <c r="I66" s="125"/>
    </row>
    <row r="67" spans="1:9" ht="12" customHeight="1" x14ac:dyDescent="0.2">
      <c r="C67" s="13"/>
      <c r="D67" s="262"/>
      <c r="E67" s="254" t="str">
        <f t="shared" ref="E67" si="16">E66</f>
        <v>Children Services Management</v>
      </c>
      <c r="F67" s="254" t="str">
        <f t="shared" ref="F67" si="17">F66</f>
        <v>INTERNAL</v>
      </c>
      <c r="G67" s="255"/>
      <c r="H67" s="256"/>
      <c r="I67" s="31"/>
    </row>
    <row r="68" spans="1:9" ht="12" customHeight="1" x14ac:dyDescent="0.2">
      <c r="C68" s="13"/>
      <c r="D68" s="262">
        <v>12</v>
      </c>
      <c r="E68" s="250" t="str">
        <f>IF(OR(VLOOKUP(D68,'Services - WHC'!$D$10:$F$109,2,FALSE)="",VLOOKUP(D68,'Services - WHC'!$D$10:$F$109,2,FALSE)="[Enter service]"),"",VLOOKUP(D68,'Services - WHC'!$D$10:$F$109,2,FALSE))</f>
        <v>Cleansing of Roads, Drains &amp; Paths</v>
      </c>
      <c r="F68" s="251" t="str">
        <f>IF(OR(VLOOKUP(D68,'Services - WHC'!$D$10:$F$109,3,FALSE)="",VLOOKUP(D68,'Services - WHC'!$D$10:$F$109,3,FALSE)="[Select]"),"",VLOOKUP(D68,'Services - WHC'!$D$10:$F$109,3,FALSE))</f>
        <v>EXTERNAL</v>
      </c>
      <c r="G68" s="539" t="s">
        <v>557</v>
      </c>
      <c r="H68" s="253" t="s">
        <v>741</v>
      </c>
      <c r="I68" s="31"/>
    </row>
    <row r="69" spans="1:9" ht="12" customHeight="1" x14ac:dyDescent="0.2">
      <c r="C69" s="13"/>
      <c r="D69" s="262"/>
      <c r="E69" s="254" t="str">
        <f t="shared" ref="E69:E74" si="18">E68</f>
        <v>Cleansing of Roads, Drains &amp; Paths</v>
      </c>
      <c r="F69" s="254" t="str">
        <f t="shared" ref="F69:F74" si="19">F68</f>
        <v>EXTERNAL</v>
      </c>
      <c r="G69" s="492" t="s">
        <v>558</v>
      </c>
      <c r="H69" s="256" t="s">
        <v>742</v>
      </c>
      <c r="I69" s="31"/>
    </row>
    <row r="70" spans="1:9" ht="12" customHeight="1" x14ac:dyDescent="0.2">
      <c r="C70" s="13"/>
      <c r="D70" s="262"/>
      <c r="E70" s="254" t="str">
        <f t="shared" si="18"/>
        <v>Cleansing of Roads, Drains &amp; Paths</v>
      </c>
      <c r="F70" s="254" t="str">
        <f t="shared" si="19"/>
        <v>EXTERNAL</v>
      </c>
      <c r="G70" s="492" t="s">
        <v>559</v>
      </c>
      <c r="H70" s="256" t="s">
        <v>743</v>
      </c>
      <c r="I70" s="31"/>
    </row>
    <row r="71" spans="1:9" ht="12" customHeight="1" x14ac:dyDescent="0.2">
      <c r="C71" s="13"/>
      <c r="D71" s="262"/>
      <c r="E71" s="254" t="str">
        <f t="shared" si="18"/>
        <v>Cleansing of Roads, Drains &amp; Paths</v>
      </c>
      <c r="F71" s="254" t="str">
        <f t="shared" si="19"/>
        <v>EXTERNAL</v>
      </c>
      <c r="G71" s="492" t="s">
        <v>560</v>
      </c>
      <c r="H71" s="256" t="s">
        <v>744</v>
      </c>
      <c r="I71" s="31"/>
    </row>
    <row r="72" spans="1:9" ht="12" customHeight="1" x14ac:dyDescent="0.2">
      <c r="C72" s="13"/>
      <c r="D72" s="262"/>
      <c r="E72" s="254" t="str">
        <f t="shared" si="18"/>
        <v>Cleansing of Roads, Drains &amp; Paths</v>
      </c>
      <c r="F72" s="254" t="str">
        <f t="shared" si="19"/>
        <v>EXTERNAL</v>
      </c>
      <c r="G72" s="492" t="s">
        <v>561</v>
      </c>
      <c r="H72" s="256" t="s">
        <v>745</v>
      </c>
      <c r="I72" s="31"/>
    </row>
    <row r="73" spans="1:9" ht="12" customHeight="1" x14ac:dyDescent="0.2">
      <c r="C73" s="13"/>
      <c r="D73" s="262"/>
      <c r="E73" s="254" t="str">
        <f t="shared" si="18"/>
        <v>Cleansing of Roads, Drains &amp; Paths</v>
      </c>
      <c r="F73" s="254" t="str">
        <f t="shared" si="19"/>
        <v>EXTERNAL</v>
      </c>
      <c r="G73" s="493" t="s">
        <v>562</v>
      </c>
      <c r="H73" s="256" t="s">
        <v>746</v>
      </c>
      <c r="I73" s="31"/>
    </row>
    <row r="74" spans="1:9" ht="12" customHeight="1" x14ac:dyDescent="0.2">
      <c r="C74" s="13"/>
      <c r="D74" s="262"/>
      <c r="E74" s="254" t="str">
        <f t="shared" si="18"/>
        <v>Cleansing of Roads, Drains &amp; Paths</v>
      </c>
      <c r="F74" s="254" t="str">
        <f t="shared" si="19"/>
        <v>EXTERNAL</v>
      </c>
      <c r="G74" s="255"/>
      <c r="H74" s="256"/>
      <c r="I74" s="31"/>
    </row>
    <row r="75" spans="1:9" s="54" customFormat="1" ht="38.25" x14ac:dyDescent="0.2">
      <c r="A75" s="6"/>
      <c r="B75" s="6"/>
      <c r="C75" s="13"/>
      <c r="D75" s="262">
        <v>13</v>
      </c>
      <c r="E75" s="250" t="str">
        <f>IF(OR(VLOOKUP(D75,'Services - WHC'!$D$10:$F$109,2,FALSE)="",VLOOKUP(D75,'Services - WHC'!$D$10:$F$109,2,FALSE)="[Enter service]"),"",VLOOKUP(D75,'Services - WHC'!$D$10:$F$109,2,FALSE))</f>
        <v>Communications Management</v>
      </c>
      <c r="F75" s="251" t="str">
        <f>IF(OR(VLOOKUP(D75,'Services - WHC'!$D$10:$F$109,3,FALSE)="",VLOOKUP(D75,'Services - WHC'!$D$10:$F$109,3,FALSE)="[Select]"),"",VLOOKUP(D75,'Services - WHC'!$D$10:$F$109,3,FALSE))</f>
        <v>INTERNAL</v>
      </c>
      <c r="G75" s="252" t="s">
        <v>1148</v>
      </c>
      <c r="H75" s="253"/>
      <c r="I75" s="31"/>
    </row>
    <row r="76" spans="1:9" s="54" customFormat="1" ht="12" customHeight="1" x14ac:dyDescent="0.2">
      <c r="A76" s="6"/>
      <c r="B76" s="6"/>
      <c r="C76" s="13"/>
      <c r="D76" s="262"/>
      <c r="E76" s="254" t="str">
        <f t="shared" ref="E76" si="20">E75</f>
        <v>Communications Management</v>
      </c>
      <c r="F76" s="254" t="str">
        <f t="shared" ref="F76" si="21">F75</f>
        <v>INTERNAL</v>
      </c>
      <c r="G76" s="255"/>
      <c r="H76" s="256"/>
      <c r="I76" s="31"/>
    </row>
    <row r="77" spans="1:9" ht="12" customHeight="1" x14ac:dyDescent="0.2">
      <c r="C77" s="13"/>
      <c r="D77" s="262">
        <v>14</v>
      </c>
      <c r="E77" s="250" t="str">
        <f>IF(OR(VLOOKUP(D77,'Services - WHC'!$D$10:$F$109,2,FALSE)="",VLOOKUP(D77,'Services - WHC'!$D$10:$F$109,2,FALSE)="[Enter service]"),"",VLOOKUP(D77,'Services - WHC'!$D$10:$F$109,2,FALSE))</f>
        <v>Community Based Services</v>
      </c>
      <c r="F77" s="251" t="str">
        <f>IF(OR(VLOOKUP(D77,'Services - WHC'!$D$10:$F$109,3,FALSE)="",VLOOKUP(D77,'Services - WHC'!$D$10:$F$109,3,FALSE)="[Select]"),"",VLOOKUP(D77,'Services - WHC'!$D$10:$F$109,3,FALSE))</f>
        <v>EXTERNAL</v>
      </c>
      <c r="G77" s="252" t="s">
        <v>394</v>
      </c>
      <c r="H77" s="253" t="s">
        <v>1128</v>
      </c>
      <c r="I77" s="31"/>
    </row>
    <row r="78" spans="1:9" ht="12" customHeight="1" x14ac:dyDescent="0.2">
      <c r="C78" s="13"/>
      <c r="D78" s="262"/>
      <c r="E78" s="254" t="str">
        <f t="shared" ref="E78:E79" si="22">E77</f>
        <v>Community Based Services</v>
      </c>
      <c r="F78" s="254" t="str">
        <f t="shared" ref="F78:F79" si="23">F77</f>
        <v>EXTERNAL</v>
      </c>
      <c r="G78" s="255" t="s">
        <v>1129</v>
      </c>
      <c r="H78" s="256" t="s">
        <v>1130</v>
      </c>
      <c r="I78" s="31"/>
    </row>
    <row r="79" spans="1:9" ht="12" customHeight="1" x14ac:dyDescent="0.2">
      <c r="C79" s="13"/>
      <c r="D79" s="262"/>
      <c r="E79" s="254" t="str">
        <f t="shared" si="22"/>
        <v>Community Based Services</v>
      </c>
      <c r="F79" s="254" t="str">
        <f t="shared" si="23"/>
        <v>EXTERNAL</v>
      </c>
      <c r="G79" s="509"/>
      <c r="H79" s="575"/>
      <c r="I79" s="31"/>
    </row>
    <row r="80" spans="1:9" ht="45.75" customHeight="1" x14ac:dyDescent="0.2">
      <c r="C80" s="13"/>
      <c r="D80" s="262">
        <v>15</v>
      </c>
      <c r="E80" s="250" t="str">
        <f>IF(OR(VLOOKUP(D80,'Services - WHC'!$D$10:$F$109,2,FALSE)="",VLOOKUP(D80,'Services - WHC'!$D$10:$F$109,2,FALSE)="[Enter service]"),"",VLOOKUP(D80,'Services - WHC'!$D$10:$F$109,2,FALSE))</f>
        <v>Community Care Management</v>
      </c>
      <c r="F80" s="251" t="str">
        <f>IF(OR(VLOOKUP(D80,'Services - WHC'!$D$10:$F$109,3,FALSE)="",VLOOKUP(D80,'Services - WHC'!$D$10:$F$109,3,FALSE)="[Select]"),"",VLOOKUP(D80,'Services - WHC'!$D$10:$F$109,3,FALSE))</f>
        <v>MIXED</v>
      </c>
      <c r="G80" s="255" t="s">
        <v>1060</v>
      </c>
      <c r="H80" s="256"/>
      <c r="I80" s="31"/>
    </row>
    <row r="81" spans="3:9" ht="12" customHeight="1" x14ac:dyDescent="0.2">
      <c r="C81" s="13"/>
      <c r="D81" s="262"/>
      <c r="E81" s="254" t="str">
        <f t="shared" ref="E81" si="24">E80</f>
        <v>Community Care Management</v>
      </c>
      <c r="F81" s="254" t="str">
        <f t="shared" ref="F81" si="25">F80</f>
        <v>MIXED</v>
      </c>
      <c r="G81" s="255"/>
      <c r="H81" s="256"/>
      <c r="I81" s="31"/>
    </row>
    <row r="82" spans="3:9" ht="47.25" customHeight="1" x14ac:dyDescent="0.2">
      <c r="C82" s="13"/>
      <c r="D82" s="262">
        <v>16</v>
      </c>
      <c r="E82" s="250" t="str">
        <f>IF(OR(VLOOKUP(D82,'Services - WHC'!$D$10:$F$109,2,FALSE)="",VLOOKUP(D82,'Services - WHC'!$D$10:$F$109,2,FALSE)="[Enter service]"),"",VLOOKUP(D82,'Services - WHC'!$D$10:$F$109,2,FALSE))</f>
        <v>Community Development Management</v>
      </c>
      <c r="F82" s="251" t="str">
        <f>IF(OR(VLOOKUP(D82,'Services - WHC'!$D$10:$F$109,3,FALSE)="",VLOOKUP(D82,'Services - WHC'!$D$10:$F$109,3,FALSE)="[Select]"),"",VLOOKUP(D82,'Services - WHC'!$D$10:$F$109,3,FALSE))</f>
        <v>MIXED</v>
      </c>
      <c r="G82" s="252" t="s">
        <v>1149</v>
      </c>
      <c r="H82" s="253"/>
      <c r="I82" s="31"/>
    </row>
    <row r="83" spans="3:9" ht="12" customHeight="1" x14ac:dyDescent="0.2">
      <c r="C83" s="13"/>
      <c r="D83" s="262"/>
      <c r="E83" s="254" t="str">
        <f t="shared" ref="E83" si="26">E82</f>
        <v>Community Development Management</v>
      </c>
      <c r="F83" s="254" t="str">
        <f t="shared" ref="F83" si="27">F82</f>
        <v>MIXED</v>
      </c>
      <c r="G83" s="255"/>
      <c r="H83" s="256"/>
      <c r="I83" s="31"/>
    </row>
    <row r="84" spans="3:9" ht="12" customHeight="1" x14ac:dyDescent="0.2">
      <c r="C84" s="13"/>
      <c r="D84" s="262">
        <v>17</v>
      </c>
      <c r="E84" s="250" t="str">
        <f>IF(OR(VLOOKUP(D84,'Services - WHC'!$D$10:$F$109,2,FALSE)="",VLOOKUP(D84,'Services - WHC'!$D$10:$F$109,2,FALSE)="[Enter service]"),"",VLOOKUP(D84,'Services - WHC'!$D$10:$F$109,2,FALSE))</f>
        <v>Community Facilities</v>
      </c>
      <c r="F84" s="251" t="str">
        <f>IF(OR(VLOOKUP(D84,'Services - WHC'!$D$10:$F$109,3,FALSE)="",VLOOKUP(D84,'Services - WHC'!$D$10:$F$109,3,FALSE)="[Select]"),"",VLOOKUP(D84,'Services - WHC'!$D$10:$F$109,3,FALSE))</f>
        <v>EXTERNAL</v>
      </c>
      <c r="G84" s="252" t="s">
        <v>530</v>
      </c>
      <c r="H84" s="253" t="s">
        <v>531</v>
      </c>
      <c r="I84" s="31"/>
    </row>
    <row r="85" spans="3:9" ht="12" customHeight="1" x14ac:dyDescent="0.2">
      <c r="C85" s="13"/>
      <c r="D85" s="262"/>
      <c r="E85" s="254" t="str">
        <f t="shared" ref="E85:E89" si="28">E84</f>
        <v>Community Facilities</v>
      </c>
      <c r="F85" s="254" t="str">
        <f t="shared" ref="F85:F89" si="29">F84</f>
        <v>EXTERNAL</v>
      </c>
      <c r="G85" s="255" t="s">
        <v>389</v>
      </c>
      <c r="H85" s="256" t="s">
        <v>532</v>
      </c>
      <c r="I85" s="31"/>
    </row>
    <row r="86" spans="3:9" ht="12" customHeight="1" x14ac:dyDescent="0.2">
      <c r="C86" s="13"/>
      <c r="D86" s="262"/>
      <c r="E86" s="254" t="str">
        <f t="shared" si="28"/>
        <v>Community Facilities</v>
      </c>
      <c r="F86" s="254" t="str">
        <f t="shared" si="29"/>
        <v>EXTERNAL</v>
      </c>
      <c r="G86" s="255" t="s">
        <v>390</v>
      </c>
      <c r="H86" s="464" t="s">
        <v>533</v>
      </c>
      <c r="I86" s="31"/>
    </row>
    <row r="87" spans="3:9" ht="12" customHeight="1" x14ac:dyDescent="0.2">
      <c r="C87" s="13"/>
      <c r="D87" s="262"/>
      <c r="E87" s="254" t="str">
        <f t="shared" si="28"/>
        <v>Community Facilities</v>
      </c>
      <c r="F87" s="254" t="str">
        <f t="shared" si="29"/>
        <v>EXTERNAL</v>
      </c>
      <c r="G87" s="255" t="s">
        <v>534</v>
      </c>
      <c r="H87" s="464" t="s">
        <v>535</v>
      </c>
      <c r="I87" s="31"/>
    </row>
    <row r="88" spans="3:9" ht="12" customHeight="1" x14ac:dyDescent="0.2">
      <c r="C88" s="13"/>
      <c r="D88" s="262"/>
      <c r="E88" s="254" t="str">
        <f t="shared" si="28"/>
        <v>Community Facilities</v>
      </c>
      <c r="F88" s="254" t="str">
        <f t="shared" si="29"/>
        <v>EXTERNAL</v>
      </c>
      <c r="G88" s="255" t="s">
        <v>536</v>
      </c>
      <c r="H88" s="464" t="s">
        <v>537</v>
      </c>
      <c r="I88" s="31"/>
    </row>
    <row r="89" spans="3:9" ht="12" customHeight="1" x14ac:dyDescent="0.2">
      <c r="C89" s="13"/>
      <c r="D89" s="262"/>
      <c r="E89" s="254" t="str">
        <f t="shared" si="28"/>
        <v>Community Facilities</v>
      </c>
      <c r="F89" s="254" t="str">
        <f t="shared" si="29"/>
        <v>EXTERNAL</v>
      </c>
      <c r="G89" s="255"/>
      <c r="H89" s="256"/>
      <c r="I89" s="31"/>
    </row>
    <row r="90" spans="3:9" ht="42" customHeight="1" x14ac:dyDescent="0.2">
      <c r="C90" s="13"/>
      <c r="D90" s="262">
        <v>18</v>
      </c>
      <c r="E90" s="250" t="str">
        <f>IF(OR(VLOOKUP(D90,'Services - WHC'!$D$10:$F$109,2,FALSE)="",VLOOKUP(D90,'Services - WHC'!$D$10:$F$109,2,FALSE)="[Enter service]"),"",VLOOKUP(D90,'Services - WHC'!$D$10:$F$109,2,FALSE))</f>
        <v>Community Safety Management</v>
      </c>
      <c r="F90" s="251" t="str">
        <f>IF(OR(VLOOKUP(D90,'Services - WHC'!$D$10:$F$109,3,FALSE)="",VLOOKUP(D90,'Services - WHC'!$D$10:$F$109,3,FALSE)="[Select]"),"",VLOOKUP(D90,'Services - WHC'!$D$10:$F$109,3,FALSE))</f>
        <v>MIXED</v>
      </c>
      <c r="G90" s="534" t="s">
        <v>807</v>
      </c>
      <c r="H90" s="253"/>
      <c r="I90" s="31"/>
    </row>
    <row r="91" spans="3:9" ht="12" customHeight="1" x14ac:dyDescent="0.2">
      <c r="C91" s="13"/>
      <c r="D91" s="262"/>
      <c r="E91" s="254" t="str">
        <f t="shared" ref="E91" si="30">E90</f>
        <v>Community Safety Management</v>
      </c>
      <c r="F91" s="254" t="str">
        <f t="shared" ref="F91" si="31">F90</f>
        <v>MIXED</v>
      </c>
      <c r="G91" s="255"/>
      <c r="H91" s="256"/>
      <c r="I91" s="31"/>
    </row>
    <row r="92" spans="3:9" ht="12" customHeight="1" x14ac:dyDescent="0.2">
      <c r="C92" s="13"/>
      <c r="D92" s="262">
        <v>19</v>
      </c>
      <c r="E92" s="250" t="str">
        <f>IF(OR(VLOOKUP(D92,'Services - WHC'!$D$10:$F$109,2,FALSE)="",VLOOKUP(D92,'Services - WHC'!$D$10:$F$109,2,FALSE)="[Enter service]"),"",VLOOKUP(D92,'Services - WHC'!$D$10:$F$109,2,FALSE))</f>
        <v>Community Safety</v>
      </c>
      <c r="F92" s="251" t="str">
        <f>IF(OR(VLOOKUP(D92,'Services - WHC'!$D$10:$F$109,3,FALSE)="",VLOOKUP(D92,'Services - WHC'!$D$10:$F$109,3,FALSE)="[Select]"),"",VLOOKUP(D92,'Services - WHC'!$D$10:$F$109,3,FALSE))</f>
        <v>MIXED</v>
      </c>
      <c r="G92" s="499" t="s">
        <v>518</v>
      </c>
      <c r="H92" s="465" t="s">
        <v>519</v>
      </c>
      <c r="I92" s="31"/>
    </row>
    <row r="93" spans="3:9" ht="12" customHeight="1" x14ac:dyDescent="0.2">
      <c r="C93" s="13"/>
      <c r="D93" s="262"/>
      <c r="E93" s="254" t="str">
        <f t="shared" ref="E93:E94" si="32">E92</f>
        <v>Community Safety</v>
      </c>
      <c r="F93" s="254" t="str">
        <f t="shared" ref="F93:F94" si="33">F92</f>
        <v>MIXED</v>
      </c>
      <c r="G93" s="500" t="s">
        <v>382</v>
      </c>
      <c r="H93" s="464" t="s">
        <v>747</v>
      </c>
      <c r="I93" s="31"/>
    </row>
    <row r="94" spans="3:9" ht="12" customHeight="1" x14ac:dyDescent="0.2">
      <c r="C94" s="13"/>
      <c r="D94" s="262"/>
      <c r="E94" s="254" t="str">
        <f t="shared" si="32"/>
        <v>Community Safety</v>
      </c>
      <c r="F94" s="254" t="str">
        <f t="shared" si="33"/>
        <v>MIXED</v>
      </c>
      <c r="G94" s="500" t="s">
        <v>383</v>
      </c>
      <c r="H94" s="464" t="s">
        <v>575</v>
      </c>
      <c r="I94" s="31"/>
    </row>
    <row r="95" spans="3:9" ht="34.5" customHeight="1" x14ac:dyDescent="0.2">
      <c r="C95" s="13"/>
      <c r="D95" s="262"/>
      <c r="E95" s="254"/>
      <c r="F95" s="254"/>
      <c r="G95" s="572" t="s">
        <v>1093</v>
      </c>
      <c r="H95" s="464" t="s">
        <v>1094</v>
      </c>
      <c r="I95" s="31"/>
    </row>
    <row r="96" spans="3:9" ht="36" customHeight="1" x14ac:dyDescent="0.2">
      <c r="C96" s="13"/>
      <c r="D96" s="262"/>
      <c r="E96" s="254"/>
      <c r="F96" s="254"/>
      <c r="G96" s="572" t="s">
        <v>1095</v>
      </c>
      <c r="H96" s="464" t="s">
        <v>1096</v>
      </c>
      <c r="I96" s="31"/>
    </row>
    <row r="97" spans="3:9" ht="53.25" customHeight="1" x14ac:dyDescent="0.2">
      <c r="C97" s="13"/>
      <c r="D97" s="262"/>
      <c r="E97" s="254" t="str">
        <f>E94</f>
        <v>Community Safety</v>
      </c>
      <c r="F97" s="254" t="str">
        <f>F94</f>
        <v>MIXED</v>
      </c>
      <c r="G97" s="489" t="s">
        <v>1097</v>
      </c>
      <c r="H97" s="576" t="s">
        <v>1098</v>
      </c>
      <c r="I97" s="31"/>
    </row>
    <row r="98" spans="3:9" ht="44.25" customHeight="1" x14ac:dyDescent="0.2">
      <c r="C98" s="13"/>
      <c r="D98" s="262">
        <v>20</v>
      </c>
      <c r="E98" s="250" t="str">
        <f>IF(OR(VLOOKUP(D98,'Services - WHC'!$D$10:$F$109,2,FALSE)="",VLOOKUP(D98,'Services - WHC'!$D$10:$F$109,2,FALSE)="[Enter service]"),"",VLOOKUP(D98,'Services - WHC'!$D$10:$F$109,2,FALSE))</f>
        <v>Community Services Management</v>
      </c>
      <c r="F98" s="251" t="str">
        <f>IF(OR(VLOOKUP(D98,'Services - WHC'!$D$10:$F$109,3,FALSE)="",VLOOKUP(D98,'Services - WHC'!$D$10:$F$109,3,FALSE)="[Select]"),"",VLOOKUP(D98,'Services - WHC'!$D$10:$F$109,3,FALSE))</f>
        <v>INTERNAL</v>
      </c>
      <c r="G98" s="577" t="s">
        <v>1061</v>
      </c>
      <c r="H98" s="578"/>
      <c r="I98" s="31"/>
    </row>
    <row r="99" spans="3:9" ht="12" customHeight="1" x14ac:dyDescent="0.2">
      <c r="C99" s="13"/>
      <c r="D99" s="262"/>
      <c r="E99" s="254" t="str">
        <f t="shared" ref="E99" si="34">E98</f>
        <v>Community Services Management</v>
      </c>
      <c r="F99" s="254" t="str">
        <f t="shared" ref="F99" si="35">F98</f>
        <v>INTERNAL</v>
      </c>
      <c r="G99" s="489"/>
      <c r="H99" s="566"/>
      <c r="I99" s="31"/>
    </row>
    <row r="100" spans="3:9" ht="56.25" customHeight="1" x14ac:dyDescent="0.2">
      <c r="C100" s="13"/>
      <c r="D100" s="262">
        <v>21</v>
      </c>
      <c r="E100" s="250" t="str">
        <f>IF(OR(VLOOKUP(D100,'Services - WHC'!$D$10:$F$109,2,FALSE)="",VLOOKUP(D100,'Services - WHC'!$D$10:$F$109,2,FALSE)="[Enter service]"),"",VLOOKUP(D100,'Services - WHC'!$D$10:$F$109,2,FALSE))</f>
        <v>Community Strengthening Management</v>
      </c>
      <c r="F100" s="251" t="str">
        <f>IF(OR(VLOOKUP(D100,'Services - WHC'!$D$10:$F$109,3,FALSE)="",VLOOKUP(D100,'Services - WHC'!$D$10:$F$109,3,FALSE)="[Select]"),"",VLOOKUP(D100,'Services - WHC'!$D$10:$F$109,3,FALSE))</f>
        <v>INTERNAL</v>
      </c>
      <c r="G100" s="577" t="s">
        <v>1063</v>
      </c>
      <c r="H100" s="578"/>
      <c r="I100" s="31"/>
    </row>
    <row r="101" spans="3:9" ht="12" customHeight="1" x14ac:dyDescent="0.2">
      <c r="C101" s="13"/>
      <c r="D101" s="262"/>
      <c r="E101" s="254" t="str">
        <f t="shared" ref="E101" si="36">E100</f>
        <v>Community Strengthening Management</v>
      </c>
      <c r="F101" s="254" t="str">
        <f t="shared" ref="F101" si="37">F100</f>
        <v>INTERNAL</v>
      </c>
      <c r="G101" s="255"/>
      <c r="H101" s="256"/>
      <c r="I101" s="31"/>
    </row>
    <row r="102" spans="3:9" ht="12" customHeight="1" x14ac:dyDescent="0.2">
      <c r="C102" s="13"/>
      <c r="D102" s="262">
        <v>22</v>
      </c>
      <c r="E102" s="250" t="str">
        <f>IF(OR(VLOOKUP(D102,'Services - WHC'!$D$10:$F$109,2,FALSE)="",VLOOKUP(D102,'Services - WHC'!$D$10:$F$109,2,FALSE)="[Enter service]"),"",VLOOKUP(D102,'Services - WHC'!$D$10:$F$109,2,FALSE))</f>
        <v>Community Transport</v>
      </c>
      <c r="F102" s="251" t="str">
        <f>IF(OR(VLOOKUP(D102,'Services - WHC'!$D$10:$F$109,3,FALSE)="",VLOOKUP(D102,'Services - WHC'!$D$10:$F$109,3,FALSE)="[Select]"),"",VLOOKUP(D102,'Services - WHC'!$D$10:$F$109,3,FALSE))</f>
        <v>EXTERNAL</v>
      </c>
      <c r="G102" s="252" t="s">
        <v>1133</v>
      </c>
      <c r="H102" s="253" t="s">
        <v>1132</v>
      </c>
      <c r="I102" s="31"/>
    </row>
    <row r="103" spans="3:9" ht="12" customHeight="1" x14ac:dyDescent="0.2">
      <c r="C103" s="13"/>
      <c r="D103" s="262"/>
      <c r="E103" s="254" t="str">
        <f t="shared" ref="E103:E106" si="38">E102</f>
        <v>Community Transport</v>
      </c>
      <c r="F103" s="254" t="str">
        <f t="shared" ref="F103:F106" si="39">F102</f>
        <v>EXTERNAL</v>
      </c>
      <c r="G103" s="255" t="s">
        <v>395</v>
      </c>
      <c r="H103" s="256" t="s">
        <v>1134</v>
      </c>
      <c r="I103" s="31"/>
    </row>
    <row r="104" spans="3:9" ht="12" customHeight="1" x14ac:dyDescent="0.2">
      <c r="C104" s="13"/>
      <c r="D104" s="262"/>
      <c r="E104" s="254" t="str">
        <f t="shared" si="38"/>
        <v>Community Transport</v>
      </c>
      <c r="F104" s="254" t="str">
        <f t="shared" si="39"/>
        <v>EXTERNAL</v>
      </c>
      <c r="G104" s="255" t="s">
        <v>396</v>
      </c>
      <c r="H104" s="256" t="s">
        <v>1135</v>
      </c>
      <c r="I104" s="31"/>
    </row>
    <row r="105" spans="3:9" ht="12" customHeight="1" x14ac:dyDescent="0.2">
      <c r="C105" s="13"/>
      <c r="D105" s="262"/>
      <c r="E105" s="254" t="str">
        <f t="shared" si="38"/>
        <v>Community Transport</v>
      </c>
      <c r="F105" s="254" t="str">
        <f t="shared" si="39"/>
        <v>EXTERNAL</v>
      </c>
      <c r="G105" s="255" t="s">
        <v>397</v>
      </c>
      <c r="H105" s="256" t="s">
        <v>1136</v>
      </c>
      <c r="I105" s="31"/>
    </row>
    <row r="106" spans="3:9" ht="12" customHeight="1" x14ac:dyDescent="0.2">
      <c r="C106" s="13"/>
      <c r="D106" s="262"/>
      <c r="E106" s="254" t="str">
        <f t="shared" si="38"/>
        <v>Community Transport</v>
      </c>
      <c r="F106" s="254" t="str">
        <f t="shared" si="39"/>
        <v>EXTERNAL</v>
      </c>
      <c r="G106" s="255"/>
      <c r="H106" s="256"/>
      <c r="I106" s="31"/>
    </row>
    <row r="107" spans="3:9" ht="35.25" customHeight="1" x14ac:dyDescent="0.2">
      <c r="C107" s="13"/>
      <c r="D107" s="262">
        <v>23</v>
      </c>
      <c r="E107" s="250" t="str">
        <f>IF(OR(VLOOKUP(D107,'Services - WHC'!$D$10:$F$109,2,FALSE)="",VLOOKUP(D107,'Services - WHC'!$D$10:$F$109,2,FALSE)="[Enter service]"),"",VLOOKUP(D107,'Services - WHC'!$D$10:$F$109,2,FALSE))</f>
        <v>Construction of Roads, Drains &amp; Paths</v>
      </c>
      <c r="F107" s="251" t="str">
        <f>IF(OR(VLOOKUP(D107,'Services - WHC'!$D$10:$F$109,3,FALSE)="",VLOOKUP(D107,'Services - WHC'!$D$10:$F$109,3,FALSE)="[Select]"),"",VLOOKUP(D107,'Services - WHC'!$D$10:$F$109,3,FALSE))</f>
        <v>EXTERNAL</v>
      </c>
      <c r="G107" s="252" t="s">
        <v>563</v>
      </c>
      <c r="H107" s="253" t="s">
        <v>1137</v>
      </c>
      <c r="I107" s="31"/>
    </row>
    <row r="108" spans="3:9" ht="12" customHeight="1" x14ac:dyDescent="0.2">
      <c r="C108" s="13"/>
      <c r="D108" s="262"/>
      <c r="E108" s="254" t="str">
        <f t="shared" ref="E108:E114" si="40">E107</f>
        <v>Construction of Roads, Drains &amp; Paths</v>
      </c>
      <c r="F108" s="254" t="str">
        <f t="shared" ref="F108:F114" si="41">F107</f>
        <v>EXTERNAL</v>
      </c>
      <c r="G108" s="255" t="s">
        <v>565</v>
      </c>
      <c r="H108" s="256" t="s">
        <v>1138</v>
      </c>
      <c r="I108" s="31"/>
    </row>
    <row r="109" spans="3:9" ht="12" customHeight="1" x14ac:dyDescent="0.2">
      <c r="C109" s="13"/>
      <c r="D109" s="262"/>
      <c r="E109" s="254" t="str">
        <f t="shared" si="40"/>
        <v>Construction of Roads, Drains &amp; Paths</v>
      </c>
      <c r="F109" s="254" t="str">
        <f t="shared" si="41"/>
        <v>EXTERNAL</v>
      </c>
      <c r="G109" s="255" t="s">
        <v>566</v>
      </c>
      <c r="H109" s="256" t="s">
        <v>1139</v>
      </c>
      <c r="I109" s="31"/>
    </row>
    <row r="110" spans="3:9" ht="12" customHeight="1" x14ac:dyDescent="0.2">
      <c r="C110" s="13"/>
      <c r="D110" s="262"/>
      <c r="E110" s="254" t="str">
        <f t="shared" si="40"/>
        <v>Construction of Roads, Drains &amp; Paths</v>
      </c>
      <c r="F110" s="254" t="str">
        <f t="shared" si="41"/>
        <v>EXTERNAL</v>
      </c>
      <c r="G110" s="255" t="s">
        <v>1140</v>
      </c>
      <c r="H110" s="256" t="s">
        <v>808</v>
      </c>
      <c r="I110" s="31"/>
    </row>
    <row r="111" spans="3:9" ht="12" customHeight="1" x14ac:dyDescent="0.2">
      <c r="C111" s="13"/>
      <c r="D111" s="262"/>
      <c r="E111" s="254" t="str">
        <f t="shared" si="40"/>
        <v>Construction of Roads, Drains &amp; Paths</v>
      </c>
      <c r="F111" s="254" t="str">
        <f t="shared" si="41"/>
        <v>EXTERNAL</v>
      </c>
      <c r="G111" s="255" t="s">
        <v>1141</v>
      </c>
      <c r="H111" s="256" t="s">
        <v>754</v>
      </c>
      <c r="I111" s="31"/>
    </row>
    <row r="112" spans="3:9" ht="12" customHeight="1" x14ac:dyDescent="0.2">
      <c r="C112" s="13"/>
      <c r="D112" s="262"/>
      <c r="E112" s="254" t="str">
        <f t="shared" si="40"/>
        <v>Construction of Roads, Drains &amp; Paths</v>
      </c>
      <c r="F112" s="254" t="str">
        <f t="shared" si="41"/>
        <v>EXTERNAL</v>
      </c>
      <c r="G112" s="255" t="s">
        <v>1142</v>
      </c>
      <c r="H112" s="256" t="s">
        <v>755</v>
      </c>
      <c r="I112" s="31"/>
    </row>
    <row r="113" spans="3:9" ht="12" customHeight="1" x14ac:dyDescent="0.2">
      <c r="C113" s="13"/>
      <c r="D113" s="262"/>
      <c r="E113" s="254" t="str">
        <f t="shared" si="40"/>
        <v>Construction of Roads, Drains &amp; Paths</v>
      </c>
      <c r="F113" s="254" t="str">
        <f t="shared" si="41"/>
        <v>EXTERNAL</v>
      </c>
      <c r="G113" s="255" t="s">
        <v>1143</v>
      </c>
      <c r="H113" s="256" t="s">
        <v>809</v>
      </c>
      <c r="I113" s="31"/>
    </row>
    <row r="114" spans="3:9" ht="12" customHeight="1" x14ac:dyDescent="0.2">
      <c r="C114" s="13"/>
      <c r="D114" s="262"/>
      <c r="E114" s="254" t="str">
        <f t="shared" si="40"/>
        <v>Construction of Roads, Drains &amp; Paths</v>
      </c>
      <c r="F114" s="254" t="str">
        <f t="shared" si="41"/>
        <v>EXTERNAL</v>
      </c>
      <c r="G114" s="255"/>
      <c r="H114" s="256"/>
      <c r="I114" s="31"/>
    </row>
    <row r="115" spans="3:9" ht="12" customHeight="1" x14ac:dyDescent="0.2">
      <c r="C115" s="13"/>
      <c r="D115" s="262">
        <v>24</v>
      </c>
      <c r="E115" s="250" t="str">
        <f>IF(OR(VLOOKUP(D115,'Services - WHC'!$D$10:$F$109,2,FALSE)="",VLOOKUP(D115,'Services - WHC'!$D$10:$F$109,2,FALSE)="[Enter service]"),"",VLOOKUP(D115,'Services - WHC'!$D$10:$F$109,2,FALSE))</f>
        <v>Contracts and Purchasing Services</v>
      </c>
      <c r="F115" s="251" t="str">
        <f>IF(OR(VLOOKUP(D115,'Services - WHC'!$D$10:$F$109,3,FALSE)="",VLOOKUP(D115,'Services - WHC'!$D$10:$F$109,3,FALSE)="[Select]"),"",VLOOKUP(D115,'Services - WHC'!$D$10:$F$109,3,FALSE))</f>
        <v>INTERNAL</v>
      </c>
      <c r="G115" s="252" t="s">
        <v>402</v>
      </c>
      <c r="H115" s="253" t="s">
        <v>1131</v>
      </c>
      <c r="I115" s="31"/>
    </row>
    <row r="116" spans="3:9" ht="12" customHeight="1" x14ac:dyDescent="0.2">
      <c r="C116" s="13"/>
      <c r="D116" s="262"/>
      <c r="E116" s="254" t="str">
        <f t="shared" ref="E116:E119" si="42">E115</f>
        <v>Contracts and Purchasing Services</v>
      </c>
      <c r="F116" s="254" t="str">
        <f t="shared" ref="F116:F119" si="43">F115</f>
        <v>INTERNAL</v>
      </c>
      <c r="G116" s="255" t="s">
        <v>721</v>
      </c>
      <c r="H116" s="256" t="s">
        <v>722</v>
      </c>
      <c r="I116" s="31"/>
    </row>
    <row r="117" spans="3:9" ht="12" customHeight="1" x14ac:dyDescent="0.2">
      <c r="C117" s="13"/>
      <c r="D117" s="262"/>
      <c r="E117" s="254" t="str">
        <f t="shared" si="42"/>
        <v>Contracts and Purchasing Services</v>
      </c>
      <c r="F117" s="254" t="str">
        <f t="shared" si="43"/>
        <v>INTERNAL</v>
      </c>
      <c r="G117" s="255" t="s">
        <v>723</v>
      </c>
      <c r="H117" s="256" t="s">
        <v>1047</v>
      </c>
      <c r="I117" s="31"/>
    </row>
    <row r="118" spans="3:9" ht="12" customHeight="1" x14ac:dyDescent="0.2">
      <c r="C118" s="13"/>
      <c r="D118" s="262"/>
      <c r="E118" s="254" t="str">
        <f t="shared" si="42"/>
        <v>Contracts and Purchasing Services</v>
      </c>
      <c r="F118" s="254" t="str">
        <f t="shared" si="43"/>
        <v>INTERNAL</v>
      </c>
      <c r="G118" s="255" t="s">
        <v>724</v>
      </c>
      <c r="H118" s="256" t="s">
        <v>1048</v>
      </c>
      <c r="I118" s="31"/>
    </row>
    <row r="119" spans="3:9" ht="12" customHeight="1" x14ac:dyDescent="0.2">
      <c r="C119" s="13"/>
      <c r="D119" s="262"/>
      <c r="E119" s="254" t="str">
        <f t="shared" si="42"/>
        <v>Contracts and Purchasing Services</v>
      </c>
      <c r="F119" s="254" t="str">
        <f t="shared" si="43"/>
        <v>INTERNAL</v>
      </c>
      <c r="G119" s="489"/>
      <c r="H119" s="256"/>
      <c r="I119" s="31"/>
    </row>
    <row r="120" spans="3:9" ht="80.25" customHeight="1" x14ac:dyDescent="0.2">
      <c r="C120" s="13"/>
      <c r="D120" s="262">
        <v>25</v>
      </c>
      <c r="E120" s="250" t="str">
        <f>IF(OR(VLOOKUP(D120,'Services - WHC'!$D$10:$F$109,2,FALSE)="",VLOOKUP(D120,'Services - WHC'!$D$10:$F$109,2,FALSE)="[Enter service]"),"",VLOOKUP(D120,'Services - WHC'!$D$10:$F$109,2,FALSE))</f>
        <v>Corporate Services Management</v>
      </c>
      <c r="F120" s="251" t="str">
        <f>IF(OR(VLOOKUP(D120,'Services - WHC'!$D$10:$F$109,3,FALSE)="",VLOOKUP(D120,'Services - WHC'!$D$10:$F$109,3,FALSE)="[Select]"),"",VLOOKUP(D120,'Services - WHC'!$D$10:$F$109,3,FALSE))</f>
        <v>INTERNAL</v>
      </c>
      <c r="G120" s="580" t="s">
        <v>1064</v>
      </c>
      <c r="H120" s="579"/>
      <c r="I120" s="31"/>
    </row>
    <row r="121" spans="3:9" ht="12" customHeight="1" x14ac:dyDescent="0.2">
      <c r="C121" s="13"/>
      <c r="D121" s="262"/>
      <c r="E121" s="254" t="str">
        <f t="shared" ref="E121" si="44">E120</f>
        <v>Corporate Services Management</v>
      </c>
      <c r="F121" s="254" t="str">
        <f t="shared" ref="F121" si="45">F120</f>
        <v>INTERNAL</v>
      </c>
      <c r="G121" s="255"/>
      <c r="H121" s="256"/>
      <c r="I121" s="31"/>
    </row>
    <row r="122" spans="3:9" ht="103.5" customHeight="1" x14ac:dyDescent="0.2">
      <c r="C122" s="13"/>
      <c r="D122" s="262">
        <v>26</v>
      </c>
      <c r="E122" s="250" t="str">
        <f>IF(OR(VLOOKUP(D122,'Services - WHC'!$D$10:$F$109,2,FALSE)="",VLOOKUP(D122,'Services - WHC'!$D$10:$F$109,2,FALSE)="[Enter service]"),"",VLOOKUP(D122,'Services - WHC'!$D$10:$F$109,2,FALSE))</f>
        <v>Council Management</v>
      </c>
      <c r="F122" s="251" t="str">
        <f>IF(OR(VLOOKUP(D122,'Services - WHC'!$D$10:$F$109,3,FALSE)="",VLOOKUP(D122,'Services - WHC'!$D$10:$F$109,3,FALSE)="[Select]"),"",VLOOKUP(D122,'Services - WHC'!$D$10:$F$109,3,FALSE))</f>
        <v>INTERNAL</v>
      </c>
      <c r="G122" s="252" t="s">
        <v>845</v>
      </c>
      <c r="H122" s="253"/>
      <c r="I122" s="31"/>
    </row>
    <row r="123" spans="3:9" ht="12" customHeight="1" x14ac:dyDescent="0.2">
      <c r="C123" s="13"/>
      <c r="D123" s="262"/>
      <c r="E123" s="254" t="str">
        <f t="shared" ref="E123" si="46">E122</f>
        <v>Council Management</v>
      </c>
      <c r="F123" s="254" t="str">
        <f t="shared" ref="F123" si="47">F122</f>
        <v>INTERNAL</v>
      </c>
      <c r="G123" s="255"/>
      <c r="H123" s="256"/>
      <c r="I123" s="31"/>
    </row>
    <row r="124" spans="3:9" ht="12" customHeight="1" x14ac:dyDescent="0.2">
      <c r="C124" s="13"/>
      <c r="D124" s="262">
        <v>27</v>
      </c>
      <c r="E124" s="250" t="str">
        <f>IF(OR(VLOOKUP(D124,'Services - WHC'!$D$10:$F$109,2,FALSE)="",VLOOKUP(D124,'Services - WHC'!$D$10:$F$109,2,FALSE)="[Enter service]"),"",VLOOKUP(D124,'Services - WHC'!$D$10:$F$109,2,FALSE))</f>
        <v>Customer Service</v>
      </c>
      <c r="F124" s="251" t="str">
        <f>IF(OR(VLOOKUP(D124,'Services - WHC'!$D$10:$F$109,3,FALSE)="",VLOOKUP(D124,'Services - WHC'!$D$10:$F$109,3,FALSE)="[Select]"),"",VLOOKUP(D124,'Services - WHC'!$D$10:$F$109,3,FALSE))</f>
        <v>MIXED</v>
      </c>
      <c r="G124" s="255" t="s">
        <v>1065</v>
      </c>
      <c r="H124" s="256" t="s">
        <v>1066</v>
      </c>
      <c r="I124" s="31"/>
    </row>
    <row r="125" spans="3:9" ht="12" customHeight="1" x14ac:dyDescent="0.2">
      <c r="C125" s="13"/>
      <c r="D125" s="262"/>
      <c r="E125" s="254" t="str">
        <f t="shared" ref="E125:E126" si="48">E124</f>
        <v>Customer Service</v>
      </c>
      <c r="F125" s="254" t="str">
        <f t="shared" ref="F125:F126" si="49">F124</f>
        <v>MIXED</v>
      </c>
      <c r="G125" s="255" t="s">
        <v>748</v>
      </c>
      <c r="H125" s="256" t="s">
        <v>1067</v>
      </c>
      <c r="I125" s="31"/>
    </row>
    <row r="126" spans="3:9" ht="12" customHeight="1" x14ac:dyDescent="0.2">
      <c r="C126" s="13"/>
      <c r="D126" s="262"/>
      <c r="E126" s="254" t="str">
        <f t="shared" si="48"/>
        <v>Customer Service</v>
      </c>
      <c r="F126" s="254" t="str">
        <f t="shared" si="49"/>
        <v>MIXED</v>
      </c>
      <c r="G126" s="255"/>
      <c r="H126" s="256"/>
      <c r="I126" s="31"/>
    </row>
    <row r="127" spans="3:9" ht="38.25" customHeight="1" x14ac:dyDescent="0.2">
      <c r="C127" s="13"/>
      <c r="D127" s="262">
        <v>28</v>
      </c>
      <c r="E127" s="250" t="str">
        <f>IF(OR(VLOOKUP(D127,'Services - WHC'!$D$10:$F$109,2,FALSE)="",VLOOKUP(D127,'Services - WHC'!$D$10:$F$109,2,FALSE)="[Enter service]"),"",VLOOKUP(D127,'Services - WHC'!$D$10:$F$109,2,FALSE))</f>
        <v>Design Management</v>
      </c>
      <c r="F127" s="251" t="str">
        <f>IF(OR(VLOOKUP(D127,'Services - WHC'!$D$10:$F$109,3,FALSE)="",VLOOKUP(D127,'Services - WHC'!$D$10:$F$109,3,FALSE)="[Select]"),"",VLOOKUP(D127,'Services - WHC'!$D$10:$F$109,3,FALSE))</f>
        <v>INTERNAL</v>
      </c>
      <c r="G127" s="491" t="s">
        <v>627</v>
      </c>
      <c r="H127" s="253" t="s">
        <v>628</v>
      </c>
      <c r="I127" s="31"/>
    </row>
    <row r="128" spans="3:9" ht="12" customHeight="1" x14ac:dyDescent="0.2">
      <c r="C128" s="13"/>
      <c r="D128" s="262"/>
      <c r="E128" s="254" t="str">
        <f t="shared" ref="E128:E130" si="50">E127</f>
        <v>Design Management</v>
      </c>
      <c r="F128" s="254" t="str">
        <f t="shared" ref="F128:F130" si="51">F127</f>
        <v>INTERNAL</v>
      </c>
      <c r="G128" s="502" t="s">
        <v>629</v>
      </c>
      <c r="H128" s="256" t="s">
        <v>630</v>
      </c>
      <c r="I128" s="31"/>
    </row>
    <row r="129" spans="3:9" ht="12" customHeight="1" x14ac:dyDescent="0.2">
      <c r="C129" s="13"/>
      <c r="D129" s="262"/>
      <c r="E129" s="254" t="str">
        <f t="shared" si="50"/>
        <v>Design Management</v>
      </c>
      <c r="F129" s="254" t="str">
        <f t="shared" si="51"/>
        <v>INTERNAL</v>
      </c>
      <c r="G129" s="502" t="s">
        <v>632</v>
      </c>
      <c r="H129" s="256" t="s">
        <v>631</v>
      </c>
      <c r="I129" s="31"/>
    </row>
    <row r="130" spans="3:9" ht="12" customHeight="1" x14ac:dyDescent="0.2">
      <c r="C130" s="13"/>
      <c r="D130" s="262"/>
      <c r="E130" s="254" t="str">
        <f t="shared" si="50"/>
        <v>Design Management</v>
      </c>
      <c r="F130" s="254" t="str">
        <f t="shared" si="51"/>
        <v>INTERNAL</v>
      </c>
      <c r="G130" s="255"/>
      <c r="H130" s="256"/>
      <c r="I130" s="31"/>
    </row>
    <row r="131" spans="3:9" ht="12" customHeight="1" x14ac:dyDescent="0.2">
      <c r="C131" s="13"/>
      <c r="D131" s="262">
        <v>29</v>
      </c>
      <c r="E131" s="250" t="str">
        <f>IF(OR(VLOOKUP(D131,'Services - WHC'!$D$10:$F$109,2,FALSE)="",VLOOKUP(D131,'Services - WHC'!$D$10:$F$109,2,FALSE)="[Enter service]"),"",VLOOKUP(D131,'Services - WHC'!$D$10:$F$109,2,FALSE))</f>
        <v>Digital Casey</v>
      </c>
      <c r="F131" s="251" t="str">
        <f>IF(OR(VLOOKUP(D131,'Services - WHC'!$D$10:$F$109,3,FALSE)="",VLOOKUP(D131,'Services - WHC'!$D$10:$F$109,3,FALSE)="[Select]"),"",VLOOKUP(D131,'Services - WHC'!$D$10:$F$109,3,FALSE))</f>
        <v>INTERNAL</v>
      </c>
      <c r="G131" s="465" t="s">
        <v>777</v>
      </c>
      <c r="H131" s="253" t="s">
        <v>900</v>
      </c>
      <c r="I131" s="31"/>
    </row>
    <row r="132" spans="3:9" ht="12" customHeight="1" x14ac:dyDescent="0.2">
      <c r="C132" s="13"/>
      <c r="D132" s="262"/>
      <c r="E132" s="254" t="str">
        <f t="shared" ref="E132:E133" si="52">E131</f>
        <v>Digital Casey</v>
      </c>
      <c r="F132" s="254" t="str">
        <f t="shared" ref="F132:F133" si="53">F131</f>
        <v>INTERNAL</v>
      </c>
      <c r="G132" s="256" t="s">
        <v>778</v>
      </c>
      <c r="H132" s="256" t="s">
        <v>901</v>
      </c>
      <c r="I132" s="31"/>
    </row>
    <row r="133" spans="3:9" ht="12" customHeight="1" x14ac:dyDescent="0.2">
      <c r="C133" s="13"/>
      <c r="D133" s="262"/>
      <c r="E133" s="254" t="str">
        <f t="shared" si="52"/>
        <v>Digital Casey</v>
      </c>
      <c r="F133" s="254" t="str">
        <f t="shared" si="53"/>
        <v>INTERNAL</v>
      </c>
      <c r="G133" s="255"/>
      <c r="H133" s="256"/>
      <c r="I133" s="31"/>
    </row>
    <row r="134" spans="3:9" ht="38.25" x14ac:dyDescent="0.2">
      <c r="C134" s="13"/>
      <c r="D134" s="262">
        <v>30</v>
      </c>
      <c r="E134" s="250" t="str">
        <f>IF(OR(VLOOKUP(D134,'Services - WHC'!$D$10:$F$109,2,FALSE)="",VLOOKUP(D134,'Services - WHC'!$D$10:$F$109,2,FALSE)="[Enter service]"),"",VLOOKUP(D134,'Services - WHC'!$D$10:$F$109,2,FALSE))</f>
        <v>Early Years Community Support</v>
      </c>
      <c r="F134" s="251" t="str">
        <f>IF(OR(VLOOKUP(D134,'Services - WHC'!$D$10:$F$109,3,FALSE)="",VLOOKUP(D134,'Services - WHC'!$D$10:$F$109,3,FALSE)="[Select]"),"",VLOOKUP(D134,'Services - WHC'!$D$10:$F$109,3,FALSE))</f>
        <v>EXTERNAL</v>
      </c>
      <c r="G134" s="252" t="s">
        <v>1014</v>
      </c>
      <c r="H134" s="253" t="s">
        <v>1015</v>
      </c>
      <c r="I134" s="31"/>
    </row>
    <row r="135" spans="3:9" x14ac:dyDescent="0.2">
      <c r="C135" s="13"/>
      <c r="D135" s="262"/>
      <c r="E135" s="254" t="str">
        <f t="shared" ref="E135" si="54">E134</f>
        <v>Early Years Community Support</v>
      </c>
      <c r="F135" s="254" t="str">
        <f t="shared" ref="F135" si="55">F134</f>
        <v>EXTERNAL</v>
      </c>
      <c r="G135" s="255"/>
      <c r="H135" s="256"/>
      <c r="I135" s="31"/>
    </row>
    <row r="136" spans="3:9" ht="12" customHeight="1" x14ac:dyDescent="0.2">
      <c r="C136" s="13"/>
      <c r="D136" s="262">
        <v>31</v>
      </c>
      <c r="E136" s="250" t="str">
        <f>IF(OR(VLOOKUP(D136,'Services - WHC'!$D$10:$F$109,2,FALSE)="",VLOOKUP(D136,'Services - WHC'!$D$10:$F$109,2,FALSE)="[Enter service]"),"",VLOOKUP(D136,'Services - WHC'!$D$10:$F$109,2,FALSE))</f>
        <v>Economic Development</v>
      </c>
      <c r="F136" s="251" t="str">
        <f>IF(OR(VLOOKUP(D136,'Services - WHC'!$D$10:$F$109,3,FALSE)="",VLOOKUP(D136,'Services - WHC'!$D$10:$F$109,3,FALSE)="[Select]"),"",VLOOKUP(D136,'Services - WHC'!$D$10:$F$109,3,FALSE))</f>
        <v>EXTERNAL</v>
      </c>
      <c r="G136" s="252" t="s">
        <v>823</v>
      </c>
      <c r="H136" s="465" t="s">
        <v>824</v>
      </c>
      <c r="I136" s="31"/>
    </row>
    <row r="137" spans="3:9" ht="12" customHeight="1" x14ac:dyDescent="0.2">
      <c r="C137" s="13"/>
      <c r="D137" s="262"/>
      <c r="E137" s="254" t="str">
        <f t="shared" ref="E137:E139" si="56">E136</f>
        <v>Economic Development</v>
      </c>
      <c r="F137" s="254" t="str">
        <f t="shared" ref="F137:F139" si="57">F136</f>
        <v>EXTERNAL</v>
      </c>
      <c r="G137" s="255" t="s">
        <v>1049</v>
      </c>
      <c r="H137" s="464" t="s">
        <v>1050</v>
      </c>
      <c r="I137" s="31"/>
    </row>
    <row r="138" spans="3:9" ht="12" customHeight="1" x14ac:dyDescent="0.2">
      <c r="C138" s="13"/>
      <c r="D138" s="262"/>
      <c r="E138" s="254" t="str">
        <f t="shared" si="56"/>
        <v>Economic Development</v>
      </c>
      <c r="F138" s="254" t="str">
        <f t="shared" si="57"/>
        <v>EXTERNAL</v>
      </c>
      <c r="G138" s="255" t="s">
        <v>1051</v>
      </c>
      <c r="H138" s="256" t="s">
        <v>1052</v>
      </c>
      <c r="I138" s="31"/>
    </row>
    <row r="139" spans="3:9" ht="12" customHeight="1" x14ac:dyDescent="0.2">
      <c r="C139" s="13"/>
      <c r="D139" s="262"/>
      <c r="E139" s="254" t="str">
        <f t="shared" si="56"/>
        <v>Economic Development</v>
      </c>
      <c r="F139" s="254" t="str">
        <f t="shared" si="57"/>
        <v>EXTERNAL</v>
      </c>
      <c r="G139" s="255"/>
      <c r="H139" s="256"/>
      <c r="I139" s="31"/>
    </row>
    <row r="140" spans="3:9" ht="22.5" customHeight="1" x14ac:dyDescent="0.2">
      <c r="C140" s="13"/>
      <c r="D140" s="262">
        <v>32</v>
      </c>
      <c r="E140" s="250" t="str">
        <f>IF(OR(VLOOKUP(D140,'Services - WHC'!$D$10:$F$109,2,FALSE)="",VLOOKUP(D140,'Services - WHC'!$D$10:$F$109,2,FALSE)="[Enter service]"),"",VLOOKUP(D140,'Services - WHC'!$D$10:$F$109,2,FALSE))</f>
        <v>Emergency Management</v>
      </c>
      <c r="F140" s="251" t="str">
        <f>IF(OR(VLOOKUP(D140,'Services - WHC'!$D$10:$F$109,3,FALSE)="",VLOOKUP(D140,'Services - WHC'!$D$10:$F$109,3,FALSE)="[Select]"),"",VLOOKUP(D140,'Services - WHC'!$D$10:$F$109,3,FALSE))</f>
        <v>EXTERNAL</v>
      </c>
      <c r="G140" s="255" t="s">
        <v>1072</v>
      </c>
      <c r="H140" s="256" t="s">
        <v>1073</v>
      </c>
      <c r="I140" s="31"/>
    </row>
    <row r="141" spans="3:9" ht="12" customHeight="1" x14ac:dyDescent="0.2">
      <c r="C141" s="13"/>
      <c r="D141" s="262"/>
      <c r="E141" s="254" t="str">
        <f t="shared" ref="E141" si="58">E140</f>
        <v>Emergency Management</v>
      </c>
      <c r="F141" s="254" t="str">
        <f t="shared" ref="F141" si="59">F140</f>
        <v>EXTERNAL</v>
      </c>
      <c r="G141" s="255"/>
      <c r="H141" s="256"/>
      <c r="I141" s="31"/>
    </row>
    <row r="142" spans="3:9" ht="43.5" customHeight="1" x14ac:dyDescent="0.2">
      <c r="C142" s="13"/>
      <c r="D142" s="262">
        <v>33</v>
      </c>
      <c r="E142" s="250" t="str">
        <f>IF(OR(VLOOKUP(D142,'Services - WHC'!$D$10:$F$109,2,FALSE)="",VLOOKUP(D142,'Services - WHC'!$D$10:$F$109,2,FALSE)="[Enter service]"),"",VLOOKUP(D142,'Services - WHC'!$D$10:$F$109,2,FALSE))</f>
        <v>Engineering Services Management</v>
      </c>
      <c r="F142" s="251" t="str">
        <f>IF(OR(VLOOKUP(D142,'Services - WHC'!$D$10:$F$109,3,FALSE)="",VLOOKUP(D142,'Services - WHC'!$D$10:$F$109,3,FALSE)="[Select]"),"",VLOOKUP(D142,'Services - WHC'!$D$10:$F$109,3,FALSE))</f>
        <v>INTERNAL</v>
      </c>
      <c r="G142" s="539" t="s">
        <v>1068</v>
      </c>
      <c r="H142" s="253"/>
      <c r="I142" s="31"/>
    </row>
    <row r="143" spans="3:9" ht="12" customHeight="1" x14ac:dyDescent="0.2">
      <c r="C143" s="13"/>
      <c r="D143" s="262"/>
      <c r="E143" s="254" t="str">
        <f t="shared" ref="E143" si="60">E142</f>
        <v>Engineering Services Management</v>
      </c>
      <c r="F143" s="254" t="str">
        <f t="shared" ref="F143" si="61">F142</f>
        <v>INTERNAL</v>
      </c>
      <c r="G143" s="255"/>
      <c r="H143" s="256"/>
      <c r="I143" s="31"/>
    </row>
    <row r="144" spans="3:9" x14ac:dyDescent="0.2">
      <c r="C144" s="13"/>
      <c r="D144" s="262">
        <v>34</v>
      </c>
      <c r="E144" s="250" t="str">
        <f>IF(OR(VLOOKUP(D144,'Services - WHC'!$D$10:$F$109,2,FALSE)="",VLOOKUP(D144,'Services - WHC'!$D$10:$F$109,2,FALSE)="[Enter service]"),"",VLOOKUP(D144,'Services - WHC'!$D$10:$F$109,2,FALSE))</f>
        <v>Family Day Care</v>
      </c>
      <c r="F144" s="251" t="str">
        <f>IF(OR(VLOOKUP(D144,'Services - WHC'!$D$10:$F$109,3,FALSE)="",VLOOKUP(D144,'Services - WHC'!$D$10:$F$109,3,FALSE)="[Select]"),"",VLOOKUP(D144,'Services - WHC'!$D$10:$F$109,3,FALSE))</f>
        <v>EXTERNAL</v>
      </c>
      <c r="G144" s="255" t="s">
        <v>825</v>
      </c>
      <c r="H144" s="256" t="s">
        <v>1069</v>
      </c>
      <c r="I144" s="31"/>
    </row>
    <row r="145" spans="3:9" ht="12" customHeight="1" x14ac:dyDescent="0.2">
      <c r="C145" s="13"/>
      <c r="D145" s="262"/>
      <c r="E145" s="254" t="str">
        <f t="shared" ref="E145:E146" si="62">E144</f>
        <v>Family Day Care</v>
      </c>
      <c r="F145" s="254" t="str">
        <f t="shared" ref="F145:F146" si="63">F144</f>
        <v>EXTERNAL</v>
      </c>
      <c r="G145" s="255" t="s">
        <v>1018</v>
      </c>
      <c r="H145" s="256" t="s">
        <v>1070</v>
      </c>
      <c r="I145" s="31"/>
    </row>
    <row r="146" spans="3:9" ht="12" customHeight="1" x14ac:dyDescent="0.2">
      <c r="C146" s="13"/>
      <c r="D146" s="262"/>
      <c r="E146" s="254" t="str">
        <f t="shared" si="62"/>
        <v>Family Day Care</v>
      </c>
      <c r="F146" s="254" t="str">
        <f t="shared" si="63"/>
        <v>EXTERNAL</v>
      </c>
      <c r="G146" s="255"/>
      <c r="H146" s="256"/>
      <c r="I146" s="31"/>
    </row>
    <row r="147" spans="3:9" ht="12" customHeight="1" x14ac:dyDescent="0.2">
      <c r="C147" s="13"/>
      <c r="D147" s="262">
        <v>35</v>
      </c>
      <c r="E147" s="250" t="str">
        <f>IF(OR(VLOOKUP(D147,'Services - WHC'!$D$10:$F$109,2,FALSE)="",VLOOKUP(D147,'Services - WHC'!$D$10:$F$109,2,FALSE)="[Enter service]"),"",VLOOKUP(D147,'Services - WHC'!$D$10:$F$109,2,FALSE))</f>
        <v>Family Services &amp; Community Facilities</v>
      </c>
      <c r="F147" s="251" t="str">
        <f>IF(OR(VLOOKUP(D147,'Services - WHC'!$D$10:$F$109,3,FALSE)="",VLOOKUP(D147,'Services - WHC'!$D$10:$F$109,3,FALSE)="[Select]"),"",VLOOKUP(D147,'Services - WHC'!$D$10:$F$109,3,FALSE))</f>
        <v>EXTERNAL</v>
      </c>
      <c r="G147" s="252" t="s">
        <v>399</v>
      </c>
      <c r="H147" s="253" t="s">
        <v>690</v>
      </c>
      <c r="I147" s="31"/>
    </row>
    <row r="148" spans="3:9" ht="12" customHeight="1" x14ac:dyDescent="0.2">
      <c r="C148" s="13"/>
      <c r="D148" s="262"/>
      <c r="E148" s="254" t="str">
        <f t="shared" ref="E148:E149" si="64">E147</f>
        <v>Family Services &amp; Community Facilities</v>
      </c>
      <c r="F148" s="254" t="str">
        <f t="shared" ref="F148:F149" si="65">F147</f>
        <v>EXTERNAL</v>
      </c>
      <c r="G148" s="255" t="s">
        <v>691</v>
      </c>
      <c r="H148" s="256" t="s">
        <v>692</v>
      </c>
      <c r="I148" s="31"/>
    </row>
    <row r="149" spans="3:9" ht="12" customHeight="1" x14ac:dyDescent="0.2">
      <c r="C149" s="13"/>
      <c r="D149" s="262"/>
      <c r="E149" s="254" t="str">
        <f t="shared" si="64"/>
        <v>Family Services &amp; Community Facilities</v>
      </c>
      <c r="F149" s="254" t="str">
        <f t="shared" si="65"/>
        <v>EXTERNAL</v>
      </c>
      <c r="G149" s="255"/>
      <c r="H149" s="256"/>
      <c r="I149" s="31"/>
    </row>
    <row r="150" spans="3:9" ht="12" customHeight="1" x14ac:dyDescent="0.2">
      <c r="C150" s="13"/>
      <c r="D150" s="262">
        <v>36</v>
      </c>
      <c r="E150" s="250" t="str">
        <f>IF(OR(VLOOKUP(D150,'Services - WHC'!$D$10:$F$109,2,FALSE)="",VLOOKUP(D150,'Services - WHC'!$D$10:$F$109,2,FALSE)="[Enter service]"),"",VLOOKUP(D150,'Services - WHC'!$D$10:$F$109,2,FALSE))</f>
        <v>Financial Services</v>
      </c>
      <c r="F150" s="251" t="str">
        <f>IF(OR(VLOOKUP(D150,'Services - WHC'!$D$10:$F$109,3,FALSE)="",VLOOKUP(D150,'Services - WHC'!$D$10:$F$109,3,FALSE)="[Select]"),"",VLOOKUP(D150,'Services - WHC'!$D$10:$F$109,3,FALSE))</f>
        <v>INTERNAL</v>
      </c>
      <c r="G150" s="515" t="s">
        <v>714</v>
      </c>
      <c r="H150" s="253" t="s">
        <v>715</v>
      </c>
      <c r="I150" s="31"/>
    </row>
    <row r="151" spans="3:9" ht="31.5" customHeight="1" x14ac:dyDescent="0.2">
      <c r="C151" s="13"/>
      <c r="D151" s="262"/>
      <c r="E151" s="254" t="str">
        <f t="shared" ref="E151:E155" si="66">E150</f>
        <v>Financial Services</v>
      </c>
      <c r="F151" s="254" t="str">
        <f t="shared" ref="F151:F155" si="67">F150</f>
        <v>INTERNAL</v>
      </c>
      <c r="G151" s="516" t="s">
        <v>716</v>
      </c>
      <c r="H151" s="256" t="s">
        <v>717</v>
      </c>
      <c r="I151" s="31"/>
    </row>
    <row r="152" spans="3:9" ht="27" customHeight="1" x14ac:dyDescent="0.2">
      <c r="C152" s="13"/>
      <c r="D152" s="262"/>
      <c r="E152" s="254" t="str">
        <f t="shared" si="66"/>
        <v>Financial Services</v>
      </c>
      <c r="F152" s="254" t="str">
        <f t="shared" si="67"/>
        <v>INTERNAL</v>
      </c>
      <c r="G152" s="516" t="s">
        <v>718</v>
      </c>
      <c r="H152" s="256" t="s">
        <v>719</v>
      </c>
      <c r="I152" s="31"/>
    </row>
    <row r="153" spans="3:9" ht="19.5" customHeight="1" x14ac:dyDescent="0.2">
      <c r="C153" s="13"/>
      <c r="D153" s="262"/>
      <c r="E153" s="254" t="str">
        <f t="shared" si="66"/>
        <v>Financial Services</v>
      </c>
      <c r="F153" s="254" t="str">
        <f t="shared" si="67"/>
        <v>INTERNAL</v>
      </c>
      <c r="G153" s="506" t="s">
        <v>403</v>
      </c>
      <c r="H153" s="256" t="s">
        <v>720</v>
      </c>
      <c r="I153" s="31"/>
    </row>
    <row r="154" spans="3:9" ht="12" customHeight="1" x14ac:dyDescent="0.2">
      <c r="C154" s="13"/>
      <c r="D154" s="262"/>
      <c r="E154" s="254" t="str">
        <f t="shared" si="66"/>
        <v>Financial Services</v>
      </c>
      <c r="F154" s="254" t="str">
        <f t="shared" si="67"/>
        <v>INTERNAL</v>
      </c>
      <c r="G154" s="506" t="s">
        <v>404</v>
      </c>
      <c r="H154" s="256" t="s">
        <v>720</v>
      </c>
      <c r="I154" s="31"/>
    </row>
    <row r="155" spans="3:9" ht="12" customHeight="1" x14ac:dyDescent="0.2">
      <c r="C155" s="13"/>
      <c r="D155" s="262"/>
      <c r="E155" s="254" t="str">
        <f t="shared" si="66"/>
        <v>Financial Services</v>
      </c>
      <c r="F155" s="254" t="str">
        <f t="shared" si="67"/>
        <v>INTERNAL</v>
      </c>
      <c r="G155" s="255"/>
      <c r="H155" s="256"/>
      <c r="I155" s="31"/>
    </row>
    <row r="156" spans="3:9" ht="12" customHeight="1" x14ac:dyDescent="0.2">
      <c r="C156" s="13"/>
      <c r="D156" s="262">
        <v>37</v>
      </c>
      <c r="E156" s="250" t="str">
        <f>IF(OR(VLOOKUP(D156,'Services - WHC'!$D$10:$F$109,2,FALSE)="",VLOOKUP(D156,'Services - WHC'!$D$10:$F$109,2,FALSE)="[Enter service]"),"",VLOOKUP(D156,'Services - WHC'!$D$10:$F$109,2,FALSE))</f>
        <v>Fire Prevention</v>
      </c>
      <c r="F156" s="251" t="str">
        <f>IF(OR(VLOOKUP(D156,'Services - WHC'!$D$10:$F$109,3,FALSE)="",VLOOKUP(D156,'Services - WHC'!$D$10:$F$109,3,FALSE)="[Select]"),"",VLOOKUP(D156,'Services - WHC'!$D$10:$F$109,3,FALSE))</f>
        <v>EXTERNAL</v>
      </c>
      <c r="G156" s="252" t="s">
        <v>384</v>
      </c>
      <c r="H156" s="253" t="s">
        <v>576</v>
      </c>
      <c r="I156" s="31"/>
    </row>
    <row r="157" spans="3:9" ht="12" customHeight="1" x14ac:dyDescent="0.2">
      <c r="C157" s="13"/>
      <c r="D157" s="262"/>
      <c r="E157" s="254" t="str">
        <f t="shared" ref="E157:E158" si="68">E156</f>
        <v>Fire Prevention</v>
      </c>
      <c r="F157" s="254" t="str">
        <f t="shared" ref="F157:F158" si="69">F156</f>
        <v>EXTERNAL</v>
      </c>
      <c r="G157" s="255" t="s">
        <v>520</v>
      </c>
      <c r="H157" s="256" t="s">
        <v>577</v>
      </c>
      <c r="I157" s="31"/>
    </row>
    <row r="158" spans="3:9" ht="12" customHeight="1" x14ac:dyDescent="0.2">
      <c r="C158" s="13"/>
      <c r="D158" s="262"/>
      <c r="E158" s="254" t="str">
        <f t="shared" si="68"/>
        <v>Fire Prevention</v>
      </c>
      <c r="F158" s="254" t="str">
        <f t="shared" si="69"/>
        <v>EXTERNAL</v>
      </c>
      <c r="G158" s="255"/>
      <c r="H158" s="256"/>
      <c r="I158" s="31"/>
    </row>
    <row r="159" spans="3:9" ht="28.5" customHeight="1" x14ac:dyDescent="0.2">
      <c r="C159" s="13"/>
      <c r="D159" s="262">
        <v>38</v>
      </c>
      <c r="E159" s="250" t="str">
        <f>IF(OR(VLOOKUP(D159,'Services - WHC'!$D$10:$F$109,2,FALSE)="",VLOOKUP(D159,'Services - WHC'!$D$10:$F$109,2,FALSE)="[Enter service]"),"",VLOOKUP(D159,'Services - WHC'!$D$10:$F$109,2,FALSE))</f>
        <v>Governance and Risk Management</v>
      </c>
      <c r="F159" s="251" t="str">
        <f>IF(OR(VLOOKUP(D159,'Services - WHC'!$D$10:$F$109,3,FALSE)="",VLOOKUP(D159,'Services - WHC'!$D$10:$F$109,3,FALSE)="[Select]"),"",VLOOKUP(D159,'Services - WHC'!$D$10:$F$109,3,FALSE))</f>
        <v>INTERNAL</v>
      </c>
      <c r="G159" s="255" t="s">
        <v>1074</v>
      </c>
      <c r="H159" s="253" t="s">
        <v>1075</v>
      </c>
      <c r="I159" s="31"/>
    </row>
    <row r="160" spans="3:9" ht="28.5" customHeight="1" x14ac:dyDescent="0.2">
      <c r="C160" s="13"/>
      <c r="D160" s="262"/>
      <c r="E160" s="568"/>
      <c r="F160" s="537"/>
      <c r="G160" s="255" t="s">
        <v>1110</v>
      </c>
      <c r="H160" s="464" t="s">
        <v>1111</v>
      </c>
      <c r="I160" s="31"/>
    </row>
    <row r="161" spans="3:9" ht="28.5" customHeight="1" x14ac:dyDescent="0.2">
      <c r="C161" s="13"/>
      <c r="D161" s="262"/>
      <c r="E161" s="568"/>
      <c r="F161" s="537"/>
      <c r="G161" s="255" t="s">
        <v>1108</v>
      </c>
      <c r="H161" s="256" t="s">
        <v>1109</v>
      </c>
      <c r="I161" s="31"/>
    </row>
    <row r="162" spans="3:9" ht="15.75" customHeight="1" x14ac:dyDescent="0.2">
      <c r="C162" s="13"/>
      <c r="D162" s="262"/>
      <c r="E162" s="254" t="str">
        <f>E159</f>
        <v>Governance and Risk Management</v>
      </c>
      <c r="F162" s="254" t="str">
        <f>F159</f>
        <v>INTERNAL</v>
      </c>
      <c r="G162" s="255" t="s">
        <v>707</v>
      </c>
      <c r="H162" s="256" t="s">
        <v>1076</v>
      </c>
      <c r="I162" s="31"/>
    </row>
    <row r="163" spans="3:9" ht="12" customHeight="1" x14ac:dyDescent="0.2">
      <c r="C163" s="13"/>
      <c r="D163" s="262"/>
      <c r="E163" s="254" t="str">
        <f t="shared" ref="E163:E164" si="70">E162</f>
        <v>Governance and Risk Management</v>
      </c>
      <c r="F163" s="254" t="str">
        <f t="shared" ref="F163:F164" si="71">F162</f>
        <v>INTERNAL</v>
      </c>
      <c r="G163" s="255" t="s">
        <v>1078</v>
      </c>
      <c r="H163" s="256" t="s">
        <v>1077</v>
      </c>
      <c r="I163" s="31"/>
    </row>
    <row r="164" spans="3:9" ht="12" customHeight="1" x14ac:dyDescent="0.2">
      <c r="C164" s="13"/>
      <c r="D164" s="262"/>
      <c r="E164" s="254" t="str">
        <f t="shared" si="70"/>
        <v>Governance and Risk Management</v>
      </c>
      <c r="F164" s="254" t="str">
        <f t="shared" si="71"/>
        <v>INTERNAL</v>
      </c>
      <c r="G164" s="255"/>
      <c r="H164" s="256"/>
      <c r="I164" s="31"/>
    </row>
    <row r="165" spans="3:9" ht="12" customHeight="1" x14ac:dyDescent="0.2">
      <c r="C165" s="13"/>
      <c r="D165" s="262">
        <v>39</v>
      </c>
      <c r="E165" s="250" t="str">
        <f>IF(OR(VLOOKUP(D165,'Services - WHC'!$D$10:$F$109,2,FALSE)="",VLOOKUP(D165,'Services - WHC'!$D$10:$F$109,2,FALSE)="[Enter service]"),"",VLOOKUP(D165,'Services - WHC'!$D$10:$F$109,2,FALSE))</f>
        <v>Grafffiti Management</v>
      </c>
      <c r="F165" s="251" t="str">
        <f>IF(OR(VLOOKUP(D165,'Services - WHC'!$D$10:$F$109,3,FALSE)="",VLOOKUP(D165,'Services - WHC'!$D$10:$F$109,3,FALSE)="[Select]"),"",VLOOKUP(D165,'Services - WHC'!$D$10:$F$109,3,FALSE))</f>
        <v>EXTERNAL</v>
      </c>
      <c r="G165" s="252" t="s">
        <v>385</v>
      </c>
      <c r="H165" s="253" t="s">
        <v>521</v>
      </c>
      <c r="I165" s="31"/>
    </row>
    <row r="166" spans="3:9" ht="12" customHeight="1" x14ac:dyDescent="0.2">
      <c r="C166" s="13"/>
      <c r="D166" s="262"/>
      <c r="E166" s="254" t="str">
        <f t="shared" ref="E166:E168" si="72">E165</f>
        <v>Grafffiti Management</v>
      </c>
      <c r="F166" s="254" t="str">
        <f t="shared" ref="F166:F168" si="73">F165</f>
        <v>EXTERNAL</v>
      </c>
      <c r="G166" s="255" t="s">
        <v>522</v>
      </c>
      <c r="H166" s="256" t="s">
        <v>578</v>
      </c>
      <c r="I166" s="31"/>
    </row>
    <row r="167" spans="3:9" ht="12" customHeight="1" x14ac:dyDescent="0.2">
      <c r="C167" s="13"/>
      <c r="D167" s="262"/>
      <c r="E167" s="254" t="str">
        <f t="shared" si="72"/>
        <v>Grafffiti Management</v>
      </c>
      <c r="F167" s="254" t="str">
        <f t="shared" si="73"/>
        <v>EXTERNAL</v>
      </c>
      <c r="G167" s="255" t="s">
        <v>523</v>
      </c>
      <c r="H167" s="256" t="s">
        <v>1071</v>
      </c>
      <c r="I167" s="31"/>
    </row>
    <row r="168" spans="3:9" ht="12" customHeight="1" x14ac:dyDescent="0.2">
      <c r="C168" s="13"/>
      <c r="D168" s="262"/>
      <c r="E168" s="254" t="str">
        <f t="shared" si="72"/>
        <v>Grafffiti Management</v>
      </c>
      <c r="F168" s="254" t="str">
        <f t="shared" si="73"/>
        <v>EXTERNAL</v>
      </c>
      <c r="G168" s="255"/>
      <c r="H168" s="256"/>
      <c r="I168" s="31"/>
    </row>
    <row r="169" spans="3:9" ht="12" customHeight="1" x14ac:dyDescent="0.2">
      <c r="C169" s="13"/>
      <c r="D169" s="262">
        <v>40</v>
      </c>
      <c r="E169" s="250" t="str">
        <f>IF(OR(VLOOKUP(D169,'Services - WHC'!$D$10:$F$109,2,FALSE)="",VLOOKUP(D169,'Services - WHC'!$D$10:$F$109,2,FALSE)="[Enter service]"),"",VLOOKUP(D169,'Services - WHC'!$D$10:$F$109,2,FALSE))</f>
        <v>Grants, Contributions and Sponsorships</v>
      </c>
      <c r="F169" s="251" t="str">
        <f>IF(OR(VLOOKUP(D169,'Services - WHC'!$D$10:$F$109,3,FALSE)="",VLOOKUP(D169,'Services - WHC'!$D$10:$F$109,3,FALSE)="[Select]"),"",VLOOKUP(D169,'Services - WHC'!$D$10:$F$109,3,FALSE))</f>
        <v>EXTERNAL</v>
      </c>
      <c r="G169" s="252" t="s">
        <v>538</v>
      </c>
      <c r="H169" s="253" t="s">
        <v>539</v>
      </c>
      <c r="I169" s="31"/>
    </row>
    <row r="170" spans="3:9" ht="12" customHeight="1" x14ac:dyDescent="0.2">
      <c r="C170" s="13"/>
      <c r="D170" s="262"/>
      <c r="E170" s="254" t="str">
        <f t="shared" ref="E170:E172" si="74">E169</f>
        <v>Grants, Contributions and Sponsorships</v>
      </c>
      <c r="F170" s="254" t="str">
        <f t="shared" ref="F170:F172" si="75">F169</f>
        <v>EXTERNAL</v>
      </c>
      <c r="G170" s="255" t="s">
        <v>540</v>
      </c>
      <c r="H170" s="464" t="s">
        <v>541</v>
      </c>
      <c r="I170" s="31"/>
    </row>
    <row r="171" spans="3:9" ht="12" customHeight="1" x14ac:dyDescent="0.2">
      <c r="C171" s="13"/>
      <c r="D171" s="262"/>
      <c r="E171" s="254" t="str">
        <f t="shared" si="74"/>
        <v>Grants, Contributions and Sponsorships</v>
      </c>
      <c r="F171" s="254" t="str">
        <f t="shared" si="75"/>
        <v>EXTERNAL</v>
      </c>
      <c r="G171" s="255" t="s">
        <v>391</v>
      </c>
      <c r="H171" s="464" t="s">
        <v>542</v>
      </c>
      <c r="I171" s="31"/>
    </row>
    <row r="172" spans="3:9" ht="12" customHeight="1" x14ac:dyDescent="0.2">
      <c r="C172" s="13"/>
      <c r="D172" s="262"/>
      <c r="E172" s="254" t="str">
        <f t="shared" si="74"/>
        <v>Grants, Contributions and Sponsorships</v>
      </c>
      <c r="F172" s="254" t="str">
        <f t="shared" si="75"/>
        <v>EXTERNAL</v>
      </c>
      <c r="G172" s="255"/>
      <c r="H172" s="256"/>
      <c r="I172" s="31"/>
    </row>
    <row r="173" spans="3:9" ht="12" customHeight="1" x14ac:dyDescent="0.2">
      <c r="C173" s="13"/>
      <c r="D173" s="262">
        <v>41</v>
      </c>
      <c r="E173" s="250" t="str">
        <f>IF(OR(VLOOKUP(D173,'Services - WHC'!$D$10:$F$109,2,FALSE)="",VLOOKUP(D173,'Services - WHC'!$D$10:$F$109,2,FALSE)="[Enter service]"),"",VLOOKUP(D173,'Services - WHC'!$D$10:$F$109,2,FALSE))</f>
        <v>Growth &amp; Development</v>
      </c>
      <c r="F173" s="251" t="str">
        <f>IF(OR(VLOOKUP(D173,'Services - WHC'!$D$10:$F$109,3,FALSE)="",VLOOKUP(D173,'Services - WHC'!$D$10:$F$109,3,FALSE)="[Select]"),"",VLOOKUP(D173,'Services - WHC'!$D$10:$F$109,3,FALSE))</f>
        <v>EXTERNAL</v>
      </c>
      <c r="G173" s="252" t="s">
        <v>398</v>
      </c>
      <c r="H173" s="253" t="s">
        <v>687</v>
      </c>
      <c r="I173" s="31"/>
    </row>
    <row r="174" spans="3:9" ht="12" customHeight="1" x14ac:dyDescent="0.2">
      <c r="C174" s="13"/>
      <c r="D174" s="262"/>
      <c r="E174" s="254" t="str">
        <f t="shared" ref="E174" si="76">E173</f>
        <v>Growth &amp; Development</v>
      </c>
      <c r="F174" s="254" t="str">
        <f t="shared" ref="F174" si="77">F173</f>
        <v>EXTERNAL</v>
      </c>
      <c r="G174" s="255"/>
      <c r="H174" s="256"/>
      <c r="I174" s="31"/>
    </row>
    <row r="175" spans="3:9" ht="12" customHeight="1" x14ac:dyDescent="0.2">
      <c r="C175" s="13"/>
      <c r="D175" s="262">
        <v>42</v>
      </c>
      <c r="E175" s="250" t="str">
        <f>IF(OR(VLOOKUP(D175,'Services - WHC'!$D$10:$F$109,2,FALSE)="",VLOOKUP(D175,'Services - WHC'!$D$10:$F$109,2,FALSE)="[Enter service]"),"",VLOOKUP(D175,'Services - WHC'!$D$10:$F$109,2,FALSE))</f>
        <v>Growth Areas Planning</v>
      </c>
      <c r="F175" s="251" t="str">
        <f>IF(OR(VLOOKUP(D175,'Services - WHC'!$D$10:$F$109,3,FALSE)="",VLOOKUP(D175,'Services - WHC'!$D$10:$F$109,3,FALSE)="[Select]"),"",VLOOKUP(D175,'Services - WHC'!$D$10:$F$109,3,FALSE))</f>
        <v>EXTERNAL</v>
      </c>
      <c r="G175" s="501" t="s">
        <v>638</v>
      </c>
      <c r="H175" s="253" t="s">
        <v>639</v>
      </c>
      <c r="I175" s="31"/>
    </row>
    <row r="176" spans="3:9" ht="12" customHeight="1" x14ac:dyDescent="0.2">
      <c r="C176" s="13"/>
      <c r="D176" s="262"/>
      <c r="E176" s="254" t="str">
        <f t="shared" ref="E176" si="78">E175</f>
        <v>Growth Areas Planning</v>
      </c>
      <c r="F176" s="254" t="str">
        <f t="shared" ref="F176" si="79">F175</f>
        <v>EXTERNAL</v>
      </c>
      <c r="G176" s="255"/>
      <c r="H176" s="256"/>
      <c r="I176" s="31"/>
    </row>
    <row r="177" spans="3:9" ht="12" customHeight="1" x14ac:dyDescent="0.2">
      <c r="C177" s="13"/>
      <c r="D177" s="262">
        <v>43</v>
      </c>
      <c r="E177" s="250" t="str">
        <f>IF(OR(VLOOKUP(D177,'Services - WHC'!$D$10:$F$109,2,FALSE)="",VLOOKUP(D177,'Services - WHC'!$D$10:$F$109,2,FALSE)="[Enter service]"),"",VLOOKUP(D177,'Services - WHC'!$D$10:$F$109,2,FALSE))</f>
        <v>Home-Based Services</v>
      </c>
      <c r="F177" s="251" t="str">
        <f>IF(OR(VLOOKUP(D177,'Services - WHC'!$D$10:$F$109,3,FALSE)="",VLOOKUP(D177,'Services - WHC'!$D$10:$F$109,3,FALSE)="[Select]"),"",VLOOKUP(D177,'Services - WHC'!$D$10:$F$109,3,FALSE))</f>
        <v>EXTERNAL</v>
      </c>
      <c r="G177" s="252" t="s">
        <v>688</v>
      </c>
      <c r="H177" s="465" t="s">
        <v>689</v>
      </c>
      <c r="I177" s="31"/>
    </row>
    <row r="178" spans="3:9" ht="28.5" customHeight="1" x14ac:dyDescent="0.2">
      <c r="C178" s="13"/>
      <c r="D178" s="262"/>
      <c r="E178" s="254" t="e">
        <f>#REF!</f>
        <v>#REF!</v>
      </c>
      <c r="F178" s="254" t="e">
        <f>#REF!</f>
        <v>#REF!</v>
      </c>
      <c r="G178" s="255" t="s">
        <v>943</v>
      </c>
      <c r="H178" s="464" t="s">
        <v>965</v>
      </c>
      <c r="I178" s="31"/>
    </row>
    <row r="179" spans="3:9" ht="30" customHeight="1" x14ac:dyDescent="0.2">
      <c r="C179" s="13"/>
      <c r="D179" s="262"/>
      <c r="E179" s="254" t="e">
        <f>#REF!</f>
        <v>#REF!</v>
      </c>
      <c r="F179" s="254" t="e">
        <f>#REF!</f>
        <v>#REF!</v>
      </c>
      <c r="G179" s="255" t="s">
        <v>942</v>
      </c>
      <c r="H179" s="464" t="s">
        <v>966</v>
      </c>
      <c r="I179" s="31"/>
    </row>
    <row r="180" spans="3:9" ht="30" customHeight="1" x14ac:dyDescent="0.2">
      <c r="C180" s="13"/>
      <c r="D180" s="262"/>
      <c r="E180" s="254"/>
      <c r="F180" s="254"/>
      <c r="G180" s="255" t="s">
        <v>1099</v>
      </c>
      <c r="H180" s="464" t="s">
        <v>1100</v>
      </c>
      <c r="I180" s="31"/>
    </row>
    <row r="181" spans="3:9" ht="27" customHeight="1" x14ac:dyDescent="0.2">
      <c r="C181" s="13"/>
      <c r="D181" s="262"/>
      <c r="E181" s="254" t="e">
        <f>E179</f>
        <v>#REF!</v>
      </c>
      <c r="F181" s="254" t="e">
        <f>F179</f>
        <v>#REF!</v>
      </c>
      <c r="G181" s="255"/>
      <c r="H181" s="256"/>
      <c r="I181" s="31"/>
    </row>
    <row r="182" spans="3:9" ht="12" customHeight="1" x14ac:dyDescent="0.2">
      <c r="C182" s="13"/>
      <c r="D182" s="262">
        <v>44</v>
      </c>
      <c r="E182" s="250" t="str">
        <f>IF(OR(VLOOKUP(D182,'Services - WHC'!$D$10:$F$109,2,FALSE)="",VLOOKUP(D182,'Services - WHC'!$D$10:$F$109,2,FALSE)="[Enter service]"),"",VLOOKUP(D182,'Services - WHC'!$D$10:$F$109,2,FALSE))</f>
        <v>HR Services</v>
      </c>
      <c r="F182" s="251" t="str">
        <f>IF(OR(VLOOKUP(D182,'Services - WHC'!$D$10:$F$109,3,FALSE)="",VLOOKUP(D182,'Services - WHC'!$D$10:$F$109,3,FALSE)="[Select]"),"",VLOOKUP(D182,'Services - WHC'!$D$10:$F$109,3,FALSE))</f>
        <v>INTERNAL</v>
      </c>
      <c r="G182" s="255" t="s">
        <v>1081</v>
      </c>
      <c r="H182" s="253" t="s">
        <v>1080</v>
      </c>
      <c r="I182" s="31"/>
    </row>
    <row r="183" spans="3:9" ht="12" customHeight="1" x14ac:dyDescent="0.2">
      <c r="C183" s="13"/>
      <c r="D183" s="262"/>
      <c r="E183" s="254" t="str">
        <f t="shared" ref="E183:E187" si="80">E182</f>
        <v>HR Services</v>
      </c>
      <c r="F183" s="254" t="str">
        <f t="shared" ref="F183:F187" si="81">F182</f>
        <v>INTERNAL</v>
      </c>
      <c r="G183" s="255" t="s">
        <v>976</v>
      </c>
      <c r="H183" s="256" t="s">
        <v>1079</v>
      </c>
      <c r="I183" s="31"/>
    </row>
    <row r="184" spans="3:9" ht="12" customHeight="1" x14ac:dyDescent="0.2">
      <c r="C184" s="13"/>
      <c r="D184" s="262"/>
      <c r="E184" s="254" t="str">
        <f t="shared" si="80"/>
        <v>HR Services</v>
      </c>
      <c r="F184" s="254" t="str">
        <f t="shared" si="81"/>
        <v>INTERNAL</v>
      </c>
      <c r="G184" s="255" t="s">
        <v>977</v>
      </c>
      <c r="H184" s="256" t="s">
        <v>978</v>
      </c>
      <c r="I184" s="31"/>
    </row>
    <row r="185" spans="3:9" ht="12" customHeight="1" x14ac:dyDescent="0.2">
      <c r="C185" s="13"/>
      <c r="D185" s="262"/>
      <c r="E185" s="254" t="str">
        <f t="shared" si="80"/>
        <v>HR Services</v>
      </c>
      <c r="F185" s="254" t="str">
        <f t="shared" si="81"/>
        <v>INTERNAL</v>
      </c>
      <c r="G185" s="255" t="s">
        <v>979</v>
      </c>
      <c r="H185" s="256" t="s">
        <v>1146</v>
      </c>
      <c r="I185" s="31"/>
    </row>
    <row r="186" spans="3:9" ht="12" customHeight="1" x14ac:dyDescent="0.2">
      <c r="C186" s="13"/>
      <c r="D186" s="262"/>
      <c r="E186" s="254" t="str">
        <f t="shared" si="80"/>
        <v>HR Services</v>
      </c>
      <c r="F186" s="254" t="str">
        <f t="shared" si="81"/>
        <v>INTERNAL</v>
      </c>
      <c r="G186" s="255" t="s">
        <v>980</v>
      </c>
      <c r="H186" s="256" t="s">
        <v>1147</v>
      </c>
      <c r="I186" s="31"/>
    </row>
    <row r="187" spans="3:9" ht="12" customHeight="1" x14ac:dyDescent="0.2">
      <c r="C187" s="13"/>
      <c r="D187" s="262"/>
      <c r="E187" s="254" t="str">
        <f t="shared" si="80"/>
        <v>HR Services</v>
      </c>
      <c r="F187" s="254" t="str">
        <f t="shared" si="81"/>
        <v>INTERNAL</v>
      </c>
      <c r="G187" s="255"/>
      <c r="H187" s="256"/>
      <c r="I187" s="31"/>
    </row>
    <row r="188" spans="3:9" ht="12" customHeight="1" x14ac:dyDescent="0.2">
      <c r="C188" s="13"/>
      <c r="D188" s="262">
        <v>45</v>
      </c>
      <c r="E188" s="250" t="str">
        <f>IF(OR(VLOOKUP(D188,'Services - WHC'!$D$10:$F$109,2,FALSE)="",VLOOKUP(D188,'Services - WHC'!$D$10:$F$109,2,FALSE)="[Enter service]"),"",VLOOKUP(D188,'Services - WHC'!$D$10:$F$109,2,FALSE))</f>
        <v>Information Management</v>
      </c>
      <c r="F188" s="251" t="str">
        <f>IF(OR(VLOOKUP(D188,'Services - WHC'!$D$10:$F$109,3,FALSE)="",VLOOKUP(D188,'Services - WHC'!$D$10:$F$109,3,FALSE)="[Select]"),"",VLOOKUP(D188,'Services - WHC'!$D$10:$F$109,3,FALSE))</f>
        <v>INTERNAL</v>
      </c>
      <c r="G188" s="252" t="s">
        <v>708</v>
      </c>
      <c r="H188" s="253" t="s">
        <v>709</v>
      </c>
      <c r="I188" s="31"/>
    </row>
    <row r="189" spans="3:9" ht="12" customHeight="1" x14ac:dyDescent="0.2">
      <c r="C189" s="13"/>
      <c r="D189" s="262"/>
      <c r="E189" s="254" t="str">
        <f t="shared" ref="E189:E191" si="82">E188</f>
        <v>Information Management</v>
      </c>
      <c r="F189" s="254" t="str">
        <f t="shared" ref="F189:F191" si="83">F188</f>
        <v>INTERNAL</v>
      </c>
      <c r="G189" s="255" t="s">
        <v>710</v>
      </c>
      <c r="H189" s="256" t="s">
        <v>711</v>
      </c>
      <c r="I189" s="31"/>
    </row>
    <row r="190" spans="3:9" ht="12" customHeight="1" x14ac:dyDescent="0.2">
      <c r="C190" s="13"/>
      <c r="D190" s="262"/>
      <c r="E190" s="254" t="str">
        <f t="shared" si="82"/>
        <v>Information Management</v>
      </c>
      <c r="F190" s="254" t="str">
        <f t="shared" si="83"/>
        <v>INTERNAL</v>
      </c>
      <c r="G190" s="255" t="s">
        <v>712</v>
      </c>
      <c r="H190" s="256" t="s">
        <v>713</v>
      </c>
      <c r="I190" s="31"/>
    </row>
    <row r="191" spans="3:9" ht="12" customHeight="1" x14ac:dyDescent="0.2">
      <c r="C191" s="13"/>
      <c r="D191" s="262"/>
      <c r="E191" s="254" t="str">
        <f t="shared" si="82"/>
        <v>Information Management</v>
      </c>
      <c r="F191" s="254" t="str">
        <f t="shared" si="83"/>
        <v>INTERNAL</v>
      </c>
      <c r="G191" s="255"/>
      <c r="H191" s="256"/>
      <c r="I191" s="31"/>
    </row>
    <row r="192" spans="3:9" ht="12" customHeight="1" x14ac:dyDescent="0.2">
      <c r="C192" s="13"/>
      <c r="D192" s="262">
        <v>46</v>
      </c>
      <c r="E192" s="250" t="str">
        <f>IF(OR(VLOOKUP(D192,'Services - WHC'!$D$10:$F$109,2,FALSE)="",VLOOKUP(D192,'Services - WHC'!$D$10:$F$109,2,FALSE)="[Enter service]"),"",VLOOKUP(D192,'Services - WHC'!$D$10:$F$109,2,FALSE))</f>
        <v>Information Technology Management</v>
      </c>
      <c r="F192" s="251" t="str">
        <f>IF(OR(VLOOKUP(D192,'Services - WHC'!$D$10:$F$109,3,FALSE)="",VLOOKUP(D192,'Services - WHC'!$D$10:$F$109,3,FALSE)="[Select]"),"",VLOOKUP(D192,'Services - WHC'!$D$10:$F$109,3,FALSE))</f>
        <v>MIXED</v>
      </c>
      <c r="G192" s="252" t="s">
        <v>765</v>
      </c>
      <c r="H192" s="253" t="s">
        <v>766</v>
      </c>
      <c r="I192" s="31"/>
    </row>
    <row r="193" spans="3:9" ht="12" customHeight="1" x14ac:dyDescent="0.2">
      <c r="C193" s="13"/>
      <c r="D193" s="262"/>
      <c r="E193" s="254" t="str">
        <f t="shared" ref="E193:E197" si="84">E192</f>
        <v>Information Technology Management</v>
      </c>
      <c r="F193" s="254" t="str">
        <f t="shared" ref="F193:F197" si="85">F192</f>
        <v>MIXED</v>
      </c>
      <c r="G193" s="255" t="s">
        <v>767</v>
      </c>
      <c r="H193" s="256" t="s">
        <v>768</v>
      </c>
      <c r="I193" s="31"/>
    </row>
    <row r="194" spans="3:9" ht="12" customHeight="1" x14ac:dyDescent="0.2">
      <c r="C194" s="13"/>
      <c r="D194" s="262"/>
      <c r="E194" s="254" t="str">
        <f t="shared" si="84"/>
        <v>Information Technology Management</v>
      </c>
      <c r="F194" s="254" t="str">
        <f t="shared" si="85"/>
        <v>MIXED</v>
      </c>
      <c r="G194" s="255" t="s">
        <v>769</v>
      </c>
      <c r="H194" s="256" t="s">
        <v>1154</v>
      </c>
      <c r="I194" s="31"/>
    </row>
    <row r="195" spans="3:9" ht="12" customHeight="1" x14ac:dyDescent="0.2">
      <c r="C195" s="13"/>
      <c r="D195" s="262"/>
      <c r="E195" s="254" t="str">
        <f t="shared" si="84"/>
        <v>Information Technology Management</v>
      </c>
      <c r="F195" s="254" t="str">
        <f t="shared" si="85"/>
        <v>MIXED</v>
      </c>
      <c r="G195" s="255" t="s">
        <v>770</v>
      </c>
      <c r="H195" s="256" t="s">
        <v>1155</v>
      </c>
      <c r="I195" s="31"/>
    </row>
    <row r="196" spans="3:9" ht="12" customHeight="1" x14ac:dyDescent="0.2">
      <c r="C196" s="13"/>
      <c r="D196" s="262"/>
      <c r="E196" s="254" t="str">
        <f t="shared" si="84"/>
        <v>Information Technology Management</v>
      </c>
      <c r="F196" s="254" t="str">
        <f t="shared" si="85"/>
        <v>MIXED</v>
      </c>
      <c r="G196" s="255" t="s">
        <v>772</v>
      </c>
      <c r="H196" s="255" t="s">
        <v>773</v>
      </c>
      <c r="I196" s="31"/>
    </row>
    <row r="197" spans="3:9" ht="12" customHeight="1" x14ac:dyDescent="0.2">
      <c r="C197" s="13"/>
      <c r="D197" s="262"/>
      <c r="E197" s="254" t="str">
        <f t="shared" si="84"/>
        <v>Information Technology Management</v>
      </c>
      <c r="F197" s="254" t="str">
        <f t="shared" si="85"/>
        <v>MIXED</v>
      </c>
      <c r="G197" s="255"/>
      <c r="H197" s="256"/>
      <c r="I197" s="31"/>
    </row>
    <row r="198" spans="3:9" ht="93" customHeight="1" x14ac:dyDescent="0.2">
      <c r="C198" s="13"/>
      <c r="D198" s="262">
        <v>47</v>
      </c>
      <c r="E198" s="250" t="str">
        <f>IF(OR(VLOOKUP(D198,'Services - WHC'!$D$10:$F$109,2,FALSE)="",VLOOKUP(D198,'Services - WHC'!$D$10:$F$109,2,FALSE)="[Enter service]"),"",VLOOKUP(D198,'Services - WHC'!$D$10:$F$109,2,FALSE))</f>
        <v>Infrastructure Services Management</v>
      </c>
      <c r="F198" s="251" t="str">
        <f>IF(OR(VLOOKUP(D198,'Services - WHC'!$D$10:$F$109,3,FALSE)="",VLOOKUP(D198,'Services - WHC'!$D$10:$F$109,3,FALSE)="[Select]"),"",VLOOKUP(D198,'Services - WHC'!$D$10:$F$109,3,FALSE))</f>
        <v>INTERNAL</v>
      </c>
      <c r="G198" s="563" t="s">
        <v>846</v>
      </c>
      <c r="H198" s="253"/>
      <c r="I198" s="31"/>
    </row>
    <row r="199" spans="3:9" ht="25.5" x14ac:dyDescent="0.2">
      <c r="C199" s="13"/>
      <c r="D199" s="262">
        <v>48</v>
      </c>
      <c r="E199" s="250" t="str">
        <f>IF(OR(VLOOKUP(D199,'Services - WHC'!$D$10:$F$109,2,FALSE)="",VLOOKUP(D199,'Services - WHC'!$D$10:$F$109,2,FALSE)="[Enter service]"),"",VLOOKUP(D199,'Services - WHC'!$D$10:$F$109,2,FALSE))</f>
        <v>Kindergarten Services</v>
      </c>
      <c r="F199" s="251" t="str">
        <f>IF(OR(VLOOKUP(D199,'Services - WHC'!$D$10:$F$109,3,FALSE)="",VLOOKUP(D199,'Services - WHC'!$D$10:$F$109,3,FALSE)="[Select]"),"",VLOOKUP(D199,'Services - WHC'!$D$10:$F$109,3,FALSE))</f>
        <v>EXTERNAL</v>
      </c>
      <c r="G199" s="252" t="s">
        <v>1016</v>
      </c>
      <c r="H199" s="253" t="s">
        <v>1017</v>
      </c>
      <c r="I199" s="31"/>
    </row>
    <row r="200" spans="3:9" ht="12" customHeight="1" x14ac:dyDescent="0.2">
      <c r="C200" s="13"/>
      <c r="D200" s="262"/>
      <c r="E200" s="254" t="str">
        <f t="shared" ref="E200" si="86">E199</f>
        <v>Kindergarten Services</v>
      </c>
      <c r="F200" s="254" t="str">
        <f t="shared" ref="F200" si="87">F199</f>
        <v>EXTERNAL</v>
      </c>
      <c r="G200" s="255"/>
      <c r="H200" s="256"/>
      <c r="I200" s="31"/>
    </row>
    <row r="201" spans="3:9" ht="12" customHeight="1" x14ac:dyDescent="0.2">
      <c r="C201" s="13"/>
      <c r="D201" s="262">
        <v>49</v>
      </c>
      <c r="E201" s="250" t="str">
        <f>IF(OR(VLOOKUP(D201,'Services - WHC'!$D$10:$F$109,2,FALSE)="",VLOOKUP(D201,'Services - WHC'!$D$10:$F$109,2,FALSE)="[Enter service]"),"",VLOOKUP(D201,'Services - WHC'!$D$10:$F$109,2,FALSE))</f>
        <v>Landfill Management</v>
      </c>
      <c r="F201" s="251" t="str">
        <f>IF(OR(VLOOKUP(D201,'Services - WHC'!$D$10:$F$109,3,FALSE)="",VLOOKUP(D201,'Services - WHC'!$D$10:$F$109,3,FALSE)="[Select]"),"",VLOOKUP(D201,'Services - WHC'!$D$10:$F$109,3,FALSE))</f>
        <v>EXTERNAL</v>
      </c>
      <c r="G201" s="252" t="s">
        <v>826</v>
      </c>
      <c r="H201" s="253" t="s">
        <v>827</v>
      </c>
      <c r="I201" s="31"/>
    </row>
    <row r="202" spans="3:9" ht="12" customHeight="1" x14ac:dyDescent="0.2">
      <c r="C202" s="13"/>
      <c r="D202" s="262"/>
      <c r="E202" s="254" t="str">
        <f t="shared" ref="E202:E203" si="88">E201</f>
        <v>Landfill Management</v>
      </c>
      <c r="F202" s="254" t="str">
        <f t="shared" ref="F202:F203" si="89">F201</f>
        <v>EXTERNAL</v>
      </c>
      <c r="G202" s="255"/>
      <c r="H202" s="256"/>
      <c r="I202" s="31"/>
    </row>
    <row r="203" spans="3:9" ht="12" customHeight="1" x14ac:dyDescent="0.2">
      <c r="C203" s="13"/>
      <c r="D203" s="262"/>
      <c r="E203" s="254" t="str">
        <f t="shared" si="88"/>
        <v>Landfill Management</v>
      </c>
      <c r="F203" s="254" t="str">
        <f t="shared" si="89"/>
        <v>EXTERNAL</v>
      </c>
      <c r="G203" s="255"/>
      <c r="H203" s="256"/>
      <c r="I203" s="31"/>
    </row>
    <row r="204" spans="3:9" ht="12" customHeight="1" x14ac:dyDescent="0.2">
      <c r="C204" s="13"/>
      <c r="D204" s="262">
        <v>50</v>
      </c>
      <c r="E204" s="250" t="str">
        <f>IF(OR(VLOOKUP(D204,'Services - WHC'!$D$10:$F$109,2,FALSE)="",VLOOKUP(D204,'Services - WHC'!$D$10:$F$109,2,FALSE)="[Enter service]"),"",VLOOKUP(D204,'Services - WHC'!$D$10:$F$109,2,FALSE))</f>
        <v>Landscape Design &amp; Construction</v>
      </c>
      <c r="F204" s="251" t="str">
        <f>IF(OR(VLOOKUP(D204,'Services - WHC'!$D$10:$F$109,3,FALSE)="",VLOOKUP(D204,'Services - WHC'!$D$10:$F$109,3,FALSE)="[Select]"),"",VLOOKUP(D204,'Services - WHC'!$D$10:$F$109,3,FALSE))</f>
        <v>EXTERNAL</v>
      </c>
      <c r="G204" s="519" t="s">
        <v>602</v>
      </c>
      <c r="H204" s="465" t="s">
        <v>750</v>
      </c>
      <c r="I204" s="31"/>
    </row>
    <row r="205" spans="3:9" ht="12" customHeight="1" x14ac:dyDescent="0.2">
      <c r="C205" s="13"/>
      <c r="D205" s="262"/>
      <c r="E205" s="254" t="str">
        <f t="shared" ref="E205:E208" si="90">E204</f>
        <v>Landscape Design &amp; Construction</v>
      </c>
      <c r="F205" s="254" t="str">
        <f t="shared" ref="F205:F208" si="91">F204</f>
        <v>EXTERNAL</v>
      </c>
      <c r="G205" s="520" t="s">
        <v>603</v>
      </c>
      <c r="H205" s="256" t="s">
        <v>604</v>
      </c>
      <c r="I205" s="31"/>
    </row>
    <row r="206" spans="3:9" ht="12" customHeight="1" x14ac:dyDescent="0.2">
      <c r="C206" s="13"/>
      <c r="D206" s="262"/>
      <c r="E206" s="254" t="str">
        <f t="shared" si="90"/>
        <v>Landscape Design &amp; Construction</v>
      </c>
      <c r="F206" s="254" t="str">
        <f t="shared" si="91"/>
        <v>EXTERNAL</v>
      </c>
      <c r="G206" s="520" t="s">
        <v>605</v>
      </c>
      <c r="H206" s="256" t="s">
        <v>749</v>
      </c>
      <c r="I206" s="31"/>
    </row>
    <row r="207" spans="3:9" ht="12" customHeight="1" x14ac:dyDescent="0.2">
      <c r="C207" s="13"/>
      <c r="D207" s="262"/>
      <c r="E207" s="254" t="str">
        <f t="shared" si="90"/>
        <v>Landscape Design &amp; Construction</v>
      </c>
      <c r="F207" s="254" t="str">
        <f t="shared" si="91"/>
        <v>EXTERNAL</v>
      </c>
      <c r="G207" s="520" t="s">
        <v>606</v>
      </c>
      <c r="H207" s="256" t="s">
        <v>607</v>
      </c>
      <c r="I207" s="31"/>
    </row>
    <row r="208" spans="3:9" ht="12" customHeight="1" x14ac:dyDescent="0.2">
      <c r="C208" s="13"/>
      <c r="D208" s="262"/>
      <c r="E208" s="254" t="str">
        <f t="shared" si="90"/>
        <v>Landscape Design &amp; Construction</v>
      </c>
      <c r="F208" s="254" t="str">
        <f t="shared" si="91"/>
        <v>EXTERNAL</v>
      </c>
      <c r="G208" s="255"/>
      <c r="H208" s="256"/>
      <c r="I208" s="31"/>
    </row>
    <row r="209" spans="3:9" ht="12" customHeight="1" x14ac:dyDescent="0.2">
      <c r="C209" s="13"/>
      <c r="D209" s="262">
        <v>51</v>
      </c>
      <c r="E209" s="250" t="str">
        <f>IF(OR(VLOOKUP(D209,'Services - WHC'!$D$10:$F$109,2,FALSE)="",VLOOKUP(D209,'Services - WHC'!$D$10:$F$109,2,FALSE)="[Enter service]"),"",VLOOKUP(D209,'Services - WHC'!$D$10:$F$109,2,FALSE))</f>
        <v>Landscape Services</v>
      </c>
      <c r="F209" s="251" t="str">
        <f>IF(OR(VLOOKUP(D209,'Services - WHC'!$D$10:$F$109,3,FALSE)="",VLOOKUP(D209,'Services - WHC'!$D$10:$F$109,3,FALSE)="[Select]"),"",VLOOKUP(D209,'Services - WHC'!$D$10:$F$109,3,FALSE))</f>
        <v>EXTERNAL</v>
      </c>
      <c r="G209" s="519" t="s">
        <v>608</v>
      </c>
      <c r="H209" s="253" t="s">
        <v>609</v>
      </c>
      <c r="I209" s="31"/>
    </row>
    <row r="210" spans="3:9" ht="12" customHeight="1" x14ac:dyDescent="0.2">
      <c r="C210" s="13"/>
      <c r="D210" s="262"/>
      <c r="E210" s="254" t="str">
        <f t="shared" ref="E210:E214" si="92">E209</f>
        <v>Landscape Services</v>
      </c>
      <c r="F210" s="254" t="str">
        <f t="shared" ref="F210:F214" si="93">F209</f>
        <v>EXTERNAL</v>
      </c>
      <c r="G210" s="520" t="s">
        <v>610</v>
      </c>
      <c r="H210" s="256" t="s">
        <v>611</v>
      </c>
      <c r="I210" s="31"/>
    </row>
    <row r="211" spans="3:9" ht="12" customHeight="1" x14ac:dyDescent="0.2">
      <c r="C211" s="13"/>
      <c r="D211" s="262"/>
      <c r="E211" s="254" t="str">
        <f t="shared" si="92"/>
        <v>Landscape Services</v>
      </c>
      <c r="F211" s="254" t="str">
        <f t="shared" si="93"/>
        <v>EXTERNAL</v>
      </c>
      <c r="G211" s="520" t="s">
        <v>612</v>
      </c>
      <c r="H211" s="256" t="s">
        <v>613</v>
      </c>
      <c r="I211" s="31"/>
    </row>
    <row r="212" spans="3:9" ht="12" customHeight="1" x14ac:dyDescent="0.2">
      <c r="C212" s="13"/>
      <c r="D212" s="262"/>
      <c r="E212" s="254" t="str">
        <f t="shared" si="92"/>
        <v>Landscape Services</v>
      </c>
      <c r="F212" s="254" t="str">
        <f t="shared" si="93"/>
        <v>EXTERNAL</v>
      </c>
      <c r="G212" s="520" t="s">
        <v>406</v>
      </c>
      <c r="H212" s="256" t="s">
        <v>614</v>
      </c>
      <c r="I212" s="31"/>
    </row>
    <row r="213" spans="3:9" ht="12" customHeight="1" x14ac:dyDescent="0.2">
      <c r="C213" s="13"/>
      <c r="D213" s="262"/>
      <c r="E213" s="254" t="str">
        <f t="shared" si="92"/>
        <v>Landscape Services</v>
      </c>
      <c r="F213" s="254" t="str">
        <f t="shared" si="93"/>
        <v>EXTERNAL</v>
      </c>
      <c r="G213" s="493" t="s">
        <v>615</v>
      </c>
      <c r="H213" s="256" t="s">
        <v>616</v>
      </c>
      <c r="I213" s="31"/>
    </row>
    <row r="214" spans="3:9" ht="12" customHeight="1" x14ac:dyDescent="0.2">
      <c r="C214" s="13"/>
      <c r="D214" s="262"/>
      <c r="E214" s="254" t="str">
        <f t="shared" si="92"/>
        <v>Landscape Services</v>
      </c>
      <c r="F214" s="254" t="str">
        <f t="shared" si="93"/>
        <v>EXTERNAL</v>
      </c>
      <c r="G214" s="255"/>
      <c r="H214" s="256"/>
      <c r="I214" s="31"/>
    </row>
    <row r="215" spans="3:9" ht="35.25" customHeight="1" x14ac:dyDescent="0.2">
      <c r="C215" s="13"/>
      <c r="D215" s="262">
        <v>52</v>
      </c>
      <c r="E215" s="250" t="str">
        <f>IF(OR(VLOOKUP(D215,'Services - WHC'!$D$10:$F$109,2,FALSE)="",VLOOKUP(D215,'Services - WHC'!$D$10:$F$109,2,FALSE)="[Enter service]"),"",VLOOKUP(D215,'Services - WHC'!$D$10:$F$109,2,FALSE))</f>
        <v>Legal Services</v>
      </c>
      <c r="F215" s="251" t="str">
        <f>IF(OR(VLOOKUP(D215,'Services - WHC'!$D$10:$F$109,3,FALSE)="",VLOOKUP(D215,'Services - WHC'!$D$10:$F$109,3,FALSE)="[Select]"),"",VLOOKUP(D215,'Services - WHC'!$D$10:$F$109,3,FALSE))</f>
        <v>INTERNAL</v>
      </c>
      <c r="G215" s="255" t="s">
        <v>1124</v>
      </c>
      <c r="H215" s="256" t="s">
        <v>1125</v>
      </c>
      <c r="I215" s="31"/>
    </row>
    <row r="216" spans="3:9" ht="12" customHeight="1" x14ac:dyDescent="0.2">
      <c r="C216" s="13"/>
      <c r="D216" s="262"/>
      <c r="E216" s="254" t="str">
        <f t="shared" ref="E216" si="94">E215</f>
        <v>Legal Services</v>
      </c>
      <c r="F216" s="254" t="str">
        <f t="shared" ref="F216" si="95">F215</f>
        <v>INTERNAL</v>
      </c>
      <c r="G216" s="255"/>
      <c r="H216" s="256"/>
      <c r="I216" s="31"/>
    </row>
    <row r="217" spans="3:9" ht="39" customHeight="1" x14ac:dyDescent="0.2">
      <c r="C217" s="13"/>
      <c r="D217" s="262">
        <v>53</v>
      </c>
      <c r="E217" s="250" t="str">
        <f>IF(OR(VLOOKUP(D217,'Services - WHC'!$D$10:$F$109,2,FALSE)="",VLOOKUP(D217,'Services - WHC'!$D$10:$F$109,2,FALSE)="[Enter service]"),"",VLOOKUP(D217,'Services - WHC'!$D$10:$F$109,2,FALSE))</f>
        <v>Libraries</v>
      </c>
      <c r="F217" s="251" t="str">
        <f>IF(OR(VLOOKUP(D217,'Services - WHC'!$D$10:$F$109,3,FALSE)="",VLOOKUP(D217,'Services - WHC'!$D$10:$F$109,3,FALSE)="[Select]"),"",VLOOKUP(D217,'Services - WHC'!$D$10:$F$109,3,FALSE))</f>
        <v>EXTERNAL</v>
      </c>
      <c r="G217" s="565" t="s">
        <v>938</v>
      </c>
      <c r="H217" s="567" t="s">
        <v>961</v>
      </c>
      <c r="I217" s="31"/>
    </row>
    <row r="218" spans="3:9" ht="33" customHeight="1" x14ac:dyDescent="0.2">
      <c r="C218" s="13"/>
      <c r="D218" s="262"/>
      <c r="E218" s="254" t="str">
        <f t="shared" ref="E218:E221" si="96">E217</f>
        <v>Libraries</v>
      </c>
      <c r="F218" s="254" t="str">
        <f t="shared" ref="F218:F221" si="97">F217</f>
        <v>EXTERNAL</v>
      </c>
      <c r="G218" s="255" t="s">
        <v>939</v>
      </c>
      <c r="H218" s="464" t="s">
        <v>962</v>
      </c>
      <c r="I218" s="31"/>
    </row>
    <row r="219" spans="3:9" ht="12" customHeight="1" x14ac:dyDescent="0.2">
      <c r="C219" s="13"/>
      <c r="D219" s="262"/>
      <c r="E219" s="254" t="str">
        <f t="shared" si="96"/>
        <v>Libraries</v>
      </c>
      <c r="F219" s="254" t="str">
        <f t="shared" si="97"/>
        <v>EXTERNAL</v>
      </c>
      <c r="G219" s="255" t="s">
        <v>940</v>
      </c>
      <c r="H219" s="464" t="s">
        <v>963</v>
      </c>
      <c r="I219" s="31"/>
    </row>
    <row r="220" spans="3:9" ht="28.5" customHeight="1" x14ac:dyDescent="0.2">
      <c r="C220" s="13"/>
      <c r="D220" s="262"/>
      <c r="E220" s="254" t="str">
        <f t="shared" si="96"/>
        <v>Libraries</v>
      </c>
      <c r="F220" s="254" t="str">
        <f t="shared" si="97"/>
        <v>EXTERNAL</v>
      </c>
      <c r="G220" s="255" t="s">
        <v>941</v>
      </c>
      <c r="H220" s="464" t="s">
        <v>964</v>
      </c>
      <c r="I220" s="31"/>
    </row>
    <row r="221" spans="3:9" ht="12" customHeight="1" x14ac:dyDescent="0.2">
      <c r="C221" s="13"/>
      <c r="D221" s="262"/>
      <c r="E221" s="254" t="str">
        <f t="shared" si="96"/>
        <v>Libraries</v>
      </c>
      <c r="F221" s="254" t="str">
        <f t="shared" si="97"/>
        <v>EXTERNAL</v>
      </c>
      <c r="G221" s="255"/>
      <c r="H221" s="464"/>
      <c r="I221" s="31"/>
    </row>
    <row r="222" spans="3:9" ht="12" customHeight="1" x14ac:dyDescent="0.2">
      <c r="C222" s="13"/>
      <c r="D222" s="262">
        <v>54</v>
      </c>
      <c r="E222" s="250" t="str">
        <f>IF(OR(VLOOKUP(D222,'Services - WHC'!$D$10:$F$109,2,FALSE)="",VLOOKUP(D222,'Services - WHC'!$D$10:$F$109,2,FALSE)="[Enter service]"),"",VLOOKUP(D222,'Services - WHC'!$D$10:$F$109,2,FALSE))</f>
        <v>Local Laws</v>
      </c>
      <c r="F222" s="251" t="str">
        <f>IF(OR(VLOOKUP(D222,'Services - WHC'!$D$10:$F$109,3,FALSE)="",VLOOKUP(D222,'Services - WHC'!$D$10:$F$109,3,FALSE)="[Select]"),"",VLOOKUP(D222,'Services - WHC'!$D$10:$F$109,3,FALSE))</f>
        <v>EXTERNAL</v>
      </c>
      <c r="G222" s="255" t="s">
        <v>1054</v>
      </c>
      <c r="H222" s="464" t="s">
        <v>1053</v>
      </c>
      <c r="I222" s="31"/>
    </row>
    <row r="223" spans="3:9" ht="12" customHeight="1" x14ac:dyDescent="0.2">
      <c r="C223" s="13"/>
      <c r="D223" s="262"/>
      <c r="E223" s="568"/>
      <c r="F223" s="537"/>
      <c r="G223" s="255" t="s">
        <v>1055</v>
      </c>
      <c r="H223" s="256" t="s">
        <v>1053</v>
      </c>
      <c r="I223" s="31"/>
    </row>
    <row r="224" spans="3:9" ht="12" customHeight="1" x14ac:dyDescent="0.2">
      <c r="C224" s="13"/>
      <c r="D224" s="262"/>
      <c r="E224" s="568"/>
      <c r="F224" s="537"/>
      <c r="G224" s="569" t="s">
        <v>1024</v>
      </c>
      <c r="H224" s="256" t="s">
        <v>1025</v>
      </c>
      <c r="I224" s="31"/>
    </row>
    <row r="225" spans="3:9" ht="12" customHeight="1" x14ac:dyDescent="0.2">
      <c r="C225" s="13"/>
      <c r="D225" s="262"/>
      <c r="E225" s="568"/>
      <c r="F225" s="537"/>
      <c r="G225" s="569" t="s">
        <v>1026</v>
      </c>
      <c r="H225" s="256" t="s">
        <v>1027</v>
      </c>
      <c r="I225" s="31"/>
    </row>
    <row r="226" spans="3:9" ht="12" customHeight="1" x14ac:dyDescent="0.2">
      <c r="C226" s="13"/>
      <c r="D226" s="262"/>
      <c r="E226" s="254" t="str">
        <f>E222</f>
        <v>Local Laws</v>
      </c>
      <c r="F226" s="254" t="str">
        <f>F222</f>
        <v>EXTERNAL</v>
      </c>
      <c r="G226" s="569" t="s">
        <v>1028</v>
      </c>
      <c r="H226" s="256" t="s">
        <v>1029</v>
      </c>
      <c r="I226" s="31"/>
    </row>
    <row r="227" spans="3:9" ht="28.5" customHeight="1" x14ac:dyDescent="0.2">
      <c r="C227" s="13"/>
      <c r="D227" s="262"/>
      <c r="E227" s="254" t="str">
        <f t="shared" ref="E227:E229" si="98">E226</f>
        <v>Local Laws</v>
      </c>
      <c r="F227" s="254" t="str">
        <f t="shared" ref="F227:F229" si="99">F226</f>
        <v>EXTERNAL</v>
      </c>
      <c r="G227" s="538" t="s">
        <v>1057</v>
      </c>
      <c r="H227" s="256" t="s">
        <v>1056</v>
      </c>
      <c r="I227" s="31"/>
    </row>
    <row r="228" spans="3:9" ht="12" customHeight="1" x14ac:dyDescent="0.2">
      <c r="C228" s="13"/>
      <c r="D228" s="262"/>
      <c r="E228" s="254" t="str">
        <f t="shared" si="98"/>
        <v>Local Laws</v>
      </c>
      <c r="F228" s="254" t="str">
        <f t="shared" si="99"/>
        <v>EXTERNAL</v>
      </c>
      <c r="G228" s="538" t="s">
        <v>1058</v>
      </c>
      <c r="H228" s="256" t="s">
        <v>1059</v>
      </c>
      <c r="I228" s="31"/>
    </row>
    <row r="229" spans="3:9" ht="12" customHeight="1" x14ac:dyDescent="0.2">
      <c r="C229" s="13"/>
      <c r="D229" s="262"/>
      <c r="E229" s="254" t="str">
        <f t="shared" si="98"/>
        <v>Local Laws</v>
      </c>
      <c r="F229" s="254" t="str">
        <f t="shared" si="99"/>
        <v>EXTERNAL</v>
      </c>
      <c r="G229" s="255"/>
      <c r="H229" s="256"/>
      <c r="I229" s="31"/>
    </row>
    <row r="230" spans="3:9" ht="12" customHeight="1" x14ac:dyDescent="0.2">
      <c r="C230" s="13"/>
      <c r="D230" s="262">
        <v>55</v>
      </c>
      <c r="E230" s="250" t="str">
        <f>IF(OR(VLOOKUP(D230,'Services - WHC'!$D$10:$F$109,2,FALSE)="",VLOOKUP(D230,'Services - WHC'!$D$10:$F$109,2,FALSE)="[Enter service]"),"",VLOOKUP(D230,'Services - WHC'!$D$10:$F$109,2,FALSE))</f>
        <v>Maintain and manage council's fleet and plant</v>
      </c>
      <c r="F230" s="251" t="str">
        <f>IF(OR(VLOOKUP(D230,'Services - WHC'!$D$10:$F$109,3,FALSE)="",VLOOKUP(D230,'Services - WHC'!$D$10:$F$109,3,FALSE)="[Select]"),"",VLOOKUP(D230,'Services - WHC'!$D$10:$F$109,3,FALSE))</f>
        <v>INTERNAL</v>
      </c>
      <c r="G230" s="255" t="s">
        <v>572</v>
      </c>
      <c r="H230" s="253" t="s">
        <v>1062</v>
      </c>
      <c r="I230" s="31"/>
    </row>
    <row r="231" spans="3:9" ht="12" customHeight="1" x14ac:dyDescent="0.2">
      <c r="C231" s="13"/>
      <c r="D231" s="262"/>
      <c r="E231" s="254" t="str">
        <f t="shared" ref="E231" si="100">E230</f>
        <v>Maintain and manage council's fleet and plant</v>
      </c>
      <c r="F231" s="254" t="str">
        <f t="shared" ref="F231" si="101">F230</f>
        <v>INTERNAL</v>
      </c>
      <c r="G231" s="255"/>
      <c r="H231" s="256"/>
      <c r="I231" s="31"/>
    </row>
    <row r="232" spans="3:9" ht="36" customHeight="1" x14ac:dyDescent="0.2">
      <c r="C232" s="13"/>
      <c r="D232" s="262">
        <v>56</v>
      </c>
      <c r="E232" s="250" t="str">
        <f>IF(OR(VLOOKUP(D232,'Services - WHC'!$D$10:$F$109,2,FALSE)="",VLOOKUP(D232,'Services - WHC'!$D$10:$F$109,2,FALSE)="[Enter service]"),"",VLOOKUP(D232,'Services - WHC'!$D$10:$F$109,2,FALSE))</f>
        <v>Manager Building Services</v>
      </c>
      <c r="F232" s="251" t="str">
        <f>IF(OR(VLOOKUP(D232,'Services - WHC'!$D$10:$F$109,3,FALSE)="",VLOOKUP(D232,'Services - WHC'!$D$10:$F$109,3,FALSE)="[Select]"),"",VLOOKUP(D232,'Services - WHC'!$D$10:$F$109,3,FALSE))</f>
        <v>INTERNAL</v>
      </c>
      <c r="G232" s="465" t="s">
        <v>1033</v>
      </c>
      <c r="H232" s="253"/>
      <c r="I232" s="31"/>
    </row>
    <row r="233" spans="3:9" ht="12" customHeight="1" x14ac:dyDescent="0.2">
      <c r="C233" s="13"/>
      <c r="D233" s="262"/>
      <c r="E233" s="254" t="str">
        <f t="shared" ref="E233" si="102">E232</f>
        <v>Manager Building Services</v>
      </c>
      <c r="F233" s="254" t="str">
        <f t="shared" ref="F233" si="103">F232</f>
        <v>INTERNAL</v>
      </c>
      <c r="G233" s="255"/>
      <c r="H233" s="256"/>
      <c r="I233" s="31"/>
    </row>
    <row r="234" spans="3:9" ht="27.75" customHeight="1" x14ac:dyDescent="0.2">
      <c r="C234" s="13"/>
      <c r="D234" s="262">
        <v>57</v>
      </c>
      <c r="E234" s="250" t="str">
        <f>IF(OR(VLOOKUP(D234,'Services - WHC'!$D$10:$F$109,2,FALSE)="",VLOOKUP(D234,'Services - WHC'!$D$10:$F$109,2,FALSE)="[Enter service]"),"",VLOOKUP(D234,'Services - WHC'!$D$10:$F$109,2,FALSE))</f>
        <v>Maternal and Child Health</v>
      </c>
      <c r="F234" s="251" t="str">
        <f>IF(OR(VLOOKUP(D234,'Services - WHC'!$D$10:$F$109,3,FALSE)="",VLOOKUP(D234,'Services - WHC'!$D$10:$F$109,3,FALSE)="[Select]"),"",VLOOKUP(D234,'Services - WHC'!$D$10:$F$109,3,FALSE))</f>
        <v>EXTERNAL</v>
      </c>
      <c r="G234" s="252" t="s">
        <v>997</v>
      </c>
      <c r="H234" s="562" t="s">
        <v>998</v>
      </c>
      <c r="I234" s="31"/>
    </row>
    <row r="235" spans="3:9" ht="12" customHeight="1" x14ac:dyDescent="0.2">
      <c r="C235" s="13"/>
      <c r="D235" s="262"/>
      <c r="E235" s="254" t="str">
        <f t="shared" ref="E235:E243" si="104">E234</f>
        <v>Maternal and Child Health</v>
      </c>
      <c r="F235" s="254" t="str">
        <f t="shared" ref="F235:F243" si="105">F234</f>
        <v>EXTERNAL</v>
      </c>
      <c r="G235" s="512" t="s">
        <v>693</v>
      </c>
      <c r="H235" s="464" t="s">
        <v>1007</v>
      </c>
      <c r="I235" s="31"/>
    </row>
    <row r="236" spans="3:9" x14ac:dyDescent="0.2">
      <c r="C236" s="13"/>
      <c r="D236" s="262"/>
      <c r="E236" s="254" t="str">
        <f t="shared" si="104"/>
        <v>Maternal and Child Health</v>
      </c>
      <c r="F236" s="254" t="str">
        <f t="shared" si="105"/>
        <v>EXTERNAL</v>
      </c>
      <c r="G236" s="512" t="s">
        <v>694</v>
      </c>
      <c r="H236" s="561" t="s">
        <v>1008</v>
      </c>
      <c r="I236" s="31"/>
    </row>
    <row r="237" spans="3:9" ht="12" customHeight="1" x14ac:dyDescent="0.2">
      <c r="C237" s="13"/>
      <c r="D237" s="262"/>
      <c r="E237" s="254" t="str">
        <f t="shared" si="104"/>
        <v>Maternal and Child Health</v>
      </c>
      <c r="F237" s="254" t="str">
        <f t="shared" si="105"/>
        <v>EXTERNAL</v>
      </c>
      <c r="G237" s="512" t="s">
        <v>695</v>
      </c>
      <c r="H237" s="561" t="s">
        <v>1009</v>
      </c>
      <c r="I237" s="31"/>
    </row>
    <row r="238" spans="3:9" ht="12" customHeight="1" x14ac:dyDescent="0.2">
      <c r="C238" s="13"/>
      <c r="D238" s="262"/>
      <c r="E238" s="254"/>
      <c r="F238" s="254"/>
      <c r="G238" s="512" t="s">
        <v>696</v>
      </c>
      <c r="H238" s="561" t="s">
        <v>999</v>
      </c>
      <c r="I238" s="31"/>
    </row>
    <row r="239" spans="3:9" ht="12" customHeight="1" x14ac:dyDescent="0.2">
      <c r="C239" s="13"/>
      <c r="D239" s="262"/>
      <c r="E239" s="254" t="str">
        <f>E237</f>
        <v>Maternal and Child Health</v>
      </c>
      <c r="F239" s="254" t="str">
        <f>F237</f>
        <v>EXTERNAL</v>
      </c>
      <c r="G239" s="512" t="s">
        <v>697</v>
      </c>
      <c r="H239" s="561" t="s">
        <v>1000</v>
      </c>
      <c r="I239" s="31"/>
    </row>
    <row r="240" spans="3:9" ht="12" customHeight="1" x14ac:dyDescent="0.2">
      <c r="C240" s="13"/>
      <c r="D240" s="262"/>
      <c r="E240" s="254" t="str">
        <f t="shared" si="104"/>
        <v>Maternal and Child Health</v>
      </c>
      <c r="F240" s="254" t="str">
        <f t="shared" si="105"/>
        <v>EXTERNAL</v>
      </c>
      <c r="G240" s="512" t="s">
        <v>698</v>
      </c>
      <c r="H240" s="561" t="s">
        <v>1001</v>
      </c>
      <c r="I240" s="31"/>
    </row>
    <row r="241" spans="3:9" ht="12" customHeight="1" x14ac:dyDescent="0.2">
      <c r="C241" s="13"/>
      <c r="D241" s="262"/>
      <c r="E241" s="254" t="str">
        <f t="shared" si="104"/>
        <v>Maternal and Child Health</v>
      </c>
      <c r="F241" s="254" t="str">
        <f t="shared" si="105"/>
        <v>EXTERNAL</v>
      </c>
      <c r="G241" s="512" t="s">
        <v>699</v>
      </c>
      <c r="H241" s="561" t="s">
        <v>1002</v>
      </c>
      <c r="I241" s="31"/>
    </row>
    <row r="242" spans="3:9" ht="12" customHeight="1" x14ac:dyDescent="0.2">
      <c r="C242" s="13"/>
      <c r="D242" s="262"/>
      <c r="E242" s="254" t="str">
        <f t="shared" si="104"/>
        <v>Maternal and Child Health</v>
      </c>
      <c r="F242" s="254" t="str">
        <f t="shared" si="105"/>
        <v>EXTERNAL</v>
      </c>
      <c r="G242" s="512" t="s">
        <v>700</v>
      </c>
      <c r="H242" s="561" t="s">
        <v>1003</v>
      </c>
      <c r="I242" s="31"/>
    </row>
    <row r="243" spans="3:9" ht="12" customHeight="1" x14ac:dyDescent="0.2">
      <c r="C243" s="13"/>
      <c r="D243" s="262"/>
      <c r="E243" s="254" t="str">
        <f t="shared" si="104"/>
        <v>Maternal and Child Health</v>
      </c>
      <c r="F243" s="254" t="str">
        <f t="shared" si="105"/>
        <v>EXTERNAL</v>
      </c>
      <c r="G243" s="512" t="s">
        <v>701</v>
      </c>
      <c r="H243" s="561" t="s">
        <v>1004</v>
      </c>
      <c r="I243" s="31"/>
    </row>
    <row r="244" spans="3:9" ht="12" customHeight="1" x14ac:dyDescent="0.2">
      <c r="C244" s="13"/>
      <c r="D244" s="262"/>
      <c r="E244" s="254"/>
      <c r="F244" s="254"/>
      <c r="G244" s="255" t="s">
        <v>1005</v>
      </c>
      <c r="H244" s="561" t="s">
        <v>1006</v>
      </c>
      <c r="I244" s="31"/>
    </row>
    <row r="245" spans="3:9" ht="33.75" customHeight="1" x14ac:dyDescent="0.2">
      <c r="C245" s="13"/>
      <c r="D245" s="262"/>
      <c r="E245" s="254"/>
      <c r="F245" s="254"/>
      <c r="G245" s="570" t="s">
        <v>970</v>
      </c>
      <c r="H245" s="561" t="s">
        <v>971</v>
      </c>
      <c r="I245" s="31"/>
    </row>
    <row r="246" spans="3:9" ht="22.5" customHeight="1" x14ac:dyDescent="0.2">
      <c r="C246" s="13"/>
      <c r="D246" s="262"/>
      <c r="E246" s="254"/>
      <c r="F246" s="254"/>
      <c r="G246" s="571" t="s">
        <v>972</v>
      </c>
      <c r="H246" s="561" t="s">
        <v>974</v>
      </c>
      <c r="I246" s="31"/>
    </row>
    <row r="247" spans="3:9" ht="22.5" customHeight="1" x14ac:dyDescent="0.2">
      <c r="C247" s="13"/>
      <c r="D247" s="262"/>
      <c r="E247" s="254"/>
      <c r="F247" s="254"/>
      <c r="G247" s="571" t="s">
        <v>973</v>
      </c>
      <c r="H247" s="561" t="s">
        <v>975</v>
      </c>
      <c r="I247" s="31"/>
    </row>
    <row r="248" spans="3:9" ht="47.25" customHeight="1" x14ac:dyDescent="0.2">
      <c r="C248" s="13"/>
      <c r="D248" s="262"/>
      <c r="E248" s="254" t="str">
        <f>E243</f>
        <v>Maternal and Child Health</v>
      </c>
      <c r="F248" s="254" t="str">
        <f>F243</f>
        <v>EXTERNAL</v>
      </c>
      <c r="G248" s="255" t="s">
        <v>1101</v>
      </c>
      <c r="H248" s="464" t="s">
        <v>1102</v>
      </c>
      <c r="I248" s="31"/>
    </row>
    <row r="249" spans="3:9" ht="12" customHeight="1" x14ac:dyDescent="0.2">
      <c r="C249" s="13"/>
      <c r="D249" s="262">
        <v>58</v>
      </c>
      <c r="E249" s="250" t="str">
        <f>IF(OR(VLOOKUP(D249,'Services - WHC'!$D$10:$F$109,2,FALSE)="",VLOOKUP(D249,'Services - WHC'!$D$10:$F$109,2,FALSE)="[Enter service]"),"",VLOOKUP(D249,'Services - WHC'!$D$10:$F$109,2,FALSE))</f>
        <v>Network and Helpdesk</v>
      </c>
      <c r="F249" s="251" t="str">
        <f>IF(OR(VLOOKUP(D249,'Services - WHC'!$D$10:$F$109,3,FALSE)="",VLOOKUP(D249,'Services - WHC'!$D$10:$F$109,3,FALSE)="[Select]"),"",VLOOKUP(D249,'Services - WHC'!$D$10:$F$109,3,FALSE))</f>
        <v>INTERNAL</v>
      </c>
      <c r="G249" s="252" t="s">
        <v>765</v>
      </c>
      <c r="H249" s="253" t="s">
        <v>774</v>
      </c>
      <c r="I249" s="31"/>
    </row>
    <row r="250" spans="3:9" ht="12" customHeight="1" x14ac:dyDescent="0.2">
      <c r="C250" s="13"/>
      <c r="D250" s="262"/>
      <c r="E250" s="254" t="str">
        <f t="shared" ref="E250:E253" si="106">E249</f>
        <v>Network and Helpdesk</v>
      </c>
      <c r="F250" s="254" t="str">
        <f t="shared" ref="F250:F253" si="107">F249</f>
        <v>INTERNAL</v>
      </c>
      <c r="G250" s="255" t="s">
        <v>767</v>
      </c>
      <c r="H250" s="464" t="s">
        <v>775</v>
      </c>
      <c r="I250" s="31"/>
    </row>
    <row r="251" spans="3:9" ht="12" customHeight="1" x14ac:dyDescent="0.2">
      <c r="C251" s="13"/>
      <c r="D251" s="262"/>
      <c r="E251" s="254" t="str">
        <f t="shared" si="106"/>
        <v>Network and Helpdesk</v>
      </c>
      <c r="F251" s="254" t="str">
        <f t="shared" si="107"/>
        <v>INTERNAL</v>
      </c>
      <c r="G251" s="255" t="s">
        <v>770</v>
      </c>
      <c r="H251" s="464" t="s">
        <v>771</v>
      </c>
      <c r="I251" s="31"/>
    </row>
    <row r="252" spans="3:9" ht="12" customHeight="1" x14ac:dyDescent="0.2">
      <c r="C252" s="13"/>
      <c r="D252" s="262"/>
      <c r="E252" s="254" t="str">
        <f t="shared" si="106"/>
        <v>Network and Helpdesk</v>
      </c>
      <c r="F252" s="254" t="str">
        <f t="shared" si="107"/>
        <v>INTERNAL</v>
      </c>
      <c r="G252" s="255" t="s">
        <v>772</v>
      </c>
      <c r="H252" s="256" t="s">
        <v>776</v>
      </c>
      <c r="I252" s="31"/>
    </row>
    <row r="253" spans="3:9" ht="12" customHeight="1" x14ac:dyDescent="0.2">
      <c r="C253" s="13"/>
      <c r="D253" s="262"/>
      <c r="E253" s="254" t="str">
        <f t="shared" si="106"/>
        <v>Network and Helpdesk</v>
      </c>
      <c r="F253" s="254" t="str">
        <f t="shared" si="107"/>
        <v>INTERNAL</v>
      </c>
      <c r="G253" s="255"/>
      <c r="H253" s="256"/>
      <c r="I253" s="31"/>
    </row>
    <row r="254" spans="3:9" ht="12" customHeight="1" x14ac:dyDescent="0.2">
      <c r="C254" s="13"/>
      <c r="D254" s="262">
        <v>59</v>
      </c>
      <c r="E254" s="250" t="str">
        <f>IF(OR(VLOOKUP(D254,'Services - WHC'!$D$10:$F$109,2,FALSE)="",VLOOKUP(D254,'Services - WHC'!$D$10:$F$109,2,FALSE)="[Enter service]"),"",VLOOKUP(D254,'Services - WHC'!$D$10:$F$109,2,FALSE))</f>
        <v>Organisational Performance</v>
      </c>
      <c r="F254" s="251" t="str">
        <f>IF(OR(VLOOKUP(D254,'Services - WHC'!$D$10:$F$109,3,FALSE)="",VLOOKUP(D254,'Services - WHC'!$D$10:$F$109,3,FALSE)="[Select]"),"",VLOOKUP(D254,'Services - WHC'!$D$10:$F$109,3,FALSE))</f>
        <v>INTERNAL</v>
      </c>
      <c r="G254" s="252" t="s">
        <v>981</v>
      </c>
      <c r="H254" s="253" t="s">
        <v>607</v>
      </c>
      <c r="I254" s="31"/>
    </row>
    <row r="255" spans="3:9" ht="12" customHeight="1" x14ac:dyDescent="0.2">
      <c r="C255" s="13"/>
      <c r="D255" s="262"/>
      <c r="E255" s="254" t="str">
        <f t="shared" ref="E255:E256" si="108">E254</f>
        <v>Organisational Performance</v>
      </c>
      <c r="F255" s="254" t="str">
        <f t="shared" ref="F255:F256" si="109">F254</f>
        <v>INTERNAL</v>
      </c>
      <c r="G255" s="255" t="s">
        <v>1120</v>
      </c>
      <c r="H255" s="464" t="s">
        <v>982</v>
      </c>
      <c r="I255" s="31"/>
    </row>
    <row r="256" spans="3:9" ht="12" customHeight="1" x14ac:dyDescent="0.2">
      <c r="C256" s="13"/>
      <c r="D256" s="262"/>
      <c r="E256" s="254" t="str">
        <f t="shared" si="108"/>
        <v>Organisational Performance</v>
      </c>
      <c r="F256" s="254" t="str">
        <f t="shared" si="109"/>
        <v>INTERNAL</v>
      </c>
      <c r="G256" s="255" t="s">
        <v>1121</v>
      </c>
      <c r="H256" s="464" t="s">
        <v>985</v>
      </c>
      <c r="I256" s="31"/>
    </row>
    <row r="257" spans="3:9" ht="12" customHeight="1" x14ac:dyDescent="0.2">
      <c r="C257" s="13"/>
      <c r="D257" s="262"/>
      <c r="E257" s="254"/>
      <c r="F257" s="254"/>
      <c r="G257" s="255" t="s">
        <v>983</v>
      </c>
      <c r="H257" s="256" t="s">
        <v>984</v>
      </c>
      <c r="I257" s="31"/>
    </row>
    <row r="258" spans="3:9" ht="12" customHeight="1" x14ac:dyDescent="0.2">
      <c r="C258" s="13"/>
      <c r="D258" s="262"/>
      <c r="E258" s="254"/>
      <c r="F258" s="254"/>
      <c r="G258" s="570" t="s">
        <v>737</v>
      </c>
      <c r="H258" s="256" t="s">
        <v>739</v>
      </c>
      <c r="I258" s="31"/>
    </row>
    <row r="259" spans="3:9" ht="12" customHeight="1" x14ac:dyDescent="0.2">
      <c r="C259" s="13"/>
      <c r="D259" s="262"/>
      <c r="E259" s="254"/>
      <c r="F259" s="254"/>
      <c r="G259" s="570" t="s">
        <v>738</v>
      </c>
      <c r="H259" s="256" t="s">
        <v>986</v>
      </c>
      <c r="I259" s="31"/>
    </row>
    <row r="260" spans="3:9" ht="12" customHeight="1" x14ac:dyDescent="0.2">
      <c r="C260" s="13"/>
      <c r="D260" s="262"/>
      <c r="E260" s="254"/>
      <c r="F260" s="254"/>
      <c r="G260" s="573" t="s">
        <v>987</v>
      </c>
      <c r="H260" s="256" t="s">
        <v>739</v>
      </c>
      <c r="I260" s="31"/>
    </row>
    <row r="261" spans="3:9" ht="33" customHeight="1" x14ac:dyDescent="0.2">
      <c r="C261" s="13"/>
      <c r="D261" s="262"/>
      <c r="E261" s="254"/>
      <c r="F261" s="254"/>
      <c r="G261" s="574" t="s">
        <v>1123</v>
      </c>
      <c r="H261" s="256" t="s">
        <v>740</v>
      </c>
      <c r="I261" s="31"/>
    </row>
    <row r="262" spans="3:9" ht="12" customHeight="1" x14ac:dyDescent="0.2">
      <c r="C262" s="13"/>
      <c r="D262" s="262"/>
      <c r="E262" s="254"/>
      <c r="F262" s="254"/>
      <c r="G262" s="573" t="s">
        <v>1122</v>
      </c>
      <c r="H262" s="256" t="s">
        <v>740</v>
      </c>
      <c r="I262" s="31"/>
    </row>
    <row r="263" spans="3:9" ht="12" customHeight="1" x14ac:dyDescent="0.2">
      <c r="C263" s="13"/>
      <c r="D263" s="262"/>
      <c r="E263" s="254" t="str">
        <f>E256</f>
        <v>Organisational Performance</v>
      </c>
      <c r="F263" s="254" t="str">
        <f>F256</f>
        <v>INTERNAL</v>
      </c>
      <c r="G263" s="518"/>
      <c r="H263" s="256"/>
      <c r="I263" s="31"/>
    </row>
    <row r="264" spans="3:9" ht="53.25" customHeight="1" x14ac:dyDescent="0.2">
      <c r="C264" s="13"/>
      <c r="D264" s="262">
        <v>60</v>
      </c>
      <c r="E264" s="250" t="str">
        <f>IF(OR(VLOOKUP(D264,'Services - WHC'!$D$10:$F$109,2,FALSE)="",VLOOKUP(D264,'Services - WHC'!$D$10:$F$109,2,FALSE)="[Enter service]"),"",VLOOKUP(D264,'Services - WHC'!$D$10:$F$109,2,FALSE))</f>
        <v>Parks &amp; Reserves Management</v>
      </c>
      <c r="F264" s="251" t="str">
        <f>IF(OR(VLOOKUP(D264,'Services - WHC'!$D$10:$F$109,3,FALSE)="",VLOOKUP(D264,'Services - WHC'!$D$10:$F$109,3,FALSE)="[Select]"),"",VLOOKUP(D264,'Services - WHC'!$D$10:$F$109,3,FALSE))</f>
        <v>INTERNAL</v>
      </c>
      <c r="G264" s="564" t="s">
        <v>847</v>
      </c>
      <c r="H264" s="253"/>
      <c r="I264" s="31"/>
    </row>
    <row r="265" spans="3:9" ht="12" customHeight="1" x14ac:dyDescent="0.2">
      <c r="C265" s="13"/>
      <c r="D265" s="262"/>
      <c r="E265" s="254" t="str">
        <f t="shared" ref="E265:E266" si="110">E264</f>
        <v>Parks &amp; Reserves Management</v>
      </c>
      <c r="F265" s="254" t="str">
        <f t="shared" ref="F265:F266" si="111">F264</f>
        <v>INTERNAL</v>
      </c>
      <c r="G265" s="255"/>
      <c r="H265" s="256"/>
      <c r="I265" s="31"/>
    </row>
    <row r="266" spans="3:9" ht="12" customHeight="1" x14ac:dyDescent="0.2">
      <c r="C266" s="13"/>
      <c r="D266" s="262"/>
      <c r="E266" s="254" t="str">
        <f t="shared" si="110"/>
        <v>Parks &amp; Reserves Management</v>
      </c>
      <c r="F266" s="254" t="str">
        <f t="shared" si="111"/>
        <v>INTERNAL</v>
      </c>
      <c r="G266" s="255"/>
      <c r="H266" s="256"/>
      <c r="I266" s="31"/>
    </row>
    <row r="267" spans="3:9" ht="12" customHeight="1" x14ac:dyDescent="0.2">
      <c r="C267" s="13"/>
      <c r="D267" s="262">
        <v>61</v>
      </c>
      <c r="E267" s="250" t="str">
        <f>IF(OR(VLOOKUP(D267,'Services - WHC'!$D$10:$F$109,2,FALSE)="",VLOOKUP(D267,'Services - WHC'!$D$10:$F$109,2,FALSE)="[Enter service]"),"",VLOOKUP(D267,'Services - WHC'!$D$10:$F$109,2,FALSE))</f>
        <v>Parks Services</v>
      </c>
      <c r="F267" s="251" t="str">
        <f>IF(OR(VLOOKUP(D267,'Services - WHC'!$D$10:$F$109,3,FALSE)="",VLOOKUP(D267,'Services - WHC'!$D$10:$F$109,3,FALSE)="[Select]"),"",VLOOKUP(D267,'Services - WHC'!$D$10:$F$109,3,FALSE))</f>
        <v>EXTERNAL</v>
      </c>
      <c r="G267" s="255" t="s">
        <v>1112</v>
      </c>
      <c r="H267" s="464" t="s">
        <v>1113</v>
      </c>
      <c r="I267" s="31"/>
    </row>
    <row r="268" spans="3:9" ht="27.75" customHeight="1" x14ac:dyDescent="0.2">
      <c r="C268" s="13"/>
      <c r="D268" s="262"/>
      <c r="E268" s="254" t="str">
        <f t="shared" ref="E268:E272" si="112">E267</f>
        <v>Parks Services</v>
      </c>
      <c r="F268" s="254" t="str">
        <f t="shared" ref="F268:F272" si="113">F267</f>
        <v>EXTERNAL</v>
      </c>
      <c r="G268" s="255" t="s">
        <v>1114</v>
      </c>
      <c r="H268" s="464" t="s">
        <v>1115</v>
      </c>
      <c r="I268" s="31"/>
    </row>
    <row r="269" spans="3:9" ht="34.5" customHeight="1" x14ac:dyDescent="0.2">
      <c r="C269" s="13"/>
      <c r="D269" s="262"/>
      <c r="E269" s="254" t="str">
        <f t="shared" si="112"/>
        <v>Parks Services</v>
      </c>
      <c r="F269" s="254" t="str">
        <f t="shared" si="113"/>
        <v>EXTERNAL</v>
      </c>
      <c r="G269" s="255" t="s">
        <v>1116</v>
      </c>
      <c r="H269" s="464" t="s">
        <v>1115</v>
      </c>
      <c r="I269" s="31"/>
    </row>
    <row r="270" spans="3:9" ht="27.75" customHeight="1" x14ac:dyDescent="0.2">
      <c r="C270" s="13"/>
      <c r="D270" s="262"/>
      <c r="E270" s="254" t="str">
        <f t="shared" si="112"/>
        <v>Parks Services</v>
      </c>
      <c r="F270" s="254" t="str">
        <f t="shared" si="113"/>
        <v>EXTERNAL</v>
      </c>
      <c r="G270" s="255" t="s">
        <v>1117</v>
      </c>
      <c r="H270" s="464" t="s">
        <v>1115</v>
      </c>
      <c r="I270" s="31"/>
    </row>
    <row r="271" spans="3:9" ht="32.25" customHeight="1" x14ac:dyDescent="0.2">
      <c r="C271" s="13"/>
      <c r="D271" s="262"/>
      <c r="E271" s="254" t="str">
        <f t="shared" si="112"/>
        <v>Parks Services</v>
      </c>
      <c r="F271" s="254" t="str">
        <f t="shared" si="113"/>
        <v>EXTERNAL</v>
      </c>
      <c r="G271" s="255" t="s">
        <v>1118</v>
      </c>
      <c r="H271" s="464" t="s">
        <v>1115</v>
      </c>
      <c r="I271" s="31"/>
    </row>
    <row r="272" spans="3:9" ht="12" customHeight="1" x14ac:dyDescent="0.2">
      <c r="C272" s="13"/>
      <c r="D272" s="262"/>
      <c r="E272" s="254" t="str">
        <f t="shared" si="112"/>
        <v>Parks Services</v>
      </c>
      <c r="F272" s="254" t="str">
        <f t="shared" si="113"/>
        <v>EXTERNAL</v>
      </c>
      <c r="G272" s="255"/>
      <c r="H272" s="256"/>
      <c r="I272" s="31"/>
    </row>
    <row r="273" spans="3:9" ht="79.5" customHeight="1" x14ac:dyDescent="0.2">
      <c r="C273" s="13"/>
      <c r="D273" s="262">
        <v>62</v>
      </c>
      <c r="E273" s="536" t="str">
        <f>IF(OR(VLOOKUP(D273,'Services - WHC'!$D$10:$F$109,2,FALSE)="",VLOOKUP(D273,'Services - WHC'!$D$10:$F$109,2,FALSE)="[Enter service]"),"",VLOOKUP(D273,'Services - WHC'!$D$10:$F$109,2,FALSE))</f>
        <v>Planning and Development Divisional Management</v>
      </c>
      <c r="F273" s="251" t="str">
        <f>IF(OR(VLOOKUP(D273,'Services - WHC'!$D$10:$F$109,3,FALSE)="",VLOOKUP(D273,'Services - WHC'!$D$10:$F$109,3,FALSE)="[Select]"),"",VLOOKUP(D273,'Services - WHC'!$D$10:$F$109,3,FALSE))</f>
        <v>INTERNAL</v>
      </c>
      <c r="G273" s="252" t="s">
        <v>848</v>
      </c>
      <c r="H273" s="253"/>
      <c r="I273" s="31"/>
    </row>
    <row r="274" spans="3:9" ht="38.25" customHeight="1" x14ac:dyDescent="0.2">
      <c r="C274" s="13"/>
      <c r="D274" s="262">
        <v>63</v>
      </c>
      <c r="E274" s="250" t="str">
        <f>IF(OR(VLOOKUP(D274,'Services - WHC'!$D$10:$F$109,2,FALSE)="",VLOOKUP(D274,'Services - WHC'!$D$10:$F$109,2,FALSE)="[Enter service]"),"",VLOOKUP(D274,'Services - WHC'!$D$10:$F$109,2,FALSE))</f>
        <v>Planning Management</v>
      </c>
      <c r="F274" s="251" t="str">
        <f>IF(OR(VLOOKUP(D274,'Services - WHC'!$D$10:$F$109,3,FALSE)="",VLOOKUP(D274,'Services - WHC'!$D$10:$F$109,3,FALSE)="[Select]"),"",VLOOKUP(D274,'Services - WHC'!$D$10:$F$109,3,FALSE))</f>
        <v>INTERNAL</v>
      </c>
      <c r="G274" s="541" t="s">
        <v>850</v>
      </c>
      <c r="H274" s="253"/>
      <c r="I274" s="31"/>
    </row>
    <row r="275" spans="3:9" ht="12" customHeight="1" x14ac:dyDescent="0.2">
      <c r="C275" s="13"/>
      <c r="D275" s="262"/>
      <c r="E275" s="254" t="str">
        <f t="shared" ref="E275" si="114">E274</f>
        <v>Planning Management</v>
      </c>
      <c r="F275" s="254" t="str">
        <f t="shared" ref="F275" si="115">F274</f>
        <v>INTERNAL</v>
      </c>
      <c r="G275" s="255"/>
      <c r="H275" s="256"/>
      <c r="I275" s="31"/>
    </row>
    <row r="276" spans="3:9" ht="42.75" customHeight="1" x14ac:dyDescent="0.2">
      <c r="C276" s="13"/>
      <c r="D276" s="262">
        <v>64</v>
      </c>
      <c r="E276" s="250" t="str">
        <f>IF(OR(VLOOKUP(D276,'Services - WHC'!$D$10:$F$109,2,FALSE)="",VLOOKUP(D276,'Services - WHC'!$D$10:$F$109,2,FALSE)="[Enter service]"),"",VLOOKUP(D276,'Services - WHC'!$D$10:$F$109,2,FALSE))</f>
        <v>Property Rates &amp; Valuation Management</v>
      </c>
      <c r="F276" s="251" t="str">
        <f>IF(OR(VLOOKUP(D276,'Services - WHC'!$D$10:$F$109,3,FALSE)="",VLOOKUP(D276,'Services - WHC'!$D$10:$F$109,3,FALSE)="[Select]"),"",VLOOKUP(D276,'Services - WHC'!$D$10:$F$109,3,FALSE))</f>
        <v>INTERNAL</v>
      </c>
      <c r="G276" s="252" t="s">
        <v>849</v>
      </c>
      <c r="H276" s="253"/>
      <c r="I276" s="31"/>
    </row>
    <row r="277" spans="3:9" ht="12" customHeight="1" x14ac:dyDescent="0.2">
      <c r="C277" s="13"/>
      <c r="D277" s="262"/>
      <c r="E277" s="254" t="str">
        <f t="shared" ref="E277" si="116">E276</f>
        <v>Property Rates &amp; Valuation Management</v>
      </c>
      <c r="F277" s="254" t="str">
        <f t="shared" ref="F277" si="117">F276</f>
        <v>INTERNAL</v>
      </c>
      <c r="G277" s="255"/>
      <c r="H277" s="256"/>
      <c r="I277" s="31"/>
    </row>
    <row r="278" spans="3:9" ht="12" customHeight="1" x14ac:dyDescent="0.2">
      <c r="C278" s="13"/>
      <c r="D278" s="262">
        <v>65</v>
      </c>
      <c r="E278" s="250" t="str">
        <f>IF(OR(VLOOKUP(D278,'Services - WHC'!$D$10:$F$109,2,FALSE)="",VLOOKUP(D278,'Services - WHC'!$D$10:$F$109,2,FALSE)="[Enter service]"),"",VLOOKUP(D278,'Services - WHC'!$D$10:$F$109,2,FALSE))</f>
        <v>Property Services</v>
      </c>
      <c r="F278" s="251" t="str">
        <f>IF(OR(VLOOKUP(D278,'Services - WHC'!$D$10:$F$109,3,FALSE)="",VLOOKUP(D278,'Services - WHC'!$D$10:$F$109,3,FALSE)="[Select]"),"",VLOOKUP(D278,'Services - WHC'!$D$10:$F$109,3,FALSE))</f>
        <v>EXTERNAL</v>
      </c>
      <c r="G278" s="252" t="s">
        <v>725</v>
      </c>
      <c r="H278" s="253" t="s">
        <v>726</v>
      </c>
      <c r="I278" s="31"/>
    </row>
    <row r="279" spans="3:9" ht="12" customHeight="1" x14ac:dyDescent="0.2">
      <c r="C279" s="13"/>
      <c r="D279" s="262"/>
      <c r="E279" s="254" t="str">
        <f t="shared" ref="E279:E283" si="118">E278</f>
        <v>Property Services</v>
      </c>
      <c r="F279" s="254" t="str">
        <f t="shared" ref="F279:F283" si="119">F278</f>
        <v>EXTERNAL</v>
      </c>
      <c r="G279" s="255" t="s">
        <v>727</v>
      </c>
      <c r="H279" s="256" t="s">
        <v>607</v>
      </c>
      <c r="I279" s="31"/>
    </row>
    <row r="280" spans="3:9" ht="12" customHeight="1" x14ac:dyDescent="0.2">
      <c r="C280" s="13"/>
      <c r="D280" s="262"/>
      <c r="E280" s="254" t="str">
        <f t="shared" si="118"/>
        <v>Property Services</v>
      </c>
      <c r="F280" s="254" t="str">
        <f t="shared" si="119"/>
        <v>EXTERNAL</v>
      </c>
      <c r="G280" s="255" t="s">
        <v>728</v>
      </c>
      <c r="H280" s="256" t="s">
        <v>729</v>
      </c>
      <c r="I280" s="31"/>
    </row>
    <row r="281" spans="3:9" ht="21" customHeight="1" x14ac:dyDescent="0.2">
      <c r="C281" s="13"/>
      <c r="D281" s="262"/>
      <c r="E281" s="254" t="str">
        <f t="shared" si="118"/>
        <v>Property Services</v>
      </c>
      <c r="F281" s="254" t="str">
        <f t="shared" si="119"/>
        <v>EXTERNAL</v>
      </c>
      <c r="G281" s="255" t="s">
        <v>730</v>
      </c>
      <c r="H281" s="256" t="s">
        <v>1153</v>
      </c>
      <c r="I281" s="31"/>
    </row>
    <row r="282" spans="3:9" ht="12" customHeight="1" x14ac:dyDescent="0.2">
      <c r="C282" s="13"/>
      <c r="D282" s="262"/>
      <c r="E282" s="254" t="str">
        <f t="shared" si="118"/>
        <v>Property Services</v>
      </c>
      <c r="F282" s="254" t="str">
        <f t="shared" si="119"/>
        <v>EXTERNAL</v>
      </c>
      <c r="G282" s="255" t="s">
        <v>732</v>
      </c>
      <c r="H282" s="256" t="s">
        <v>733</v>
      </c>
      <c r="I282" s="31"/>
    </row>
    <row r="283" spans="3:9" ht="12" customHeight="1" x14ac:dyDescent="0.2">
      <c r="C283" s="13"/>
      <c r="D283" s="262"/>
      <c r="E283" s="254" t="str">
        <f t="shared" si="118"/>
        <v>Property Services</v>
      </c>
      <c r="F283" s="254" t="str">
        <f t="shared" si="119"/>
        <v>EXTERNAL</v>
      </c>
      <c r="G283" s="255"/>
      <c r="H283" s="256"/>
      <c r="I283" s="31"/>
    </row>
    <row r="284" spans="3:9" ht="12" customHeight="1" x14ac:dyDescent="0.2">
      <c r="C284" s="13"/>
      <c r="D284" s="262">
        <v>66</v>
      </c>
      <c r="E284" s="250" t="str">
        <f>IF(OR(VLOOKUP(D284,'Services - WHC'!$D$10:$F$109,2,FALSE)="",VLOOKUP(D284,'Services - WHC'!$D$10:$F$109,2,FALSE)="[Enter service]"),"",VLOOKUP(D284,'Services - WHC'!$D$10:$F$109,2,FALSE))</f>
        <v>Public Health</v>
      </c>
      <c r="F284" s="251" t="str">
        <f>IF(OR(VLOOKUP(D284,'Services - WHC'!$D$10:$F$109,3,FALSE)="",VLOOKUP(D284,'Services - WHC'!$D$10:$F$109,3,FALSE)="[Select]"),"",VLOOKUP(D284,'Services - WHC'!$D$10:$F$109,3,FALSE))</f>
        <v>EXTERNAL</v>
      </c>
      <c r="G284" s="252" t="s">
        <v>524</v>
      </c>
      <c r="H284" s="253" t="s">
        <v>579</v>
      </c>
      <c r="I284" s="31"/>
    </row>
    <row r="285" spans="3:9" ht="12" customHeight="1" x14ac:dyDescent="0.2">
      <c r="C285" s="13"/>
      <c r="D285" s="262"/>
      <c r="E285" s="254" t="str">
        <f t="shared" ref="E285:E289" si="120">E284</f>
        <v>Public Health</v>
      </c>
      <c r="F285" s="254" t="str">
        <f t="shared" ref="F285:F289" si="121">F284</f>
        <v>EXTERNAL</v>
      </c>
      <c r="G285" s="255" t="s">
        <v>525</v>
      </c>
      <c r="H285" s="256" t="s">
        <v>580</v>
      </c>
      <c r="I285" s="31"/>
    </row>
    <row r="286" spans="3:9" ht="12" customHeight="1" x14ac:dyDescent="0.2">
      <c r="C286" s="13"/>
      <c r="D286" s="262"/>
      <c r="E286" s="254" t="str">
        <f t="shared" si="120"/>
        <v>Public Health</v>
      </c>
      <c r="F286" s="254" t="str">
        <f t="shared" si="121"/>
        <v>EXTERNAL</v>
      </c>
      <c r="G286" s="255" t="s">
        <v>526</v>
      </c>
      <c r="H286" s="256" t="s">
        <v>581</v>
      </c>
      <c r="I286" s="31"/>
    </row>
    <row r="287" spans="3:9" ht="12" customHeight="1" x14ac:dyDescent="0.2">
      <c r="C287" s="13"/>
      <c r="D287" s="262"/>
      <c r="E287" s="254" t="str">
        <f t="shared" si="120"/>
        <v>Public Health</v>
      </c>
      <c r="F287" s="254" t="str">
        <f t="shared" si="121"/>
        <v>EXTERNAL</v>
      </c>
      <c r="G287" s="255" t="s">
        <v>386</v>
      </c>
      <c r="H287" s="256" t="s">
        <v>582</v>
      </c>
      <c r="I287" s="31"/>
    </row>
    <row r="288" spans="3:9" ht="12" customHeight="1" x14ac:dyDescent="0.2">
      <c r="C288" s="13"/>
      <c r="D288" s="262"/>
      <c r="E288" s="254" t="str">
        <f t="shared" si="120"/>
        <v>Public Health</v>
      </c>
      <c r="F288" s="254" t="str">
        <f t="shared" si="121"/>
        <v>EXTERNAL</v>
      </c>
      <c r="G288" s="255" t="s">
        <v>387</v>
      </c>
      <c r="H288" s="256" t="s">
        <v>583</v>
      </c>
      <c r="I288" s="31"/>
    </row>
    <row r="289" spans="3:9" ht="12" customHeight="1" x14ac:dyDescent="0.2">
      <c r="C289" s="13"/>
      <c r="D289" s="262"/>
      <c r="E289" s="254" t="str">
        <f t="shared" si="120"/>
        <v>Public Health</v>
      </c>
      <c r="F289" s="254" t="str">
        <f t="shared" si="121"/>
        <v>EXTERNAL</v>
      </c>
      <c r="G289" s="255"/>
      <c r="H289" s="256"/>
      <c r="I289" s="31"/>
    </row>
    <row r="290" spans="3:9" ht="12" customHeight="1" x14ac:dyDescent="0.2">
      <c r="C290" s="13"/>
      <c r="D290" s="262">
        <v>67</v>
      </c>
      <c r="E290" s="250" t="str">
        <f>IF(OR(VLOOKUP(D290,'Services - WHC'!$D$10:$F$109,2,FALSE)="",VLOOKUP(D290,'Services - WHC'!$D$10:$F$109,2,FALSE)="[Enter service]"),"",VLOOKUP(D290,'Services - WHC'!$D$10:$F$109,2,FALSE))</f>
        <v>Public Lighting</v>
      </c>
      <c r="F290" s="251" t="str">
        <f>IF(OR(VLOOKUP(D290,'Services - WHC'!$D$10:$F$109,3,FALSE)="",VLOOKUP(D290,'Services - WHC'!$D$10:$F$109,3,FALSE)="[Select]"),"",VLOOKUP(D290,'Services - WHC'!$D$10:$F$109,3,FALSE))</f>
        <v>EXTERNAL</v>
      </c>
      <c r="G290" s="491" t="s">
        <v>828</v>
      </c>
      <c r="H290" s="256" t="s">
        <v>829</v>
      </c>
      <c r="I290" s="31"/>
    </row>
    <row r="291" spans="3:9" ht="12" customHeight="1" x14ac:dyDescent="0.2">
      <c r="C291" s="13"/>
      <c r="D291" s="262"/>
      <c r="E291" s="254" t="str">
        <f t="shared" ref="E291:E297" si="122">E290</f>
        <v>Public Lighting</v>
      </c>
      <c r="F291" s="254" t="str">
        <f t="shared" ref="F291:F297" si="123">F290</f>
        <v>EXTERNAL</v>
      </c>
      <c r="G291" s="492"/>
      <c r="H291" s="256" t="s">
        <v>830</v>
      </c>
      <c r="I291" s="31"/>
    </row>
    <row r="292" spans="3:9" ht="12" customHeight="1" x14ac:dyDescent="0.2">
      <c r="C292" s="13"/>
      <c r="D292" s="262"/>
      <c r="E292" s="254" t="str">
        <f t="shared" si="122"/>
        <v>Public Lighting</v>
      </c>
      <c r="F292" s="254" t="str">
        <f t="shared" si="123"/>
        <v>EXTERNAL</v>
      </c>
      <c r="G292" s="492"/>
      <c r="H292" s="256" t="s">
        <v>831</v>
      </c>
      <c r="I292" s="31"/>
    </row>
    <row r="293" spans="3:9" ht="12" customHeight="1" x14ac:dyDescent="0.2">
      <c r="C293" s="13"/>
      <c r="D293" s="262"/>
      <c r="E293" s="254" t="str">
        <f t="shared" si="122"/>
        <v>Public Lighting</v>
      </c>
      <c r="F293" s="254" t="str">
        <f t="shared" si="123"/>
        <v>EXTERNAL</v>
      </c>
      <c r="G293" s="492"/>
      <c r="H293" s="256"/>
      <c r="I293" s="31"/>
    </row>
    <row r="294" spans="3:9" ht="12" customHeight="1" x14ac:dyDescent="0.2">
      <c r="C294" s="13"/>
      <c r="D294" s="262"/>
      <c r="E294" s="254" t="str">
        <f t="shared" si="122"/>
        <v>Public Lighting</v>
      </c>
      <c r="F294" s="254" t="str">
        <f t="shared" si="123"/>
        <v>EXTERNAL</v>
      </c>
      <c r="G294" s="492" t="s">
        <v>832</v>
      </c>
      <c r="H294" s="256" t="s">
        <v>834</v>
      </c>
      <c r="I294" s="31"/>
    </row>
    <row r="295" spans="3:9" ht="12" customHeight="1" x14ac:dyDescent="0.2">
      <c r="C295" s="13"/>
      <c r="D295" s="262"/>
      <c r="E295" s="254" t="str">
        <f t="shared" si="122"/>
        <v>Public Lighting</v>
      </c>
      <c r="F295" s="254" t="str">
        <f t="shared" si="123"/>
        <v>EXTERNAL</v>
      </c>
      <c r="G295" s="503" t="s">
        <v>833</v>
      </c>
      <c r="H295" s="256" t="s">
        <v>835</v>
      </c>
      <c r="I295" s="31"/>
    </row>
    <row r="296" spans="3:9" ht="12" customHeight="1" x14ac:dyDescent="0.2">
      <c r="C296" s="13"/>
      <c r="D296" s="262"/>
      <c r="E296" s="254" t="str">
        <f t="shared" si="122"/>
        <v>Public Lighting</v>
      </c>
      <c r="F296" s="254" t="str">
        <f t="shared" si="123"/>
        <v>EXTERNAL</v>
      </c>
      <c r="G296" s="255" t="s">
        <v>836</v>
      </c>
      <c r="H296" s="256" t="s">
        <v>837</v>
      </c>
      <c r="I296" s="31"/>
    </row>
    <row r="297" spans="3:9" ht="12" customHeight="1" x14ac:dyDescent="0.2">
      <c r="C297" s="13"/>
      <c r="D297" s="262"/>
      <c r="E297" s="254" t="str">
        <f t="shared" si="122"/>
        <v>Public Lighting</v>
      </c>
      <c r="F297" s="254" t="str">
        <f t="shared" si="123"/>
        <v>EXTERNAL</v>
      </c>
      <c r="G297" s="255"/>
      <c r="H297" s="256"/>
      <c r="I297" s="31"/>
    </row>
    <row r="298" spans="3:9" ht="12" customHeight="1" x14ac:dyDescent="0.2">
      <c r="C298" s="13"/>
      <c r="D298" s="262">
        <v>68</v>
      </c>
      <c r="E298" s="250" t="str">
        <f>IF(OR(VLOOKUP(D298,'Services - WHC'!$D$10:$F$109,2,FALSE)="",VLOOKUP(D298,'Services - WHC'!$D$10:$F$109,2,FALSE)="[Enter service]"),"",VLOOKUP(D298,'Services - WHC'!$D$10:$F$109,2,FALSE))</f>
        <v>Rates &amp; Valuation</v>
      </c>
      <c r="F298" s="251" t="str">
        <f>IF(OR(VLOOKUP(D298,'Services - WHC'!$D$10:$F$109,3,FALSE)="",VLOOKUP(D298,'Services - WHC'!$D$10:$F$109,3,FALSE)="[Select]"),"",VLOOKUP(D298,'Services - WHC'!$D$10:$F$109,3,FALSE))</f>
        <v>EXTERNAL</v>
      </c>
      <c r="G298" s="252" t="s">
        <v>734</v>
      </c>
      <c r="H298" s="253" t="s">
        <v>735</v>
      </c>
      <c r="I298" s="31"/>
    </row>
    <row r="299" spans="3:9" ht="30.75" customHeight="1" x14ac:dyDescent="0.2">
      <c r="C299" s="13"/>
      <c r="D299" s="262"/>
      <c r="E299" s="254" t="str">
        <f t="shared" ref="E299:E300" si="124">E298</f>
        <v>Rates &amp; Valuation</v>
      </c>
      <c r="F299" s="254" t="str">
        <f t="shared" ref="F299:F300" si="125">F298</f>
        <v>EXTERNAL</v>
      </c>
      <c r="G299" s="255" t="s">
        <v>736</v>
      </c>
      <c r="H299" s="256" t="s">
        <v>735</v>
      </c>
      <c r="I299" s="31"/>
    </row>
    <row r="300" spans="3:9" ht="12" customHeight="1" x14ac:dyDescent="0.2">
      <c r="C300" s="13"/>
      <c r="D300" s="262"/>
      <c r="E300" s="254" t="str">
        <f t="shared" si="124"/>
        <v>Rates &amp; Valuation</v>
      </c>
      <c r="F300" s="254" t="str">
        <f t="shared" si="125"/>
        <v>EXTERNAL</v>
      </c>
      <c r="G300" s="255"/>
      <c r="H300" s="256"/>
      <c r="I300" s="31"/>
    </row>
    <row r="301" spans="3:9" ht="33.75" customHeight="1" x14ac:dyDescent="0.2">
      <c r="C301" s="13"/>
      <c r="D301" s="262">
        <v>69</v>
      </c>
      <c r="E301" s="250" t="str">
        <f>IF(OR(VLOOKUP(D301,'Services - WHC'!$D$10:$F$109,2,FALSE)="",VLOOKUP(D301,'Services - WHC'!$D$10:$F$109,2,FALSE)="[Enter service]"),"",VLOOKUP(D301,'Services - WHC'!$D$10:$F$109,2,FALSE))</f>
        <v>Recreation Planning</v>
      </c>
      <c r="F301" s="251" t="str">
        <f>IF(OR(VLOOKUP(D301,'Services - WHC'!$D$10:$F$109,3,FALSE)="",VLOOKUP(D301,'Services - WHC'!$D$10:$F$109,3,FALSE)="[Select]"),"",VLOOKUP(D301,'Services - WHC'!$D$10:$F$109,3,FALSE))</f>
        <v>EXTERNAL</v>
      </c>
      <c r="G301" s="255" t="s">
        <v>1126</v>
      </c>
      <c r="H301" s="256" t="s">
        <v>1127</v>
      </c>
      <c r="I301" s="31"/>
    </row>
    <row r="302" spans="3:9" ht="12" customHeight="1" x14ac:dyDescent="0.2">
      <c r="C302" s="13"/>
      <c r="D302" s="262"/>
      <c r="E302" s="254" t="e">
        <f>#REF!</f>
        <v>#REF!</v>
      </c>
      <c r="F302" s="254" t="e">
        <f>#REF!</f>
        <v>#REF!</v>
      </c>
      <c r="G302" s="255"/>
      <c r="H302" s="256"/>
      <c r="I302" s="31"/>
    </row>
    <row r="303" spans="3:9" ht="38.25" customHeight="1" x14ac:dyDescent="0.2">
      <c r="C303" s="13"/>
      <c r="D303" s="262">
        <v>70</v>
      </c>
      <c r="E303" s="250" t="str">
        <f>IF(OR(VLOOKUP(D303,'Services - WHC'!$D$10:$F$109,2,FALSE)="",VLOOKUP(D303,'Services - WHC'!$D$10:$F$109,2,FALSE)="[Enter service]"),"",VLOOKUP(D303,'Services - WHC'!$D$10:$F$109,2,FALSE))</f>
        <v>Roads and Construction Management</v>
      </c>
      <c r="F303" s="251" t="str">
        <f>IF(OR(VLOOKUP(D303,'Services - WHC'!$D$10:$F$109,3,FALSE)="",VLOOKUP(D303,'Services - WHC'!$D$10:$F$109,3,FALSE)="[Select]"),"",VLOOKUP(D303,'Services - WHC'!$D$10:$F$109,3,FALSE))</f>
        <v>INTERNAL</v>
      </c>
      <c r="G303" s="490" t="s">
        <v>563</v>
      </c>
      <c r="H303" s="253" t="s">
        <v>564</v>
      </c>
      <c r="I303" s="31"/>
    </row>
    <row r="304" spans="3:9" ht="12" customHeight="1" x14ac:dyDescent="0.2">
      <c r="C304" s="13"/>
      <c r="D304" s="262"/>
      <c r="E304" s="254" t="str">
        <f t="shared" ref="E304:E310" si="126">E303</f>
        <v>Roads and Construction Management</v>
      </c>
      <c r="F304" s="254" t="str">
        <f t="shared" ref="F304:F310" si="127">F303</f>
        <v>INTERNAL</v>
      </c>
      <c r="G304" s="492" t="s">
        <v>565</v>
      </c>
      <c r="H304" s="256" t="s">
        <v>751</v>
      </c>
      <c r="I304" s="31"/>
    </row>
    <row r="305" spans="3:9" ht="12" customHeight="1" x14ac:dyDescent="0.2">
      <c r="C305" s="13"/>
      <c r="D305" s="262"/>
      <c r="E305" s="254" t="str">
        <f t="shared" si="126"/>
        <v>Roads and Construction Management</v>
      </c>
      <c r="F305" s="254" t="str">
        <f t="shared" si="127"/>
        <v>INTERNAL</v>
      </c>
      <c r="G305" s="492" t="s">
        <v>566</v>
      </c>
      <c r="H305" s="256" t="s">
        <v>752</v>
      </c>
      <c r="I305" s="31"/>
    </row>
    <row r="306" spans="3:9" ht="12" customHeight="1" x14ac:dyDescent="0.2">
      <c r="C306" s="13"/>
      <c r="D306" s="262"/>
      <c r="E306" s="254" t="str">
        <f t="shared" si="126"/>
        <v>Roads and Construction Management</v>
      </c>
      <c r="F306" s="254" t="str">
        <f t="shared" si="127"/>
        <v>INTERNAL</v>
      </c>
      <c r="G306" s="492" t="s">
        <v>567</v>
      </c>
      <c r="H306" s="256" t="s">
        <v>753</v>
      </c>
      <c r="I306" s="31"/>
    </row>
    <row r="307" spans="3:9" ht="12" customHeight="1" x14ac:dyDescent="0.2">
      <c r="C307" s="13"/>
      <c r="D307" s="262"/>
      <c r="E307" s="254" t="str">
        <f t="shared" si="126"/>
        <v>Roads and Construction Management</v>
      </c>
      <c r="F307" s="254" t="str">
        <f t="shared" si="127"/>
        <v>INTERNAL</v>
      </c>
      <c r="G307" s="492" t="s">
        <v>568</v>
      </c>
      <c r="H307" s="256" t="s">
        <v>754</v>
      </c>
      <c r="I307" s="31"/>
    </row>
    <row r="308" spans="3:9" ht="12" customHeight="1" x14ac:dyDescent="0.2">
      <c r="C308" s="13"/>
      <c r="D308" s="262"/>
      <c r="E308" s="254" t="str">
        <f t="shared" si="126"/>
        <v>Roads and Construction Management</v>
      </c>
      <c r="F308" s="254" t="str">
        <f t="shared" si="127"/>
        <v>INTERNAL</v>
      </c>
      <c r="G308" s="493" t="s">
        <v>569</v>
      </c>
      <c r="H308" s="256" t="s">
        <v>755</v>
      </c>
      <c r="I308" s="31"/>
    </row>
    <row r="309" spans="3:9" ht="12" customHeight="1" x14ac:dyDescent="0.2">
      <c r="C309" s="13"/>
      <c r="D309" s="262"/>
      <c r="E309" s="254" t="str">
        <f t="shared" si="126"/>
        <v>Roads and Construction Management</v>
      </c>
      <c r="F309" s="254" t="str">
        <f t="shared" si="127"/>
        <v>INTERNAL</v>
      </c>
      <c r="G309" s="255" t="s">
        <v>570</v>
      </c>
      <c r="H309" s="256" t="s">
        <v>756</v>
      </c>
      <c r="I309" s="31"/>
    </row>
    <row r="310" spans="3:9" ht="12" customHeight="1" x14ac:dyDescent="0.2">
      <c r="C310" s="13"/>
      <c r="D310" s="262"/>
      <c r="E310" s="254" t="str">
        <f t="shared" si="126"/>
        <v>Roads and Construction Management</v>
      </c>
      <c r="F310" s="254" t="str">
        <f t="shared" si="127"/>
        <v>INTERNAL</v>
      </c>
      <c r="G310" s="255"/>
      <c r="H310" s="256"/>
      <c r="I310" s="31"/>
    </row>
    <row r="311" spans="3:9" ht="12" customHeight="1" thickBot="1" x14ac:dyDescent="0.25">
      <c r="C311" s="13"/>
      <c r="D311" s="262">
        <v>71</v>
      </c>
      <c r="E311" s="250" t="str">
        <f>IF(OR(VLOOKUP(D311,'Services - WHC'!$D$10:$F$109,2,FALSE)="",VLOOKUP(D311,'Services - WHC'!$D$10:$F$109,2,FALSE)="[Enter service]"),"",VLOOKUP(D311,'Services - WHC'!$D$10:$F$109,2,FALSE))</f>
        <v>Maintenance of Roads, Drains and Paths</v>
      </c>
      <c r="F311" s="251" t="str">
        <f>IF(OR(VLOOKUP(D311,'Services - WHC'!$D$10:$F$109,3,FALSE)="",VLOOKUP(D311,'Services - WHC'!$D$10:$F$109,3,FALSE)="[Select]"),"",VLOOKUP(D311,'Services - WHC'!$D$10:$F$109,3,FALSE))</f>
        <v>EXTERNAL</v>
      </c>
      <c r="G311" s="496" t="s">
        <v>573</v>
      </c>
      <c r="H311" s="253" t="s">
        <v>574</v>
      </c>
      <c r="I311" s="31"/>
    </row>
    <row r="312" spans="3:9" ht="12" customHeight="1" thickBot="1" x14ac:dyDescent="0.25">
      <c r="C312" s="13"/>
      <c r="D312" s="262"/>
      <c r="E312" s="254" t="str">
        <f t="shared" ref="E312:E323" si="128">E311</f>
        <v>Maintenance of Roads, Drains and Paths</v>
      </c>
      <c r="F312" s="254" t="str">
        <f t="shared" ref="F312:F323" si="129">F311</f>
        <v>EXTERNAL</v>
      </c>
      <c r="G312" s="497" t="s">
        <v>584</v>
      </c>
      <c r="H312" s="256" t="s">
        <v>585</v>
      </c>
      <c r="I312" s="31"/>
    </row>
    <row r="313" spans="3:9" ht="12" customHeight="1" thickBot="1" x14ac:dyDescent="0.25">
      <c r="C313" s="13"/>
      <c r="D313" s="262"/>
      <c r="E313" s="254" t="str">
        <f t="shared" si="128"/>
        <v>Maintenance of Roads, Drains and Paths</v>
      </c>
      <c r="F313" s="254" t="str">
        <f t="shared" si="129"/>
        <v>EXTERNAL</v>
      </c>
      <c r="G313" s="497" t="s">
        <v>586</v>
      </c>
      <c r="H313" s="256" t="s">
        <v>587</v>
      </c>
      <c r="I313" s="31"/>
    </row>
    <row r="314" spans="3:9" ht="12" customHeight="1" thickBot="1" x14ac:dyDescent="0.25">
      <c r="C314" s="13"/>
      <c r="D314" s="262"/>
      <c r="E314" s="254"/>
      <c r="F314" s="254"/>
      <c r="G314" s="497" t="s">
        <v>944</v>
      </c>
      <c r="H314" s="464" t="s">
        <v>1103</v>
      </c>
      <c r="I314" s="31"/>
    </row>
    <row r="315" spans="3:9" ht="27" customHeight="1" thickBot="1" x14ac:dyDescent="0.25">
      <c r="C315" s="13"/>
      <c r="D315" s="262"/>
      <c r="E315" s="254"/>
      <c r="F315" s="254"/>
      <c r="G315" s="497" t="s">
        <v>945</v>
      </c>
      <c r="H315" s="464" t="s">
        <v>1104</v>
      </c>
      <c r="I315" s="31"/>
    </row>
    <row r="316" spans="3:9" ht="12" customHeight="1" thickBot="1" x14ac:dyDescent="0.25">
      <c r="C316" s="13"/>
      <c r="D316" s="262"/>
      <c r="E316" s="254"/>
      <c r="F316" s="254"/>
      <c r="G316" s="497" t="s">
        <v>946</v>
      </c>
      <c r="H316" s="464" t="s">
        <v>1105</v>
      </c>
      <c r="I316" s="31"/>
    </row>
    <row r="317" spans="3:9" ht="27.75" customHeight="1" thickBot="1" x14ac:dyDescent="0.25">
      <c r="C317" s="13"/>
      <c r="D317" s="262"/>
      <c r="E317" s="254"/>
      <c r="F317" s="254"/>
      <c r="G317" s="497" t="s">
        <v>947</v>
      </c>
      <c r="H317" s="464" t="s">
        <v>1106</v>
      </c>
      <c r="I317" s="31"/>
    </row>
    <row r="318" spans="3:9" ht="27.75" customHeight="1" thickBot="1" x14ac:dyDescent="0.25">
      <c r="C318" s="13"/>
      <c r="D318" s="262"/>
      <c r="E318" s="254"/>
      <c r="F318" s="254"/>
      <c r="G318" s="497" t="s">
        <v>948</v>
      </c>
      <c r="H318" s="464" t="s">
        <v>1107</v>
      </c>
      <c r="I318" s="31"/>
    </row>
    <row r="319" spans="3:9" ht="12" customHeight="1" thickBot="1" x14ac:dyDescent="0.25">
      <c r="C319" s="13"/>
      <c r="D319" s="262"/>
      <c r="E319" s="254" t="str">
        <f>E313</f>
        <v>Maintenance of Roads, Drains and Paths</v>
      </c>
      <c r="F319" s="254" t="str">
        <f>F313</f>
        <v>EXTERNAL</v>
      </c>
      <c r="G319" s="497" t="s">
        <v>588</v>
      </c>
      <c r="H319" s="256" t="s">
        <v>757</v>
      </c>
      <c r="I319" s="31"/>
    </row>
    <row r="320" spans="3:9" ht="13.5" customHeight="1" x14ac:dyDescent="0.2">
      <c r="C320" s="13"/>
      <c r="D320" s="262"/>
      <c r="E320" s="254" t="str">
        <f t="shared" si="128"/>
        <v>Maintenance of Roads, Drains and Paths</v>
      </c>
      <c r="F320" s="254" t="str">
        <f t="shared" si="129"/>
        <v>EXTERNAL</v>
      </c>
      <c r="G320" s="495" t="s">
        <v>589</v>
      </c>
      <c r="H320" s="256" t="s">
        <v>758</v>
      </c>
      <c r="I320" s="31"/>
    </row>
    <row r="321" spans="3:9" ht="18" customHeight="1" x14ac:dyDescent="0.2">
      <c r="C321" s="13"/>
      <c r="D321" s="262"/>
      <c r="E321" s="254" t="str">
        <f t="shared" si="128"/>
        <v>Maintenance of Roads, Drains and Paths</v>
      </c>
      <c r="F321" s="254" t="str">
        <f t="shared" si="129"/>
        <v>EXTERNAL</v>
      </c>
      <c r="G321" s="255" t="s">
        <v>590</v>
      </c>
      <c r="H321" s="256" t="s">
        <v>592</v>
      </c>
      <c r="I321" s="31"/>
    </row>
    <row r="322" spans="3:9" ht="12" customHeight="1" x14ac:dyDescent="0.2">
      <c r="C322" s="13"/>
      <c r="D322" s="262"/>
      <c r="E322" s="254" t="str">
        <f t="shared" si="128"/>
        <v>Maintenance of Roads, Drains and Paths</v>
      </c>
      <c r="F322" s="254" t="str">
        <f t="shared" si="129"/>
        <v>EXTERNAL</v>
      </c>
      <c r="G322" s="255" t="s">
        <v>591</v>
      </c>
      <c r="H322" s="256" t="s">
        <v>593</v>
      </c>
      <c r="I322" s="31"/>
    </row>
    <row r="323" spans="3:9" ht="12" customHeight="1" x14ac:dyDescent="0.2">
      <c r="C323" s="13"/>
      <c r="D323" s="262"/>
      <c r="E323" s="254" t="str">
        <f t="shared" si="128"/>
        <v>Maintenance of Roads, Drains and Paths</v>
      </c>
      <c r="F323" s="254" t="str">
        <f t="shared" si="129"/>
        <v>EXTERNAL</v>
      </c>
      <c r="G323" s="255"/>
      <c r="H323" s="256"/>
      <c r="I323" s="31"/>
    </row>
    <row r="324" spans="3:9" ht="12" customHeight="1" x14ac:dyDescent="0.2">
      <c r="C324" s="13"/>
      <c r="D324" s="262">
        <v>72</v>
      </c>
      <c r="E324" s="250" t="str">
        <f>IF(OR(VLOOKUP(D324,'Services - WHC'!$D$10:$F$109,2,FALSE)="",VLOOKUP(D324,'Services - WHC'!$D$10:$F$109,2,FALSE)="[Enter service]"),"",VLOOKUP(D324,'Services - WHC'!$D$10:$F$109,2,FALSE))</f>
        <v>School Crossing</v>
      </c>
      <c r="F324" s="251" t="str">
        <f>IF(OR(VLOOKUP(D324,'Services - WHC'!$D$10:$F$109,3,FALSE)="",VLOOKUP(D324,'Services - WHC'!$D$10:$F$109,3,FALSE)="[Select]"),"",VLOOKUP(D324,'Services - WHC'!$D$10:$F$109,3,FALSE))</f>
        <v>EXTERNAL</v>
      </c>
      <c r="G324" s="252" t="s">
        <v>527</v>
      </c>
      <c r="H324" s="465" t="s">
        <v>1082</v>
      </c>
      <c r="I324" s="31"/>
    </row>
    <row r="325" spans="3:9" ht="12" customHeight="1" x14ac:dyDescent="0.2">
      <c r="C325" s="13"/>
      <c r="D325" s="262"/>
      <c r="E325" s="254" t="str">
        <f t="shared" ref="E325" si="130">E324</f>
        <v>School Crossing</v>
      </c>
      <c r="F325" s="254" t="str">
        <f t="shared" ref="F325" si="131">F324</f>
        <v>EXTERNAL</v>
      </c>
      <c r="G325" s="255"/>
      <c r="H325" s="256"/>
      <c r="I325" s="31"/>
    </row>
    <row r="326" spans="3:9" ht="12" customHeight="1" x14ac:dyDescent="0.2">
      <c r="C326" s="13"/>
      <c r="D326" s="262">
        <v>73</v>
      </c>
      <c r="E326" s="250" t="str">
        <f>IF(OR(VLOOKUP(D326,'Services - WHC'!$D$10:$F$109,2,FALSE)="",VLOOKUP(D326,'Services - WHC'!$D$10:$F$109,2,FALSE)="[Enter service]"),"",VLOOKUP(D326,'Services - WHC'!$D$10:$F$109,2,FALSE))</f>
        <v>Sports and Leisure Facilities</v>
      </c>
      <c r="F326" s="251" t="str">
        <f>IF(OR(VLOOKUP(D326,'Services - WHC'!$D$10:$F$109,3,FALSE)="",VLOOKUP(D326,'Services - WHC'!$D$10:$F$109,3,FALSE)="[Select]"),"",VLOOKUP(D326,'Services - WHC'!$D$10:$F$109,3,FALSE))</f>
        <v>EXTERNAL</v>
      </c>
      <c r="G326" s="522" t="s">
        <v>640</v>
      </c>
      <c r="H326" s="465" t="s">
        <v>1083</v>
      </c>
      <c r="I326" s="31"/>
    </row>
    <row r="327" spans="3:9" ht="24.75" customHeight="1" x14ac:dyDescent="0.2">
      <c r="C327" s="13"/>
      <c r="D327" s="262"/>
      <c r="E327" s="254" t="str">
        <f t="shared" ref="E327:E333" si="132">E326</f>
        <v>Sports and Leisure Facilities</v>
      </c>
      <c r="F327" s="254" t="str">
        <f t="shared" ref="F327:F333" si="133">F326</f>
        <v>EXTERNAL</v>
      </c>
      <c r="G327" s="255" t="s">
        <v>759</v>
      </c>
      <c r="H327" s="464" t="s">
        <v>1084</v>
      </c>
      <c r="I327" s="31"/>
    </row>
    <row r="328" spans="3:9" ht="26.25" customHeight="1" x14ac:dyDescent="0.2">
      <c r="C328" s="13"/>
      <c r="D328" s="262"/>
      <c r="E328" s="254" t="str">
        <f t="shared" si="132"/>
        <v>Sports and Leisure Facilities</v>
      </c>
      <c r="F328" s="254" t="str">
        <f t="shared" si="133"/>
        <v>EXTERNAL</v>
      </c>
      <c r="G328" s="255" t="s">
        <v>988</v>
      </c>
      <c r="H328" s="464" t="s">
        <v>1085</v>
      </c>
      <c r="I328" s="31"/>
    </row>
    <row r="329" spans="3:9" ht="22.5" customHeight="1" x14ac:dyDescent="0.2">
      <c r="C329" s="13"/>
      <c r="D329" s="262"/>
      <c r="E329" s="254" t="str">
        <f t="shared" si="132"/>
        <v>Sports and Leisure Facilities</v>
      </c>
      <c r="F329" s="254" t="str">
        <f t="shared" si="133"/>
        <v>EXTERNAL</v>
      </c>
      <c r="G329" s="255" t="s">
        <v>989</v>
      </c>
      <c r="H329" s="464" t="s">
        <v>990</v>
      </c>
      <c r="I329" s="31"/>
    </row>
    <row r="330" spans="3:9" ht="41.25" customHeight="1" x14ac:dyDescent="0.2">
      <c r="C330" s="13"/>
      <c r="D330" s="262"/>
      <c r="E330" s="254" t="str">
        <f t="shared" si="132"/>
        <v>Sports and Leisure Facilities</v>
      </c>
      <c r="F330" s="254" t="str">
        <f t="shared" si="133"/>
        <v>EXTERNAL</v>
      </c>
      <c r="G330" s="255" t="s">
        <v>991</v>
      </c>
      <c r="H330" s="464" t="s">
        <v>992</v>
      </c>
      <c r="I330" s="31"/>
    </row>
    <row r="331" spans="3:9" ht="32.25" customHeight="1" x14ac:dyDescent="0.2">
      <c r="C331" s="13"/>
      <c r="D331" s="262"/>
      <c r="E331" s="254" t="str">
        <f t="shared" si="132"/>
        <v>Sports and Leisure Facilities</v>
      </c>
      <c r="F331" s="254" t="str">
        <f t="shared" si="133"/>
        <v>EXTERNAL</v>
      </c>
      <c r="G331" s="255" t="s">
        <v>993</v>
      </c>
      <c r="H331" s="464" t="s">
        <v>994</v>
      </c>
      <c r="I331" s="31"/>
    </row>
    <row r="332" spans="3:9" ht="32.25" customHeight="1" x14ac:dyDescent="0.2">
      <c r="C332" s="13"/>
      <c r="D332" s="262"/>
      <c r="E332" s="254" t="str">
        <f t="shared" si="132"/>
        <v>Sports and Leisure Facilities</v>
      </c>
      <c r="F332" s="254" t="str">
        <f t="shared" si="133"/>
        <v>EXTERNAL</v>
      </c>
      <c r="G332" s="255" t="s">
        <v>995</v>
      </c>
      <c r="H332" s="464" t="s">
        <v>996</v>
      </c>
      <c r="I332" s="31"/>
    </row>
    <row r="333" spans="3:9" ht="12" customHeight="1" x14ac:dyDescent="0.2">
      <c r="C333" s="13"/>
      <c r="D333" s="262"/>
      <c r="E333" s="254" t="str">
        <f t="shared" si="132"/>
        <v>Sports and Leisure Facilities</v>
      </c>
      <c r="F333" s="254" t="str">
        <f t="shared" si="133"/>
        <v>EXTERNAL</v>
      </c>
      <c r="G333" s="255"/>
      <c r="H333" s="464"/>
      <c r="I333" s="31"/>
    </row>
    <row r="334" spans="3:9" ht="38.25" x14ac:dyDescent="0.2">
      <c r="C334" s="13"/>
      <c r="D334" s="262">
        <v>74</v>
      </c>
      <c r="E334" s="250" t="str">
        <f>IF(OR(VLOOKUP(D334,'Services - WHC'!$D$10:$F$109,2,FALSE)="",VLOOKUP(D334,'Services - WHC'!$D$10:$F$109,2,FALSE)="[Enter service]"),"",VLOOKUP(D334,'Services - WHC'!$D$10:$F$109,2,FALSE))</f>
        <v>Sports &amp; Leisure Management</v>
      </c>
      <c r="F334" s="251" t="str">
        <f>IF(OR(VLOOKUP(D334,'Services - WHC'!$D$10:$F$109,3,FALSE)="",VLOOKUP(D334,'Services - WHC'!$D$10:$F$109,3,FALSE)="[Select]"),"",VLOOKUP(D334,'Services - WHC'!$D$10:$F$109,3,FALSE))</f>
        <v>INTERNAL</v>
      </c>
      <c r="G334" s="252" t="s">
        <v>1013</v>
      </c>
      <c r="H334" s="253"/>
      <c r="I334" s="31"/>
    </row>
    <row r="335" spans="3:9" ht="12" customHeight="1" x14ac:dyDescent="0.2">
      <c r="C335" s="13"/>
      <c r="D335" s="262"/>
      <c r="E335" s="254" t="str">
        <f t="shared" ref="E335" si="134">E334</f>
        <v>Sports &amp; Leisure Management</v>
      </c>
      <c r="F335" s="254" t="str">
        <f t="shared" ref="F335" si="135">F334</f>
        <v>INTERNAL</v>
      </c>
      <c r="G335" s="255"/>
      <c r="H335" s="256"/>
      <c r="I335" s="31"/>
    </row>
    <row r="336" spans="3:9" ht="25.5" x14ac:dyDescent="0.2">
      <c r="C336" s="13"/>
      <c r="D336" s="262">
        <v>75</v>
      </c>
      <c r="E336" s="250" t="str">
        <f>IF(OR(VLOOKUP(D336,'Services - WHC'!$D$10:$F$109,2,FALSE)="",VLOOKUP(D336,'Services - WHC'!$D$10:$F$109,2,FALSE)="[Enter service]"),"",VLOOKUP(D336,'Services - WHC'!$D$10:$F$109,2,FALSE))</f>
        <v>Sports Club Liaison Services</v>
      </c>
      <c r="F336" s="251" t="str">
        <f>IF(OR(VLOOKUP(D336,'Services - WHC'!$D$10:$F$109,3,FALSE)="",VLOOKUP(D336,'Services - WHC'!$D$10:$F$109,3,FALSE)="[Select]"),"",VLOOKUP(D336,'Services - WHC'!$D$10:$F$109,3,FALSE))</f>
        <v>EXTERNAL</v>
      </c>
      <c r="G336" s="252" t="s">
        <v>1012</v>
      </c>
      <c r="H336" s="253" t="s">
        <v>1030</v>
      </c>
      <c r="I336" s="31"/>
    </row>
    <row r="337" spans="3:9" ht="25.5" x14ac:dyDescent="0.2">
      <c r="C337" s="13"/>
      <c r="D337" s="262"/>
      <c r="E337" s="254" t="str">
        <f t="shared" ref="E337:E339" si="136">E336</f>
        <v>Sports Club Liaison Services</v>
      </c>
      <c r="F337" s="254" t="str">
        <f t="shared" ref="F337:F339" si="137">F336</f>
        <v>EXTERNAL</v>
      </c>
      <c r="G337" s="255" t="s">
        <v>1010</v>
      </c>
      <c r="H337" s="256" t="s">
        <v>1031</v>
      </c>
      <c r="I337" s="31"/>
    </row>
    <row r="338" spans="3:9" ht="25.5" x14ac:dyDescent="0.2">
      <c r="C338" s="13"/>
      <c r="D338" s="262"/>
      <c r="E338" s="254" t="str">
        <f t="shared" si="136"/>
        <v>Sports Club Liaison Services</v>
      </c>
      <c r="F338" s="254" t="str">
        <f t="shared" si="137"/>
        <v>EXTERNAL</v>
      </c>
      <c r="G338" s="255" t="s">
        <v>1011</v>
      </c>
      <c r="H338" s="256" t="s">
        <v>1032</v>
      </c>
      <c r="I338" s="31"/>
    </row>
    <row r="339" spans="3:9" ht="12" customHeight="1" x14ac:dyDescent="0.2">
      <c r="C339" s="13"/>
      <c r="D339" s="262"/>
      <c r="E339" s="254" t="str">
        <f t="shared" si="136"/>
        <v>Sports Club Liaison Services</v>
      </c>
      <c r="F339" s="254" t="str">
        <f t="shared" si="137"/>
        <v>EXTERNAL</v>
      </c>
      <c r="G339" s="255"/>
      <c r="H339" s="256"/>
      <c r="I339" s="31"/>
    </row>
    <row r="340" spans="3:9" ht="12" customHeight="1" x14ac:dyDescent="0.2">
      <c r="C340" s="13"/>
      <c r="D340" s="262">
        <v>76</v>
      </c>
      <c r="E340" s="250" t="str">
        <f>IF(OR(VLOOKUP(D340,'Services - WHC'!$D$10:$F$109,2,FALSE)="",VLOOKUP(D340,'Services - WHC'!$D$10:$F$109,2,FALSE)="[Enter service]"),"",VLOOKUP(D340,'Services - WHC'!$D$10:$F$109,2,FALSE))</f>
        <v>Statutory Planning</v>
      </c>
      <c r="F340" s="251" t="str">
        <f>IF(OR(VLOOKUP(D340,'Services - WHC'!$D$10:$F$109,3,FALSE)="",VLOOKUP(D340,'Services - WHC'!$D$10:$F$109,3,FALSE)="[Select]"),"",VLOOKUP(D340,'Services - WHC'!$D$10:$F$109,3,FALSE))</f>
        <v>EXTERNAL</v>
      </c>
      <c r="G340" s="252" t="s">
        <v>660</v>
      </c>
      <c r="H340" s="253" t="s">
        <v>661</v>
      </c>
      <c r="I340" s="31"/>
    </row>
    <row r="341" spans="3:9" ht="12" customHeight="1" x14ac:dyDescent="0.2">
      <c r="C341" s="13"/>
      <c r="D341" s="262"/>
      <c r="E341" s="254" t="str">
        <f t="shared" ref="E341:E346" si="138">E340</f>
        <v>Statutory Planning</v>
      </c>
      <c r="F341" s="254" t="str">
        <f t="shared" ref="F341:F346" si="139">F340</f>
        <v>EXTERNAL</v>
      </c>
      <c r="G341" s="255" t="s">
        <v>662</v>
      </c>
      <c r="H341" s="256" t="s">
        <v>663</v>
      </c>
      <c r="I341" s="31"/>
    </row>
    <row r="342" spans="3:9" ht="12" customHeight="1" x14ac:dyDescent="0.2">
      <c r="C342" s="13"/>
      <c r="D342" s="262"/>
      <c r="E342" s="254" t="str">
        <f t="shared" si="138"/>
        <v>Statutory Planning</v>
      </c>
      <c r="F342" s="254" t="str">
        <f t="shared" si="139"/>
        <v>EXTERNAL</v>
      </c>
      <c r="G342" s="255" t="s">
        <v>949</v>
      </c>
      <c r="H342" s="464" t="s">
        <v>1086</v>
      </c>
      <c r="I342" s="31"/>
    </row>
    <row r="343" spans="3:9" ht="30" customHeight="1" x14ac:dyDescent="0.2">
      <c r="C343" s="13"/>
      <c r="D343" s="262"/>
      <c r="E343" s="254" t="str">
        <f t="shared" si="138"/>
        <v>Statutory Planning</v>
      </c>
      <c r="F343" s="254" t="str">
        <f t="shared" si="139"/>
        <v>EXTERNAL</v>
      </c>
      <c r="G343" s="255" t="s">
        <v>950</v>
      </c>
      <c r="H343" s="464" t="s">
        <v>1087</v>
      </c>
      <c r="I343" s="31"/>
    </row>
    <row r="344" spans="3:9" ht="12" customHeight="1" x14ac:dyDescent="0.2">
      <c r="C344" s="13"/>
      <c r="D344" s="262"/>
      <c r="E344" s="254" t="str">
        <f t="shared" si="138"/>
        <v>Statutory Planning</v>
      </c>
      <c r="F344" s="254" t="str">
        <f t="shared" si="139"/>
        <v>EXTERNAL</v>
      </c>
      <c r="G344" s="255" t="s">
        <v>951</v>
      </c>
      <c r="H344" s="464" t="s">
        <v>1088</v>
      </c>
      <c r="I344" s="31"/>
    </row>
    <row r="345" spans="3:9" ht="30.75" customHeight="1" x14ac:dyDescent="0.2">
      <c r="C345" s="13"/>
      <c r="D345" s="262"/>
      <c r="E345" s="254" t="str">
        <f t="shared" si="138"/>
        <v>Statutory Planning</v>
      </c>
      <c r="F345" s="254" t="str">
        <f t="shared" si="139"/>
        <v>EXTERNAL</v>
      </c>
      <c r="G345" s="255" t="s">
        <v>952</v>
      </c>
      <c r="H345" s="464" t="s">
        <v>1089</v>
      </c>
      <c r="I345" s="31"/>
    </row>
    <row r="346" spans="3:9" ht="12" customHeight="1" x14ac:dyDescent="0.2">
      <c r="C346" s="13"/>
      <c r="D346" s="262"/>
      <c r="E346" s="254" t="str">
        <f t="shared" si="138"/>
        <v>Statutory Planning</v>
      </c>
      <c r="F346" s="254" t="str">
        <f t="shared" si="139"/>
        <v>EXTERNAL</v>
      </c>
      <c r="G346" s="255"/>
      <c r="H346" s="256"/>
      <c r="I346" s="31"/>
    </row>
    <row r="347" spans="3:9" ht="12" customHeight="1" x14ac:dyDescent="0.2">
      <c r="C347" s="13"/>
      <c r="D347" s="262">
        <v>77</v>
      </c>
      <c r="E347" s="250" t="str">
        <f>IF(OR(VLOOKUP(D347,'Services - WHC'!$D$10:$F$109,2,FALSE)="",VLOOKUP(D347,'Services - WHC'!$D$10:$F$109,2,FALSE)="[Enter service]"),"",VLOOKUP(D347,'Services - WHC'!$D$10:$F$109,2,FALSE))</f>
        <v>Stormwater Management</v>
      </c>
      <c r="F347" s="251" t="str">
        <f>IF(OR(VLOOKUP(D347,'Services - WHC'!$D$10:$F$109,3,FALSE)="",VLOOKUP(D347,'Services - WHC'!$D$10:$F$109,3,FALSE)="[Select]"),"",VLOOKUP(D347,'Services - WHC'!$D$10:$F$109,3,FALSE))</f>
        <v>EXTERNAL</v>
      </c>
      <c r="G347" s="508" t="s">
        <v>633</v>
      </c>
      <c r="H347" s="253" t="s">
        <v>760</v>
      </c>
      <c r="I347" s="31"/>
    </row>
    <row r="348" spans="3:9" ht="12" customHeight="1" x14ac:dyDescent="0.2">
      <c r="C348" s="13"/>
      <c r="D348" s="262"/>
      <c r="E348" s="254" t="str">
        <f t="shared" ref="E348:E352" si="140">E347</f>
        <v>Stormwater Management</v>
      </c>
      <c r="F348" s="254" t="str">
        <f t="shared" ref="F348:F352" si="141">F347</f>
        <v>EXTERNAL</v>
      </c>
      <c r="G348" s="502" t="s">
        <v>634</v>
      </c>
      <c r="H348" s="256" t="s">
        <v>761</v>
      </c>
      <c r="I348" s="31"/>
    </row>
    <row r="349" spans="3:9" ht="12" customHeight="1" x14ac:dyDescent="0.2">
      <c r="C349" s="13"/>
      <c r="D349" s="262"/>
      <c r="E349" s="254" t="str">
        <f t="shared" si="140"/>
        <v>Stormwater Management</v>
      </c>
      <c r="F349" s="254" t="str">
        <f t="shared" si="141"/>
        <v>EXTERNAL</v>
      </c>
      <c r="G349" s="502" t="s">
        <v>635</v>
      </c>
      <c r="H349" s="256" t="s">
        <v>762</v>
      </c>
      <c r="I349" s="31"/>
    </row>
    <row r="350" spans="3:9" ht="12" customHeight="1" x14ac:dyDescent="0.2">
      <c r="C350" s="13"/>
      <c r="D350" s="262"/>
      <c r="E350" s="254" t="str">
        <f t="shared" si="140"/>
        <v>Stormwater Management</v>
      </c>
      <c r="F350" s="254" t="str">
        <f t="shared" si="141"/>
        <v>EXTERNAL</v>
      </c>
      <c r="G350" s="502" t="s">
        <v>636</v>
      </c>
      <c r="H350" s="256" t="s">
        <v>763</v>
      </c>
      <c r="I350" s="31"/>
    </row>
    <row r="351" spans="3:9" ht="12" customHeight="1" x14ac:dyDescent="0.2">
      <c r="C351" s="13"/>
      <c r="D351" s="262"/>
      <c r="E351" s="254" t="str">
        <f t="shared" si="140"/>
        <v>Stormwater Management</v>
      </c>
      <c r="F351" s="254" t="str">
        <f t="shared" si="141"/>
        <v>EXTERNAL</v>
      </c>
      <c r="G351" s="506" t="s">
        <v>405</v>
      </c>
      <c r="H351" s="256" t="s">
        <v>764</v>
      </c>
      <c r="I351" s="31"/>
    </row>
    <row r="352" spans="3:9" ht="12" customHeight="1" thickBot="1" x14ac:dyDescent="0.25">
      <c r="C352" s="13"/>
      <c r="D352" s="262"/>
      <c r="E352" s="254" t="str">
        <f t="shared" si="140"/>
        <v>Stormwater Management</v>
      </c>
      <c r="F352" s="254" t="str">
        <f t="shared" si="141"/>
        <v>EXTERNAL</v>
      </c>
      <c r="G352" s="255"/>
      <c r="H352" s="256"/>
      <c r="I352" s="31"/>
    </row>
    <row r="353" spans="3:9" ht="12" customHeight="1" thickBot="1" x14ac:dyDescent="0.25">
      <c r="C353" s="13"/>
      <c r="D353" s="262">
        <v>78</v>
      </c>
      <c r="E353" s="250" t="str">
        <f>IF(OR(VLOOKUP(D353,'Services - WHC'!$D$10:$F$109,2,FALSE)="",VLOOKUP(D353,'Services - WHC'!$D$10:$F$109,2,FALSE)="[Enter service]"),"",VLOOKUP(D353,'Services - WHC'!$D$10:$F$109,2,FALSE))</f>
        <v>Strategic and Environment Management</v>
      </c>
      <c r="F353" s="251" t="str">
        <f>IF(OR(VLOOKUP(D353,'Services - WHC'!$D$10:$F$109,3,FALSE)="",VLOOKUP(D353,'Services - WHC'!$D$10:$F$109,3,FALSE)="[Select]"),"",VLOOKUP(D353,'Services - WHC'!$D$10:$F$109,3,FALSE))</f>
        <v>INTERNAL</v>
      </c>
      <c r="G353" s="581" t="s">
        <v>637</v>
      </c>
      <c r="H353" s="582" t="s">
        <v>1164</v>
      </c>
      <c r="I353" s="31"/>
    </row>
    <row r="354" spans="3:9" ht="12" customHeight="1" thickBot="1" x14ac:dyDescent="0.25">
      <c r="C354" s="13"/>
      <c r="D354" s="262"/>
      <c r="E354" s="568"/>
      <c r="F354" s="537"/>
      <c r="G354" s="583" t="s">
        <v>1156</v>
      </c>
      <c r="H354" s="584" t="s">
        <v>1157</v>
      </c>
      <c r="I354" s="31"/>
    </row>
    <row r="355" spans="3:9" ht="12" customHeight="1" thickBot="1" x14ac:dyDescent="0.25">
      <c r="C355" s="13"/>
      <c r="D355" s="262"/>
      <c r="E355" s="568"/>
      <c r="F355" s="537"/>
      <c r="G355" s="583" t="s">
        <v>1158</v>
      </c>
      <c r="H355" s="584" t="s">
        <v>1159</v>
      </c>
      <c r="I355" s="31"/>
    </row>
    <row r="356" spans="3:9" ht="12" customHeight="1" x14ac:dyDescent="0.2">
      <c r="C356" s="13"/>
      <c r="D356" s="262"/>
      <c r="E356" s="254" t="str">
        <f t="shared" ref="E356" si="142">E353</f>
        <v>Strategic and Environment Management</v>
      </c>
      <c r="F356" s="254" t="str">
        <f t="shared" ref="F356" si="143">F353</f>
        <v>INTERNAL</v>
      </c>
      <c r="G356" s="255"/>
      <c r="H356" s="256"/>
      <c r="I356" s="31"/>
    </row>
    <row r="357" spans="3:9" ht="12" customHeight="1" thickBot="1" x14ac:dyDescent="0.25">
      <c r="C357" s="13"/>
      <c r="D357" s="262">
        <v>79</v>
      </c>
      <c r="E357" s="250" t="str">
        <f>IF(OR(VLOOKUP(D357,'Services - WHC'!$D$10:$F$109,2,FALSE)="",VLOOKUP(D357,'Services - WHC'!$D$10:$F$109,2,FALSE)="[Enter service]"),"",VLOOKUP(D357,'Services - WHC'!$D$10:$F$109,2,FALSE))</f>
        <v>Strategic Land Use Planning</v>
      </c>
      <c r="F357" s="251" t="str">
        <f>IF(OR(VLOOKUP(D357,'Services - WHC'!$D$10:$F$109,3,FALSE)="",VLOOKUP(D357,'Services - WHC'!$D$10:$F$109,3,FALSE)="[Select]"),"",VLOOKUP(D357,'Services - WHC'!$D$10:$F$109,3,FALSE))</f>
        <v>EXTERNAL</v>
      </c>
      <c r="G357" s="585" t="s">
        <v>1160</v>
      </c>
      <c r="H357" s="584" t="s">
        <v>1161</v>
      </c>
      <c r="I357" s="31"/>
    </row>
    <row r="358" spans="3:9" ht="12" customHeight="1" thickBot="1" x14ac:dyDescent="0.25">
      <c r="C358" s="13"/>
      <c r="D358" s="262"/>
      <c r="E358" s="254" t="str">
        <f t="shared" ref="E358:E359" si="144">E357</f>
        <v>Strategic Land Use Planning</v>
      </c>
      <c r="F358" s="254" t="str">
        <f t="shared" ref="F358:F359" si="145">F357</f>
        <v>EXTERNAL</v>
      </c>
      <c r="G358" s="585" t="s">
        <v>1162</v>
      </c>
      <c r="H358" s="584" t="s">
        <v>1163</v>
      </c>
      <c r="I358" s="31"/>
    </row>
    <row r="359" spans="3:9" ht="12" customHeight="1" x14ac:dyDescent="0.2">
      <c r="C359" s="13"/>
      <c r="D359" s="262"/>
      <c r="E359" s="254" t="str">
        <f t="shared" si="144"/>
        <v>Strategic Land Use Planning</v>
      </c>
      <c r="F359" s="254" t="str">
        <f t="shared" si="145"/>
        <v>EXTERNAL</v>
      </c>
      <c r="G359" s="255"/>
      <c r="H359" s="256"/>
      <c r="I359" s="31"/>
    </row>
    <row r="360" spans="3:9" ht="12" customHeight="1" x14ac:dyDescent="0.2">
      <c r="C360" s="13"/>
      <c r="D360" s="262">
        <v>80</v>
      </c>
      <c r="E360" s="250" t="str">
        <f>IF(OR(VLOOKUP(D360,'Services - WHC'!$D$10:$F$109,2,FALSE)="",VLOOKUP(D360,'Services - WHC'!$D$10:$F$109,2,FALSE)="[Enter service]"),"",VLOOKUP(D360,'Services - WHC'!$D$10:$F$109,2,FALSE))</f>
        <v>Strengthening Communities</v>
      </c>
      <c r="F360" s="251" t="str">
        <f>IF(OR(VLOOKUP(D360,'Services - WHC'!$D$10:$F$109,3,FALSE)="",VLOOKUP(D360,'Services - WHC'!$D$10:$F$109,3,FALSE)="[Select]"),"",VLOOKUP(D360,'Services - WHC'!$D$10:$F$109,3,FALSE))</f>
        <v>EXTERNAL</v>
      </c>
      <c r="G360" s="252" t="s">
        <v>392</v>
      </c>
      <c r="H360" s="465" t="s">
        <v>543</v>
      </c>
      <c r="I360" s="31"/>
    </row>
    <row r="361" spans="3:9" ht="12" customHeight="1" x14ac:dyDescent="0.2">
      <c r="C361" s="13"/>
      <c r="D361" s="262"/>
      <c r="E361" s="254" t="str">
        <f t="shared" ref="E361:E364" si="146">E360</f>
        <v>Strengthening Communities</v>
      </c>
      <c r="F361" s="254" t="str">
        <f t="shared" ref="F361:F364" si="147">F360</f>
        <v>EXTERNAL</v>
      </c>
      <c r="G361" s="255" t="s">
        <v>545</v>
      </c>
      <c r="H361" s="464" t="s">
        <v>544</v>
      </c>
      <c r="I361" s="31"/>
    </row>
    <row r="362" spans="3:9" ht="12" customHeight="1" x14ac:dyDescent="0.2">
      <c r="C362" s="13"/>
      <c r="D362" s="262"/>
      <c r="E362" s="254" t="str">
        <f t="shared" si="146"/>
        <v>Strengthening Communities</v>
      </c>
      <c r="F362" s="254" t="str">
        <f t="shared" si="147"/>
        <v>EXTERNAL</v>
      </c>
      <c r="G362" s="255" t="s">
        <v>546</v>
      </c>
      <c r="H362" s="464" t="s">
        <v>548</v>
      </c>
      <c r="I362" s="31"/>
    </row>
    <row r="363" spans="3:9" ht="12" customHeight="1" x14ac:dyDescent="0.2">
      <c r="C363" s="13"/>
      <c r="D363" s="262"/>
      <c r="E363" s="254" t="str">
        <f t="shared" si="146"/>
        <v>Strengthening Communities</v>
      </c>
      <c r="F363" s="254" t="str">
        <f t="shared" si="147"/>
        <v>EXTERNAL</v>
      </c>
      <c r="G363" s="255" t="s">
        <v>547</v>
      </c>
      <c r="H363" s="464" t="s">
        <v>549</v>
      </c>
      <c r="I363" s="31"/>
    </row>
    <row r="364" spans="3:9" ht="12" customHeight="1" x14ac:dyDescent="0.2">
      <c r="C364" s="13"/>
      <c r="D364" s="262"/>
      <c r="E364" s="254" t="str">
        <f t="shared" si="146"/>
        <v>Strengthening Communities</v>
      </c>
      <c r="F364" s="254" t="str">
        <f t="shared" si="147"/>
        <v>EXTERNAL</v>
      </c>
      <c r="G364" s="255"/>
      <c r="H364" s="256"/>
      <c r="I364" s="31"/>
    </row>
    <row r="365" spans="3:9" ht="12" customHeight="1" thickBot="1" x14ac:dyDescent="0.25">
      <c r="C365" s="13"/>
      <c r="D365" s="262">
        <v>81</v>
      </c>
      <c r="E365" s="250" t="str">
        <f>IF(OR(VLOOKUP(D365,'Services - WHC'!$D$10:$F$109,2,FALSE)="",VLOOKUP(D365,'Services - WHC'!$D$10:$F$109,2,FALSE)="[Enter service]"),"",VLOOKUP(D365,'Services - WHC'!$D$10:$F$109,2,FALSE))</f>
        <v>SubDivisions</v>
      </c>
      <c r="F365" s="251" t="str">
        <f>IF(OR(VLOOKUP(D365,'Services - WHC'!$D$10:$F$109,3,FALSE)="",VLOOKUP(D365,'Services - WHC'!$D$10:$F$109,3,FALSE)="[Select]"),"",VLOOKUP(D365,'Services - WHC'!$D$10:$F$109,3,FALSE))</f>
        <v>EXTERNAL</v>
      </c>
      <c r="G365" s="524" t="s">
        <v>666</v>
      </c>
      <c r="H365" s="510"/>
      <c r="I365" s="31"/>
    </row>
    <row r="366" spans="3:9" ht="12" customHeight="1" x14ac:dyDescent="0.2">
      <c r="C366" s="13"/>
      <c r="D366" s="262"/>
      <c r="E366" s="254" t="str">
        <f t="shared" ref="E366:E377" si="148">E365</f>
        <v>SubDivisions</v>
      </c>
      <c r="F366" s="254" t="str">
        <f t="shared" ref="F366:F377" si="149">F365</f>
        <v>EXTERNAL</v>
      </c>
      <c r="G366" s="513" t="s">
        <v>667</v>
      </c>
      <c r="H366" s="511" t="s">
        <v>664</v>
      </c>
      <c r="I366" s="31"/>
    </row>
    <row r="367" spans="3:9" ht="12" customHeight="1" x14ac:dyDescent="0.2">
      <c r="C367" s="13"/>
      <c r="D367" s="262"/>
      <c r="E367" s="254" t="str">
        <f t="shared" si="148"/>
        <v>SubDivisions</v>
      </c>
      <c r="F367" s="254" t="str">
        <f t="shared" si="149"/>
        <v>EXTERNAL</v>
      </c>
      <c r="G367" s="513" t="s">
        <v>665</v>
      </c>
      <c r="H367" s="256" t="s">
        <v>668</v>
      </c>
      <c r="I367" s="31"/>
    </row>
    <row r="368" spans="3:9" ht="12" customHeight="1" x14ac:dyDescent="0.2">
      <c r="C368" s="13"/>
      <c r="D368" s="262"/>
      <c r="E368" s="254" t="str">
        <f t="shared" si="148"/>
        <v>SubDivisions</v>
      </c>
      <c r="F368" s="254" t="str">
        <f t="shared" si="149"/>
        <v>EXTERNAL</v>
      </c>
      <c r="G368" s="513" t="s">
        <v>669</v>
      </c>
      <c r="H368" s="256" t="s">
        <v>670</v>
      </c>
      <c r="I368" s="31"/>
    </row>
    <row r="369" spans="3:9" ht="12" customHeight="1" x14ac:dyDescent="0.2">
      <c r="C369" s="13"/>
      <c r="D369" s="262"/>
      <c r="E369" s="254" t="str">
        <f t="shared" si="148"/>
        <v>SubDivisions</v>
      </c>
      <c r="F369" s="254" t="str">
        <f t="shared" si="149"/>
        <v>EXTERNAL</v>
      </c>
      <c r="G369" s="513" t="s">
        <v>671</v>
      </c>
      <c r="H369" s="256" t="s">
        <v>672</v>
      </c>
      <c r="I369" s="31"/>
    </row>
    <row r="370" spans="3:9" ht="12" customHeight="1" x14ac:dyDescent="0.2">
      <c r="C370" s="13"/>
      <c r="D370" s="262"/>
      <c r="E370" s="254"/>
      <c r="F370" s="254"/>
      <c r="G370" s="513" t="s">
        <v>673</v>
      </c>
      <c r="H370" s="256" t="s">
        <v>674</v>
      </c>
      <c r="I370" s="31"/>
    </row>
    <row r="371" spans="3:9" ht="12" customHeight="1" x14ac:dyDescent="0.2">
      <c r="C371" s="13"/>
      <c r="D371" s="262"/>
      <c r="E371" s="254"/>
      <c r="F371" s="254"/>
      <c r="G371" s="513" t="s">
        <v>675</v>
      </c>
      <c r="H371" s="256" t="s">
        <v>676</v>
      </c>
      <c r="I371" s="31"/>
    </row>
    <row r="372" spans="3:9" ht="12" customHeight="1" x14ac:dyDescent="0.2">
      <c r="C372" s="13"/>
      <c r="D372" s="262"/>
      <c r="E372" s="254"/>
      <c r="F372" s="254"/>
      <c r="G372" s="255" t="s">
        <v>677</v>
      </c>
      <c r="H372" s="256" t="s">
        <v>678</v>
      </c>
      <c r="I372" s="31"/>
    </row>
    <row r="373" spans="3:9" ht="12" customHeight="1" x14ac:dyDescent="0.2">
      <c r="C373" s="13"/>
      <c r="D373" s="262"/>
      <c r="E373" s="254"/>
      <c r="F373" s="254"/>
      <c r="G373" s="255" t="s">
        <v>677</v>
      </c>
      <c r="H373" s="256" t="s">
        <v>679</v>
      </c>
      <c r="I373" s="31"/>
    </row>
    <row r="374" spans="3:9" ht="12" customHeight="1" x14ac:dyDescent="0.2">
      <c r="C374" s="13"/>
      <c r="D374" s="262"/>
      <c r="E374" s="254" t="str">
        <f>E369</f>
        <v>SubDivisions</v>
      </c>
      <c r="F374" s="254" t="str">
        <f>F369</f>
        <v>EXTERNAL</v>
      </c>
      <c r="G374" s="255" t="s">
        <v>680</v>
      </c>
      <c r="H374" s="256" t="s">
        <v>681</v>
      </c>
      <c r="I374" s="31"/>
    </row>
    <row r="375" spans="3:9" ht="12" customHeight="1" x14ac:dyDescent="0.2">
      <c r="C375" s="13"/>
      <c r="D375" s="262"/>
      <c r="E375" s="254" t="str">
        <f t="shared" si="148"/>
        <v>SubDivisions</v>
      </c>
      <c r="F375" s="254" t="str">
        <f t="shared" si="149"/>
        <v>EXTERNAL</v>
      </c>
      <c r="G375" s="255" t="s">
        <v>684</v>
      </c>
      <c r="H375" s="256" t="s">
        <v>685</v>
      </c>
      <c r="I375" s="31"/>
    </row>
    <row r="376" spans="3:9" ht="12" customHeight="1" x14ac:dyDescent="0.2">
      <c r="C376" s="13"/>
      <c r="D376" s="262"/>
      <c r="E376" s="254" t="str">
        <f t="shared" si="148"/>
        <v>SubDivisions</v>
      </c>
      <c r="F376" s="254" t="str">
        <f t="shared" si="149"/>
        <v>EXTERNAL</v>
      </c>
      <c r="G376" s="255" t="s">
        <v>686</v>
      </c>
      <c r="H376" s="256" t="s">
        <v>630</v>
      </c>
      <c r="I376" s="31"/>
    </row>
    <row r="377" spans="3:9" ht="12" customHeight="1" x14ac:dyDescent="0.2">
      <c r="C377" s="13"/>
      <c r="D377" s="262"/>
      <c r="E377" s="254" t="str">
        <f t="shared" si="148"/>
        <v>SubDivisions</v>
      </c>
      <c r="F377" s="254" t="str">
        <f t="shared" si="149"/>
        <v>EXTERNAL</v>
      </c>
      <c r="G377" s="255" t="s">
        <v>683</v>
      </c>
      <c r="H377" s="256" t="s">
        <v>682</v>
      </c>
      <c r="I377" s="31"/>
    </row>
    <row r="378" spans="3:9" ht="12" customHeight="1" x14ac:dyDescent="0.2">
      <c r="C378" s="13"/>
      <c r="D378" s="262">
        <v>82</v>
      </c>
      <c r="E378" s="250" t="str">
        <f>IF(OR(VLOOKUP(D378,'Services - WHC'!$D$10:$F$109,2,FALSE)="",VLOOKUP(D378,'Services - WHC'!$D$10:$F$109,2,FALSE)="[Enter service]"),"",VLOOKUP(D378,'Services - WHC'!$D$10:$F$109,2,FALSE))</f>
        <v>Supporting Diversity Access and Inclusion</v>
      </c>
      <c r="F378" s="251" t="str">
        <f>IF(OR(VLOOKUP(D378,'Services - WHC'!$D$10:$F$109,3,FALSE)="",VLOOKUP(D378,'Services - WHC'!$D$10:$F$109,3,FALSE)="[Select]"),"",VLOOKUP(D378,'Services - WHC'!$D$10:$F$109,3,FALSE))</f>
        <v>EXTERNAL</v>
      </c>
      <c r="G378" s="252" t="s">
        <v>550</v>
      </c>
      <c r="H378" s="465" t="s">
        <v>551</v>
      </c>
      <c r="I378" s="31"/>
    </row>
    <row r="379" spans="3:9" ht="12" customHeight="1" x14ac:dyDescent="0.2">
      <c r="C379" s="13"/>
      <c r="D379" s="262"/>
      <c r="E379" s="254" t="str">
        <f t="shared" ref="E379:E382" si="150">E378</f>
        <v>Supporting Diversity Access and Inclusion</v>
      </c>
      <c r="F379" s="254" t="str">
        <f t="shared" ref="F379:F382" si="151">F378</f>
        <v>EXTERNAL</v>
      </c>
      <c r="G379" s="255" t="s">
        <v>393</v>
      </c>
      <c r="H379" s="256" t="s">
        <v>552</v>
      </c>
      <c r="I379" s="31"/>
    </row>
    <row r="380" spans="3:9" ht="12" customHeight="1" x14ac:dyDescent="0.2">
      <c r="C380" s="13"/>
      <c r="D380" s="262"/>
      <c r="E380" s="254" t="str">
        <f t="shared" si="150"/>
        <v>Supporting Diversity Access and Inclusion</v>
      </c>
      <c r="F380" s="254" t="str">
        <f t="shared" si="151"/>
        <v>EXTERNAL</v>
      </c>
      <c r="G380" s="255" t="s">
        <v>553</v>
      </c>
      <c r="H380" s="256" t="s">
        <v>554</v>
      </c>
      <c r="I380" s="31"/>
    </row>
    <row r="381" spans="3:9" ht="12" customHeight="1" x14ac:dyDescent="0.2">
      <c r="C381" s="13"/>
      <c r="D381" s="262"/>
      <c r="E381" s="254" t="str">
        <f t="shared" si="150"/>
        <v>Supporting Diversity Access and Inclusion</v>
      </c>
      <c r="F381" s="254" t="str">
        <f t="shared" si="151"/>
        <v>EXTERNAL</v>
      </c>
      <c r="G381" s="255" t="s">
        <v>555</v>
      </c>
      <c r="H381" s="256" t="s">
        <v>556</v>
      </c>
      <c r="I381" s="31"/>
    </row>
    <row r="382" spans="3:9" ht="12" customHeight="1" x14ac:dyDescent="0.2">
      <c r="C382" s="13"/>
      <c r="D382" s="262"/>
      <c r="E382" s="254" t="str">
        <f t="shared" si="150"/>
        <v>Supporting Diversity Access and Inclusion</v>
      </c>
      <c r="F382" s="254" t="str">
        <f t="shared" si="151"/>
        <v>EXTERNAL</v>
      </c>
      <c r="G382" s="255"/>
      <c r="H382" s="256"/>
      <c r="I382" s="31"/>
    </row>
    <row r="383" spans="3:9" ht="12" customHeight="1" x14ac:dyDescent="0.2">
      <c r="C383" s="13"/>
      <c r="D383" s="262">
        <v>83</v>
      </c>
      <c r="E383" s="250" t="str">
        <f>IF(OR(VLOOKUP(D383,'Services - WHC'!$D$10:$F$109,2,FALSE)="",VLOOKUP(D383,'Services - WHC'!$D$10:$F$109,2,FALSE)="[Enter service]"),"",VLOOKUP(D383,'Services - WHC'!$D$10:$F$109,2,FALSE))</f>
        <v>Sustainable Environmental Development</v>
      </c>
      <c r="F383" s="251" t="str">
        <f>IF(OR(VLOOKUP(D383,'Services - WHC'!$D$10:$F$109,3,FALSE)="",VLOOKUP(D383,'Services - WHC'!$D$10:$F$109,3,FALSE)="[Select]"),"",VLOOKUP(D383,'Services - WHC'!$D$10:$F$109,3,FALSE))</f>
        <v>EXTERNAL</v>
      </c>
      <c r="G383" s="252" t="s">
        <v>842</v>
      </c>
      <c r="H383" s="253" t="s">
        <v>843</v>
      </c>
      <c r="I383" s="31"/>
    </row>
    <row r="384" spans="3:9" ht="36" customHeight="1" x14ac:dyDescent="0.2">
      <c r="C384" s="13"/>
      <c r="D384" s="262"/>
      <c r="E384" s="254" t="str">
        <f t="shared" ref="E384:E385" si="152">E383</f>
        <v>Sustainable Environmental Development</v>
      </c>
      <c r="F384" s="254" t="str">
        <f t="shared" ref="F384:F385" si="153">F383</f>
        <v>EXTERNAL</v>
      </c>
      <c r="G384" s="255" t="s">
        <v>844</v>
      </c>
      <c r="H384" s="256" t="s">
        <v>843</v>
      </c>
      <c r="I384" s="31"/>
    </row>
    <row r="385" spans="3:9" ht="12" customHeight="1" x14ac:dyDescent="0.2">
      <c r="C385" s="13"/>
      <c r="D385" s="262"/>
      <c r="E385" s="254" t="str">
        <f t="shared" si="152"/>
        <v>Sustainable Environmental Development</v>
      </c>
      <c r="F385" s="254" t="str">
        <f t="shared" si="153"/>
        <v>EXTERNAL</v>
      </c>
      <c r="G385" s="255"/>
      <c r="H385" s="256"/>
      <c r="I385" s="31"/>
    </row>
    <row r="386" spans="3:9" ht="12" customHeight="1" x14ac:dyDescent="0.2">
      <c r="C386" s="13"/>
      <c r="D386" s="262">
        <v>84</v>
      </c>
      <c r="E386" s="250" t="str">
        <f>IF(OR(VLOOKUP(D386,'Services - WHC'!$D$10:$F$109,2,FALSE)="",VLOOKUP(D386,'Services - WHC'!$D$10:$F$109,2,FALSE)="[Enter service]"),"",VLOOKUP(D386,'Services - WHC'!$D$10:$F$109,2,FALSE))</f>
        <v>Traffic &amp; Parking Management</v>
      </c>
      <c r="F386" s="251" t="str">
        <f>IF(OR(VLOOKUP(D386,'Services - WHC'!$D$10:$F$109,3,FALSE)="",VLOOKUP(D386,'Services - WHC'!$D$10:$F$109,3,FALSE)="[Select]"),"",VLOOKUP(D386,'Services - WHC'!$D$10:$F$109,3,FALSE))</f>
        <v>EXTERNAL</v>
      </c>
      <c r="G386" s="501" t="s">
        <v>838</v>
      </c>
      <c r="H386" s="465" t="s">
        <v>839</v>
      </c>
      <c r="I386" s="31"/>
    </row>
    <row r="387" spans="3:9" ht="12" customHeight="1" x14ac:dyDescent="0.2">
      <c r="C387" s="13"/>
      <c r="D387" s="262"/>
      <c r="E387" s="254" t="str">
        <f t="shared" ref="E387:E388" si="154">E386</f>
        <v>Traffic &amp; Parking Management</v>
      </c>
      <c r="F387" s="254" t="str">
        <f t="shared" ref="F387:F388" si="155">F386</f>
        <v>EXTERNAL</v>
      </c>
      <c r="G387" s="504" t="s">
        <v>840</v>
      </c>
      <c r="H387" s="256" t="s">
        <v>841</v>
      </c>
      <c r="I387" s="31"/>
    </row>
    <row r="388" spans="3:9" ht="12" customHeight="1" x14ac:dyDescent="0.2">
      <c r="C388" s="13"/>
      <c r="D388" s="262"/>
      <c r="E388" s="254" t="str">
        <f t="shared" si="154"/>
        <v>Traffic &amp; Parking Management</v>
      </c>
      <c r="F388" s="254" t="str">
        <f t="shared" si="155"/>
        <v>EXTERNAL</v>
      </c>
      <c r="G388" s="255"/>
      <c r="H388" s="256"/>
      <c r="I388" s="31"/>
    </row>
    <row r="389" spans="3:9" ht="12" customHeight="1" x14ac:dyDescent="0.2">
      <c r="C389" s="13"/>
      <c r="D389" s="262">
        <v>85</v>
      </c>
      <c r="E389" s="250" t="str">
        <f>IF(OR(VLOOKUP(D389,'Services - WHC'!$D$10:$F$109,2,FALSE)="",VLOOKUP(D389,'Services - WHC'!$D$10:$F$109,2,FALSE)="[Enter service]"),"",VLOOKUP(D389,'Services - WHC'!$D$10:$F$109,2,FALSE))</f>
        <v>Transport Advocacy, Planning and Development</v>
      </c>
      <c r="F389" s="251" t="str">
        <f>IF(OR(VLOOKUP(D389,'Services - WHC'!$D$10:$F$109,3,FALSE)="",VLOOKUP(D389,'Services - WHC'!$D$10:$F$109,3,FALSE)="[Select]"),"",VLOOKUP(D389,'Services - WHC'!$D$10:$F$109,3,FALSE))</f>
        <v>EXTERNAL</v>
      </c>
      <c r="G389" s="505" t="s">
        <v>594</v>
      </c>
      <c r="H389" s="253" t="s">
        <v>595</v>
      </c>
      <c r="I389" s="31"/>
    </row>
    <row r="390" spans="3:9" ht="12" customHeight="1" x14ac:dyDescent="0.2">
      <c r="C390" s="13"/>
      <c r="D390" s="262"/>
      <c r="E390" s="254" t="str">
        <f t="shared" ref="E390" si="156">E389</f>
        <v>Transport Advocacy, Planning and Development</v>
      </c>
      <c r="F390" s="254" t="str">
        <f t="shared" ref="F390" si="157">F389</f>
        <v>EXTERNAL</v>
      </c>
      <c r="G390" s="255"/>
      <c r="H390" s="256"/>
      <c r="I390" s="31"/>
    </row>
    <row r="391" spans="3:9" ht="38.25" x14ac:dyDescent="0.2">
      <c r="C391" s="13"/>
      <c r="D391" s="262">
        <v>86</v>
      </c>
      <c r="E391" s="250" t="str">
        <f>IF(OR(VLOOKUP(D391,'Services - WHC'!$D$10:$F$109,2,FALSE)="",VLOOKUP(D391,'Services - WHC'!$D$10:$F$109,2,FALSE)="[Enter service]"),"",VLOOKUP(D391,'Services - WHC'!$D$10:$F$109,2,FALSE))</f>
        <v>Transport Department Management</v>
      </c>
      <c r="F391" s="251" t="str">
        <f>IF(OR(VLOOKUP(D391,'Services - WHC'!$D$10:$F$109,3,FALSE)="",VLOOKUP(D391,'Services - WHC'!$D$10:$F$109,3,FALSE)="[Select]"),"",VLOOKUP(D391,'Services - WHC'!$D$10:$F$109,3,FALSE))</f>
        <v>INTERNAL</v>
      </c>
      <c r="G391" s="491" t="s">
        <v>1090</v>
      </c>
      <c r="H391" s="253"/>
      <c r="I391" s="31"/>
    </row>
    <row r="392" spans="3:9" ht="12" customHeight="1" x14ac:dyDescent="0.2">
      <c r="C392" s="13"/>
      <c r="D392" s="262"/>
      <c r="E392" s="254" t="str">
        <f t="shared" ref="E392" si="158">E391</f>
        <v>Transport Department Management</v>
      </c>
      <c r="F392" s="254" t="str">
        <f t="shared" ref="F392" si="159">F391</f>
        <v>INTERNAL</v>
      </c>
      <c r="G392" s="255"/>
      <c r="H392" s="256"/>
      <c r="I392" s="31"/>
    </row>
    <row r="393" spans="3:9" ht="12" customHeight="1" x14ac:dyDescent="0.2">
      <c r="C393" s="13"/>
      <c r="D393" s="262">
        <v>87</v>
      </c>
      <c r="E393" s="250" t="str">
        <f>IF(OR(VLOOKUP(D393,'Services - WHC'!$D$10:$F$109,2,FALSE)="",VLOOKUP(D393,'Services - WHC'!$D$10:$F$109,2,FALSE)="[Enter service]"),"",VLOOKUP(D393,'Services - WHC'!$D$10:$F$109,2,FALSE))</f>
        <v>Trees &amp; Horticulture</v>
      </c>
      <c r="F393" s="251" t="str">
        <f>IF(OR(VLOOKUP(D393,'Services - WHC'!$D$10:$F$109,3,FALSE)="",VLOOKUP(D393,'Services - WHC'!$D$10:$F$109,3,FALSE)="[Select]"),"",VLOOKUP(D393,'Services - WHC'!$D$10:$F$109,3,FALSE))</f>
        <v>EXTERNAL</v>
      </c>
      <c r="G393" s="535" t="s">
        <v>618</v>
      </c>
      <c r="H393" s="253" t="s">
        <v>619</v>
      </c>
      <c r="I393" s="31"/>
    </row>
    <row r="394" spans="3:9" ht="12" customHeight="1" x14ac:dyDescent="0.2">
      <c r="C394" s="13"/>
      <c r="D394" s="262"/>
      <c r="E394" s="254" t="str">
        <f t="shared" ref="E394:E398" si="160">E393</f>
        <v>Trees &amp; Horticulture</v>
      </c>
      <c r="F394" s="254" t="str">
        <f t="shared" ref="F394:F398" si="161">F393</f>
        <v>EXTERNAL</v>
      </c>
      <c r="G394" s="520" t="s">
        <v>620</v>
      </c>
      <c r="H394" s="256" t="s">
        <v>621</v>
      </c>
      <c r="I394" s="31"/>
    </row>
    <row r="395" spans="3:9" ht="12" customHeight="1" x14ac:dyDescent="0.2">
      <c r="C395" s="13"/>
      <c r="D395" s="262"/>
      <c r="E395" s="254" t="str">
        <f t="shared" si="160"/>
        <v>Trees &amp; Horticulture</v>
      </c>
      <c r="F395" s="254" t="str">
        <f t="shared" si="161"/>
        <v>EXTERNAL</v>
      </c>
      <c r="G395" s="520" t="s">
        <v>623</v>
      </c>
      <c r="H395" s="256" t="s">
        <v>622</v>
      </c>
      <c r="I395" s="31"/>
    </row>
    <row r="396" spans="3:9" ht="12" customHeight="1" x14ac:dyDescent="0.2">
      <c r="C396" s="13"/>
      <c r="D396" s="262"/>
      <c r="E396" s="254" t="str">
        <f t="shared" si="160"/>
        <v>Trees &amp; Horticulture</v>
      </c>
      <c r="F396" s="254" t="str">
        <f t="shared" si="161"/>
        <v>EXTERNAL</v>
      </c>
      <c r="G396" s="493" t="s">
        <v>625</v>
      </c>
      <c r="H396" s="256" t="s">
        <v>624</v>
      </c>
      <c r="I396" s="31"/>
    </row>
    <row r="397" spans="3:9" ht="12" customHeight="1" x14ac:dyDescent="0.2">
      <c r="C397" s="13"/>
      <c r="D397" s="262"/>
      <c r="E397" s="254" t="str">
        <f t="shared" si="160"/>
        <v>Trees &amp; Horticulture</v>
      </c>
      <c r="F397" s="254" t="str">
        <f t="shared" si="161"/>
        <v>EXTERNAL</v>
      </c>
      <c r="G397" s="255" t="s">
        <v>626</v>
      </c>
      <c r="H397" s="256" t="s">
        <v>617</v>
      </c>
      <c r="I397" s="31"/>
    </row>
    <row r="398" spans="3:9" ht="12" customHeight="1" x14ac:dyDescent="0.2">
      <c r="C398" s="13"/>
      <c r="D398" s="262"/>
      <c r="E398" s="254" t="str">
        <f t="shared" si="160"/>
        <v>Trees &amp; Horticulture</v>
      </c>
      <c r="F398" s="254" t="str">
        <f t="shared" si="161"/>
        <v>EXTERNAL</v>
      </c>
      <c r="G398" s="255"/>
      <c r="H398" s="256"/>
      <c r="I398" s="31"/>
    </row>
    <row r="399" spans="3:9" ht="25.5" x14ac:dyDescent="0.2">
      <c r="C399" s="13"/>
      <c r="D399" s="262">
        <v>88</v>
      </c>
      <c r="E399" s="250" t="str">
        <f>IF(OR(VLOOKUP(D399,'Services - WHC'!$D$10:$F$109,2,FALSE)="",VLOOKUP(D399,'Services - WHC'!$D$10:$F$109,2,FALSE)="[Enter service]"),"",VLOOKUP(D399,'Services - WHC'!$D$10:$F$109,2,FALSE))</f>
        <v>Waste and Landfill Management</v>
      </c>
      <c r="F399" s="251" t="str">
        <f>IF(OR(VLOOKUP(D399,'Services - WHC'!$D$10:$F$109,3,FALSE)="",VLOOKUP(D399,'Services - WHC'!$D$10:$F$109,3,FALSE)="[Select]"),"",VLOOKUP(D399,'Services - WHC'!$D$10:$F$109,3,FALSE))</f>
        <v>INTERNAL</v>
      </c>
      <c r="G399" s="540" t="s">
        <v>1091</v>
      </c>
      <c r="H399" s="253"/>
      <c r="I399" s="31"/>
    </row>
    <row r="400" spans="3:9" ht="12" customHeight="1" x14ac:dyDescent="0.2">
      <c r="C400" s="13"/>
      <c r="D400" s="262"/>
      <c r="E400" s="254" t="str">
        <f t="shared" ref="E400" si="162">E399</f>
        <v>Waste and Landfill Management</v>
      </c>
      <c r="F400" s="254" t="str">
        <f t="shared" ref="F400" si="163">F399</f>
        <v>INTERNAL</v>
      </c>
      <c r="G400" s="255"/>
      <c r="H400" s="256"/>
      <c r="I400" s="31"/>
    </row>
    <row r="401" spans="3:9" ht="12" customHeight="1" x14ac:dyDescent="0.2">
      <c r="C401" s="13"/>
      <c r="D401" s="262">
        <v>89</v>
      </c>
      <c r="E401" s="250" t="str">
        <f>IF(OR(VLOOKUP(D401,'Services - WHC'!$D$10:$F$109,2,FALSE)="",VLOOKUP(D401,'Services - WHC'!$D$10:$F$109,2,FALSE)="[Enter service]"),"",VLOOKUP(D401,'Services - WHC'!$D$10:$F$109,2,FALSE))</f>
        <v>Waste Management</v>
      </c>
      <c r="F401" s="251" t="str">
        <f>IF(OR(VLOOKUP(D401,'Services - WHC'!$D$10:$F$109,3,FALSE)="",VLOOKUP(D401,'Services - WHC'!$D$10:$F$109,3,FALSE)="[Select]"),"",VLOOKUP(D401,'Services - WHC'!$D$10:$F$109,3,FALSE))</f>
        <v>EXTERNAL</v>
      </c>
      <c r="G401" s="490" t="s">
        <v>596</v>
      </c>
      <c r="H401" s="465" t="s">
        <v>969</v>
      </c>
      <c r="I401" s="31"/>
    </row>
    <row r="402" spans="3:9" ht="12" customHeight="1" x14ac:dyDescent="0.2">
      <c r="C402" s="13"/>
      <c r="D402" s="262"/>
      <c r="E402" s="254" t="str">
        <f t="shared" ref="E402:E410" si="164">E401</f>
        <v>Waste Management</v>
      </c>
      <c r="F402" s="254" t="str">
        <f t="shared" ref="F402:F410" si="165">F401</f>
        <v>EXTERNAL</v>
      </c>
      <c r="G402" s="492" t="s">
        <v>407</v>
      </c>
      <c r="H402" s="464" t="s">
        <v>597</v>
      </c>
      <c r="I402" s="31"/>
    </row>
    <row r="403" spans="3:9" ht="12" customHeight="1" x14ac:dyDescent="0.2">
      <c r="C403" s="13"/>
      <c r="D403" s="262"/>
      <c r="E403" s="254" t="str">
        <f t="shared" si="164"/>
        <v>Waste Management</v>
      </c>
      <c r="F403" s="254" t="str">
        <f t="shared" si="165"/>
        <v>EXTERNAL</v>
      </c>
      <c r="G403" s="492" t="s">
        <v>598</v>
      </c>
      <c r="H403" s="464" t="s">
        <v>599</v>
      </c>
      <c r="I403" s="31"/>
    </row>
    <row r="404" spans="3:9" ht="12" customHeight="1" x14ac:dyDescent="0.2">
      <c r="C404" s="13"/>
      <c r="D404" s="262"/>
      <c r="E404" s="254" t="str">
        <f t="shared" si="164"/>
        <v>Waste Management</v>
      </c>
      <c r="F404" s="254" t="str">
        <f t="shared" si="165"/>
        <v>EXTERNAL</v>
      </c>
      <c r="G404" s="492" t="s">
        <v>600</v>
      </c>
      <c r="H404" s="464" t="s">
        <v>601</v>
      </c>
      <c r="I404" s="31"/>
    </row>
    <row r="405" spans="3:9" ht="48.75" customHeight="1" x14ac:dyDescent="0.2">
      <c r="C405" s="13"/>
      <c r="D405" s="262"/>
      <c r="E405" s="254" t="str">
        <f t="shared" si="164"/>
        <v>Waste Management</v>
      </c>
      <c r="F405" s="254" t="str">
        <f t="shared" si="165"/>
        <v>EXTERNAL</v>
      </c>
      <c r="G405" s="255" t="s">
        <v>953</v>
      </c>
      <c r="H405" s="464" t="s">
        <v>954</v>
      </c>
      <c r="I405" s="31"/>
    </row>
    <row r="406" spans="3:9" ht="45.75" customHeight="1" x14ac:dyDescent="0.2">
      <c r="C406" s="13"/>
      <c r="D406" s="262"/>
      <c r="E406" s="254" t="str">
        <f t="shared" si="164"/>
        <v>Waste Management</v>
      </c>
      <c r="F406" s="254" t="str">
        <f t="shared" si="165"/>
        <v>EXTERNAL</v>
      </c>
      <c r="G406" s="255" t="s">
        <v>956</v>
      </c>
      <c r="H406" s="464" t="s">
        <v>955</v>
      </c>
      <c r="I406" s="31"/>
    </row>
    <row r="407" spans="3:9" ht="33.75" customHeight="1" x14ac:dyDescent="0.2">
      <c r="C407" s="13"/>
      <c r="D407" s="262"/>
      <c r="E407" s="254" t="str">
        <f t="shared" si="164"/>
        <v>Waste Management</v>
      </c>
      <c r="F407" s="254" t="str">
        <f t="shared" si="165"/>
        <v>EXTERNAL</v>
      </c>
      <c r="G407" s="255" t="s">
        <v>957</v>
      </c>
      <c r="H407" s="464" t="s">
        <v>958</v>
      </c>
      <c r="I407" s="31"/>
    </row>
    <row r="408" spans="3:9" ht="40.5" customHeight="1" x14ac:dyDescent="0.2">
      <c r="C408" s="13"/>
      <c r="D408" s="262"/>
      <c r="E408" s="254" t="str">
        <f t="shared" si="164"/>
        <v>Waste Management</v>
      </c>
      <c r="F408" s="254" t="str">
        <f t="shared" si="165"/>
        <v>EXTERNAL</v>
      </c>
      <c r="G408" s="255" t="s">
        <v>959</v>
      </c>
      <c r="H408" s="464" t="s">
        <v>960</v>
      </c>
      <c r="I408" s="31"/>
    </row>
    <row r="409" spans="3:9" ht="56.25" customHeight="1" x14ac:dyDescent="0.2">
      <c r="C409" s="13"/>
      <c r="D409" s="262"/>
      <c r="E409" s="254" t="str">
        <f t="shared" si="164"/>
        <v>Waste Management</v>
      </c>
      <c r="F409" s="254" t="str">
        <f t="shared" si="165"/>
        <v>EXTERNAL</v>
      </c>
      <c r="G409" s="255" t="s">
        <v>967</v>
      </c>
      <c r="H409" s="464" t="s">
        <v>968</v>
      </c>
      <c r="I409" s="31"/>
    </row>
    <row r="410" spans="3:9" ht="12" customHeight="1" x14ac:dyDescent="0.2">
      <c r="C410" s="13"/>
      <c r="D410" s="262"/>
      <c r="E410" s="254" t="str">
        <f t="shared" si="164"/>
        <v>Waste Management</v>
      </c>
      <c r="F410" s="254" t="str">
        <f t="shared" si="165"/>
        <v>EXTERNAL</v>
      </c>
      <c r="G410" s="255"/>
      <c r="H410" s="256"/>
      <c r="I410" s="31"/>
    </row>
    <row r="411" spans="3:9" ht="38.25" x14ac:dyDescent="0.2">
      <c r="C411" s="13"/>
      <c r="D411" s="262">
        <v>90</v>
      </c>
      <c r="E411" s="250" t="str">
        <f>IF(OR(VLOOKUP(D411,'Services - WHC'!$D$10:$F$109,2,FALSE)="",VLOOKUP(D411,'Services - WHC'!$D$10:$F$109,2,FALSE)="[Enter service]"),"",VLOOKUP(D411,'Services - WHC'!$D$10:$F$109,2,FALSE))</f>
        <v>Youth &amp; Family Services Management</v>
      </c>
      <c r="F411" s="251" t="str">
        <f>IF(OR(VLOOKUP(D411,'Services - WHC'!$D$10:$F$109,3,FALSE)="",VLOOKUP(D411,'Services - WHC'!$D$10:$F$109,3,FALSE)="[Select]"),"",VLOOKUP(D411,'Services - WHC'!$D$10:$F$109,3,FALSE))</f>
        <v>INTERNAL</v>
      </c>
      <c r="G411" s="252" t="s">
        <v>1092</v>
      </c>
      <c r="H411" s="253"/>
      <c r="I411" s="31"/>
    </row>
    <row r="412" spans="3:9" ht="12" customHeight="1" x14ac:dyDescent="0.2">
      <c r="C412" s="13"/>
      <c r="D412" s="262"/>
      <c r="E412" s="254" t="str">
        <f t="shared" ref="E412" si="166">E411</f>
        <v>Youth &amp; Family Services Management</v>
      </c>
      <c r="F412" s="254" t="str">
        <f t="shared" ref="F412" si="167">F411</f>
        <v>INTERNAL</v>
      </c>
      <c r="G412" s="255"/>
      <c r="H412" s="256"/>
      <c r="I412" s="31"/>
    </row>
    <row r="413" spans="3:9" ht="12" customHeight="1" x14ac:dyDescent="0.2">
      <c r="C413" s="13"/>
      <c r="D413" s="262">
        <v>91</v>
      </c>
      <c r="E413" s="250" t="str">
        <f>IF(OR(VLOOKUP(D413,'Services - WHC'!$D$10:$F$109,2,FALSE)="",VLOOKUP(D413,'Services - WHC'!$D$10:$F$109,2,FALSE)="[Enter service]"),"",VLOOKUP(D413,'Services - WHC'!$D$10:$F$109,2,FALSE))</f>
        <v>Youth Services</v>
      </c>
      <c r="F413" s="251" t="str">
        <f>IF(OR(VLOOKUP(D413,'Services - WHC'!$D$10:$F$109,3,FALSE)="",VLOOKUP(D413,'Services - WHC'!$D$10:$F$109,3,FALSE)="[Select]"),"",VLOOKUP(D413,'Services - WHC'!$D$10:$F$109,3,FALSE))</f>
        <v>EXTERNAL</v>
      </c>
      <c r="G413" s="252" t="s">
        <v>1119</v>
      </c>
      <c r="H413" s="253" t="s">
        <v>1150</v>
      </c>
      <c r="I413" s="31"/>
    </row>
    <row r="414" spans="3:9" ht="12" customHeight="1" x14ac:dyDescent="0.2">
      <c r="C414" s="13"/>
      <c r="D414" s="262"/>
      <c r="E414" s="254" t="str">
        <f t="shared" ref="E414:E416" si="168">E413</f>
        <v>Youth Services</v>
      </c>
      <c r="F414" s="254" t="str">
        <f t="shared" ref="F414:F416" si="169">F413</f>
        <v>EXTERNAL</v>
      </c>
      <c r="G414" s="252" t="s">
        <v>400</v>
      </c>
      <c r="H414" s="253" t="s">
        <v>1151</v>
      </c>
      <c r="I414" s="31"/>
    </row>
    <row r="415" spans="3:9" ht="12" customHeight="1" x14ac:dyDescent="0.2">
      <c r="C415" s="13"/>
      <c r="D415" s="262"/>
      <c r="E415" s="254" t="str">
        <f t="shared" si="168"/>
        <v>Youth Services</v>
      </c>
      <c r="F415" s="254" t="str">
        <f t="shared" si="169"/>
        <v>EXTERNAL</v>
      </c>
      <c r="G415" s="252" t="s">
        <v>401</v>
      </c>
      <c r="H415" s="253" t="s">
        <v>1152</v>
      </c>
      <c r="I415" s="31"/>
    </row>
    <row r="416" spans="3:9" ht="12" customHeight="1" x14ac:dyDescent="0.2">
      <c r="C416" s="13"/>
      <c r="D416" s="262"/>
      <c r="E416" s="254" t="str">
        <f t="shared" si="168"/>
        <v>Youth Services</v>
      </c>
      <c r="F416" s="254" t="str">
        <f t="shared" si="169"/>
        <v>EXTERNAL</v>
      </c>
      <c r="G416" s="255"/>
      <c r="H416" s="256"/>
      <c r="I416" s="31"/>
    </row>
    <row r="417" spans="3:9" ht="12" customHeight="1" x14ac:dyDescent="0.2">
      <c r="C417" s="13"/>
      <c r="D417" s="262">
        <v>92</v>
      </c>
      <c r="E417" s="250" t="str">
        <f>IF(OR(VLOOKUP(D417,'Services - WHC'!$D$10:$F$109,2,FALSE)="",VLOOKUP(D417,'Services - WHC'!$D$10:$F$109,2,FALSE)="[Enter service]"),"",VLOOKUP(D417,'Services - WHC'!$D$10:$F$109,2,FALSE))</f>
        <v/>
      </c>
      <c r="F417" s="251" t="str">
        <f>IF(OR(VLOOKUP(D417,'Services - WHC'!$D$10:$F$109,3,FALSE)="",VLOOKUP(D417,'Services - WHC'!$D$10:$F$109,3,FALSE)="[Select]"),"",VLOOKUP(D417,'Services - WHC'!$D$10:$F$109,3,FALSE))</f>
        <v/>
      </c>
      <c r="G417" s="252"/>
      <c r="H417" s="253"/>
      <c r="I417" s="31"/>
    </row>
    <row r="418" spans="3:9" ht="12" customHeight="1" x14ac:dyDescent="0.2">
      <c r="C418" s="13"/>
      <c r="D418" s="262"/>
      <c r="E418" s="254" t="str">
        <f t="shared" ref="E418:E426" si="170">E417</f>
        <v/>
      </c>
      <c r="F418" s="254" t="str">
        <f t="shared" ref="F418:F426" si="171">F417</f>
        <v/>
      </c>
      <c r="G418" s="255"/>
      <c r="H418" s="256"/>
      <c r="I418" s="31"/>
    </row>
    <row r="419" spans="3:9" ht="12" customHeight="1" x14ac:dyDescent="0.2">
      <c r="C419" s="13"/>
      <c r="D419" s="262"/>
      <c r="E419" s="254" t="str">
        <f t="shared" si="170"/>
        <v/>
      </c>
      <c r="F419" s="254" t="str">
        <f t="shared" si="171"/>
        <v/>
      </c>
      <c r="G419" s="255"/>
      <c r="H419" s="256"/>
      <c r="I419" s="31"/>
    </row>
    <row r="420" spans="3:9" ht="12" customHeight="1" x14ac:dyDescent="0.2">
      <c r="C420" s="13"/>
      <c r="D420" s="262"/>
      <c r="E420" s="254" t="str">
        <f t="shared" si="170"/>
        <v/>
      </c>
      <c r="F420" s="254" t="str">
        <f t="shared" si="171"/>
        <v/>
      </c>
      <c r="G420" s="255"/>
      <c r="H420" s="256"/>
      <c r="I420" s="31"/>
    </row>
    <row r="421" spans="3:9" ht="12" customHeight="1" x14ac:dyDescent="0.2">
      <c r="C421" s="13"/>
      <c r="D421" s="262"/>
      <c r="E421" s="254" t="str">
        <f t="shared" si="170"/>
        <v/>
      </c>
      <c r="F421" s="254" t="str">
        <f t="shared" si="171"/>
        <v/>
      </c>
      <c r="G421" s="255"/>
      <c r="H421" s="256"/>
      <c r="I421" s="31"/>
    </row>
    <row r="422" spans="3:9" ht="12" customHeight="1" x14ac:dyDescent="0.2">
      <c r="C422" s="13"/>
      <c r="D422" s="262"/>
      <c r="E422" s="254" t="str">
        <f t="shared" si="170"/>
        <v/>
      </c>
      <c r="F422" s="254" t="str">
        <f t="shared" si="171"/>
        <v/>
      </c>
      <c r="G422" s="255"/>
      <c r="H422" s="256"/>
      <c r="I422" s="31"/>
    </row>
    <row r="423" spans="3:9" ht="12" customHeight="1" x14ac:dyDescent="0.2">
      <c r="C423" s="13"/>
      <c r="D423" s="262"/>
      <c r="E423" s="254" t="str">
        <f t="shared" si="170"/>
        <v/>
      </c>
      <c r="F423" s="254" t="str">
        <f t="shared" si="171"/>
        <v/>
      </c>
      <c r="G423" s="255"/>
      <c r="H423" s="256"/>
      <c r="I423" s="31"/>
    </row>
    <row r="424" spans="3:9" ht="12" customHeight="1" x14ac:dyDescent="0.2">
      <c r="C424" s="13"/>
      <c r="D424" s="262"/>
      <c r="E424" s="254" t="str">
        <f t="shared" si="170"/>
        <v/>
      </c>
      <c r="F424" s="254" t="str">
        <f t="shared" si="171"/>
        <v/>
      </c>
      <c r="G424" s="255"/>
      <c r="H424" s="256"/>
      <c r="I424" s="31"/>
    </row>
    <row r="425" spans="3:9" ht="12" customHeight="1" x14ac:dyDescent="0.2">
      <c r="C425" s="13"/>
      <c r="D425" s="262"/>
      <c r="E425" s="254" t="str">
        <f t="shared" si="170"/>
        <v/>
      </c>
      <c r="F425" s="254" t="str">
        <f t="shared" si="171"/>
        <v/>
      </c>
      <c r="G425" s="255"/>
      <c r="H425" s="256"/>
      <c r="I425" s="31"/>
    </row>
    <row r="426" spans="3:9" ht="12" customHeight="1" x14ac:dyDescent="0.2">
      <c r="C426" s="13"/>
      <c r="D426" s="262"/>
      <c r="E426" s="254" t="str">
        <f t="shared" si="170"/>
        <v/>
      </c>
      <c r="F426" s="254" t="str">
        <f t="shared" si="171"/>
        <v/>
      </c>
      <c r="G426" s="255"/>
      <c r="H426" s="256"/>
      <c r="I426" s="31"/>
    </row>
    <row r="427" spans="3:9" ht="12" customHeight="1" x14ac:dyDescent="0.2">
      <c r="C427" s="13"/>
      <c r="D427" s="262">
        <v>93</v>
      </c>
      <c r="E427" s="250" t="str">
        <f>IF(OR(VLOOKUP(D427,'Services - WHC'!$D$10:$F$109,2,FALSE)="",VLOOKUP(D427,'Services - WHC'!$D$10:$F$109,2,FALSE)="[Enter service]"),"",VLOOKUP(D427,'Services - WHC'!$D$10:$F$109,2,FALSE))</f>
        <v>Debt Servicing</v>
      </c>
      <c r="F427" s="251" t="str">
        <f>IF(OR(VLOOKUP(D427,'Services - WHC'!$D$10:$F$109,3,FALSE)="",VLOOKUP(D427,'Services - WHC'!$D$10:$F$109,3,FALSE)="[Select]"),"",VLOOKUP(D427,'Services - WHC'!$D$10:$F$109,3,FALSE))</f>
        <v>MIXED</v>
      </c>
      <c r="G427" s="252"/>
      <c r="H427" s="253"/>
      <c r="I427" s="31"/>
    </row>
    <row r="428" spans="3:9" ht="12" customHeight="1" x14ac:dyDescent="0.2">
      <c r="C428" s="13"/>
      <c r="D428" s="262"/>
      <c r="E428" s="254" t="str">
        <f t="shared" ref="E428:E436" si="172">E427</f>
        <v>Debt Servicing</v>
      </c>
      <c r="F428" s="254" t="str">
        <f t="shared" ref="F428:F436" si="173">F427</f>
        <v>MIXED</v>
      </c>
      <c r="G428" s="255"/>
      <c r="H428" s="256"/>
      <c r="I428" s="31"/>
    </row>
    <row r="429" spans="3:9" ht="12" customHeight="1" x14ac:dyDescent="0.2">
      <c r="C429" s="13"/>
      <c r="D429" s="262"/>
      <c r="E429" s="254" t="str">
        <f t="shared" si="172"/>
        <v>Debt Servicing</v>
      </c>
      <c r="F429" s="254" t="str">
        <f t="shared" si="173"/>
        <v>MIXED</v>
      </c>
      <c r="G429" s="255"/>
      <c r="H429" s="256"/>
      <c r="I429" s="31"/>
    </row>
    <row r="430" spans="3:9" ht="12" customHeight="1" x14ac:dyDescent="0.2">
      <c r="C430" s="13"/>
      <c r="D430" s="262"/>
      <c r="E430" s="254" t="str">
        <f t="shared" si="172"/>
        <v>Debt Servicing</v>
      </c>
      <c r="F430" s="254" t="str">
        <f t="shared" si="173"/>
        <v>MIXED</v>
      </c>
      <c r="G430" s="255"/>
      <c r="H430" s="256"/>
      <c r="I430" s="31"/>
    </row>
    <row r="431" spans="3:9" ht="12" customHeight="1" x14ac:dyDescent="0.2">
      <c r="C431" s="13"/>
      <c r="D431" s="262"/>
      <c r="E431" s="254" t="str">
        <f t="shared" si="172"/>
        <v>Debt Servicing</v>
      </c>
      <c r="F431" s="254" t="str">
        <f t="shared" si="173"/>
        <v>MIXED</v>
      </c>
      <c r="G431" s="255"/>
      <c r="H431" s="256"/>
      <c r="I431" s="31"/>
    </row>
    <row r="432" spans="3:9" ht="12" customHeight="1" x14ac:dyDescent="0.2">
      <c r="C432" s="13"/>
      <c r="D432" s="262"/>
      <c r="E432" s="254" t="str">
        <f t="shared" si="172"/>
        <v>Debt Servicing</v>
      </c>
      <c r="F432" s="254" t="str">
        <f t="shared" si="173"/>
        <v>MIXED</v>
      </c>
      <c r="G432" s="255"/>
      <c r="H432" s="256"/>
      <c r="I432" s="31"/>
    </row>
    <row r="433" spans="3:9" ht="12" customHeight="1" x14ac:dyDescent="0.2">
      <c r="C433" s="13"/>
      <c r="D433" s="262"/>
      <c r="E433" s="254" t="str">
        <f t="shared" si="172"/>
        <v>Debt Servicing</v>
      </c>
      <c r="F433" s="254" t="str">
        <f t="shared" si="173"/>
        <v>MIXED</v>
      </c>
      <c r="G433" s="255"/>
      <c r="H433" s="256"/>
      <c r="I433" s="31"/>
    </row>
    <row r="434" spans="3:9" ht="12" customHeight="1" x14ac:dyDescent="0.2">
      <c r="C434" s="13"/>
      <c r="D434" s="262"/>
      <c r="E434" s="254" t="str">
        <f t="shared" si="172"/>
        <v>Debt Servicing</v>
      </c>
      <c r="F434" s="254" t="str">
        <f t="shared" si="173"/>
        <v>MIXED</v>
      </c>
      <c r="G434" s="255"/>
      <c r="H434" s="256"/>
      <c r="I434" s="31"/>
    </row>
    <row r="435" spans="3:9" ht="12" customHeight="1" x14ac:dyDescent="0.2">
      <c r="C435" s="13"/>
      <c r="D435" s="262"/>
      <c r="E435" s="254" t="str">
        <f t="shared" si="172"/>
        <v>Debt Servicing</v>
      </c>
      <c r="F435" s="254" t="str">
        <f t="shared" si="173"/>
        <v>MIXED</v>
      </c>
      <c r="G435" s="255"/>
      <c r="H435" s="256"/>
      <c r="I435" s="31"/>
    </row>
    <row r="436" spans="3:9" ht="12" customHeight="1" x14ac:dyDescent="0.2">
      <c r="C436" s="13"/>
      <c r="D436" s="262"/>
      <c r="E436" s="254" t="str">
        <f t="shared" si="172"/>
        <v>Debt Servicing</v>
      </c>
      <c r="F436" s="254" t="str">
        <f t="shared" si="173"/>
        <v>MIXED</v>
      </c>
      <c r="G436" s="255"/>
      <c r="H436" s="256"/>
      <c r="I436" s="31"/>
    </row>
    <row r="437" spans="3:9" ht="12" customHeight="1" x14ac:dyDescent="0.2">
      <c r="C437" s="13"/>
      <c r="D437" s="262">
        <v>94</v>
      </c>
      <c r="E437" s="250" t="str">
        <f>IF(OR(VLOOKUP(D437,'Services - WHC'!$D$10:$F$109,2,FALSE)="",VLOOKUP(D437,'Services - WHC'!$D$10:$F$109,2,FALSE)="[Enter service]"),"",VLOOKUP(D437,'Services - WHC'!$D$10:$F$109,2,FALSE))</f>
        <v>Developer Contributions</v>
      </c>
      <c r="F437" s="251" t="str">
        <f>IF(OR(VLOOKUP(D437,'Services - WHC'!$D$10:$F$109,3,FALSE)="",VLOOKUP(D437,'Services - WHC'!$D$10:$F$109,3,FALSE)="[Select]"),"",VLOOKUP(D437,'Services - WHC'!$D$10:$F$109,3,FALSE))</f>
        <v>MIXED</v>
      </c>
      <c r="G437" s="252"/>
      <c r="H437" s="253"/>
      <c r="I437" s="31"/>
    </row>
    <row r="438" spans="3:9" ht="12" customHeight="1" x14ac:dyDescent="0.2">
      <c r="C438" s="13"/>
      <c r="D438" s="262"/>
      <c r="E438" s="254" t="str">
        <f t="shared" ref="E438:E446" si="174">E437</f>
        <v>Developer Contributions</v>
      </c>
      <c r="F438" s="254" t="str">
        <f t="shared" ref="F438:F446" si="175">F437</f>
        <v>MIXED</v>
      </c>
      <c r="G438" s="255"/>
      <c r="H438" s="256"/>
      <c r="I438" s="31"/>
    </row>
    <row r="439" spans="3:9" ht="12" customHeight="1" x14ac:dyDescent="0.2">
      <c r="C439" s="13"/>
      <c r="D439" s="262"/>
      <c r="E439" s="254" t="str">
        <f t="shared" si="174"/>
        <v>Developer Contributions</v>
      </c>
      <c r="F439" s="254" t="str">
        <f t="shared" si="175"/>
        <v>MIXED</v>
      </c>
      <c r="G439" s="255"/>
      <c r="H439" s="256"/>
      <c r="I439" s="31"/>
    </row>
    <row r="440" spans="3:9" ht="12" customHeight="1" x14ac:dyDescent="0.2">
      <c r="C440" s="13"/>
      <c r="D440" s="262"/>
      <c r="E440" s="254" t="str">
        <f t="shared" si="174"/>
        <v>Developer Contributions</v>
      </c>
      <c r="F440" s="254" t="str">
        <f t="shared" si="175"/>
        <v>MIXED</v>
      </c>
      <c r="G440" s="255"/>
      <c r="H440" s="256"/>
      <c r="I440" s="31"/>
    </row>
    <row r="441" spans="3:9" ht="12" customHeight="1" x14ac:dyDescent="0.2">
      <c r="C441" s="13"/>
      <c r="D441" s="262"/>
      <c r="E441" s="254" t="str">
        <f t="shared" si="174"/>
        <v>Developer Contributions</v>
      </c>
      <c r="F441" s="254" t="str">
        <f t="shared" si="175"/>
        <v>MIXED</v>
      </c>
      <c r="G441" s="255"/>
      <c r="H441" s="256"/>
      <c r="I441" s="31"/>
    </row>
    <row r="442" spans="3:9" ht="12" customHeight="1" x14ac:dyDescent="0.2">
      <c r="C442" s="13"/>
      <c r="D442" s="262"/>
      <c r="E442" s="254" t="str">
        <f t="shared" si="174"/>
        <v>Developer Contributions</v>
      </c>
      <c r="F442" s="254" t="str">
        <f t="shared" si="175"/>
        <v>MIXED</v>
      </c>
      <c r="G442" s="255"/>
      <c r="H442" s="256"/>
      <c r="I442" s="31"/>
    </row>
    <row r="443" spans="3:9" ht="12" customHeight="1" x14ac:dyDescent="0.2">
      <c r="C443" s="13"/>
      <c r="D443" s="262"/>
      <c r="E443" s="254" t="str">
        <f t="shared" si="174"/>
        <v>Developer Contributions</v>
      </c>
      <c r="F443" s="254" t="str">
        <f t="shared" si="175"/>
        <v>MIXED</v>
      </c>
      <c r="G443" s="255"/>
      <c r="H443" s="256"/>
      <c r="I443" s="31"/>
    </row>
    <row r="444" spans="3:9" ht="12" customHeight="1" x14ac:dyDescent="0.2">
      <c r="C444" s="13"/>
      <c r="D444" s="262"/>
      <c r="E444" s="254" t="str">
        <f t="shared" si="174"/>
        <v>Developer Contributions</v>
      </c>
      <c r="F444" s="254" t="str">
        <f t="shared" si="175"/>
        <v>MIXED</v>
      </c>
      <c r="G444" s="255"/>
      <c r="H444" s="256"/>
      <c r="I444" s="31"/>
    </row>
    <row r="445" spans="3:9" ht="12" customHeight="1" x14ac:dyDescent="0.2">
      <c r="C445" s="13"/>
      <c r="D445" s="262"/>
      <c r="E445" s="254" t="str">
        <f t="shared" si="174"/>
        <v>Developer Contributions</v>
      </c>
      <c r="F445" s="254" t="str">
        <f t="shared" si="175"/>
        <v>MIXED</v>
      </c>
      <c r="G445" s="255"/>
      <c r="H445" s="256"/>
      <c r="I445" s="31"/>
    </row>
    <row r="446" spans="3:9" ht="12" customHeight="1" x14ac:dyDescent="0.2">
      <c r="C446" s="13"/>
      <c r="D446" s="262"/>
      <c r="E446" s="254" t="str">
        <f t="shared" si="174"/>
        <v>Developer Contributions</v>
      </c>
      <c r="F446" s="254" t="str">
        <f t="shared" si="175"/>
        <v>MIXED</v>
      </c>
      <c r="G446" s="255"/>
      <c r="H446" s="256"/>
      <c r="I446" s="31"/>
    </row>
    <row r="447" spans="3:9" ht="12" customHeight="1" x14ac:dyDescent="0.2">
      <c r="C447" s="13"/>
      <c r="D447" s="262">
        <v>95</v>
      </c>
      <c r="E447" s="250" t="str">
        <f>IF(OR(VLOOKUP(D447,'Services - WHC'!$D$10:$F$109,2,FALSE)="",VLOOKUP(D447,'Services - WHC'!$D$10:$F$109,2,FALSE)="[Enter service]"),"",VLOOKUP(D447,'Services - WHC'!$D$10:$F$109,2,FALSE))</f>
        <v>Interest on Investment</v>
      </c>
      <c r="F447" s="251" t="str">
        <f>IF(OR(VLOOKUP(D447,'Services - WHC'!$D$10:$F$109,3,FALSE)="",VLOOKUP(D447,'Services - WHC'!$D$10:$F$109,3,FALSE)="[Select]"),"",VLOOKUP(D447,'Services - WHC'!$D$10:$F$109,3,FALSE))</f>
        <v>MIXED</v>
      </c>
      <c r="G447" s="252"/>
      <c r="H447" s="253"/>
      <c r="I447" s="31"/>
    </row>
    <row r="448" spans="3:9" ht="12" customHeight="1" x14ac:dyDescent="0.2">
      <c r="C448" s="13"/>
      <c r="D448" s="262"/>
      <c r="E448" s="254" t="str">
        <f t="shared" ref="E448:E456" si="176">E447</f>
        <v>Interest on Investment</v>
      </c>
      <c r="F448" s="254" t="str">
        <f t="shared" ref="F448:F456" si="177">F447</f>
        <v>MIXED</v>
      </c>
      <c r="G448" s="255"/>
      <c r="H448" s="256"/>
      <c r="I448" s="31"/>
    </row>
    <row r="449" spans="3:9" ht="12" customHeight="1" x14ac:dyDescent="0.2">
      <c r="C449" s="13"/>
      <c r="D449" s="262"/>
      <c r="E449" s="254" t="str">
        <f t="shared" si="176"/>
        <v>Interest on Investment</v>
      </c>
      <c r="F449" s="254" t="str">
        <f t="shared" si="177"/>
        <v>MIXED</v>
      </c>
      <c r="G449" s="255"/>
      <c r="H449" s="256"/>
      <c r="I449" s="31"/>
    </row>
    <row r="450" spans="3:9" ht="12" customHeight="1" x14ac:dyDescent="0.2">
      <c r="C450" s="13"/>
      <c r="D450" s="262"/>
      <c r="E450" s="254" t="str">
        <f t="shared" si="176"/>
        <v>Interest on Investment</v>
      </c>
      <c r="F450" s="254" t="str">
        <f t="shared" si="177"/>
        <v>MIXED</v>
      </c>
      <c r="G450" s="255"/>
      <c r="H450" s="256"/>
      <c r="I450" s="31"/>
    </row>
    <row r="451" spans="3:9" ht="12" customHeight="1" x14ac:dyDescent="0.2">
      <c r="C451" s="13"/>
      <c r="D451" s="262"/>
      <c r="E451" s="254" t="str">
        <f t="shared" si="176"/>
        <v>Interest on Investment</v>
      </c>
      <c r="F451" s="254" t="str">
        <f t="shared" si="177"/>
        <v>MIXED</v>
      </c>
      <c r="G451" s="255"/>
      <c r="H451" s="256"/>
      <c r="I451" s="31"/>
    </row>
    <row r="452" spans="3:9" ht="12" customHeight="1" x14ac:dyDescent="0.2">
      <c r="C452" s="13"/>
      <c r="D452" s="262"/>
      <c r="E452" s="254" t="str">
        <f t="shared" si="176"/>
        <v>Interest on Investment</v>
      </c>
      <c r="F452" s="254" t="str">
        <f t="shared" si="177"/>
        <v>MIXED</v>
      </c>
      <c r="G452" s="255"/>
      <c r="H452" s="256"/>
      <c r="I452" s="31"/>
    </row>
    <row r="453" spans="3:9" ht="12" customHeight="1" x14ac:dyDescent="0.2">
      <c r="C453" s="13"/>
      <c r="D453" s="262"/>
      <c r="E453" s="254" t="str">
        <f t="shared" si="176"/>
        <v>Interest on Investment</v>
      </c>
      <c r="F453" s="254" t="str">
        <f t="shared" si="177"/>
        <v>MIXED</v>
      </c>
      <c r="G453" s="255"/>
      <c r="H453" s="256"/>
      <c r="I453" s="31"/>
    </row>
    <row r="454" spans="3:9" ht="12" customHeight="1" x14ac:dyDescent="0.2">
      <c r="C454" s="13"/>
      <c r="D454" s="262"/>
      <c r="E454" s="254" t="str">
        <f t="shared" si="176"/>
        <v>Interest on Investment</v>
      </c>
      <c r="F454" s="254" t="str">
        <f t="shared" si="177"/>
        <v>MIXED</v>
      </c>
      <c r="G454" s="255"/>
      <c r="H454" s="256"/>
      <c r="I454" s="31"/>
    </row>
    <row r="455" spans="3:9" ht="12" customHeight="1" x14ac:dyDescent="0.2">
      <c r="C455" s="13"/>
      <c r="D455" s="262"/>
      <c r="E455" s="254" t="str">
        <f t="shared" si="176"/>
        <v>Interest on Investment</v>
      </c>
      <c r="F455" s="254" t="str">
        <f t="shared" si="177"/>
        <v>MIXED</v>
      </c>
      <c r="G455" s="255"/>
      <c r="H455" s="256"/>
      <c r="I455" s="31"/>
    </row>
    <row r="456" spans="3:9" ht="12" customHeight="1" x14ac:dyDescent="0.2">
      <c r="C456" s="13"/>
      <c r="D456" s="262"/>
      <c r="E456" s="254" t="str">
        <f t="shared" si="176"/>
        <v>Interest on Investment</v>
      </c>
      <c r="F456" s="254" t="str">
        <f t="shared" si="177"/>
        <v>MIXED</v>
      </c>
      <c r="G456" s="255"/>
      <c r="H456" s="256"/>
      <c r="I456" s="31"/>
    </row>
    <row r="457" spans="3:9" ht="12" customHeight="1" x14ac:dyDescent="0.2">
      <c r="C457" s="13"/>
      <c r="D457" s="262">
        <v>96</v>
      </c>
      <c r="E457" s="250" t="str">
        <f>IF(OR(VLOOKUP(D457,'Services - WHC'!$D$10:$F$109,2,FALSE)="",VLOOKUP(D457,'Services - WHC'!$D$10:$F$109,2,FALSE)="[Enter service]"),"",VLOOKUP(D457,'Services - WHC'!$D$10:$F$109,2,FALSE))</f>
        <v>VGC Grant</v>
      </c>
      <c r="F457" s="251" t="str">
        <f>IF(OR(VLOOKUP(D457,'Services - WHC'!$D$10:$F$109,3,FALSE)="",VLOOKUP(D457,'Services - WHC'!$D$10:$F$109,3,FALSE)="[Select]"),"",VLOOKUP(D457,'Services - WHC'!$D$10:$F$109,3,FALSE))</f>
        <v>MIXED</v>
      </c>
      <c r="G457" s="252"/>
      <c r="H457" s="253"/>
      <c r="I457" s="31"/>
    </row>
    <row r="458" spans="3:9" ht="12" customHeight="1" x14ac:dyDescent="0.2">
      <c r="C458" s="13"/>
      <c r="D458" s="262"/>
      <c r="E458" s="254" t="str">
        <f t="shared" ref="E458:E466" si="178">E457</f>
        <v>VGC Grant</v>
      </c>
      <c r="F458" s="254" t="str">
        <f t="shared" ref="F458:F466" si="179">F457</f>
        <v>MIXED</v>
      </c>
      <c r="G458" s="255"/>
      <c r="H458" s="256"/>
      <c r="I458" s="31"/>
    </row>
    <row r="459" spans="3:9" ht="12" customHeight="1" x14ac:dyDescent="0.2">
      <c r="C459" s="13"/>
      <c r="D459" s="262"/>
      <c r="E459" s="254" t="str">
        <f t="shared" si="178"/>
        <v>VGC Grant</v>
      </c>
      <c r="F459" s="254" t="str">
        <f t="shared" si="179"/>
        <v>MIXED</v>
      </c>
      <c r="G459" s="255"/>
      <c r="H459" s="256"/>
      <c r="I459" s="31"/>
    </row>
    <row r="460" spans="3:9" ht="12" customHeight="1" x14ac:dyDescent="0.2">
      <c r="C460" s="13"/>
      <c r="D460" s="262"/>
      <c r="E460" s="254" t="str">
        <f t="shared" si="178"/>
        <v>VGC Grant</v>
      </c>
      <c r="F460" s="254" t="str">
        <f t="shared" si="179"/>
        <v>MIXED</v>
      </c>
      <c r="G460" s="255"/>
      <c r="H460" s="256"/>
      <c r="I460" s="31"/>
    </row>
    <row r="461" spans="3:9" ht="12" customHeight="1" x14ac:dyDescent="0.2">
      <c r="C461" s="13"/>
      <c r="D461" s="262"/>
      <c r="E461" s="254" t="str">
        <f t="shared" si="178"/>
        <v>VGC Grant</v>
      </c>
      <c r="F461" s="254" t="str">
        <f t="shared" si="179"/>
        <v>MIXED</v>
      </c>
      <c r="G461" s="255"/>
      <c r="H461" s="256"/>
      <c r="I461" s="31"/>
    </row>
    <row r="462" spans="3:9" ht="12" customHeight="1" x14ac:dyDescent="0.2">
      <c r="C462" s="13"/>
      <c r="D462" s="262"/>
      <c r="E462" s="254" t="str">
        <f t="shared" si="178"/>
        <v>VGC Grant</v>
      </c>
      <c r="F462" s="254" t="str">
        <f t="shared" si="179"/>
        <v>MIXED</v>
      </c>
      <c r="G462" s="255"/>
      <c r="H462" s="256"/>
      <c r="I462" s="31"/>
    </row>
    <row r="463" spans="3:9" ht="12" customHeight="1" x14ac:dyDescent="0.2">
      <c r="C463" s="13"/>
      <c r="D463" s="262"/>
      <c r="E463" s="254" t="str">
        <f t="shared" si="178"/>
        <v>VGC Grant</v>
      </c>
      <c r="F463" s="254" t="str">
        <f t="shared" si="179"/>
        <v>MIXED</v>
      </c>
      <c r="G463" s="255"/>
      <c r="H463" s="256"/>
      <c r="I463" s="31"/>
    </row>
    <row r="464" spans="3:9" ht="12" customHeight="1" x14ac:dyDescent="0.2">
      <c r="C464" s="13"/>
      <c r="D464" s="262"/>
      <c r="E464" s="254" t="str">
        <f t="shared" si="178"/>
        <v>VGC Grant</v>
      </c>
      <c r="F464" s="254" t="str">
        <f t="shared" si="179"/>
        <v>MIXED</v>
      </c>
      <c r="G464" s="255"/>
      <c r="H464" s="256"/>
      <c r="I464" s="31"/>
    </row>
    <row r="465" spans="3:9" ht="12" customHeight="1" x14ac:dyDescent="0.2">
      <c r="C465" s="13"/>
      <c r="D465" s="262"/>
      <c r="E465" s="254" t="str">
        <f t="shared" si="178"/>
        <v>VGC Grant</v>
      </c>
      <c r="F465" s="254" t="str">
        <f t="shared" si="179"/>
        <v>MIXED</v>
      </c>
      <c r="G465" s="255"/>
      <c r="H465" s="256"/>
      <c r="I465" s="31"/>
    </row>
    <row r="466" spans="3:9" ht="12" customHeight="1" x14ac:dyDescent="0.2">
      <c r="C466" s="13"/>
      <c r="D466" s="262"/>
      <c r="E466" s="254" t="str">
        <f t="shared" si="178"/>
        <v>VGC Grant</v>
      </c>
      <c r="F466" s="254" t="str">
        <f t="shared" si="179"/>
        <v>MIXED</v>
      </c>
      <c r="G466" s="255"/>
      <c r="H466" s="256"/>
      <c r="I466" s="31"/>
    </row>
    <row r="467" spans="3:9" ht="12" customHeight="1" x14ac:dyDescent="0.2">
      <c r="C467" s="13"/>
      <c r="D467" s="262">
        <v>97</v>
      </c>
      <c r="E467" s="250" t="str">
        <f>IF(OR(VLOOKUP(D467,'Services - WHC'!$D$10:$F$109,2,FALSE)="",VLOOKUP(D467,'Services - WHC'!$D$10:$F$109,2,FALSE)="[Enter service]"),"",VLOOKUP(D467,'Services - WHC'!$D$10:$F$109,2,FALSE))</f>
        <v>Capital Works - Rates Funding</v>
      </c>
      <c r="F467" s="251" t="str">
        <f>IF(OR(VLOOKUP(D467,'Services - WHC'!$D$10:$F$109,3,FALSE)="",VLOOKUP(D467,'Services - WHC'!$D$10:$F$109,3,FALSE)="[Select]"),"",VLOOKUP(D467,'Services - WHC'!$D$10:$F$109,3,FALSE))</f>
        <v>MIXED</v>
      </c>
      <c r="G467" s="252"/>
      <c r="H467" s="253"/>
      <c r="I467" s="31"/>
    </row>
    <row r="468" spans="3:9" ht="12" customHeight="1" x14ac:dyDescent="0.2">
      <c r="C468" s="13"/>
      <c r="D468" s="262"/>
      <c r="E468" s="254" t="str">
        <f t="shared" ref="E468:E476" si="180">E467</f>
        <v>Capital Works - Rates Funding</v>
      </c>
      <c r="F468" s="254" t="str">
        <f t="shared" ref="F468:F476" si="181">F467</f>
        <v>MIXED</v>
      </c>
      <c r="G468" s="255"/>
      <c r="H468" s="256"/>
      <c r="I468" s="31"/>
    </row>
    <row r="469" spans="3:9" ht="12" customHeight="1" x14ac:dyDescent="0.2">
      <c r="C469" s="13"/>
      <c r="D469" s="262"/>
      <c r="E469" s="254" t="str">
        <f t="shared" si="180"/>
        <v>Capital Works - Rates Funding</v>
      </c>
      <c r="F469" s="254" t="str">
        <f t="shared" si="181"/>
        <v>MIXED</v>
      </c>
      <c r="G469" s="255"/>
      <c r="H469" s="256"/>
      <c r="I469" s="31"/>
    </row>
    <row r="470" spans="3:9" ht="12" customHeight="1" x14ac:dyDescent="0.2">
      <c r="C470" s="13"/>
      <c r="D470" s="262"/>
      <c r="E470" s="254" t="str">
        <f t="shared" si="180"/>
        <v>Capital Works - Rates Funding</v>
      </c>
      <c r="F470" s="254" t="str">
        <f t="shared" si="181"/>
        <v>MIXED</v>
      </c>
      <c r="G470" s="255"/>
      <c r="H470" s="256"/>
      <c r="I470" s="31"/>
    </row>
    <row r="471" spans="3:9" ht="12" customHeight="1" x14ac:dyDescent="0.2">
      <c r="C471" s="13"/>
      <c r="D471" s="262"/>
      <c r="E471" s="254" t="str">
        <f t="shared" si="180"/>
        <v>Capital Works - Rates Funding</v>
      </c>
      <c r="F471" s="254" t="str">
        <f t="shared" si="181"/>
        <v>MIXED</v>
      </c>
      <c r="G471" s="255"/>
      <c r="H471" s="256"/>
      <c r="I471" s="31"/>
    </row>
    <row r="472" spans="3:9" ht="12" customHeight="1" x14ac:dyDescent="0.2">
      <c r="C472" s="13"/>
      <c r="D472" s="262"/>
      <c r="E472" s="254" t="str">
        <f t="shared" si="180"/>
        <v>Capital Works - Rates Funding</v>
      </c>
      <c r="F472" s="254" t="str">
        <f t="shared" si="181"/>
        <v>MIXED</v>
      </c>
      <c r="G472" s="255"/>
      <c r="H472" s="256"/>
      <c r="I472" s="31"/>
    </row>
    <row r="473" spans="3:9" ht="12" customHeight="1" x14ac:dyDescent="0.2">
      <c r="C473" s="13"/>
      <c r="D473" s="262"/>
      <c r="E473" s="254" t="str">
        <f t="shared" si="180"/>
        <v>Capital Works - Rates Funding</v>
      </c>
      <c r="F473" s="254" t="str">
        <f t="shared" si="181"/>
        <v>MIXED</v>
      </c>
      <c r="G473" s="255"/>
      <c r="H473" s="256"/>
      <c r="I473" s="31"/>
    </row>
    <row r="474" spans="3:9" ht="12" customHeight="1" x14ac:dyDescent="0.2">
      <c r="C474" s="13"/>
      <c r="D474" s="262"/>
      <c r="E474" s="254" t="str">
        <f t="shared" si="180"/>
        <v>Capital Works - Rates Funding</v>
      </c>
      <c r="F474" s="254" t="str">
        <f t="shared" si="181"/>
        <v>MIXED</v>
      </c>
      <c r="G474" s="255"/>
      <c r="H474" s="256"/>
      <c r="I474" s="31"/>
    </row>
    <row r="475" spans="3:9" ht="12" customHeight="1" x14ac:dyDescent="0.2">
      <c r="C475" s="13"/>
      <c r="D475" s="262"/>
      <c r="E475" s="254" t="str">
        <f t="shared" si="180"/>
        <v>Capital Works - Rates Funding</v>
      </c>
      <c r="F475" s="254" t="str">
        <f t="shared" si="181"/>
        <v>MIXED</v>
      </c>
      <c r="G475" s="255"/>
      <c r="H475" s="256"/>
      <c r="I475" s="31"/>
    </row>
    <row r="476" spans="3:9" ht="12" customHeight="1" x14ac:dyDescent="0.2">
      <c r="C476" s="13"/>
      <c r="D476" s="262"/>
      <c r="E476" s="254" t="str">
        <f t="shared" si="180"/>
        <v>Capital Works - Rates Funding</v>
      </c>
      <c r="F476" s="254" t="str">
        <f t="shared" si="181"/>
        <v>MIXED</v>
      </c>
      <c r="G476" s="255"/>
      <c r="H476" s="256"/>
      <c r="I476" s="31"/>
    </row>
    <row r="477" spans="3:9" ht="12" customHeight="1" x14ac:dyDescent="0.2">
      <c r="C477" s="13"/>
      <c r="D477" s="262">
        <v>98</v>
      </c>
      <c r="E477" s="250" t="str">
        <f>IF(OR(VLOOKUP(D477,'Services - WHC'!$D$10:$F$109,2,FALSE)="",VLOOKUP(D477,'Services - WHC'!$D$10:$F$109,2,FALSE)="[Enter service]"),"",VLOOKUP(D477,'Services - WHC'!$D$10:$F$109,2,FALSE))</f>
        <v>Capital Works - Reserve Funded</v>
      </c>
      <c r="F477" s="251" t="str">
        <f>IF(OR(VLOOKUP(D477,'Services - WHC'!$D$10:$F$149,3,FALSE)="",VLOOKUP(D477,'Services - WHC'!$D$10:$F$149,3,FALSE)="[Select]"),"",VLOOKUP(D477,'Services - WHC'!$D$10:$F$149,3,FALSE))</f>
        <v>MIXED</v>
      </c>
      <c r="G477" s="252"/>
      <c r="H477" s="253"/>
      <c r="I477" s="31"/>
    </row>
    <row r="478" spans="3:9" ht="12" customHeight="1" x14ac:dyDescent="0.2">
      <c r="C478" s="13"/>
      <c r="D478" s="262"/>
      <c r="E478" s="254"/>
      <c r="F478" s="254"/>
      <c r="G478" s="255"/>
      <c r="H478" s="256"/>
      <c r="I478" s="31"/>
    </row>
    <row r="479" spans="3:9" ht="12" customHeight="1" x14ac:dyDescent="0.2">
      <c r="C479" s="13"/>
      <c r="D479" s="262"/>
      <c r="E479" s="254"/>
      <c r="F479" s="254"/>
      <c r="G479" s="255"/>
      <c r="H479" s="256"/>
      <c r="I479" s="31"/>
    </row>
    <row r="480" spans="3:9" ht="12" customHeight="1" x14ac:dyDescent="0.2">
      <c r="C480" s="13"/>
      <c r="D480" s="262"/>
      <c r="E480" s="254"/>
      <c r="F480" s="254"/>
      <c r="G480" s="255"/>
      <c r="H480" s="256"/>
      <c r="I480" s="31"/>
    </row>
    <row r="481" spans="3:9" ht="12" customHeight="1" x14ac:dyDescent="0.2">
      <c r="C481" s="13"/>
      <c r="D481" s="262"/>
      <c r="E481" s="254"/>
      <c r="F481" s="254"/>
      <c r="G481" s="255"/>
      <c r="H481" s="256"/>
      <c r="I481" s="31"/>
    </row>
    <row r="482" spans="3:9" ht="12" customHeight="1" x14ac:dyDescent="0.2">
      <c r="C482" s="13"/>
      <c r="D482" s="262"/>
      <c r="E482" s="254"/>
      <c r="F482" s="254"/>
      <c r="G482" s="255"/>
      <c r="H482" s="256"/>
      <c r="I482" s="31"/>
    </row>
    <row r="483" spans="3:9" ht="12" customHeight="1" x14ac:dyDescent="0.2">
      <c r="C483" s="13"/>
      <c r="D483" s="262"/>
      <c r="E483" s="254"/>
      <c r="F483" s="254"/>
      <c r="G483" s="255"/>
      <c r="H483" s="256"/>
      <c r="I483" s="31"/>
    </row>
    <row r="484" spans="3:9" ht="12" customHeight="1" x14ac:dyDescent="0.2">
      <c r="C484" s="13"/>
      <c r="D484" s="262"/>
      <c r="E484" s="254"/>
      <c r="F484" s="254"/>
      <c r="G484" s="255"/>
      <c r="H484" s="256"/>
      <c r="I484" s="31"/>
    </row>
    <row r="485" spans="3:9" ht="12" customHeight="1" x14ac:dyDescent="0.2">
      <c r="C485" s="13"/>
      <c r="D485" s="262"/>
      <c r="E485" s="254"/>
      <c r="F485" s="254"/>
      <c r="G485" s="255"/>
      <c r="H485" s="256"/>
      <c r="I485" s="31"/>
    </row>
    <row r="486" spans="3:9" ht="12" customHeight="1" x14ac:dyDescent="0.2">
      <c r="C486" s="13"/>
      <c r="D486" s="262"/>
      <c r="E486" s="254"/>
      <c r="F486" s="254"/>
      <c r="G486" s="255"/>
      <c r="H486" s="256"/>
      <c r="I486" s="31"/>
    </row>
    <row r="487" spans="3:9" ht="12" customHeight="1" x14ac:dyDescent="0.2">
      <c r="C487" s="13"/>
      <c r="D487" s="262">
        <v>99</v>
      </c>
      <c r="E487" s="250" t="str">
        <f>IF(OR(VLOOKUP(D487,'Services - WHC'!$D$10:$F$109,2,FALSE)="",VLOOKUP(D487,'Services - WHC'!$D$10:$F$109,2,FALSE)="[Enter service]"),"",VLOOKUP(D487,'Services - WHC'!$D$10:$F$109,2,FALSE))</f>
        <v>Capital Works - Other Funding</v>
      </c>
      <c r="F487" s="251" t="str">
        <f>IF(OR(VLOOKUP(D487,'Services - WHC'!$D$10:$F$149,3,FALSE)="",VLOOKUP(D487,'Services - WHC'!$D$10:$F$149,3,FALSE)="[Select]"),"",VLOOKUP(D487,'Services - WHC'!$D$10:$F$149,3,FALSE))</f>
        <v>MIXED</v>
      </c>
      <c r="G487" s="252"/>
      <c r="H487" s="253"/>
      <c r="I487" s="31"/>
    </row>
    <row r="488" spans="3:9" ht="12" customHeight="1" x14ac:dyDescent="0.2">
      <c r="C488" s="13"/>
      <c r="D488" s="262"/>
      <c r="E488" s="254"/>
      <c r="F488" s="254"/>
      <c r="G488" s="255"/>
      <c r="H488" s="256"/>
      <c r="I488" s="31"/>
    </row>
    <row r="489" spans="3:9" ht="12" customHeight="1" x14ac:dyDescent="0.2">
      <c r="C489" s="13"/>
      <c r="D489" s="262"/>
      <c r="E489" s="254"/>
      <c r="F489" s="254"/>
      <c r="G489" s="255"/>
      <c r="H489" s="256"/>
      <c r="I489" s="31"/>
    </row>
    <row r="490" spans="3:9" ht="12" customHeight="1" x14ac:dyDescent="0.2">
      <c r="C490" s="13"/>
      <c r="D490" s="262"/>
      <c r="E490" s="254"/>
      <c r="F490" s="254"/>
      <c r="G490" s="255"/>
      <c r="H490" s="256"/>
      <c r="I490" s="31"/>
    </row>
    <row r="491" spans="3:9" ht="12" customHeight="1" x14ac:dyDescent="0.2">
      <c r="C491" s="13"/>
      <c r="D491" s="262"/>
      <c r="E491" s="254"/>
      <c r="F491" s="254"/>
      <c r="G491" s="255"/>
      <c r="H491" s="256"/>
      <c r="I491" s="31"/>
    </row>
    <row r="492" spans="3:9" ht="12" customHeight="1" x14ac:dyDescent="0.2">
      <c r="C492" s="13"/>
      <c r="D492" s="262"/>
      <c r="E492" s="254"/>
      <c r="F492" s="254"/>
      <c r="G492" s="255"/>
      <c r="H492" s="256"/>
      <c r="I492" s="31"/>
    </row>
    <row r="493" spans="3:9" ht="12" customHeight="1" x14ac:dyDescent="0.2">
      <c r="C493" s="13"/>
      <c r="D493" s="262"/>
      <c r="E493" s="254"/>
      <c r="F493" s="254"/>
      <c r="G493" s="255"/>
      <c r="H493" s="256"/>
      <c r="I493" s="31"/>
    </row>
    <row r="494" spans="3:9" ht="12" customHeight="1" x14ac:dyDescent="0.2">
      <c r="C494" s="13"/>
      <c r="D494" s="262"/>
      <c r="E494" s="254"/>
      <c r="F494" s="254"/>
      <c r="G494" s="255"/>
      <c r="H494" s="256"/>
      <c r="I494" s="31"/>
    </row>
    <row r="495" spans="3:9" ht="12" customHeight="1" x14ac:dyDescent="0.2">
      <c r="C495" s="13"/>
      <c r="D495" s="262"/>
      <c r="E495" s="254"/>
      <c r="F495" s="254"/>
      <c r="G495" s="255"/>
      <c r="H495" s="256"/>
      <c r="I495" s="31"/>
    </row>
    <row r="496" spans="3:9" ht="12" customHeight="1" x14ac:dyDescent="0.2">
      <c r="C496" s="13"/>
      <c r="D496" s="262"/>
      <c r="E496" s="254"/>
      <c r="F496" s="254"/>
      <c r="G496" s="255"/>
      <c r="H496" s="256"/>
      <c r="I496" s="31"/>
    </row>
    <row r="497" spans="3:9" ht="12" customHeight="1" x14ac:dyDescent="0.2">
      <c r="C497" s="13"/>
      <c r="D497" s="262">
        <v>100</v>
      </c>
      <c r="E497" s="250" t="str">
        <f>IF(OR(VLOOKUP(D497,'Services - WHC'!$D$10:$F$109,2,FALSE)="",VLOOKUP(D497,'Services - WHC'!$D$10:$F$109,2,FALSE)="[Enter service]"),"",VLOOKUP(D497,'Services - WHC'!$D$10:$F$109,2,FALSE))</f>
        <v>Depreciation</v>
      </c>
      <c r="F497" s="251" t="str">
        <f>IF(OR(VLOOKUP(D497,'Services - WHC'!$D$10:$F$149,3,FALSE)="",VLOOKUP(D497,'Services - WHC'!$D$10:$F$149,3,FALSE)="[Select]"),"",VLOOKUP(D497,'Services - WHC'!$D$10:$F$149,3,FALSE))</f>
        <v>MIXED</v>
      </c>
      <c r="G497" s="252"/>
      <c r="H497" s="253"/>
      <c r="I497" s="31"/>
    </row>
    <row r="498" spans="3:9" ht="12" customHeight="1" x14ac:dyDescent="0.2">
      <c r="C498" s="13"/>
      <c r="D498" s="262"/>
      <c r="E498" s="254"/>
      <c r="F498" s="254"/>
      <c r="G498" s="255"/>
      <c r="H498" s="256"/>
      <c r="I498" s="31"/>
    </row>
    <row r="499" spans="3:9" ht="12" customHeight="1" x14ac:dyDescent="0.2">
      <c r="C499" s="13"/>
      <c r="D499" s="262"/>
      <c r="E499" s="254"/>
      <c r="F499" s="254"/>
      <c r="G499" s="255"/>
      <c r="H499" s="256"/>
      <c r="I499" s="31"/>
    </row>
    <row r="500" spans="3:9" ht="12" customHeight="1" x14ac:dyDescent="0.2">
      <c r="C500" s="13"/>
      <c r="D500" s="262"/>
      <c r="E500" s="254"/>
      <c r="F500" s="254"/>
      <c r="G500" s="255"/>
      <c r="H500" s="256"/>
      <c r="I500" s="31"/>
    </row>
    <row r="501" spans="3:9" ht="12" customHeight="1" x14ac:dyDescent="0.2">
      <c r="C501" s="13"/>
      <c r="D501" s="262"/>
      <c r="E501" s="254"/>
      <c r="F501" s="254"/>
      <c r="G501" s="255"/>
      <c r="H501" s="256"/>
      <c r="I501" s="31"/>
    </row>
    <row r="502" spans="3:9" ht="12" customHeight="1" x14ac:dyDescent="0.2">
      <c r="C502" s="13"/>
      <c r="D502" s="262"/>
      <c r="E502" s="254"/>
      <c r="F502" s="254"/>
      <c r="G502" s="255"/>
      <c r="H502" s="256"/>
      <c r="I502" s="31"/>
    </row>
    <row r="503" spans="3:9" ht="12" customHeight="1" x14ac:dyDescent="0.2">
      <c r="C503" s="13"/>
      <c r="D503" s="262"/>
      <c r="E503" s="254"/>
      <c r="F503" s="254"/>
      <c r="G503" s="255"/>
      <c r="H503" s="256"/>
      <c r="I503" s="31"/>
    </row>
    <row r="504" spans="3:9" ht="12" customHeight="1" x14ac:dyDescent="0.2">
      <c r="C504" s="13"/>
      <c r="D504" s="262"/>
      <c r="E504" s="254"/>
      <c r="F504" s="254"/>
      <c r="G504" s="255"/>
      <c r="H504" s="256"/>
      <c r="I504" s="31"/>
    </row>
    <row r="505" spans="3:9" ht="12" customHeight="1" x14ac:dyDescent="0.2">
      <c r="C505" s="13"/>
      <c r="D505" s="262"/>
      <c r="E505" s="254"/>
      <c r="F505" s="254"/>
      <c r="G505" s="255"/>
      <c r="H505" s="256"/>
      <c r="I505" s="31"/>
    </row>
    <row r="506" spans="3:9" ht="12" customHeight="1" x14ac:dyDescent="0.2">
      <c r="C506" s="13"/>
      <c r="D506" s="262"/>
      <c r="E506" s="254"/>
      <c r="F506" s="254"/>
      <c r="G506" s="255"/>
      <c r="H506" s="256"/>
      <c r="I506" s="31"/>
    </row>
    <row r="507" spans="3:9" x14ac:dyDescent="0.2">
      <c r="C507" s="13"/>
      <c r="D507" s="262">
        <v>101</v>
      </c>
      <c r="E507" s="250" t="str">
        <f>IF(OR(VLOOKUP(D507,'Services - WHC'!$D$10:$F$149,2,FALSE)="",VLOOKUP(D507,'Services - WHC'!$D$10:$F$149,2,FALSE)="[Enter service]"),"",VLOOKUP(D507,'Services - WHC'!$D$10:$F$149,2,FALSE))</f>
        <v>Contributed Assets</v>
      </c>
      <c r="F507" s="251" t="str">
        <f>IF(OR(VLOOKUP(D507,'Services - WHC'!$D$10:$F$149,3,FALSE)="",VLOOKUP(D507,'Services - WHC'!$D$10:$F$149,3,FALSE)="[Select]"),"",VLOOKUP(D507,'Services - WHC'!$D$10:$F$149,3,FALSE))</f>
        <v>EXTERNAL</v>
      </c>
      <c r="G507" s="252"/>
      <c r="H507" s="253"/>
      <c r="I507" s="31"/>
    </row>
    <row r="508" spans="3:9" x14ac:dyDescent="0.2">
      <c r="C508" s="13"/>
      <c r="D508" s="262"/>
      <c r="E508" s="254"/>
      <c r="F508" s="254"/>
      <c r="G508" s="255"/>
      <c r="H508" s="256"/>
      <c r="I508" s="31"/>
    </row>
    <row r="509" spans="3:9" x14ac:dyDescent="0.2">
      <c r="C509" s="13"/>
      <c r="D509" s="262"/>
      <c r="E509" s="254"/>
      <c r="F509" s="254"/>
      <c r="G509" s="255"/>
      <c r="H509" s="256"/>
      <c r="I509" s="31"/>
    </row>
    <row r="510" spans="3:9" x14ac:dyDescent="0.2">
      <c r="C510" s="13"/>
      <c r="D510" s="262"/>
      <c r="E510" s="254"/>
      <c r="F510" s="254"/>
      <c r="G510" s="255"/>
      <c r="H510" s="256"/>
      <c r="I510" s="31"/>
    </row>
    <row r="511" spans="3:9" x14ac:dyDescent="0.2">
      <c r="C511" s="13"/>
      <c r="D511" s="262"/>
      <c r="E511" s="254"/>
      <c r="F511" s="254"/>
      <c r="G511" s="255"/>
      <c r="H511" s="256"/>
      <c r="I511" s="31"/>
    </row>
    <row r="512" spans="3:9" x14ac:dyDescent="0.2">
      <c r="C512" s="13"/>
      <c r="D512" s="262"/>
      <c r="E512" s="254"/>
      <c r="F512" s="254"/>
      <c r="G512" s="255"/>
      <c r="H512" s="256"/>
      <c r="I512" s="31"/>
    </row>
    <row r="513" spans="3:9" x14ac:dyDescent="0.2">
      <c r="C513" s="13"/>
      <c r="D513" s="262"/>
      <c r="E513" s="254"/>
      <c r="F513" s="254"/>
      <c r="G513" s="255"/>
      <c r="H513" s="256"/>
      <c r="I513" s="31"/>
    </row>
    <row r="514" spans="3:9" x14ac:dyDescent="0.2">
      <c r="C514" s="13"/>
      <c r="D514" s="262"/>
      <c r="E514" s="254"/>
      <c r="F514" s="254"/>
      <c r="G514" s="255"/>
      <c r="H514" s="256"/>
      <c r="I514" s="31"/>
    </row>
    <row r="515" spans="3:9" x14ac:dyDescent="0.2">
      <c r="C515" s="13"/>
      <c r="D515" s="262"/>
      <c r="E515" s="254"/>
      <c r="F515" s="254"/>
      <c r="G515" s="255"/>
      <c r="H515" s="256"/>
      <c r="I515" s="31"/>
    </row>
    <row r="516" spans="3:9" x14ac:dyDescent="0.2">
      <c r="C516" s="13"/>
      <c r="D516" s="262"/>
      <c r="E516" s="254"/>
      <c r="F516" s="254"/>
      <c r="G516" s="255"/>
      <c r="H516" s="256"/>
      <c r="I516" s="31"/>
    </row>
    <row r="517" spans="3:9" x14ac:dyDescent="0.2">
      <c r="C517" s="13"/>
      <c r="D517" s="262">
        <v>102</v>
      </c>
      <c r="E517" s="250" t="str">
        <f>IF(OR(VLOOKUP(D517,'Services - WHC'!$D$10:$F$149,2,FALSE)="",VLOOKUP(D517,'Services - WHC'!$D$10:$F$149,2,FALSE)="[Enter service]"),"",VLOOKUP(D517,'Services - WHC'!$D$10:$F$149,2,FALSE))</f>
        <v>Asset Sales</v>
      </c>
      <c r="F517" s="251" t="str">
        <f>IF(OR(VLOOKUP(D517,'Services - WHC'!$D$10:$F$149,3,FALSE)="",VLOOKUP(D517,'Services - WHC'!$D$10:$F$149,3,FALSE)="[Select]"),"",VLOOKUP(D517,'Services - WHC'!$D$10:$F$149,3,FALSE))</f>
        <v>MIXED</v>
      </c>
      <c r="G517" s="252"/>
      <c r="H517" s="253"/>
      <c r="I517" s="31"/>
    </row>
    <row r="518" spans="3:9" x14ac:dyDescent="0.2">
      <c r="C518" s="13"/>
      <c r="D518" s="262"/>
      <c r="E518" s="254"/>
      <c r="F518" s="254"/>
      <c r="G518" s="255"/>
      <c r="H518" s="256"/>
      <c r="I518" s="31"/>
    </row>
    <row r="519" spans="3:9" x14ac:dyDescent="0.2">
      <c r="C519" s="13"/>
      <c r="D519" s="262"/>
      <c r="E519" s="254"/>
      <c r="F519" s="254"/>
      <c r="G519" s="255"/>
      <c r="H519" s="256"/>
      <c r="I519" s="31"/>
    </row>
    <row r="520" spans="3:9" x14ac:dyDescent="0.2">
      <c r="C520" s="13"/>
      <c r="D520" s="262"/>
      <c r="E520" s="254"/>
      <c r="F520" s="254"/>
      <c r="G520" s="255"/>
      <c r="H520" s="256"/>
      <c r="I520" s="31"/>
    </row>
    <row r="521" spans="3:9" x14ac:dyDescent="0.2">
      <c r="C521" s="13"/>
      <c r="D521" s="262"/>
      <c r="E521" s="254"/>
      <c r="F521" s="254"/>
      <c r="G521" s="255"/>
      <c r="H521" s="256"/>
      <c r="I521" s="31"/>
    </row>
    <row r="522" spans="3:9" x14ac:dyDescent="0.2">
      <c r="C522" s="13"/>
      <c r="D522" s="262"/>
      <c r="E522" s="254"/>
      <c r="F522" s="254"/>
      <c r="G522" s="255"/>
      <c r="H522" s="256"/>
      <c r="I522" s="31"/>
    </row>
    <row r="523" spans="3:9" x14ac:dyDescent="0.2">
      <c r="C523" s="13"/>
      <c r="D523" s="262"/>
      <c r="E523" s="254"/>
      <c r="F523" s="254"/>
      <c r="G523" s="255"/>
      <c r="H523" s="256"/>
      <c r="I523" s="31"/>
    </row>
    <row r="524" spans="3:9" x14ac:dyDescent="0.2">
      <c r="C524" s="13"/>
      <c r="D524" s="262"/>
      <c r="E524" s="254"/>
      <c r="F524" s="254"/>
      <c r="G524" s="255"/>
      <c r="H524" s="256"/>
      <c r="I524" s="31"/>
    </row>
    <row r="525" spans="3:9" x14ac:dyDescent="0.2">
      <c r="C525" s="13"/>
      <c r="D525" s="262"/>
      <c r="E525" s="254"/>
      <c r="F525" s="254"/>
      <c r="G525" s="255"/>
      <c r="H525" s="256"/>
      <c r="I525" s="31"/>
    </row>
    <row r="526" spans="3:9" x14ac:dyDescent="0.2">
      <c r="C526" s="13"/>
      <c r="D526" s="262"/>
      <c r="E526" s="254"/>
      <c r="F526" s="254"/>
      <c r="G526" s="255"/>
      <c r="H526" s="256"/>
      <c r="I526" s="31"/>
    </row>
    <row r="527" spans="3:9" x14ac:dyDescent="0.2">
      <c r="C527" s="13"/>
      <c r="D527" s="262">
        <v>103</v>
      </c>
      <c r="E527" s="250" t="str">
        <f>IF(OR(VLOOKUP(D527,'Services - WHC'!$D$10:$F$149,2,FALSE)="",VLOOKUP(D527,'Services - WHC'!$D$10:$F$149,2,FALSE)="[Enter service]"),"",VLOOKUP(D527,'Services - WHC'!$D$10:$F$149,2,FALSE))</f>
        <v>Rates and Charges</v>
      </c>
      <c r="F527" s="251" t="str">
        <f>IF(OR(VLOOKUP(D527,'Services - WHC'!$D$10:$F$149,3,FALSE)="",VLOOKUP(D527,'Services - WHC'!$D$10:$F$149,3,FALSE)="[Select]"),"",VLOOKUP(D527,'Services - WHC'!$D$10:$F$149,3,FALSE))</f>
        <v>EXTERNAL</v>
      </c>
      <c r="G527" s="252"/>
      <c r="H527" s="253"/>
      <c r="I527" s="31"/>
    </row>
    <row r="528" spans="3:9" x14ac:dyDescent="0.2">
      <c r="C528" s="13"/>
      <c r="D528" s="262"/>
      <c r="E528" s="254"/>
      <c r="F528" s="254"/>
      <c r="G528" s="255"/>
      <c r="H528" s="256"/>
      <c r="I528" s="31"/>
    </row>
    <row r="529" spans="3:9" x14ac:dyDescent="0.2">
      <c r="C529" s="13"/>
      <c r="D529" s="262"/>
      <c r="E529" s="254"/>
      <c r="F529" s="254"/>
      <c r="G529" s="255"/>
      <c r="H529" s="256"/>
      <c r="I529" s="31"/>
    </row>
    <row r="530" spans="3:9" x14ac:dyDescent="0.2">
      <c r="C530" s="13"/>
      <c r="D530" s="262"/>
      <c r="E530" s="254"/>
      <c r="F530" s="254"/>
      <c r="G530" s="255"/>
      <c r="H530" s="256"/>
      <c r="I530" s="31"/>
    </row>
    <row r="531" spans="3:9" x14ac:dyDescent="0.2">
      <c r="C531" s="13"/>
      <c r="D531" s="262"/>
      <c r="E531" s="254"/>
      <c r="F531" s="254"/>
      <c r="G531" s="255"/>
      <c r="H531" s="256"/>
      <c r="I531" s="31"/>
    </row>
    <row r="532" spans="3:9" x14ac:dyDescent="0.2">
      <c r="C532" s="13"/>
      <c r="D532" s="262"/>
      <c r="E532" s="254"/>
      <c r="F532" s="254"/>
      <c r="G532" s="255"/>
      <c r="H532" s="256"/>
      <c r="I532" s="31"/>
    </row>
    <row r="533" spans="3:9" x14ac:dyDescent="0.2">
      <c r="C533" s="13"/>
      <c r="D533" s="262"/>
      <c r="E533" s="254"/>
      <c r="F533" s="254"/>
      <c r="G533" s="255"/>
      <c r="H533" s="256"/>
      <c r="I533" s="31"/>
    </row>
    <row r="534" spans="3:9" x14ac:dyDescent="0.2">
      <c r="C534" s="13"/>
      <c r="D534" s="262"/>
      <c r="E534" s="254"/>
      <c r="F534" s="254"/>
      <c r="G534" s="255"/>
      <c r="H534" s="256"/>
      <c r="I534" s="31"/>
    </row>
    <row r="535" spans="3:9" x14ac:dyDescent="0.2">
      <c r="C535" s="13"/>
      <c r="D535" s="262"/>
      <c r="E535" s="254"/>
      <c r="F535" s="254"/>
      <c r="G535" s="255"/>
      <c r="H535" s="256"/>
      <c r="I535" s="31"/>
    </row>
    <row r="536" spans="3:9" x14ac:dyDescent="0.2">
      <c r="C536" s="13"/>
      <c r="D536" s="262"/>
      <c r="E536" s="254"/>
      <c r="F536" s="254"/>
      <c r="G536" s="255"/>
      <c r="H536" s="256"/>
      <c r="I536" s="31"/>
    </row>
    <row r="537" spans="3:9" x14ac:dyDescent="0.2">
      <c r="C537" s="13"/>
      <c r="D537" s="262">
        <v>104</v>
      </c>
      <c r="E537" s="250" t="str">
        <f>IF(OR(VLOOKUP(D537,'Services - WHC'!$D$10:$F$149,2,FALSE)="",VLOOKUP(D537,'Services - WHC'!$D$10:$F$149,2,FALSE)="[Enter service]"),"",VLOOKUP(D537,'Services - WHC'!$D$10:$F$149,2,FALSE))</f>
        <v/>
      </c>
      <c r="F537" s="251" t="str">
        <f>IF(OR(VLOOKUP(D537,'Services - WHC'!$D$10:$F$149,3,FALSE)="",VLOOKUP(D537,'Services - WHC'!$D$10:$F$149,3,FALSE)="[Select]"),"",VLOOKUP(D537,'Services - WHC'!$D$10:$F$149,3,FALSE))</f>
        <v/>
      </c>
      <c r="G537" s="252"/>
      <c r="H537" s="253"/>
      <c r="I537" s="31"/>
    </row>
    <row r="538" spans="3:9" x14ac:dyDescent="0.2">
      <c r="C538" s="13"/>
      <c r="D538" s="262"/>
      <c r="E538" s="254"/>
      <c r="F538" s="254"/>
      <c r="G538" s="255"/>
      <c r="H538" s="256"/>
      <c r="I538" s="31"/>
    </row>
    <row r="539" spans="3:9" x14ac:dyDescent="0.2">
      <c r="C539" s="13"/>
      <c r="D539" s="262"/>
      <c r="E539" s="254"/>
      <c r="F539" s="254"/>
      <c r="G539" s="255"/>
      <c r="H539" s="256"/>
      <c r="I539" s="31"/>
    </row>
    <row r="540" spans="3:9" x14ac:dyDescent="0.2">
      <c r="C540" s="13"/>
      <c r="D540" s="262"/>
      <c r="E540" s="254"/>
      <c r="F540" s="254"/>
      <c r="G540" s="255"/>
      <c r="H540" s="256"/>
      <c r="I540" s="31"/>
    </row>
    <row r="541" spans="3:9" x14ac:dyDescent="0.2">
      <c r="C541" s="13"/>
      <c r="D541" s="262"/>
      <c r="E541" s="254"/>
      <c r="F541" s="254"/>
      <c r="G541" s="255"/>
      <c r="H541" s="256"/>
      <c r="I541" s="31"/>
    </row>
    <row r="542" spans="3:9" x14ac:dyDescent="0.2">
      <c r="C542" s="13"/>
      <c r="D542" s="262"/>
      <c r="E542" s="254"/>
      <c r="F542" s="254"/>
      <c r="G542" s="255"/>
      <c r="H542" s="256"/>
      <c r="I542" s="31"/>
    </row>
    <row r="543" spans="3:9" x14ac:dyDescent="0.2">
      <c r="C543" s="13"/>
      <c r="D543" s="262"/>
      <c r="E543" s="254"/>
      <c r="F543" s="254"/>
      <c r="G543" s="255"/>
      <c r="H543" s="256"/>
      <c r="I543" s="31"/>
    </row>
    <row r="544" spans="3:9" x14ac:dyDescent="0.2">
      <c r="C544" s="13"/>
      <c r="D544" s="262"/>
      <c r="E544" s="254"/>
      <c r="F544" s="254"/>
      <c r="G544" s="255"/>
      <c r="H544" s="256"/>
      <c r="I544" s="31"/>
    </row>
    <row r="545" spans="3:9" x14ac:dyDescent="0.2">
      <c r="C545" s="13"/>
      <c r="D545" s="262"/>
      <c r="E545" s="254"/>
      <c r="F545" s="254"/>
      <c r="G545" s="255"/>
      <c r="H545" s="256"/>
      <c r="I545" s="31"/>
    </row>
    <row r="546" spans="3:9" x14ac:dyDescent="0.2">
      <c r="C546" s="13"/>
      <c r="D546" s="262"/>
      <c r="E546" s="254"/>
      <c r="F546" s="254"/>
      <c r="G546" s="255"/>
      <c r="H546" s="256"/>
      <c r="I546" s="31"/>
    </row>
    <row r="547" spans="3:9" x14ac:dyDescent="0.2">
      <c r="C547" s="13"/>
      <c r="D547" s="262">
        <v>105</v>
      </c>
      <c r="E547" s="250" t="str">
        <f>IF(OR(VLOOKUP(D547,'Services - WHC'!$D$10:$F$149,2,FALSE)="",VLOOKUP(D547,'Services - WHC'!$D$10:$F$149,2,FALSE)="[Enter service]"),"",VLOOKUP(D547,'Services - WHC'!$D$10:$F$149,2,FALSE))</f>
        <v/>
      </c>
      <c r="F547" s="251" t="str">
        <f>IF(OR(VLOOKUP(D547,'Services - WHC'!$D$10:$F$149,3,FALSE)="",VLOOKUP(D547,'Services - WHC'!$D$10:$F$149,3,FALSE)="[Select]"),"",VLOOKUP(D547,'Services - WHC'!$D$10:$F$149,3,FALSE))</f>
        <v/>
      </c>
      <c r="G547" s="252"/>
      <c r="H547" s="253"/>
      <c r="I547" s="31"/>
    </row>
    <row r="548" spans="3:9" x14ac:dyDescent="0.2">
      <c r="C548" s="13"/>
      <c r="D548" s="262"/>
      <c r="E548" s="254"/>
      <c r="F548" s="254"/>
      <c r="G548" s="255"/>
      <c r="H548" s="256"/>
      <c r="I548" s="31"/>
    </row>
    <row r="549" spans="3:9" x14ac:dyDescent="0.2">
      <c r="C549" s="13"/>
      <c r="D549" s="262"/>
      <c r="E549" s="254"/>
      <c r="F549" s="254"/>
      <c r="G549" s="255"/>
      <c r="H549" s="256"/>
      <c r="I549" s="31"/>
    </row>
    <row r="550" spans="3:9" x14ac:dyDescent="0.2">
      <c r="C550" s="13"/>
      <c r="D550" s="262"/>
      <c r="E550" s="254"/>
      <c r="F550" s="254"/>
      <c r="G550" s="255"/>
      <c r="H550" s="256"/>
      <c r="I550" s="31"/>
    </row>
    <row r="551" spans="3:9" x14ac:dyDescent="0.2">
      <c r="C551" s="13"/>
      <c r="D551" s="262"/>
      <c r="E551" s="254"/>
      <c r="F551" s="254"/>
      <c r="G551" s="255"/>
      <c r="H551" s="256"/>
      <c r="I551" s="31"/>
    </row>
    <row r="552" spans="3:9" x14ac:dyDescent="0.2">
      <c r="C552" s="13"/>
      <c r="D552" s="262"/>
      <c r="E552" s="254"/>
      <c r="F552" s="254"/>
      <c r="G552" s="255"/>
      <c r="H552" s="256"/>
      <c r="I552" s="31"/>
    </row>
    <row r="553" spans="3:9" x14ac:dyDescent="0.2">
      <c r="C553" s="13"/>
      <c r="D553" s="262"/>
      <c r="E553" s="254"/>
      <c r="F553" s="254"/>
      <c r="G553" s="255"/>
      <c r="H553" s="256"/>
      <c r="I553" s="31"/>
    </row>
    <row r="554" spans="3:9" x14ac:dyDescent="0.2">
      <c r="C554" s="13"/>
      <c r="D554" s="262"/>
      <c r="E554" s="254"/>
      <c r="F554" s="254"/>
      <c r="G554" s="255"/>
      <c r="H554" s="256"/>
      <c r="I554" s="31"/>
    </row>
    <row r="555" spans="3:9" x14ac:dyDescent="0.2">
      <c r="C555" s="13"/>
      <c r="D555" s="262"/>
      <c r="E555" s="254"/>
      <c r="F555" s="254"/>
      <c r="G555" s="255"/>
      <c r="H555" s="256"/>
      <c r="I555" s="31"/>
    </row>
    <row r="556" spans="3:9" x14ac:dyDescent="0.2">
      <c r="C556" s="13"/>
      <c r="D556" s="262"/>
      <c r="E556" s="254"/>
      <c r="F556" s="254"/>
      <c r="G556" s="255"/>
      <c r="H556" s="256"/>
      <c r="I556" s="31"/>
    </row>
    <row r="557" spans="3:9" x14ac:dyDescent="0.2">
      <c r="C557" s="13"/>
      <c r="D557" s="262">
        <v>106</v>
      </c>
      <c r="E557" s="250" t="str">
        <f>IF(OR(VLOOKUP(D557,'Services - WHC'!$D$10:$F$149,2,FALSE)="",VLOOKUP(D557,'Services - WHC'!$D$10:$F$149,2,FALSE)="[Enter service]"),"",VLOOKUP(D557,'Services - WHC'!$D$10:$F$149,2,FALSE))</f>
        <v/>
      </c>
      <c r="F557" s="251" t="str">
        <f>IF(OR(VLOOKUP(D557,'Services - WHC'!$D$10:$F$149,3,FALSE)="",VLOOKUP(D557,'Services - WHC'!$D$10:$F$149,3,FALSE)="[Select]"),"",VLOOKUP(D557,'Services - WHC'!$D$10:$F$149,3,FALSE))</f>
        <v/>
      </c>
      <c r="G557" s="252"/>
      <c r="H557" s="253"/>
      <c r="I557" s="31"/>
    </row>
    <row r="558" spans="3:9" x14ac:dyDescent="0.2">
      <c r="C558" s="13"/>
      <c r="D558" s="262"/>
      <c r="E558" s="254"/>
      <c r="F558" s="254"/>
      <c r="G558" s="255"/>
      <c r="H558" s="256"/>
      <c r="I558" s="31"/>
    </row>
    <row r="559" spans="3:9" x14ac:dyDescent="0.2">
      <c r="C559" s="13"/>
      <c r="D559" s="262"/>
      <c r="E559" s="254"/>
      <c r="F559" s="254"/>
      <c r="G559" s="255"/>
      <c r="H559" s="256"/>
      <c r="I559" s="31"/>
    </row>
    <row r="560" spans="3:9" x14ac:dyDescent="0.2">
      <c r="C560" s="13"/>
      <c r="D560" s="262"/>
      <c r="E560" s="254"/>
      <c r="F560" s="254"/>
      <c r="G560" s="255"/>
      <c r="H560" s="256"/>
      <c r="I560" s="31"/>
    </row>
    <row r="561" spans="3:9" x14ac:dyDescent="0.2">
      <c r="C561" s="13"/>
      <c r="D561" s="262"/>
      <c r="E561" s="254"/>
      <c r="F561" s="254"/>
      <c r="G561" s="255"/>
      <c r="H561" s="256"/>
      <c r="I561" s="31"/>
    </row>
    <row r="562" spans="3:9" x14ac:dyDescent="0.2">
      <c r="C562" s="13"/>
      <c r="D562" s="262"/>
      <c r="E562" s="254"/>
      <c r="F562" s="254"/>
      <c r="G562" s="255"/>
      <c r="H562" s="256"/>
      <c r="I562" s="31"/>
    </row>
    <row r="563" spans="3:9" x14ac:dyDescent="0.2">
      <c r="C563" s="13"/>
      <c r="D563" s="262"/>
      <c r="E563" s="254"/>
      <c r="F563" s="254"/>
      <c r="G563" s="255"/>
      <c r="H563" s="256"/>
      <c r="I563" s="31"/>
    </row>
    <row r="564" spans="3:9" x14ac:dyDescent="0.2">
      <c r="C564" s="13"/>
      <c r="D564" s="262"/>
      <c r="E564" s="254"/>
      <c r="F564" s="254"/>
      <c r="G564" s="255"/>
      <c r="H564" s="256"/>
      <c r="I564" s="31"/>
    </row>
    <row r="565" spans="3:9" x14ac:dyDescent="0.2">
      <c r="C565" s="13"/>
      <c r="D565" s="262"/>
      <c r="E565" s="254"/>
      <c r="F565" s="254"/>
      <c r="G565" s="255"/>
      <c r="H565" s="256"/>
      <c r="I565" s="31"/>
    </row>
    <row r="566" spans="3:9" x14ac:dyDescent="0.2">
      <c r="C566" s="13"/>
      <c r="D566" s="262"/>
      <c r="E566" s="254"/>
      <c r="F566" s="254"/>
      <c r="G566" s="255"/>
      <c r="H566" s="256"/>
      <c r="I566" s="31"/>
    </row>
    <row r="567" spans="3:9" x14ac:dyDescent="0.2">
      <c r="C567" s="13"/>
      <c r="D567" s="262">
        <v>107</v>
      </c>
      <c r="E567" s="250" t="str">
        <f>IF(OR(VLOOKUP(D567,'Services - WHC'!$D$10:$F$149,2,FALSE)="",VLOOKUP(D567,'Services - WHC'!$D$10:$F$149,2,FALSE)="[Enter service]"),"",VLOOKUP(D567,'Services - WHC'!$D$10:$F$149,2,FALSE))</f>
        <v/>
      </c>
      <c r="F567" s="251" t="str">
        <f>IF(OR(VLOOKUP(D567,'Services - WHC'!$D$10:$F$149,3,FALSE)="",VLOOKUP(D567,'Services - WHC'!$D$10:$F$149,3,FALSE)="[Select]"),"",VLOOKUP(D567,'Services - WHC'!$D$10:$F$149,3,FALSE))</f>
        <v/>
      </c>
      <c r="G567" s="252"/>
      <c r="H567" s="253"/>
      <c r="I567" s="31"/>
    </row>
    <row r="568" spans="3:9" x14ac:dyDescent="0.2">
      <c r="C568" s="13"/>
      <c r="D568" s="262"/>
      <c r="E568" s="254"/>
      <c r="F568" s="254"/>
      <c r="G568" s="255"/>
      <c r="H568" s="256"/>
      <c r="I568" s="31"/>
    </row>
    <row r="569" spans="3:9" x14ac:dyDescent="0.2">
      <c r="C569" s="13"/>
      <c r="D569" s="262"/>
      <c r="E569" s="254"/>
      <c r="F569" s="254"/>
      <c r="G569" s="255"/>
      <c r="H569" s="256"/>
      <c r="I569" s="31"/>
    </row>
    <row r="570" spans="3:9" x14ac:dyDescent="0.2">
      <c r="C570" s="13"/>
      <c r="D570" s="262"/>
      <c r="E570" s="254"/>
      <c r="F570" s="254"/>
      <c r="G570" s="255"/>
      <c r="H570" s="256"/>
      <c r="I570" s="31"/>
    </row>
    <row r="571" spans="3:9" x14ac:dyDescent="0.2">
      <c r="C571" s="13"/>
      <c r="D571" s="262"/>
      <c r="E571" s="254"/>
      <c r="F571" s="254"/>
      <c r="G571" s="255"/>
      <c r="H571" s="256"/>
      <c r="I571" s="31"/>
    </row>
    <row r="572" spans="3:9" x14ac:dyDescent="0.2">
      <c r="C572" s="13"/>
      <c r="D572" s="262"/>
      <c r="E572" s="254"/>
      <c r="F572" s="254"/>
      <c r="G572" s="255"/>
      <c r="H572" s="256"/>
      <c r="I572" s="31"/>
    </row>
    <row r="573" spans="3:9" x14ac:dyDescent="0.2">
      <c r="C573" s="13"/>
      <c r="D573" s="262"/>
      <c r="E573" s="254"/>
      <c r="F573" s="254"/>
      <c r="G573" s="255"/>
      <c r="H573" s="256"/>
      <c r="I573" s="31"/>
    </row>
    <row r="574" spans="3:9" x14ac:dyDescent="0.2">
      <c r="C574" s="13"/>
      <c r="D574" s="262"/>
      <c r="E574" s="254"/>
      <c r="F574" s="254"/>
      <c r="G574" s="255"/>
      <c r="H574" s="256"/>
      <c r="I574" s="31"/>
    </row>
    <row r="575" spans="3:9" x14ac:dyDescent="0.2">
      <c r="C575" s="13"/>
      <c r="D575" s="262"/>
      <c r="E575" s="254"/>
      <c r="F575" s="254"/>
      <c r="G575" s="255"/>
      <c r="H575" s="256"/>
      <c r="I575" s="31"/>
    </row>
    <row r="576" spans="3:9" x14ac:dyDescent="0.2">
      <c r="C576" s="13"/>
      <c r="D576" s="262"/>
      <c r="E576" s="254"/>
      <c r="F576" s="254"/>
      <c r="G576" s="255"/>
      <c r="H576" s="256"/>
      <c r="I576" s="31"/>
    </row>
    <row r="577" spans="3:9" x14ac:dyDescent="0.2">
      <c r="C577" s="13"/>
      <c r="D577" s="262">
        <v>108</v>
      </c>
      <c r="E577" s="250" t="str">
        <f>IF(OR(VLOOKUP(D577,'Services - WHC'!$D$10:$F$149,2,FALSE)="",VLOOKUP(D577,'Services - WHC'!$D$10:$F$149,2,FALSE)="[Enter service]"),"",VLOOKUP(D577,'Services - WHC'!$D$10:$F$149,2,FALSE))</f>
        <v/>
      </c>
      <c r="F577" s="251" t="str">
        <f>IF(OR(VLOOKUP(D577,'Services - WHC'!$D$10:$F$149,3,FALSE)="",VLOOKUP(D577,'Services - WHC'!$D$10:$F$149,3,FALSE)="[Select]"),"",VLOOKUP(D577,'Services - WHC'!$D$10:$F$149,3,FALSE))</f>
        <v/>
      </c>
      <c r="G577" s="252"/>
      <c r="H577" s="253"/>
      <c r="I577" s="31"/>
    </row>
    <row r="578" spans="3:9" x14ac:dyDescent="0.2">
      <c r="C578" s="13"/>
      <c r="D578" s="262"/>
      <c r="E578" s="254"/>
      <c r="F578" s="254"/>
      <c r="G578" s="255"/>
      <c r="H578" s="256"/>
      <c r="I578" s="31"/>
    </row>
    <row r="579" spans="3:9" x14ac:dyDescent="0.2">
      <c r="C579" s="13"/>
      <c r="D579" s="262"/>
      <c r="E579" s="254"/>
      <c r="F579" s="254"/>
      <c r="G579" s="255"/>
      <c r="H579" s="256"/>
      <c r="I579" s="31"/>
    </row>
    <row r="580" spans="3:9" x14ac:dyDescent="0.2">
      <c r="C580" s="13"/>
      <c r="D580" s="262"/>
      <c r="E580" s="254"/>
      <c r="F580" s="254"/>
      <c r="G580" s="255"/>
      <c r="H580" s="256"/>
      <c r="I580" s="31"/>
    </row>
    <row r="581" spans="3:9" x14ac:dyDescent="0.2">
      <c r="C581" s="13"/>
      <c r="D581" s="262"/>
      <c r="E581" s="254"/>
      <c r="F581" s="254"/>
      <c r="G581" s="255"/>
      <c r="H581" s="256"/>
      <c r="I581" s="31"/>
    </row>
    <row r="582" spans="3:9" x14ac:dyDescent="0.2">
      <c r="C582" s="13"/>
      <c r="D582" s="262"/>
      <c r="E582" s="254"/>
      <c r="F582" s="254"/>
      <c r="G582" s="255"/>
      <c r="H582" s="256"/>
      <c r="I582" s="31"/>
    </row>
    <row r="583" spans="3:9" x14ac:dyDescent="0.2">
      <c r="C583" s="13"/>
      <c r="D583" s="262"/>
      <c r="E583" s="254"/>
      <c r="F583" s="254"/>
      <c r="G583" s="255"/>
      <c r="H583" s="256"/>
      <c r="I583" s="31"/>
    </row>
    <row r="584" spans="3:9" x14ac:dyDescent="0.2">
      <c r="C584" s="13"/>
      <c r="D584" s="262"/>
      <c r="E584" s="254"/>
      <c r="F584" s="254"/>
      <c r="G584" s="255"/>
      <c r="H584" s="256"/>
      <c r="I584" s="31"/>
    </row>
    <row r="585" spans="3:9" x14ac:dyDescent="0.2">
      <c r="C585" s="13"/>
      <c r="D585" s="262"/>
      <c r="E585" s="254"/>
      <c r="F585" s="254"/>
      <c r="G585" s="255"/>
      <c r="H585" s="256"/>
      <c r="I585" s="31"/>
    </row>
    <row r="586" spans="3:9" x14ac:dyDescent="0.2">
      <c r="C586" s="13"/>
      <c r="D586" s="262"/>
      <c r="E586" s="254"/>
      <c r="F586" s="254"/>
      <c r="G586" s="255"/>
      <c r="H586" s="256"/>
      <c r="I586" s="31"/>
    </row>
    <row r="587" spans="3:9" x14ac:dyDescent="0.2">
      <c r="C587" s="13"/>
      <c r="D587" s="262">
        <v>109</v>
      </c>
      <c r="E587" s="250" t="str">
        <f>IF(OR(VLOOKUP(D587,'Services - WHC'!$D$10:$F$149,2,FALSE)="",VLOOKUP(D587,'Services - WHC'!$D$10:$F$149,2,FALSE)="[Enter service]"),"",VLOOKUP(D587,'Services - WHC'!$D$10:$F$149,2,FALSE))</f>
        <v/>
      </c>
      <c r="F587" s="251" t="str">
        <f>IF(OR(VLOOKUP(D587,'Services - WHC'!$D$10:$F$149,3,FALSE)="",VLOOKUP(D587,'Services - WHC'!$D$10:$F$149,3,FALSE)="[Select]"),"",VLOOKUP(D587,'Services - WHC'!$D$10:$F$149,3,FALSE))</f>
        <v/>
      </c>
      <c r="G587" s="252"/>
      <c r="H587" s="253"/>
      <c r="I587" s="31"/>
    </row>
    <row r="588" spans="3:9" x14ac:dyDescent="0.2">
      <c r="C588" s="13"/>
      <c r="D588" s="262"/>
      <c r="E588" s="254"/>
      <c r="F588" s="254"/>
      <c r="G588" s="255"/>
      <c r="H588" s="256"/>
      <c r="I588" s="31"/>
    </row>
    <row r="589" spans="3:9" x14ac:dyDescent="0.2">
      <c r="C589" s="13"/>
      <c r="D589" s="262"/>
      <c r="E589" s="254"/>
      <c r="F589" s="254"/>
      <c r="G589" s="255"/>
      <c r="H589" s="256"/>
      <c r="I589" s="31"/>
    </row>
    <row r="590" spans="3:9" x14ac:dyDescent="0.2">
      <c r="C590" s="13"/>
      <c r="D590" s="262"/>
      <c r="E590" s="254"/>
      <c r="F590" s="254"/>
      <c r="G590" s="255"/>
      <c r="H590" s="256"/>
      <c r="I590" s="31"/>
    </row>
    <row r="591" spans="3:9" x14ac:dyDescent="0.2">
      <c r="C591" s="13"/>
      <c r="D591" s="262"/>
      <c r="E591" s="254"/>
      <c r="F591" s="254"/>
      <c r="G591" s="255"/>
      <c r="H591" s="256"/>
      <c r="I591" s="31"/>
    </row>
    <row r="592" spans="3:9" x14ac:dyDescent="0.2">
      <c r="C592" s="13"/>
      <c r="D592" s="262"/>
      <c r="E592" s="254"/>
      <c r="F592" s="254"/>
      <c r="G592" s="255"/>
      <c r="H592" s="256"/>
      <c r="I592" s="31"/>
    </row>
    <row r="593" spans="3:9" x14ac:dyDescent="0.2">
      <c r="C593" s="13"/>
      <c r="D593" s="262"/>
      <c r="E593" s="254"/>
      <c r="F593" s="254"/>
      <c r="G593" s="255"/>
      <c r="H593" s="256"/>
      <c r="I593" s="31"/>
    </row>
    <row r="594" spans="3:9" x14ac:dyDescent="0.2">
      <c r="C594" s="13"/>
      <c r="D594" s="262"/>
      <c r="E594" s="254"/>
      <c r="F594" s="254"/>
      <c r="G594" s="255"/>
      <c r="H594" s="256"/>
      <c r="I594" s="31"/>
    </row>
    <row r="595" spans="3:9" x14ac:dyDescent="0.2">
      <c r="C595" s="13"/>
      <c r="D595" s="262"/>
      <c r="E595" s="254"/>
      <c r="F595" s="254"/>
      <c r="G595" s="255"/>
      <c r="H595" s="256"/>
      <c r="I595" s="31"/>
    </row>
    <row r="596" spans="3:9" x14ac:dyDescent="0.2">
      <c r="C596" s="13"/>
      <c r="D596" s="262"/>
      <c r="E596" s="254"/>
      <c r="F596" s="254"/>
      <c r="G596" s="255"/>
      <c r="H596" s="256"/>
      <c r="I596" s="31"/>
    </row>
    <row r="597" spans="3:9" x14ac:dyDescent="0.2">
      <c r="C597" s="13"/>
      <c r="D597" s="262">
        <v>110</v>
      </c>
      <c r="E597" s="250" t="str">
        <f>IF(OR(VLOOKUP(D597,'Services - WHC'!$D$10:$F$149,2,FALSE)="",VLOOKUP(D597,'Services - WHC'!$D$10:$F$149,2,FALSE)="[Enter service]"),"",VLOOKUP(D597,'Services - WHC'!$D$10:$F$149,2,FALSE))</f>
        <v/>
      </c>
      <c r="F597" s="251" t="str">
        <f>IF(OR(VLOOKUP(D597,'Services - WHC'!$D$10:$F$149,3,FALSE)="",VLOOKUP(D597,'Services - WHC'!$D$10:$F$149,3,FALSE)="[Select]"),"",VLOOKUP(D597,'Services - WHC'!$D$10:$F$149,3,FALSE))</f>
        <v/>
      </c>
      <c r="G597" s="252"/>
      <c r="H597" s="253"/>
      <c r="I597" s="31"/>
    </row>
    <row r="598" spans="3:9" x14ac:dyDescent="0.2">
      <c r="C598" s="13"/>
      <c r="D598" s="262"/>
      <c r="E598" s="254"/>
      <c r="F598" s="254"/>
      <c r="G598" s="255"/>
      <c r="H598" s="256"/>
      <c r="I598" s="31"/>
    </row>
    <row r="599" spans="3:9" x14ac:dyDescent="0.2">
      <c r="C599" s="13"/>
      <c r="D599" s="262"/>
      <c r="E599" s="254"/>
      <c r="F599" s="254"/>
      <c r="G599" s="255"/>
      <c r="H599" s="256"/>
      <c r="I599" s="31"/>
    </row>
    <row r="600" spans="3:9" x14ac:dyDescent="0.2">
      <c r="C600" s="13"/>
      <c r="D600" s="262"/>
      <c r="E600" s="254"/>
      <c r="F600" s="254"/>
      <c r="G600" s="255"/>
      <c r="H600" s="256"/>
      <c r="I600" s="31"/>
    </row>
    <row r="601" spans="3:9" x14ac:dyDescent="0.2">
      <c r="C601" s="13"/>
      <c r="D601" s="262"/>
      <c r="E601" s="254"/>
      <c r="F601" s="254"/>
      <c r="G601" s="255"/>
      <c r="H601" s="256"/>
      <c r="I601" s="31"/>
    </row>
    <row r="602" spans="3:9" x14ac:dyDescent="0.2">
      <c r="C602" s="13"/>
      <c r="D602" s="262"/>
      <c r="E602" s="254"/>
      <c r="F602" s="254"/>
      <c r="G602" s="255"/>
      <c r="H602" s="256"/>
      <c r="I602" s="31"/>
    </row>
    <row r="603" spans="3:9" x14ac:dyDescent="0.2">
      <c r="C603" s="13"/>
      <c r="D603" s="262"/>
      <c r="E603" s="254"/>
      <c r="F603" s="254"/>
      <c r="G603" s="255"/>
      <c r="H603" s="256"/>
      <c r="I603" s="31"/>
    </row>
    <row r="604" spans="3:9" x14ac:dyDescent="0.2">
      <c r="C604" s="13"/>
      <c r="D604" s="262"/>
      <c r="E604" s="254"/>
      <c r="F604" s="254"/>
      <c r="G604" s="255"/>
      <c r="H604" s="256"/>
      <c r="I604" s="31"/>
    </row>
    <row r="605" spans="3:9" x14ac:dyDescent="0.2">
      <c r="C605" s="13"/>
      <c r="D605" s="262"/>
      <c r="E605" s="254"/>
      <c r="F605" s="254"/>
      <c r="G605" s="255"/>
      <c r="H605" s="256"/>
      <c r="I605" s="31"/>
    </row>
    <row r="606" spans="3:9" x14ac:dyDescent="0.2">
      <c r="C606" s="13"/>
      <c r="D606" s="262"/>
      <c r="E606" s="254"/>
      <c r="F606" s="254"/>
      <c r="G606" s="255"/>
      <c r="H606" s="256"/>
      <c r="I606" s="31"/>
    </row>
    <row r="607" spans="3:9" x14ac:dyDescent="0.2">
      <c r="C607" s="13"/>
      <c r="D607" s="262">
        <v>111</v>
      </c>
      <c r="E607" s="250" t="str">
        <f>IF(OR(VLOOKUP(D607,'Services - WHC'!$D$10:$F$149,2,FALSE)="",VLOOKUP(D607,'Services - WHC'!$D$10:$F$149,2,FALSE)="[Enter service]"),"",VLOOKUP(D607,'Services - WHC'!$D$10:$F$149,2,FALSE))</f>
        <v/>
      </c>
      <c r="F607" s="251" t="str">
        <f>IF(OR(VLOOKUP(D607,'Services - WHC'!$D$10:$F$149,3,FALSE)="",VLOOKUP(D607,'Services - WHC'!$D$10:$F$149,3,FALSE)="[Select]"),"",VLOOKUP(D607,'Services - WHC'!$D$10:$F$149,3,FALSE))</f>
        <v/>
      </c>
      <c r="G607" s="252"/>
      <c r="H607" s="253"/>
      <c r="I607" s="31"/>
    </row>
    <row r="608" spans="3:9" x14ac:dyDescent="0.2">
      <c r="C608" s="13"/>
      <c r="D608" s="262"/>
      <c r="E608" s="254"/>
      <c r="F608" s="254"/>
      <c r="G608" s="255"/>
      <c r="H608" s="256"/>
      <c r="I608" s="31"/>
    </row>
    <row r="609" spans="3:9" x14ac:dyDescent="0.2">
      <c r="C609" s="13"/>
      <c r="D609" s="262"/>
      <c r="E609" s="254"/>
      <c r="F609" s="254"/>
      <c r="G609" s="255"/>
      <c r="H609" s="256"/>
      <c r="I609" s="31"/>
    </row>
    <row r="610" spans="3:9" x14ac:dyDescent="0.2">
      <c r="C610" s="13"/>
      <c r="D610" s="262"/>
      <c r="E610" s="254"/>
      <c r="F610" s="254"/>
      <c r="G610" s="255"/>
      <c r="H610" s="256"/>
      <c r="I610" s="31"/>
    </row>
    <row r="611" spans="3:9" x14ac:dyDescent="0.2">
      <c r="C611" s="13"/>
      <c r="D611" s="262"/>
      <c r="E611" s="254"/>
      <c r="F611" s="254"/>
      <c r="G611" s="255"/>
      <c r="H611" s="256"/>
      <c r="I611" s="31"/>
    </row>
    <row r="612" spans="3:9" x14ac:dyDescent="0.2">
      <c r="C612" s="13"/>
      <c r="D612" s="262"/>
      <c r="E612" s="254"/>
      <c r="F612" s="254"/>
      <c r="G612" s="255"/>
      <c r="H612" s="256"/>
      <c r="I612" s="31"/>
    </row>
    <row r="613" spans="3:9" x14ac:dyDescent="0.2">
      <c r="C613" s="13"/>
      <c r="D613" s="262"/>
      <c r="E613" s="254"/>
      <c r="F613" s="254"/>
      <c r="G613" s="255"/>
      <c r="H613" s="256"/>
      <c r="I613" s="31"/>
    </row>
    <row r="614" spans="3:9" x14ac:dyDescent="0.2">
      <c r="C614" s="13"/>
      <c r="D614" s="262"/>
      <c r="E614" s="254"/>
      <c r="F614" s="254"/>
      <c r="G614" s="255"/>
      <c r="H614" s="256"/>
      <c r="I614" s="31"/>
    </row>
    <row r="615" spans="3:9" x14ac:dyDescent="0.2">
      <c r="C615" s="13"/>
      <c r="D615" s="262"/>
      <c r="E615" s="254"/>
      <c r="F615" s="254"/>
      <c r="G615" s="255"/>
      <c r="H615" s="256"/>
      <c r="I615" s="31"/>
    </row>
    <row r="616" spans="3:9" x14ac:dyDescent="0.2">
      <c r="C616" s="13"/>
      <c r="D616" s="262"/>
      <c r="E616" s="254"/>
      <c r="F616" s="254"/>
      <c r="G616" s="255"/>
      <c r="H616" s="256"/>
      <c r="I616" s="31"/>
    </row>
    <row r="617" spans="3:9" x14ac:dyDescent="0.2">
      <c r="C617" s="13"/>
      <c r="D617" s="262">
        <v>112</v>
      </c>
      <c r="E617" s="250" t="str">
        <f>IF(OR(VLOOKUP(D617,'Services - WHC'!$D$10:$F$149,2,FALSE)="",VLOOKUP(D617,'Services - WHC'!$D$10:$F$149,2,FALSE)="[Enter service]"),"",VLOOKUP(D617,'Services - WHC'!$D$10:$F$149,2,FALSE))</f>
        <v/>
      </c>
      <c r="F617" s="251" t="str">
        <f>IF(OR(VLOOKUP(D617,'Services - WHC'!$D$10:$F$149,3,FALSE)="",VLOOKUP(D617,'Services - WHC'!$D$10:$F$149,3,FALSE)="[Select]"),"",VLOOKUP(D617,'Services - WHC'!$D$10:$F$149,3,FALSE))</f>
        <v/>
      </c>
      <c r="G617" s="252"/>
      <c r="H617" s="253"/>
      <c r="I617" s="31"/>
    </row>
    <row r="618" spans="3:9" x14ac:dyDescent="0.2">
      <c r="C618" s="13"/>
      <c r="D618" s="262"/>
      <c r="E618" s="254"/>
      <c r="F618" s="254"/>
      <c r="G618" s="255"/>
      <c r="H618" s="256"/>
      <c r="I618" s="31"/>
    </row>
    <row r="619" spans="3:9" x14ac:dyDescent="0.2">
      <c r="C619" s="13"/>
      <c r="D619" s="262"/>
      <c r="E619" s="254"/>
      <c r="F619" s="254"/>
      <c r="G619" s="255"/>
      <c r="H619" s="256"/>
      <c r="I619" s="31"/>
    </row>
    <row r="620" spans="3:9" x14ac:dyDescent="0.2">
      <c r="C620" s="13"/>
      <c r="D620" s="262"/>
      <c r="E620" s="254"/>
      <c r="F620" s="254"/>
      <c r="G620" s="255"/>
      <c r="H620" s="256"/>
      <c r="I620" s="31"/>
    </row>
    <row r="621" spans="3:9" x14ac:dyDescent="0.2">
      <c r="C621" s="13"/>
      <c r="D621" s="262"/>
      <c r="E621" s="254"/>
      <c r="F621" s="254"/>
      <c r="G621" s="255"/>
      <c r="H621" s="256"/>
      <c r="I621" s="31"/>
    </row>
    <row r="622" spans="3:9" x14ac:dyDescent="0.2">
      <c r="C622" s="13"/>
      <c r="D622" s="262"/>
      <c r="E622" s="254"/>
      <c r="F622" s="254"/>
      <c r="G622" s="255"/>
      <c r="H622" s="256"/>
      <c r="I622" s="31"/>
    </row>
    <row r="623" spans="3:9" x14ac:dyDescent="0.2">
      <c r="C623" s="13"/>
      <c r="D623" s="262"/>
      <c r="E623" s="254"/>
      <c r="F623" s="254"/>
      <c r="G623" s="255"/>
      <c r="H623" s="256"/>
      <c r="I623" s="31"/>
    </row>
    <row r="624" spans="3:9" x14ac:dyDescent="0.2">
      <c r="C624" s="13"/>
      <c r="D624" s="262"/>
      <c r="E624" s="254"/>
      <c r="F624" s="254"/>
      <c r="G624" s="255"/>
      <c r="H624" s="256"/>
      <c r="I624" s="31"/>
    </row>
    <row r="625" spans="3:9" x14ac:dyDescent="0.2">
      <c r="C625" s="13"/>
      <c r="D625" s="262"/>
      <c r="E625" s="254"/>
      <c r="F625" s="254"/>
      <c r="G625" s="255"/>
      <c r="H625" s="256"/>
      <c r="I625" s="31"/>
    </row>
    <row r="626" spans="3:9" x14ac:dyDescent="0.2">
      <c r="C626" s="13"/>
      <c r="D626" s="262"/>
      <c r="E626" s="254"/>
      <c r="F626" s="254"/>
      <c r="G626" s="255"/>
      <c r="H626" s="256"/>
      <c r="I626" s="31"/>
    </row>
    <row r="627" spans="3:9" x14ac:dyDescent="0.2">
      <c r="C627" s="13"/>
      <c r="D627" s="262">
        <v>113</v>
      </c>
      <c r="E627" s="250" t="str">
        <f>IF(OR(VLOOKUP(D627,'Services - WHC'!$D$10:$F$149,2,FALSE)="",VLOOKUP(D627,'Services - WHC'!$D$10:$F$149,2,FALSE)="[Enter service]"),"",VLOOKUP(D627,'Services - WHC'!$D$10:$F$149,2,FALSE))</f>
        <v/>
      </c>
      <c r="F627" s="251" t="str">
        <f>IF(OR(VLOOKUP(D627,'Services - WHC'!$D$10:$F$149,3,FALSE)="",VLOOKUP(D627,'Services - WHC'!$D$10:$F$149,3,FALSE)="[Select]"),"",VLOOKUP(D627,'Services - WHC'!$D$10:$F$149,3,FALSE))</f>
        <v/>
      </c>
      <c r="G627" s="252"/>
      <c r="H627" s="253"/>
      <c r="I627" s="31"/>
    </row>
    <row r="628" spans="3:9" x14ac:dyDescent="0.2">
      <c r="C628" s="13"/>
      <c r="D628" s="262"/>
      <c r="E628" s="254"/>
      <c r="F628" s="254"/>
      <c r="G628" s="255"/>
      <c r="H628" s="256"/>
      <c r="I628" s="31"/>
    </row>
    <row r="629" spans="3:9" x14ac:dyDescent="0.2">
      <c r="C629" s="13"/>
      <c r="D629" s="262"/>
      <c r="E629" s="254"/>
      <c r="F629" s="254"/>
      <c r="G629" s="255"/>
      <c r="H629" s="256"/>
      <c r="I629" s="31"/>
    </row>
    <row r="630" spans="3:9" x14ac:dyDescent="0.2">
      <c r="C630" s="13"/>
      <c r="D630" s="262"/>
      <c r="E630" s="254"/>
      <c r="F630" s="254"/>
      <c r="G630" s="255"/>
      <c r="H630" s="256"/>
      <c r="I630" s="31"/>
    </row>
    <row r="631" spans="3:9" x14ac:dyDescent="0.2">
      <c r="C631" s="13"/>
      <c r="D631" s="262"/>
      <c r="E631" s="254"/>
      <c r="F631" s="254"/>
      <c r="G631" s="255"/>
      <c r="H631" s="256"/>
      <c r="I631" s="31"/>
    </row>
    <row r="632" spans="3:9" x14ac:dyDescent="0.2">
      <c r="C632" s="13"/>
      <c r="D632" s="262"/>
      <c r="E632" s="254"/>
      <c r="F632" s="254"/>
      <c r="G632" s="255"/>
      <c r="H632" s="256"/>
      <c r="I632" s="31"/>
    </row>
    <row r="633" spans="3:9" x14ac:dyDescent="0.2">
      <c r="C633" s="13"/>
      <c r="D633" s="262"/>
      <c r="E633" s="254"/>
      <c r="F633" s="254"/>
      <c r="G633" s="255"/>
      <c r="H633" s="256"/>
      <c r="I633" s="31"/>
    </row>
    <row r="634" spans="3:9" x14ac:dyDescent="0.2">
      <c r="C634" s="13"/>
      <c r="D634" s="262"/>
      <c r="E634" s="254"/>
      <c r="F634" s="254"/>
      <c r="G634" s="255"/>
      <c r="H634" s="256"/>
      <c r="I634" s="31"/>
    </row>
    <row r="635" spans="3:9" x14ac:dyDescent="0.2">
      <c r="C635" s="13"/>
      <c r="D635" s="262"/>
      <c r="E635" s="254"/>
      <c r="F635" s="254"/>
      <c r="G635" s="255"/>
      <c r="H635" s="256"/>
      <c r="I635" s="31"/>
    </row>
    <row r="636" spans="3:9" x14ac:dyDescent="0.2">
      <c r="C636" s="13"/>
      <c r="D636" s="262"/>
      <c r="E636" s="254"/>
      <c r="F636" s="254"/>
      <c r="G636" s="255"/>
      <c r="H636" s="256"/>
      <c r="I636" s="31"/>
    </row>
    <row r="637" spans="3:9" x14ac:dyDescent="0.2">
      <c r="C637" s="13"/>
      <c r="D637" s="262">
        <v>114</v>
      </c>
      <c r="E637" s="250" t="str">
        <f>IF(OR(VLOOKUP(D637,'Services - WHC'!$D$10:$F$149,2,FALSE)="",VLOOKUP(D637,'Services - WHC'!$D$10:$F$149,2,FALSE)="[Enter service]"),"",VLOOKUP(D637,'Services - WHC'!$D$10:$F$149,2,FALSE))</f>
        <v/>
      </c>
      <c r="F637" s="251" t="str">
        <f>IF(OR(VLOOKUP(D637,'Services - WHC'!$D$10:$F$149,3,FALSE)="",VLOOKUP(D637,'Services - WHC'!$D$10:$F$149,3,FALSE)="[Select]"),"",VLOOKUP(D637,'Services - WHC'!$D$10:$F$149,3,FALSE))</f>
        <v/>
      </c>
      <c r="G637" s="252"/>
      <c r="H637" s="253"/>
      <c r="I637" s="31"/>
    </row>
    <row r="638" spans="3:9" x14ac:dyDescent="0.2">
      <c r="C638" s="13"/>
      <c r="D638" s="262"/>
      <c r="E638" s="254"/>
      <c r="F638" s="254"/>
      <c r="G638" s="255"/>
      <c r="H638" s="256"/>
      <c r="I638" s="31"/>
    </row>
    <row r="639" spans="3:9" x14ac:dyDescent="0.2">
      <c r="C639" s="13"/>
      <c r="D639" s="262"/>
      <c r="E639" s="254"/>
      <c r="F639" s="254"/>
      <c r="G639" s="255"/>
      <c r="H639" s="256"/>
      <c r="I639" s="31"/>
    </row>
    <row r="640" spans="3:9" x14ac:dyDescent="0.2">
      <c r="C640" s="13"/>
      <c r="D640" s="262"/>
      <c r="E640" s="254"/>
      <c r="F640" s="254"/>
      <c r="G640" s="255"/>
      <c r="H640" s="256"/>
      <c r="I640" s="31"/>
    </row>
    <row r="641" spans="3:9" x14ac:dyDescent="0.2">
      <c r="C641" s="13"/>
      <c r="D641" s="262"/>
      <c r="E641" s="254"/>
      <c r="F641" s="254"/>
      <c r="G641" s="255"/>
      <c r="H641" s="256"/>
      <c r="I641" s="31"/>
    </row>
    <row r="642" spans="3:9" x14ac:dyDescent="0.2">
      <c r="C642" s="13"/>
      <c r="D642" s="262"/>
      <c r="E642" s="254"/>
      <c r="F642" s="254"/>
      <c r="G642" s="255"/>
      <c r="H642" s="256"/>
      <c r="I642" s="31"/>
    </row>
    <row r="643" spans="3:9" x14ac:dyDescent="0.2">
      <c r="C643" s="13"/>
      <c r="D643" s="262"/>
      <c r="E643" s="254"/>
      <c r="F643" s="254"/>
      <c r="G643" s="255"/>
      <c r="H643" s="256"/>
      <c r="I643" s="31"/>
    </row>
    <row r="644" spans="3:9" x14ac:dyDescent="0.2">
      <c r="C644" s="13"/>
      <c r="D644" s="262"/>
      <c r="E644" s="254"/>
      <c r="F644" s="254"/>
      <c r="G644" s="255"/>
      <c r="H644" s="256"/>
      <c r="I644" s="31"/>
    </row>
    <row r="645" spans="3:9" x14ac:dyDescent="0.2">
      <c r="C645" s="13"/>
      <c r="D645" s="262"/>
      <c r="E645" s="254"/>
      <c r="F645" s="254"/>
      <c r="G645" s="255"/>
      <c r="H645" s="256"/>
      <c r="I645" s="31"/>
    </row>
    <row r="646" spans="3:9" x14ac:dyDescent="0.2">
      <c r="C646" s="13"/>
      <c r="D646" s="262"/>
      <c r="E646" s="254"/>
      <c r="F646" s="254"/>
      <c r="G646" s="255"/>
      <c r="H646" s="256"/>
      <c r="I646" s="31"/>
    </row>
    <row r="647" spans="3:9" x14ac:dyDescent="0.2">
      <c r="C647" s="13"/>
      <c r="D647" s="262">
        <v>115</v>
      </c>
      <c r="E647" s="250" t="str">
        <f>IF(OR(VLOOKUP(D647,'Services - WHC'!$D$10:$F$149,2,FALSE)="",VLOOKUP(D647,'Services - WHC'!$D$10:$F$149,2,FALSE)="[Enter service]"),"",VLOOKUP(D647,'Services - WHC'!$D$10:$F$149,2,FALSE))</f>
        <v/>
      </c>
      <c r="F647" s="251" t="str">
        <f>IF(OR(VLOOKUP(D647,'Services - WHC'!$D$10:$F$149,3,FALSE)="",VLOOKUP(D647,'Services - WHC'!$D$10:$F$149,3,FALSE)="[Select]"),"",VLOOKUP(D647,'Services - WHC'!$D$10:$F$149,3,FALSE))</f>
        <v/>
      </c>
      <c r="G647" s="252"/>
      <c r="H647" s="253"/>
      <c r="I647" s="31"/>
    </row>
    <row r="648" spans="3:9" x14ac:dyDescent="0.2">
      <c r="C648" s="13"/>
      <c r="D648" s="262"/>
      <c r="E648" s="254"/>
      <c r="F648" s="254"/>
      <c r="G648" s="255"/>
      <c r="H648" s="256"/>
      <c r="I648" s="31"/>
    </row>
    <row r="649" spans="3:9" x14ac:dyDescent="0.2">
      <c r="C649" s="13"/>
      <c r="D649" s="262"/>
      <c r="E649" s="254"/>
      <c r="F649" s="254"/>
      <c r="G649" s="255"/>
      <c r="H649" s="256"/>
      <c r="I649" s="31"/>
    </row>
    <row r="650" spans="3:9" x14ac:dyDescent="0.2">
      <c r="C650" s="13"/>
      <c r="D650" s="262"/>
      <c r="E650" s="254"/>
      <c r="F650" s="254"/>
      <c r="G650" s="255"/>
      <c r="H650" s="256"/>
      <c r="I650" s="31"/>
    </row>
    <row r="651" spans="3:9" x14ac:dyDescent="0.2">
      <c r="C651" s="13"/>
      <c r="D651" s="262"/>
      <c r="E651" s="254"/>
      <c r="F651" s="254"/>
      <c r="G651" s="255"/>
      <c r="H651" s="256"/>
      <c r="I651" s="31"/>
    </row>
    <row r="652" spans="3:9" x14ac:dyDescent="0.2">
      <c r="C652" s="13"/>
      <c r="D652" s="262"/>
      <c r="E652" s="254"/>
      <c r="F652" s="254"/>
      <c r="G652" s="255"/>
      <c r="H652" s="256"/>
      <c r="I652" s="31"/>
    </row>
    <row r="653" spans="3:9" x14ac:dyDescent="0.2">
      <c r="C653" s="13"/>
      <c r="D653" s="262"/>
      <c r="E653" s="254"/>
      <c r="F653" s="254"/>
      <c r="G653" s="255"/>
      <c r="H653" s="256"/>
      <c r="I653" s="31"/>
    </row>
    <row r="654" spans="3:9" x14ac:dyDescent="0.2">
      <c r="C654" s="13"/>
      <c r="D654" s="262"/>
      <c r="E654" s="254"/>
      <c r="F654" s="254"/>
      <c r="G654" s="255"/>
      <c r="H654" s="256"/>
      <c r="I654" s="31"/>
    </row>
    <row r="655" spans="3:9" x14ac:dyDescent="0.2">
      <c r="C655" s="13"/>
      <c r="D655" s="262"/>
      <c r="E655" s="254"/>
      <c r="F655" s="254"/>
      <c r="G655" s="255"/>
      <c r="H655" s="256"/>
      <c r="I655" s="31"/>
    </row>
    <row r="656" spans="3:9" x14ac:dyDescent="0.2">
      <c r="C656" s="13"/>
      <c r="D656" s="262"/>
      <c r="E656" s="254"/>
      <c r="F656" s="254"/>
      <c r="G656" s="255"/>
      <c r="H656" s="256"/>
      <c r="I656" s="31"/>
    </row>
    <row r="657" spans="3:9" x14ac:dyDescent="0.2">
      <c r="C657" s="13"/>
      <c r="D657" s="262">
        <v>116</v>
      </c>
      <c r="E657" s="250" t="str">
        <f>IF(OR(VLOOKUP(D657,'Services - WHC'!$D$10:$F$149,2,FALSE)="",VLOOKUP(D657,'Services - WHC'!$D$10:$F$149,2,FALSE)="[Enter service]"),"",VLOOKUP(D657,'Services - WHC'!$D$10:$F$149,2,FALSE))</f>
        <v/>
      </c>
      <c r="F657" s="251" t="str">
        <f>IF(OR(VLOOKUP(D657,'Services - WHC'!$D$10:$F$149,3,FALSE)="",VLOOKUP(D657,'Services - WHC'!$D$10:$F$149,3,FALSE)="[Select]"),"",VLOOKUP(D657,'Services - WHC'!$D$10:$F$149,3,FALSE))</f>
        <v/>
      </c>
      <c r="G657" s="252"/>
      <c r="H657" s="253"/>
      <c r="I657" s="31"/>
    </row>
    <row r="658" spans="3:9" x14ac:dyDescent="0.2">
      <c r="C658" s="13"/>
      <c r="D658" s="262"/>
      <c r="E658" s="254"/>
      <c r="F658" s="254"/>
      <c r="G658" s="255"/>
      <c r="H658" s="256"/>
      <c r="I658" s="31"/>
    </row>
    <row r="659" spans="3:9" x14ac:dyDescent="0.2">
      <c r="C659" s="13"/>
      <c r="D659" s="262"/>
      <c r="E659" s="254"/>
      <c r="F659" s="254"/>
      <c r="G659" s="255"/>
      <c r="H659" s="256"/>
      <c r="I659" s="31"/>
    </row>
    <row r="660" spans="3:9" x14ac:dyDescent="0.2">
      <c r="C660" s="13"/>
      <c r="D660" s="262"/>
      <c r="E660" s="254"/>
      <c r="F660" s="254"/>
      <c r="G660" s="255"/>
      <c r="H660" s="256"/>
      <c r="I660" s="31"/>
    </row>
    <row r="661" spans="3:9" x14ac:dyDescent="0.2">
      <c r="C661" s="13"/>
      <c r="D661" s="262"/>
      <c r="E661" s="254"/>
      <c r="F661" s="254"/>
      <c r="G661" s="255"/>
      <c r="H661" s="256"/>
      <c r="I661" s="31"/>
    </row>
    <row r="662" spans="3:9" x14ac:dyDescent="0.2">
      <c r="C662" s="13"/>
      <c r="D662" s="262"/>
      <c r="E662" s="254"/>
      <c r="F662" s="254"/>
      <c r="G662" s="255"/>
      <c r="H662" s="256"/>
      <c r="I662" s="31"/>
    </row>
    <row r="663" spans="3:9" x14ac:dyDescent="0.2">
      <c r="C663" s="13"/>
      <c r="D663" s="262"/>
      <c r="E663" s="254"/>
      <c r="F663" s="254"/>
      <c r="G663" s="255"/>
      <c r="H663" s="256"/>
      <c r="I663" s="31"/>
    </row>
    <row r="664" spans="3:9" x14ac:dyDescent="0.2">
      <c r="C664" s="13"/>
      <c r="D664" s="262"/>
      <c r="E664" s="254"/>
      <c r="F664" s="254"/>
      <c r="G664" s="255"/>
      <c r="H664" s="256"/>
      <c r="I664" s="31"/>
    </row>
    <row r="665" spans="3:9" x14ac:dyDescent="0.2">
      <c r="C665" s="13"/>
      <c r="D665" s="262"/>
      <c r="E665" s="254"/>
      <c r="F665" s="254"/>
      <c r="G665" s="255"/>
      <c r="H665" s="256"/>
      <c r="I665" s="31"/>
    </row>
    <row r="666" spans="3:9" x14ac:dyDescent="0.2">
      <c r="C666" s="13"/>
      <c r="D666" s="262"/>
      <c r="E666" s="254"/>
      <c r="F666" s="254"/>
      <c r="G666" s="255"/>
      <c r="H666" s="256"/>
      <c r="I666" s="31"/>
    </row>
    <row r="667" spans="3:9" x14ac:dyDescent="0.2">
      <c r="C667" s="13"/>
      <c r="D667" s="262">
        <v>117</v>
      </c>
      <c r="E667" s="250" t="str">
        <f>IF(OR(VLOOKUP(D667,'Services - WHC'!$D$10:$F$149,2,FALSE)="",VLOOKUP(D667,'Services - WHC'!$D$10:$F$149,2,FALSE)="[Enter service]"),"",VLOOKUP(D667,'Services - WHC'!$D$10:$F$149,2,FALSE))</f>
        <v/>
      </c>
      <c r="F667" s="251" t="str">
        <f>IF(OR(VLOOKUP(D667,'Services - WHC'!$D$10:$F$149,3,FALSE)="",VLOOKUP(D667,'Services - WHC'!$D$10:$F$149,3,FALSE)="[Select]"),"",VLOOKUP(D667,'Services - WHC'!$D$10:$F$149,3,FALSE))</f>
        <v/>
      </c>
      <c r="G667" s="252"/>
      <c r="H667" s="253"/>
      <c r="I667" s="31"/>
    </row>
    <row r="668" spans="3:9" x14ac:dyDescent="0.2">
      <c r="C668" s="13"/>
      <c r="D668" s="262"/>
      <c r="E668" s="254"/>
      <c r="F668" s="254"/>
      <c r="G668" s="255"/>
      <c r="H668" s="256"/>
      <c r="I668" s="31"/>
    </row>
    <row r="669" spans="3:9" x14ac:dyDescent="0.2">
      <c r="C669" s="13"/>
      <c r="D669" s="262"/>
      <c r="E669" s="254"/>
      <c r="F669" s="254"/>
      <c r="G669" s="255"/>
      <c r="H669" s="256"/>
      <c r="I669" s="31"/>
    </row>
    <row r="670" spans="3:9" x14ac:dyDescent="0.2">
      <c r="C670" s="13"/>
      <c r="D670" s="262"/>
      <c r="E670" s="254"/>
      <c r="F670" s="254"/>
      <c r="G670" s="255"/>
      <c r="H670" s="256"/>
      <c r="I670" s="31"/>
    </row>
    <row r="671" spans="3:9" x14ac:dyDescent="0.2">
      <c r="C671" s="13"/>
      <c r="D671" s="262"/>
      <c r="E671" s="254"/>
      <c r="F671" s="254"/>
      <c r="G671" s="255"/>
      <c r="H671" s="256"/>
      <c r="I671" s="31"/>
    </row>
    <row r="672" spans="3:9" x14ac:dyDescent="0.2">
      <c r="C672" s="13"/>
      <c r="D672" s="262"/>
      <c r="E672" s="254"/>
      <c r="F672" s="254"/>
      <c r="G672" s="255"/>
      <c r="H672" s="256"/>
      <c r="I672" s="31"/>
    </row>
    <row r="673" spans="3:9" x14ac:dyDescent="0.2">
      <c r="C673" s="13"/>
      <c r="D673" s="262"/>
      <c r="E673" s="254"/>
      <c r="F673" s="254"/>
      <c r="G673" s="255"/>
      <c r="H673" s="256"/>
      <c r="I673" s="31"/>
    </row>
    <row r="674" spans="3:9" x14ac:dyDescent="0.2">
      <c r="C674" s="13"/>
      <c r="D674" s="262"/>
      <c r="E674" s="254"/>
      <c r="F674" s="254"/>
      <c r="G674" s="255"/>
      <c r="H674" s="256"/>
      <c r="I674" s="31"/>
    </row>
    <row r="675" spans="3:9" x14ac:dyDescent="0.2">
      <c r="C675" s="13"/>
      <c r="D675" s="262"/>
      <c r="E675" s="254"/>
      <c r="F675" s="254"/>
      <c r="G675" s="255"/>
      <c r="H675" s="256"/>
      <c r="I675" s="31"/>
    </row>
    <row r="676" spans="3:9" x14ac:dyDescent="0.2">
      <c r="C676" s="13"/>
      <c r="D676" s="262"/>
      <c r="E676" s="254"/>
      <c r="F676" s="254"/>
      <c r="G676" s="255"/>
      <c r="H676" s="256"/>
      <c r="I676" s="31"/>
    </row>
    <row r="677" spans="3:9" x14ac:dyDescent="0.2">
      <c r="C677" s="13"/>
      <c r="D677" s="262">
        <v>118</v>
      </c>
      <c r="E677" s="250" t="str">
        <f>IF(OR(VLOOKUP(D677,'Services - WHC'!$D$10:$F$149,2,FALSE)="",VLOOKUP(D677,'Services - WHC'!$D$10:$F$149,2,FALSE)="[Enter service]"),"",VLOOKUP(D677,'Services - WHC'!$D$10:$F$149,2,FALSE))</f>
        <v/>
      </c>
      <c r="F677" s="251" t="str">
        <f>IF(OR(VLOOKUP(D677,'Services - WHC'!$D$10:$F$149,3,FALSE)="",VLOOKUP(D677,'Services - WHC'!$D$10:$F$149,3,FALSE)="[Select]"),"",VLOOKUP(D677,'Services - WHC'!$D$10:$F$149,3,FALSE))</f>
        <v/>
      </c>
      <c r="G677" s="252"/>
      <c r="H677" s="253"/>
      <c r="I677" s="31"/>
    </row>
    <row r="678" spans="3:9" x14ac:dyDescent="0.2">
      <c r="C678" s="13"/>
      <c r="D678" s="262"/>
      <c r="E678" s="254"/>
      <c r="F678" s="254"/>
      <c r="G678" s="255"/>
      <c r="H678" s="256"/>
      <c r="I678" s="31"/>
    </row>
    <row r="679" spans="3:9" x14ac:dyDescent="0.2">
      <c r="C679" s="13"/>
      <c r="D679" s="262"/>
      <c r="E679" s="254"/>
      <c r="F679" s="254"/>
      <c r="G679" s="255"/>
      <c r="H679" s="256"/>
      <c r="I679" s="31"/>
    </row>
    <row r="680" spans="3:9" x14ac:dyDescent="0.2">
      <c r="C680" s="13"/>
      <c r="D680" s="262"/>
      <c r="E680" s="254"/>
      <c r="F680" s="254"/>
      <c r="G680" s="255"/>
      <c r="H680" s="256"/>
      <c r="I680" s="31"/>
    </row>
    <row r="681" spans="3:9" x14ac:dyDescent="0.2">
      <c r="C681" s="13"/>
      <c r="D681" s="262"/>
      <c r="E681" s="254"/>
      <c r="F681" s="254"/>
      <c r="G681" s="255"/>
      <c r="H681" s="256"/>
      <c r="I681" s="31"/>
    </row>
    <row r="682" spans="3:9" x14ac:dyDescent="0.2">
      <c r="C682" s="13"/>
      <c r="D682" s="262"/>
      <c r="E682" s="254"/>
      <c r="F682" s="254"/>
      <c r="G682" s="255"/>
      <c r="H682" s="256"/>
      <c r="I682" s="31"/>
    </row>
    <row r="683" spans="3:9" x14ac:dyDescent="0.2">
      <c r="C683" s="13"/>
      <c r="D683" s="262"/>
      <c r="E683" s="254"/>
      <c r="F683" s="254"/>
      <c r="G683" s="255"/>
      <c r="H683" s="256"/>
      <c r="I683" s="31"/>
    </row>
    <row r="684" spans="3:9" x14ac:dyDescent="0.2">
      <c r="C684" s="13"/>
      <c r="D684" s="262"/>
      <c r="E684" s="254"/>
      <c r="F684" s="254"/>
      <c r="G684" s="255"/>
      <c r="H684" s="256"/>
      <c r="I684" s="31"/>
    </row>
    <row r="685" spans="3:9" x14ac:dyDescent="0.2">
      <c r="C685" s="13"/>
      <c r="D685" s="262"/>
      <c r="E685" s="254"/>
      <c r="F685" s="254"/>
      <c r="G685" s="255"/>
      <c r="H685" s="256"/>
      <c r="I685" s="31"/>
    </row>
    <row r="686" spans="3:9" x14ac:dyDescent="0.2">
      <c r="C686" s="13"/>
      <c r="D686" s="262"/>
      <c r="E686" s="254"/>
      <c r="F686" s="254"/>
      <c r="G686" s="255"/>
      <c r="H686" s="256"/>
      <c r="I686" s="31"/>
    </row>
    <row r="687" spans="3:9" x14ac:dyDescent="0.2">
      <c r="C687" s="13"/>
      <c r="D687" s="262">
        <v>119</v>
      </c>
      <c r="E687" s="250" t="str">
        <f>IF(OR(VLOOKUP(D687,'Services - WHC'!$D$10:$F$149,2,FALSE)="",VLOOKUP(D687,'Services - WHC'!$D$10:$F$149,2,FALSE)="[Enter service]"),"",VLOOKUP(D687,'Services - WHC'!$D$10:$F$149,2,FALSE))</f>
        <v/>
      </c>
      <c r="F687" s="251" t="str">
        <f>IF(OR(VLOOKUP(D687,'Services - WHC'!$D$10:$F$149,3,FALSE)="",VLOOKUP(D687,'Services - WHC'!$D$10:$F$149,3,FALSE)="[Select]"),"",VLOOKUP(D687,'Services - WHC'!$D$10:$F$149,3,FALSE))</f>
        <v/>
      </c>
      <c r="G687" s="252"/>
      <c r="H687" s="253"/>
      <c r="I687" s="31"/>
    </row>
    <row r="688" spans="3:9" x14ac:dyDescent="0.2">
      <c r="C688" s="13"/>
      <c r="D688" s="262"/>
      <c r="E688" s="254"/>
      <c r="F688" s="254"/>
      <c r="G688" s="255"/>
      <c r="H688" s="256"/>
      <c r="I688" s="31"/>
    </row>
    <row r="689" spans="3:9" x14ac:dyDescent="0.2">
      <c r="C689" s="13"/>
      <c r="D689" s="262"/>
      <c r="E689" s="254"/>
      <c r="F689" s="254"/>
      <c r="G689" s="255"/>
      <c r="H689" s="256"/>
      <c r="I689" s="31"/>
    </row>
    <row r="690" spans="3:9" x14ac:dyDescent="0.2">
      <c r="C690" s="13"/>
      <c r="D690" s="262"/>
      <c r="E690" s="254"/>
      <c r="F690" s="254"/>
      <c r="G690" s="255"/>
      <c r="H690" s="256"/>
      <c r="I690" s="31"/>
    </row>
    <row r="691" spans="3:9" x14ac:dyDescent="0.2">
      <c r="C691" s="13"/>
      <c r="D691" s="262"/>
      <c r="E691" s="254"/>
      <c r="F691" s="254"/>
      <c r="G691" s="255"/>
      <c r="H691" s="256"/>
      <c r="I691" s="31"/>
    </row>
    <row r="692" spans="3:9" x14ac:dyDescent="0.2">
      <c r="C692" s="13"/>
      <c r="D692" s="262"/>
      <c r="E692" s="254"/>
      <c r="F692" s="254"/>
      <c r="G692" s="255"/>
      <c r="H692" s="256"/>
      <c r="I692" s="31"/>
    </row>
    <row r="693" spans="3:9" x14ac:dyDescent="0.2">
      <c r="C693" s="13"/>
      <c r="D693" s="262"/>
      <c r="E693" s="254"/>
      <c r="F693" s="254"/>
      <c r="G693" s="255"/>
      <c r="H693" s="256"/>
      <c r="I693" s="31"/>
    </row>
    <row r="694" spans="3:9" x14ac:dyDescent="0.2">
      <c r="C694" s="13"/>
      <c r="D694" s="262"/>
      <c r="E694" s="254"/>
      <c r="F694" s="254"/>
      <c r="G694" s="255"/>
      <c r="H694" s="256"/>
      <c r="I694" s="31"/>
    </row>
    <row r="695" spans="3:9" x14ac:dyDescent="0.2">
      <c r="C695" s="13"/>
      <c r="D695" s="262"/>
      <c r="E695" s="254"/>
      <c r="F695" s="254"/>
      <c r="G695" s="255"/>
      <c r="H695" s="256"/>
      <c r="I695" s="31"/>
    </row>
    <row r="696" spans="3:9" x14ac:dyDescent="0.2">
      <c r="C696" s="13"/>
      <c r="D696" s="262"/>
      <c r="E696" s="254"/>
      <c r="F696" s="254"/>
      <c r="G696" s="255"/>
      <c r="H696" s="256"/>
      <c r="I696" s="31"/>
    </row>
    <row r="697" spans="3:9" x14ac:dyDescent="0.2">
      <c r="C697" s="13"/>
      <c r="D697" s="262">
        <v>120</v>
      </c>
      <c r="E697" s="250" t="str">
        <f>IF(OR(VLOOKUP(D697,'Services - WHC'!$D$10:$F$149,2,FALSE)="",VLOOKUP(D697,'Services - WHC'!$D$10:$F$149,2,FALSE)="[Enter service]"),"",VLOOKUP(D697,'Services - WHC'!$D$10:$F$149,2,FALSE))</f>
        <v/>
      </c>
      <c r="F697" s="251" t="str">
        <f>IF(OR(VLOOKUP(D697,'Services - WHC'!$D$10:$F$149,3,FALSE)="",VLOOKUP(D697,'Services - WHC'!$D$10:$F$149,3,FALSE)="[Select]"),"",VLOOKUP(D697,'Services - WHC'!$D$10:$F$149,3,FALSE))</f>
        <v/>
      </c>
      <c r="G697" s="252"/>
      <c r="H697" s="253"/>
      <c r="I697" s="31"/>
    </row>
    <row r="698" spans="3:9" x14ac:dyDescent="0.2">
      <c r="C698" s="13"/>
      <c r="D698" s="262"/>
      <c r="E698" s="254"/>
      <c r="F698" s="254"/>
      <c r="G698" s="255"/>
      <c r="H698" s="256"/>
      <c r="I698" s="31"/>
    </row>
    <row r="699" spans="3:9" x14ac:dyDescent="0.2">
      <c r="C699" s="13"/>
      <c r="D699" s="262"/>
      <c r="E699" s="254"/>
      <c r="F699" s="254"/>
      <c r="G699" s="255"/>
      <c r="H699" s="256"/>
      <c r="I699" s="31"/>
    </row>
    <row r="700" spans="3:9" x14ac:dyDescent="0.2">
      <c r="C700" s="13"/>
      <c r="D700" s="262"/>
      <c r="E700" s="254"/>
      <c r="F700" s="254"/>
      <c r="G700" s="255"/>
      <c r="H700" s="256"/>
      <c r="I700" s="31"/>
    </row>
    <row r="701" spans="3:9" x14ac:dyDescent="0.2">
      <c r="C701" s="13"/>
      <c r="D701" s="262"/>
      <c r="E701" s="254"/>
      <c r="F701" s="254"/>
      <c r="G701" s="255"/>
      <c r="H701" s="256"/>
      <c r="I701" s="31"/>
    </row>
    <row r="702" spans="3:9" x14ac:dyDescent="0.2">
      <c r="C702" s="13"/>
      <c r="D702" s="262"/>
      <c r="E702" s="254"/>
      <c r="F702" s="254"/>
      <c r="G702" s="255"/>
      <c r="H702" s="256"/>
      <c r="I702" s="31"/>
    </row>
    <row r="703" spans="3:9" x14ac:dyDescent="0.2">
      <c r="C703" s="13"/>
      <c r="D703" s="262"/>
      <c r="E703" s="254"/>
      <c r="F703" s="254"/>
      <c r="G703" s="255"/>
      <c r="H703" s="256"/>
      <c r="I703" s="31"/>
    </row>
    <row r="704" spans="3:9" x14ac:dyDescent="0.2">
      <c r="C704" s="13"/>
      <c r="D704" s="262"/>
      <c r="E704" s="254"/>
      <c r="F704" s="254"/>
      <c r="G704" s="255"/>
      <c r="H704" s="256"/>
      <c r="I704" s="31"/>
    </row>
    <row r="705" spans="3:9" x14ac:dyDescent="0.2">
      <c r="C705" s="13"/>
      <c r="D705" s="262"/>
      <c r="E705" s="254"/>
      <c r="F705" s="254"/>
      <c r="G705" s="255"/>
      <c r="H705" s="256"/>
      <c r="I705" s="31"/>
    </row>
    <row r="706" spans="3:9" x14ac:dyDescent="0.2">
      <c r="C706" s="13"/>
      <c r="D706" s="262"/>
      <c r="E706" s="254"/>
      <c r="F706" s="254"/>
      <c r="G706" s="255"/>
      <c r="H706" s="256"/>
      <c r="I706" s="31"/>
    </row>
    <row r="707" spans="3:9" x14ac:dyDescent="0.2">
      <c r="C707" s="13"/>
      <c r="D707" s="262">
        <v>121</v>
      </c>
      <c r="E707" s="250" t="str">
        <f>IF(OR(VLOOKUP(D707,'Services - WHC'!$D$10:$F$149,2,FALSE)="",VLOOKUP(D707,'Services - WHC'!$D$10:$F$149,2,FALSE)="[Enter service]"),"",VLOOKUP(D707,'Services - WHC'!$D$10:$F$149,2,FALSE))</f>
        <v/>
      </c>
      <c r="F707" s="251" t="str">
        <f>IF(OR(VLOOKUP(D707,'Services - WHC'!$D$10:$F$149,3,FALSE)="",VLOOKUP(D707,'Services - WHC'!$D$10:$F$149,3,FALSE)="[Select]"),"",VLOOKUP(D707,'Services - WHC'!$D$10:$F$149,3,FALSE))</f>
        <v/>
      </c>
      <c r="G707" s="252"/>
      <c r="H707" s="253"/>
      <c r="I707" s="31"/>
    </row>
    <row r="708" spans="3:9" x14ac:dyDescent="0.2">
      <c r="C708" s="13"/>
      <c r="D708" s="262"/>
      <c r="E708" s="254"/>
      <c r="F708" s="254"/>
      <c r="G708" s="255"/>
      <c r="H708" s="256"/>
      <c r="I708" s="31"/>
    </row>
    <row r="709" spans="3:9" x14ac:dyDescent="0.2">
      <c r="C709" s="13"/>
      <c r="D709" s="262"/>
      <c r="E709" s="254"/>
      <c r="F709" s="254"/>
      <c r="G709" s="255"/>
      <c r="H709" s="256"/>
      <c r="I709" s="31"/>
    </row>
    <row r="710" spans="3:9" x14ac:dyDescent="0.2">
      <c r="C710" s="13"/>
      <c r="D710" s="262"/>
      <c r="E710" s="254"/>
      <c r="F710" s="254"/>
      <c r="G710" s="255"/>
      <c r="H710" s="256"/>
      <c r="I710" s="31"/>
    </row>
    <row r="711" spans="3:9" x14ac:dyDescent="0.2">
      <c r="C711" s="13"/>
      <c r="D711" s="262"/>
      <c r="E711" s="254"/>
      <c r="F711" s="254"/>
      <c r="G711" s="255"/>
      <c r="H711" s="256"/>
      <c r="I711" s="31"/>
    </row>
    <row r="712" spans="3:9" x14ac:dyDescent="0.2">
      <c r="C712" s="13"/>
      <c r="D712" s="262"/>
      <c r="E712" s="254"/>
      <c r="F712" s="254"/>
      <c r="G712" s="255"/>
      <c r="H712" s="256"/>
      <c r="I712" s="31"/>
    </row>
    <row r="713" spans="3:9" x14ac:dyDescent="0.2">
      <c r="C713" s="13"/>
      <c r="D713" s="262"/>
      <c r="E713" s="254"/>
      <c r="F713" s="254"/>
      <c r="G713" s="255"/>
      <c r="H713" s="256"/>
      <c r="I713" s="31"/>
    </row>
    <row r="714" spans="3:9" x14ac:dyDescent="0.2">
      <c r="C714" s="13"/>
      <c r="D714" s="262"/>
      <c r="E714" s="254"/>
      <c r="F714" s="254"/>
      <c r="G714" s="255"/>
      <c r="H714" s="256"/>
      <c r="I714" s="31"/>
    </row>
    <row r="715" spans="3:9" x14ac:dyDescent="0.2">
      <c r="C715" s="13"/>
      <c r="D715" s="262"/>
      <c r="E715" s="254"/>
      <c r="F715" s="254"/>
      <c r="G715" s="255"/>
      <c r="H715" s="256"/>
      <c r="I715" s="31"/>
    </row>
    <row r="716" spans="3:9" x14ac:dyDescent="0.2">
      <c r="C716" s="13"/>
      <c r="D716" s="262"/>
      <c r="E716" s="254"/>
      <c r="F716" s="254"/>
      <c r="G716" s="255"/>
      <c r="H716" s="256"/>
      <c r="I716" s="31"/>
    </row>
    <row r="717" spans="3:9" x14ac:dyDescent="0.2">
      <c r="C717" s="13"/>
      <c r="D717" s="262">
        <v>122</v>
      </c>
      <c r="E717" s="250" t="str">
        <f>IF(OR(VLOOKUP(D717,'Services - WHC'!$D$10:$F$149,2,FALSE)="",VLOOKUP(D717,'Services - WHC'!$D$10:$F$149,2,FALSE)="[Enter service]"),"",VLOOKUP(D717,'Services - WHC'!$D$10:$F$149,2,FALSE))</f>
        <v/>
      </c>
      <c r="F717" s="251" t="str">
        <f>IF(OR(VLOOKUP(D717,'Services - WHC'!$D$10:$F$149,3,FALSE)="",VLOOKUP(D717,'Services - WHC'!$D$10:$F$149,3,FALSE)="[Select]"),"",VLOOKUP(D717,'Services - WHC'!$D$10:$F$149,3,FALSE))</f>
        <v/>
      </c>
      <c r="G717" s="252"/>
      <c r="H717" s="253"/>
      <c r="I717" s="31"/>
    </row>
    <row r="718" spans="3:9" x14ac:dyDescent="0.2">
      <c r="C718" s="13"/>
      <c r="D718" s="262"/>
      <c r="E718" s="254"/>
      <c r="F718" s="254"/>
      <c r="G718" s="255"/>
      <c r="H718" s="256"/>
      <c r="I718" s="31"/>
    </row>
    <row r="719" spans="3:9" x14ac:dyDescent="0.2">
      <c r="C719" s="13"/>
      <c r="D719" s="262"/>
      <c r="E719" s="254"/>
      <c r="F719" s="254"/>
      <c r="G719" s="255"/>
      <c r="H719" s="256"/>
      <c r="I719" s="31"/>
    </row>
    <row r="720" spans="3:9" x14ac:dyDescent="0.2">
      <c r="C720" s="13"/>
      <c r="D720" s="262"/>
      <c r="E720" s="254"/>
      <c r="F720" s="254"/>
      <c r="G720" s="255"/>
      <c r="H720" s="256"/>
      <c r="I720" s="31"/>
    </row>
    <row r="721" spans="3:9" x14ac:dyDescent="0.2">
      <c r="C721" s="13"/>
      <c r="D721" s="262"/>
      <c r="E721" s="254"/>
      <c r="F721" s="254"/>
      <c r="G721" s="255"/>
      <c r="H721" s="256"/>
      <c r="I721" s="31"/>
    </row>
    <row r="722" spans="3:9" x14ac:dyDescent="0.2">
      <c r="C722" s="13"/>
      <c r="D722" s="262"/>
      <c r="E722" s="254"/>
      <c r="F722" s="254"/>
      <c r="G722" s="255"/>
      <c r="H722" s="256"/>
      <c r="I722" s="31"/>
    </row>
    <row r="723" spans="3:9" x14ac:dyDescent="0.2">
      <c r="C723" s="13"/>
      <c r="D723" s="262"/>
      <c r="E723" s="254"/>
      <c r="F723" s="254"/>
      <c r="G723" s="255"/>
      <c r="H723" s="256"/>
      <c r="I723" s="31"/>
    </row>
    <row r="724" spans="3:9" x14ac:dyDescent="0.2">
      <c r="C724" s="13"/>
      <c r="D724" s="262"/>
      <c r="E724" s="254"/>
      <c r="F724" s="254"/>
      <c r="G724" s="255"/>
      <c r="H724" s="256"/>
      <c r="I724" s="31"/>
    </row>
    <row r="725" spans="3:9" x14ac:dyDescent="0.2">
      <c r="C725" s="13"/>
      <c r="D725" s="262"/>
      <c r="E725" s="254"/>
      <c r="F725" s="254"/>
      <c r="G725" s="255"/>
      <c r="H725" s="256"/>
      <c r="I725" s="31"/>
    </row>
    <row r="726" spans="3:9" x14ac:dyDescent="0.2">
      <c r="C726" s="13"/>
      <c r="D726" s="262"/>
      <c r="E726" s="254"/>
      <c r="F726" s="254"/>
      <c r="G726" s="255"/>
      <c r="H726" s="256"/>
      <c r="I726" s="31"/>
    </row>
    <row r="727" spans="3:9" x14ac:dyDescent="0.2">
      <c r="C727" s="13"/>
      <c r="D727" s="262">
        <v>123</v>
      </c>
      <c r="E727" s="250" t="str">
        <f>IF(OR(VLOOKUP(D727,'Services - WHC'!$D$10:$F$149,2,FALSE)="",VLOOKUP(D727,'Services - WHC'!$D$10:$F$149,2,FALSE)="[Enter service]"),"",VLOOKUP(D727,'Services - WHC'!$D$10:$F$149,2,FALSE))</f>
        <v/>
      </c>
      <c r="F727" s="251" t="str">
        <f>IF(OR(VLOOKUP(D727,'Services - WHC'!$D$10:$F$149,3,FALSE)="",VLOOKUP(D727,'Services - WHC'!$D$10:$F$149,3,FALSE)="[Select]"),"",VLOOKUP(D727,'Services - WHC'!$D$10:$F$149,3,FALSE))</f>
        <v/>
      </c>
      <c r="G727" s="252"/>
      <c r="H727" s="253"/>
      <c r="I727" s="31"/>
    </row>
    <row r="728" spans="3:9" x14ac:dyDescent="0.2">
      <c r="C728" s="13"/>
      <c r="D728" s="262"/>
      <c r="E728" s="254"/>
      <c r="F728" s="254"/>
      <c r="G728" s="255"/>
      <c r="H728" s="256"/>
      <c r="I728" s="31"/>
    </row>
    <row r="729" spans="3:9" x14ac:dyDescent="0.2">
      <c r="C729" s="13"/>
      <c r="D729" s="262"/>
      <c r="E729" s="254"/>
      <c r="F729" s="254"/>
      <c r="G729" s="255"/>
      <c r="H729" s="256"/>
      <c r="I729" s="31"/>
    </row>
    <row r="730" spans="3:9" x14ac:dyDescent="0.2">
      <c r="C730" s="13"/>
      <c r="D730" s="262"/>
      <c r="E730" s="254"/>
      <c r="F730" s="254"/>
      <c r="G730" s="255"/>
      <c r="H730" s="256"/>
      <c r="I730" s="31"/>
    </row>
    <row r="731" spans="3:9" x14ac:dyDescent="0.2">
      <c r="C731" s="13"/>
      <c r="D731" s="262"/>
      <c r="E731" s="254"/>
      <c r="F731" s="254"/>
      <c r="G731" s="255"/>
      <c r="H731" s="256"/>
      <c r="I731" s="31"/>
    </row>
    <row r="732" spans="3:9" x14ac:dyDescent="0.2">
      <c r="C732" s="13"/>
      <c r="D732" s="262"/>
      <c r="E732" s="254"/>
      <c r="F732" s="254"/>
      <c r="G732" s="255"/>
      <c r="H732" s="256"/>
      <c r="I732" s="31"/>
    </row>
    <row r="733" spans="3:9" x14ac:dyDescent="0.2">
      <c r="C733" s="13"/>
      <c r="D733" s="262"/>
      <c r="E733" s="254"/>
      <c r="F733" s="254"/>
      <c r="G733" s="255"/>
      <c r="H733" s="256"/>
      <c r="I733" s="31"/>
    </row>
    <row r="734" spans="3:9" x14ac:dyDescent="0.2">
      <c r="C734" s="13"/>
      <c r="D734" s="262"/>
      <c r="E734" s="254"/>
      <c r="F734" s="254"/>
      <c r="G734" s="255"/>
      <c r="H734" s="256"/>
      <c r="I734" s="31"/>
    </row>
    <row r="735" spans="3:9" x14ac:dyDescent="0.2">
      <c r="C735" s="13"/>
      <c r="D735" s="262"/>
      <c r="E735" s="254"/>
      <c r="F735" s="254"/>
      <c r="G735" s="255"/>
      <c r="H735" s="256"/>
      <c r="I735" s="31"/>
    </row>
    <row r="736" spans="3:9" x14ac:dyDescent="0.2">
      <c r="C736" s="13"/>
      <c r="D736" s="262"/>
      <c r="E736" s="254"/>
      <c r="F736" s="254"/>
      <c r="G736" s="255"/>
      <c r="H736" s="256"/>
      <c r="I736" s="31"/>
    </row>
    <row r="737" spans="3:9" x14ac:dyDescent="0.2">
      <c r="C737" s="13"/>
      <c r="D737" s="262">
        <v>124</v>
      </c>
      <c r="E737" s="250" t="str">
        <f>IF(OR(VLOOKUP(D737,'Services - WHC'!$D$10:$F$149,2,FALSE)="",VLOOKUP(D737,'Services - WHC'!$D$10:$F$149,2,FALSE)="[Enter service]"),"",VLOOKUP(D737,'Services - WHC'!$D$10:$F$149,2,FALSE))</f>
        <v/>
      </c>
      <c r="F737" s="251" t="str">
        <f>IF(OR(VLOOKUP(D737,'Services - WHC'!$D$10:$F$149,3,FALSE)="",VLOOKUP(D737,'Services - WHC'!$D$10:$F$149,3,FALSE)="[Select]"),"",VLOOKUP(D737,'Services - WHC'!$D$10:$F$149,3,FALSE))</f>
        <v/>
      </c>
      <c r="G737" s="252"/>
      <c r="H737" s="253"/>
      <c r="I737" s="31"/>
    </row>
    <row r="738" spans="3:9" x14ac:dyDescent="0.2">
      <c r="C738" s="13"/>
      <c r="D738" s="262"/>
      <c r="E738" s="254"/>
      <c r="F738" s="254"/>
      <c r="G738" s="255"/>
      <c r="H738" s="256"/>
      <c r="I738" s="31"/>
    </row>
    <row r="739" spans="3:9" x14ac:dyDescent="0.2">
      <c r="C739" s="13"/>
      <c r="D739" s="262"/>
      <c r="E739" s="254"/>
      <c r="F739" s="254"/>
      <c r="G739" s="255"/>
      <c r="H739" s="256"/>
      <c r="I739" s="31"/>
    </row>
    <row r="740" spans="3:9" x14ac:dyDescent="0.2">
      <c r="C740" s="13"/>
      <c r="D740" s="262"/>
      <c r="E740" s="254"/>
      <c r="F740" s="254"/>
      <c r="G740" s="255"/>
      <c r="H740" s="256"/>
      <c r="I740" s="31"/>
    </row>
    <row r="741" spans="3:9" x14ac:dyDescent="0.2">
      <c r="C741" s="13"/>
      <c r="D741" s="262"/>
      <c r="E741" s="254"/>
      <c r="F741" s="254"/>
      <c r="G741" s="255"/>
      <c r="H741" s="256"/>
      <c r="I741" s="31"/>
    </row>
    <row r="742" spans="3:9" x14ac:dyDescent="0.2">
      <c r="C742" s="13"/>
      <c r="D742" s="262"/>
      <c r="E742" s="254"/>
      <c r="F742" s="254"/>
      <c r="G742" s="255"/>
      <c r="H742" s="256"/>
      <c r="I742" s="31"/>
    </row>
    <row r="743" spans="3:9" x14ac:dyDescent="0.2">
      <c r="C743" s="13"/>
      <c r="D743" s="262"/>
      <c r="E743" s="254"/>
      <c r="F743" s="254"/>
      <c r="G743" s="255"/>
      <c r="H743" s="256"/>
      <c r="I743" s="31"/>
    </row>
    <row r="744" spans="3:9" x14ac:dyDescent="0.2">
      <c r="C744" s="13"/>
      <c r="D744" s="262"/>
      <c r="E744" s="254"/>
      <c r="F744" s="254"/>
      <c r="G744" s="255"/>
      <c r="H744" s="256"/>
      <c r="I744" s="31"/>
    </row>
    <row r="745" spans="3:9" x14ac:dyDescent="0.2">
      <c r="C745" s="13"/>
      <c r="D745" s="262"/>
      <c r="E745" s="254"/>
      <c r="F745" s="254"/>
      <c r="G745" s="255"/>
      <c r="H745" s="256"/>
      <c r="I745" s="31"/>
    </row>
    <row r="746" spans="3:9" x14ac:dyDescent="0.2">
      <c r="C746" s="13"/>
      <c r="D746" s="262"/>
      <c r="E746" s="254"/>
      <c r="F746" s="254"/>
      <c r="G746" s="255"/>
      <c r="H746" s="256"/>
      <c r="I746" s="31"/>
    </row>
    <row r="747" spans="3:9" x14ac:dyDescent="0.2">
      <c r="C747" s="13"/>
      <c r="D747" s="262">
        <v>125</v>
      </c>
      <c r="E747" s="250" t="str">
        <f>IF(OR(VLOOKUP(D747,'Services - WHC'!$D$10:$F$149,2,FALSE)="",VLOOKUP(D747,'Services - WHC'!$D$10:$F$149,2,FALSE)="[Enter service]"),"",VLOOKUP(D747,'Services - WHC'!$D$10:$F$149,2,FALSE))</f>
        <v/>
      </c>
      <c r="F747" s="251" t="str">
        <f>IF(OR(VLOOKUP(D747,'Services - WHC'!$D$10:$F$149,3,FALSE)="",VLOOKUP(D747,'Services - WHC'!$D$10:$F$149,3,FALSE)="[Select]"),"",VLOOKUP(D747,'Services - WHC'!$D$10:$F$149,3,FALSE))</f>
        <v/>
      </c>
      <c r="G747" s="252"/>
      <c r="H747" s="253"/>
      <c r="I747" s="31"/>
    </row>
    <row r="748" spans="3:9" x14ac:dyDescent="0.2">
      <c r="C748" s="13"/>
      <c r="D748" s="262"/>
      <c r="E748" s="254"/>
      <c r="F748" s="254"/>
      <c r="G748" s="255"/>
      <c r="H748" s="256"/>
      <c r="I748" s="31"/>
    </row>
    <row r="749" spans="3:9" x14ac:dyDescent="0.2">
      <c r="C749" s="13"/>
      <c r="D749" s="262"/>
      <c r="E749" s="254"/>
      <c r="F749" s="254"/>
      <c r="G749" s="255"/>
      <c r="H749" s="256"/>
      <c r="I749" s="31"/>
    </row>
    <row r="750" spans="3:9" x14ac:dyDescent="0.2">
      <c r="C750" s="13"/>
      <c r="D750" s="262"/>
      <c r="E750" s="254"/>
      <c r="F750" s="254"/>
      <c r="G750" s="255"/>
      <c r="H750" s="256"/>
      <c r="I750" s="31"/>
    </row>
    <row r="751" spans="3:9" x14ac:dyDescent="0.2">
      <c r="C751" s="13"/>
      <c r="D751" s="262"/>
      <c r="E751" s="254"/>
      <c r="F751" s="254"/>
      <c r="G751" s="255"/>
      <c r="H751" s="256"/>
      <c r="I751" s="31"/>
    </row>
    <row r="752" spans="3:9" x14ac:dyDescent="0.2">
      <c r="C752" s="13"/>
      <c r="D752" s="262"/>
      <c r="E752" s="254"/>
      <c r="F752" s="254"/>
      <c r="G752" s="255"/>
      <c r="H752" s="256"/>
      <c r="I752" s="31"/>
    </row>
    <row r="753" spans="3:9" x14ac:dyDescent="0.2">
      <c r="C753" s="13"/>
      <c r="D753" s="262"/>
      <c r="E753" s="254"/>
      <c r="F753" s="254"/>
      <c r="G753" s="255"/>
      <c r="H753" s="256"/>
      <c r="I753" s="31"/>
    </row>
    <row r="754" spans="3:9" x14ac:dyDescent="0.2">
      <c r="C754" s="13"/>
      <c r="D754" s="262"/>
      <c r="E754" s="254"/>
      <c r="F754" s="254"/>
      <c r="G754" s="255"/>
      <c r="H754" s="256"/>
      <c r="I754" s="31"/>
    </row>
    <row r="755" spans="3:9" x14ac:dyDescent="0.2">
      <c r="C755" s="13"/>
      <c r="D755" s="262"/>
      <c r="E755" s="254"/>
      <c r="F755" s="254"/>
      <c r="G755" s="255"/>
      <c r="H755" s="256"/>
      <c r="I755" s="31"/>
    </row>
    <row r="756" spans="3:9" x14ac:dyDescent="0.2">
      <c r="C756" s="13"/>
      <c r="D756" s="262"/>
      <c r="E756" s="254"/>
      <c r="F756" s="254"/>
      <c r="G756" s="255"/>
      <c r="H756" s="256"/>
      <c r="I756" s="31"/>
    </row>
    <row r="757" spans="3:9" x14ac:dyDescent="0.2">
      <c r="C757" s="13"/>
      <c r="D757" s="262">
        <v>126</v>
      </c>
      <c r="E757" s="250" t="str">
        <f>IF(OR(VLOOKUP(D757,'Services - WHC'!$D$10:$F$149,2,FALSE)="",VLOOKUP(D757,'Services - WHC'!$D$10:$F$149,2,FALSE)="[Enter service]"),"",VLOOKUP(D757,'Services - WHC'!$D$10:$F$149,2,FALSE))</f>
        <v/>
      </c>
      <c r="F757" s="251" t="str">
        <f>IF(OR(VLOOKUP(D757,'Services - WHC'!$D$10:$F$149,3,FALSE)="",VLOOKUP(D757,'Services - WHC'!$D$10:$F$149,3,FALSE)="[Select]"),"",VLOOKUP(D757,'Services - WHC'!$D$10:$F$149,3,FALSE))</f>
        <v/>
      </c>
      <c r="G757" s="252"/>
      <c r="H757" s="253"/>
      <c r="I757" s="31"/>
    </row>
    <row r="758" spans="3:9" x14ac:dyDescent="0.2">
      <c r="C758" s="13"/>
      <c r="D758" s="262"/>
      <c r="E758" s="254"/>
      <c r="F758" s="254"/>
      <c r="G758" s="255"/>
      <c r="H758" s="256"/>
      <c r="I758" s="31"/>
    </row>
    <row r="759" spans="3:9" x14ac:dyDescent="0.2">
      <c r="C759" s="13"/>
      <c r="D759" s="262"/>
      <c r="E759" s="254"/>
      <c r="F759" s="254"/>
      <c r="G759" s="255"/>
      <c r="H759" s="256"/>
      <c r="I759" s="31"/>
    </row>
    <row r="760" spans="3:9" x14ac:dyDescent="0.2">
      <c r="C760" s="13"/>
      <c r="D760" s="262"/>
      <c r="E760" s="254"/>
      <c r="F760" s="254"/>
      <c r="G760" s="255"/>
      <c r="H760" s="256"/>
      <c r="I760" s="31"/>
    </row>
    <row r="761" spans="3:9" x14ac:dyDescent="0.2">
      <c r="C761" s="13"/>
      <c r="D761" s="262"/>
      <c r="E761" s="254"/>
      <c r="F761" s="254"/>
      <c r="G761" s="255"/>
      <c r="H761" s="256"/>
      <c r="I761" s="31"/>
    </row>
    <row r="762" spans="3:9" x14ac:dyDescent="0.2">
      <c r="C762" s="13"/>
      <c r="D762" s="262"/>
      <c r="E762" s="254"/>
      <c r="F762" s="254"/>
      <c r="G762" s="255"/>
      <c r="H762" s="256"/>
      <c r="I762" s="31"/>
    </row>
    <row r="763" spans="3:9" x14ac:dyDescent="0.2">
      <c r="C763" s="13"/>
      <c r="D763" s="262"/>
      <c r="E763" s="254"/>
      <c r="F763" s="254"/>
      <c r="G763" s="255"/>
      <c r="H763" s="256"/>
      <c r="I763" s="31"/>
    </row>
    <row r="764" spans="3:9" x14ac:dyDescent="0.2">
      <c r="C764" s="13"/>
      <c r="D764" s="262"/>
      <c r="E764" s="254"/>
      <c r="F764" s="254"/>
      <c r="G764" s="255"/>
      <c r="H764" s="256"/>
      <c r="I764" s="31"/>
    </row>
    <row r="765" spans="3:9" x14ac:dyDescent="0.2">
      <c r="C765" s="13"/>
      <c r="D765" s="262"/>
      <c r="E765" s="254"/>
      <c r="F765" s="254"/>
      <c r="G765" s="255"/>
      <c r="H765" s="256"/>
      <c r="I765" s="31"/>
    </row>
    <row r="766" spans="3:9" x14ac:dyDescent="0.2">
      <c r="C766" s="13"/>
      <c r="D766" s="262"/>
      <c r="E766" s="254"/>
      <c r="F766" s="254"/>
      <c r="G766" s="255"/>
      <c r="H766" s="256"/>
      <c r="I766" s="31"/>
    </row>
    <row r="767" spans="3:9" x14ac:dyDescent="0.2">
      <c r="C767" s="13"/>
      <c r="D767" s="262">
        <v>127</v>
      </c>
      <c r="E767" s="250" t="str">
        <f>IF(OR(VLOOKUP(D767,'Services - WHC'!$D$10:$F$149,2,FALSE)="",VLOOKUP(D767,'Services - WHC'!$D$10:$F$149,2,FALSE)="[Enter service]"),"",VLOOKUP(D767,'Services - WHC'!$D$10:$F$149,2,FALSE))</f>
        <v/>
      </c>
      <c r="F767" s="251" t="str">
        <f>IF(OR(VLOOKUP(D767,'Services - WHC'!$D$10:$F$149,3,FALSE)="",VLOOKUP(D767,'Services - WHC'!$D$10:$F$149,3,FALSE)="[Select]"),"",VLOOKUP(D767,'Services - WHC'!$D$10:$F$149,3,FALSE))</f>
        <v/>
      </c>
      <c r="G767" s="252"/>
      <c r="H767" s="253"/>
      <c r="I767" s="31"/>
    </row>
    <row r="768" spans="3:9" x14ac:dyDescent="0.2">
      <c r="C768" s="13"/>
      <c r="D768" s="262"/>
      <c r="E768" s="254"/>
      <c r="F768" s="254"/>
      <c r="G768" s="255"/>
      <c r="H768" s="256"/>
      <c r="I768" s="31"/>
    </row>
    <row r="769" spans="3:9" x14ac:dyDescent="0.2">
      <c r="C769" s="13"/>
      <c r="D769" s="262"/>
      <c r="E769" s="254"/>
      <c r="F769" s="254"/>
      <c r="G769" s="255"/>
      <c r="H769" s="256"/>
      <c r="I769" s="31"/>
    </row>
    <row r="770" spans="3:9" x14ac:dyDescent="0.2">
      <c r="C770" s="13"/>
      <c r="D770" s="262"/>
      <c r="E770" s="254"/>
      <c r="F770" s="254"/>
      <c r="G770" s="255"/>
      <c r="H770" s="256"/>
      <c r="I770" s="31"/>
    </row>
    <row r="771" spans="3:9" x14ac:dyDescent="0.2">
      <c r="C771" s="13"/>
      <c r="D771" s="262"/>
      <c r="E771" s="254"/>
      <c r="F771" s="254"/>
      <c r="G771" s="255"/>
      <c r="H771" s="256"/>
      <c r="I771" s="31"/>
    </row>
    <row r="772" spans="3:9" x14ac:dyDescent="0.2">
      <c r="C772" s="13"/>
      <c r="D772" s="262"/>
      <c r="E772" s="254"/>
      <c r="F772" s="254"/>
      <c r="G772" s="255"/>
      <c r="H772" s="256"/>
      <c r="I772" s="31"/>
    </row>
    <row r="773" spans="3:9" x14ac:dyDescent="0.2">
      <c r="C773" s="13"/>
      <c r="D773" s="262"/>
      <c r="E773" s="254"/>
      <c r="F773" s="254"/>
      <c r="G773" s="255"/>
      <c r="H773" s="256"/>
      <c r="I773" s="31"/>
    </row>
    <row r="774" spans="3:9" x14ac:dyDescent="0.2">
      <c r="C774" s="13"/>
      <c r="D774" s="262"/>
      <c r="E774" s="254"/>
      <c r="F774" s="254"/>
      <c r="G774" s="255"/>
      <c r="H774" s="256"/>
      <c r="I774" s="31"/>
    </row>
    <row r="775" spans="3:9" x14ac:dyDescent="0.2">
      <c r="C775" s="13"/>
      <c r="D775" s="262"/>
      <c r="E775" s="254"/>
      <c r="F775" s="254"/>
      <c r="G775" s="255"/>
      <c r="H775" s="256"/>
      <c r="I775" s="31"/>
    </row>
    <row r="776" spans="3:9" x14ac:dyDescent="0.2">
      <c r="C776" s="13"/>
      <c r="D776" s="262"/>
      <c r="E776" s="254"/>
      <c r="F776" s="254"/>
      <c r="G776" s="255"/>
      <c r="H776" s="256"/>
      <c r="I776" s="31"/>
    </row>
    <row r="777" spans="3:9" x14ac:dyDescent="0.2">
      <c r="C777" s="13"/>
      <c r="D777" s="262">
        <v>128</v>
      </c>
      <c r="E777" s="250" t="str">
        <f>IF(OR(VLOOKUP(D777,'Services - WHC'!$D$10:$F$149,2,FALSE)="",VLOOKUP(D777,'Services - WHC'!$D$10:$F$149,2,FALSE)="[Enter service]"),"",VLOOKUP(D777,'Services - WHC'!$D$10:$F$149,2,FALSE))</f>
        <v/>
      </c>
      <c r="F777" s="251" t="str">
        <f>IF(OR(VLOOKUP(D777,'Services - WHC'!$D$10:$F$149,3,FALSE)="",VLOOKUP(D777,'Services - WHC'!$D$10:$F$149,3,FALSE)="[Select]"),"",VLOOKUP(D777,'Services - WHC'!$D$10:$F$149,3,FALSE))</f>
        <v/>
      </c>
      <c r="G777" s="252"/>
      <c r="H777" s="253"/>
      <c r="I777" s="31"/>
    </row>
    <row r="778" spans="3:9" x14ac:dyDescent="0.2">
      <c r="C778" s="13"/>
      <c r="D778" s="262"/>
      <c r="E778" s="254"/>
      <c r="F778" s="254"/>
      <c r="G778" s="255"/>
      <c r="H778" s="256"/>
      <c r="I778" s="31"/>
    </row>
    <row r="779" spans="3:9" x14ac:dyDescent="0.2">
      <c r="C779" s="13"/>
      <c r="D779" s="262"/>
      <c r="E779" s="254"/>
      <c r="F779" s="254"/>
      <c r="G779" s="255"/>
      <c r="H779" s="256"/>
      <c r="I779" s="31"/>
    </row>
    <row r="780" spans="3:9" x14ac:dyDescent="0.2">
      <c r="C780" s="13"/>
      <c r="D780" s="262"/>
      <c r="E780" s="254"/>
      <c r="F780" s="254"/>
      <c r="G780" s="255"/>
      <c r="H780" s="256"/>
      <c r="I780" s="31"/>
    </row>
    <row r="781" spans="3:9" x14ac:dyDescent="0.2">
      <c r="C781" s="13"/>
      <c r="D781" s="262"/>
      <c r="E781" s="254"/>
      <c r="F781" s="254"/>
      <c r="G781" s="255"/>
      <c r="H781" s="256"/>
      <c r="I781" s="31"/>
    </row>
    <row r="782" spans="3:9" x14ac:dyDescent="0.2">
      <c r="C782" s="13"/>
      <c r="D782" s="262"/>
      <c r="E782" s="254"/>
      <c r="F782" s="254"/>
      <c r="G782" s="255"/>
      <c r="H782" s="256"/>
      <c r="I782" s="31"/>
    </row>
    <row r="783" spans="3:9" x14ac:dyDescent="0.2">
      <c r="C783" s="13"/>
      <c r="D783" s="262"/>
      <c r="E783" s="254"/>
      <c r="F783" s="254"/>
      <c r="G783" s="255"/>
      <c r="H783" s="256"/>
      <c r="I783" s="31"/>
    </row>
    <row r="784" spans="3:9" x14ac:dyDescent="0.2">
      <c r="C784" s="13"/>
      <c r="D784" s="262"/>
      <c r="E784" s="254"/>
      <c r="F784" s="254"/>
      <c r="G784" s="255"/>
      <c r="H784" s="256"/>
      <c r="I784" s="31"/>
    </row>
    <row r="785" spans="3:9" x14ac:dyDescent="0.2">
      <c r="C785" s="13"/>
      <c r="D785" s="262"/>
      <c r="E785" s="254"/>
      <c r="F785" s="254"/>
      <c r="G785" s="255"/>
      <c r="H785" s="256"/>
      <c r="I785" s="31"/>
    </row>
    <row r="786" spans="3:9" x14ac:dyDescent="0.2">
      <c r="C786" s="13"/>
      <c r="D786" s="262"/>
      <c r="E786" s="254"/>
      <c r="F786" s="254"/>
      <c r="G786" s="255"/>
      <c r="H786" s="256"/>
      <c r="I786" s="31"/>
    </row>
    <row r="787" spans="3:9" x14ac:dyDescent="0.2">
      <c r="C787" s="13"/>
      <c r="D787" s="262">
        <v>129</v>
      </c>
      <c r="E787" s="250" t="str">
        <f>IF(OR(VLOOKUP(D787,'Services - WHC'!$D$10:$F$149,2,FALSE)="",VLOOKUP(D787,'Services - WHC'!$D$10:$F$149,2,FALSE)="[Enter service]"),"",VLOOKUP(D787,'Services - WHC'!$D$10:$F$149,2,FALSE))</f>
        <v/>
      </c>
      <c r="F787" s="251" t="str">
        <f>IF(OR(VLOOKUP(D787,'Services - WHC'!$D$10:$F$149,3,FALSE)="",VLOOKUP(D787,'Services - WHC'!$D$10:$F$149,3,FALSE)="[Select]"),"",VLOOKUP(D787,'Services - WHC'!$D$10:$F$149,3,FALSE))</f>
        <v/>
      </c>
      <c r="G787" s="252"/>
      <c r="H787" s="253"/>
      <c r="I787" s="31"/>
    </row>
    <row r="788" spans="3:9" x14ac:dyDescent="0.2">
      <c r="C788" s="13"/>
      <c r="D788" s="262"/>
      <c r="E788" s="254"/>
      <c r="F788" s="254"/>
      <c r="G788" s="255"/>
      <c r="H788" s="256"/>
      <c r="I788" s="31"/>
    </row>
    <row r="789" spans="3:9" x14ac:dyDescent="0.2">
      <c r="C789" s="13"/>
      <c r="D789" s="262"/>
      <c r="E789" s="254"/>
      <c r="F789" s="254"/>
      <c r="G789" s="255"/>
      <c r="H789" s="256"/>
      <c r="I789" s="31"/>
    </row>
    <row r="790" spans="3:9" x14ac:dyDescent="0.2">
      <c r="C790" s="13"/>
      <c r="D790" s="262"/>
      <c r="E790" s="254"/>
      <c r="F790" s="254"/>
      <c r="G790" s="255"/>
      <c r="H790" s="256"/>
      <c r="I790" s="31"/>
    </row>
    <row r="791" spans="3:9" x14ac:dyDescent="0.2">
      <c r="C791" s="13"/>
      <c r="D791" s="262"/>
      <c r="E791" s="254"/>
      <c r="F791" s="254"/>
      <c r="G791" s="255"/>
      <c r="H791" s="256"/>
      <c r="I791" s="31"/>
    </row>
    <row r="792" spans="3:9" x14ac:dyDescent="0.2">
      <c r="C792" s="13"/>
      <c r="D792" s="262"/>
      <c r="E792" s="254"/>
      <c r="F792" s="254"/>
      <c r="G792" s="255"/>
      <c r="H792" s="256"/>
      <c r="I792" s="31"/>
    </row>
    <row r="793" spans="3:9" x14ac:dyDescent="0.2">
      <c r="C793" s="13"/>
      <c r="D793" s="262"/>
      <c r="E793" s="254"/>
      <c r="F793" s="254"/>
      <c r="G793" s="255"/>
      <c r="H793" s="256"/>
      <c r="I793" s="31"/>
    </row>
    <row r="794" spans="3:9" x14ac:dyDescent="0.2">
      <c r="C794" s="13"/>
      <c r="D794" s="262"/>
      <c r="E794" s="254"/>
      <c r="F794" s="254"/>
      <c r="G794" s="255"/>
      <c r="H794" s="256"/>
      <c r="I794" s="31"/>
    </row>
    <row r="795" spans="3:9" x14ac:dyDescent="0.2">
      <c r="C795" s="13"/>
      <c r="D795" s="262"/>
      <c r="E795" s="254"/>
      <c r="F795" s="254"/>
      <c r="G795" s="255"/>
      <c r="H795" s="256"/>
      <c r="I795" s="31"/>
    </row>
    <row r="796" spans="3:9" x14ac:dyDescent="0.2">
      <c r="C796" s="13"/>
      <c r="D796" s="262"/>
      <c r="E796" s="254"/>
      <c r="F796" s="254"/>
      <c r="G796" s="255"/>
      <c r="H796" s="256"/>
      <c r="I796" s="31"/>
    </row>
    <row r="797" spans="3:9" x14ac:dyDescent="0.2">
      <c r="C797" s="13"/>
      <c r="D797" s="262">
        <v>130</v>
      </c>
      <c r="E797" s="250" t="str">
        <f>IF(OR(VLOOKUP(D797,'Services - WHC'!$D$10:$F$149,2,FALSE)="",VLOOKUP(D797,'Services - WHC'!$D$10:$F$149,2,FALSE)="[Enter service]"),"",VLOOKUP(D797,'Services - WHC'!$D$10:$F$149,2,FALSE))</f>
        <v/>
      </c>
      <c r="F797" s="251" t="str">
        <f>IF(OR(VLOOKUP(D797,'Services - WHC'!$D$10:$F$149,3,FALSE)="",VLOOKUP(D797,'Services - WHC'!$D$10:$F$149,3,FALSE)="[Select]"),"",VLOOKUP(D797,'Services - WHC'!$D$10:$F$149,3,FALSE))</f>
        <v/>
      </c>
      <c r="G797" s="252"/>
      <c r="H797" s="253"/>
      <c r="I797" s="31"/>
    </row>
    <row r="798" spans="3:9" x14ac:dyDescent="0.2">
      <c r="C798" s="13"/>
      <c r="D798" s="262"/>
      <c r="E798" s="254"/>
      <c r="F798" s="254"/>
      <c r="G798" s="255"/>
      <c r="H798" s="256"/>
      <c r="I798" s="31"/>
    </row>
    <row r="799" spans="3:9" x14ac:dyDescent="0.2">
      <c r="C799" s="13"/>
      <c r="D799" s="262"/>
      <c r="E799" s="254"/>
      <c r="F799" s="254"/>
      <c r="G799" s="255"/>
      <c r="H799" s="256"/>
      <c r="I799" s="31"/>
    </row>
    <row r="800" spans="3:9" x14ac:dyDescent="0.2">
      <c r="C800" s="13"/>
      <c r="D800" s="262"/>
      <c r="E800" s="254"/>
      <c r="F800" s="254"/>
      <c r="G800" s="255"/>
      <c r="H800" s="256"/>
      <c r="I800" s="31"/>
    </row>
    <row r="801" spans="3:9" x14ac:dyDescent="0.2">
      <c r="C801" s="13"/>
      <c r="D801" s="262"/>
      <c r="E801" s="254"/>
      <c r="F801" s="254"/>
      <c r="G801" s="255"/>
      <c r="H801" s="256"/>
      <c r="I801" s="31"/>
    </row>
    <row r="802" spans="3:9" x14ac:dyDescent="0.2">
      <c r="C802" s="13"/>
      <c r="D802" s="262"/>
      <c r="E802" s="254"/>
      <c r="F802" s="254"/>
      <c r="G802" s="255"/>
      <c r="H802" s="256"/>
      <c r="I802" s="31"/>
    </row>
    <row r="803" spans="3:9" x14ac:dyDescent="0.2">
      <c r="C803" s="13"/>
      <c r="D803" s="262"/>
      <c r="E803" s="254"/>
      <c r="F803" s="254"/>
      <c r="G803" s="255"/>
      <c r="H803" s="256"/>
      <c r="I803" s="31"/>
    </row>
    <row r="804" spans="3:9" x14ac:dyDescent="0.2">
      <c r="C804" s="13"/>
      <c r="D804" s="262"/>
      <c r="E804" s="254"/>
      <c r="F804" s="254"/>
      <c r="G804" s="255"/>
      <c r="H804" s="256"/>
      <c r="I804" s="31"/>
    </row>
    <row r="805" spans="3:9" x14ac:dyDescent="0.2">
      <c r="C805" s="13"/>
      <c r="D805" s="262"/>
      <c r="E805" s="254"/>
      <c r="F805" s="254"/>
      <c r="G805" s="255"/>
      <c r="H805" s="256"/>
      <c r="I805" s="31"/>
    </row>
    <row r="806" spans="3:9" x14ac:dyDescent="0.2">
      <c r="C806" s="13"/>
      <c r="D806" s="262"/>
      <c r="E806" s="254"/>
      <c r="F806" s="254"/>
      <c r="G806" s="255"/>
      <c r="H806" s="256"/>
      <c r="I806" s="31"/>
    </row>
    <row r="807" spans="3:9" x14ac:dyDescent="0.2">
      <c r="C807" s="13"/>
      <c r="D807" s="262">
        <v>131</v>
      </c>
      <c r="E807" s="250" t="str">
        <f>IF(OR(VLOOKUP(D807,'Services - WHC'!$D$10:$F$149,2,FALSE)="",VLOOKUP(D807,'Services - WHC'!$D$10:$F$149,2,FALSE)="[Enter service]"),"",VLOOKUP(D807,'Services - WHC'!$D$10:$F$149,2,FALSE))</f>
        <v/>
      </c>
      <c r="F807" s="251" t="str">
        <f>IF(OR(VLOOKUP(D807,'Services - WHC'!$D$10:$F$149,3,FALSE)="",VLOOKUP(D807,'Services - WHC'!$D$10:$F$149,3,FALSE)="[Select]"),"",VLOOKUP(D807,'Services - WHC'!$D$10:$F$149,3,FALSE))</f>
        <v/>
      </c>
      <c r="G807" s="252"/>
      <c r="H807" s="253"/>
      <c r="I807" s="31"/>
    </row>
    <row r="808" spans="3:9" x14ac:dyDescent="0.2">
      <c r="C808" s="13"/>
      <c r="D808" s="262"/>
      <c r="E808" s="254"/>
      <c r="F808" s="254"/>
      <c r="G808" s="255"/>
      <c r="H808" s="256"/>
      <c r="I808" s="31"/>
    </row>
    <row r="809" spans="3:9" x14ac:dyDescent="0.2">
      <c r="C809" s="13"/>
      <c r="D809" s="262"/>
      <c r="E809" s="254"/>
      <c r="F809" s="254"/>
      <c r="G809" s="255"/>
      <c r="H809" s="256"/>
      <c r="I809" s="31"/>
    </row>
    <row r="810" spans="3:9" x14ac:dyDescent="0.2">
      <c r="C810" s="13"/>
      <c r="D810" s="262"/>
      <c r="E810" s="254"/>
      <c r="F810" s="254"/>
      <c r="G810" s="255"/>
      <c r="H810" s="256"/>
      <c r="I810" s="31"/>
    </row>
    <row r="811" spans="3:9" x14ac:dyDescent="0.2">
      <c r="C811" s="13"/>
      <c r="D811" s="262"/>
      <c r="E811" s="254"/>
      <c r="F811" s="254"/>
      <c r="G811" s="255"/>
      <c r="H811" s="256"/>
      <c r="I811" s="31"/>
    </row>
    <row r="812" spans="3:9" x14ac:dyDescent="0.2">
      <c r="C812" s="13"/>
      <c r="D812" s="262"/>
      <c r="E812" s="254"/>
      <c r="F812" s="254"/>
      <c r="G812" s="255"/>
      <c r="H812" s="256"/>
      <c r="I812" s="31"/>
    </row>
    <row r="813" spans="3:9" x14ac:dyDescent="0.2">
      <c r="C813" s="13"/>
      <c r="D813" s="262"/>
      <c r="E813" s="254"/>
      <c r="F813" s="254"/>
      <c r="G813" s="255"/>
      <c r="H813" s="256"/>
      <c r="I813" s="31"/>
    </row>
    <row r="814" spans="3:9" x14ac:dyDescent="0.2">
      <c r="C814" s="13"/>
      <c r="D814" s="262"/>
      <c r="E814" s="254"/>
      <c r="F814" s="254"/>
      <c r="G814" s="255"/>
      <c r="H814" s="256"/>
      <c r="I814" s="31"/>
    </row>
    <row r="815" spans="3:9" x14ac:dyDescent="0.2">
      <c r="C815" s="13"/>
      <c r="D815" s="262"/>
      <c r="E815" s="254"/>
      <c r="F815" s="254"/>
      <c r="G815" s="255"/>
      <c r="H815" s="256"/>
      <c r="I815" s="31"/>
    </row>
    <row r="816" spans="3:9" x14ac:dyDescent="0.2">
      <c r="C816" s="13"/>
      <c r="D816" s="262"/>
      <c r="E816" s="254"/>
      <c r="F816" s="254"/>
      <c r="G816" s="255"/>
      <c r="H816" s="256"/>
      <c r="I816" s="31"/>
    </row>
    <row r="817" spans="3:9" x14ac:dyDescent="0.2">
      <c r="C817" s="13"/>
      <c r="D817" s="262">
        <v>132</v>
      </c>
      <c r="E817" s="250" t="str">
        <f>IF(OR(VLOOKUP(D817,'Services - WHC'!$D$10:$F$149,2,FALSE)="",VLOOKUP(D817,'Services - WHC'!$D$10:$F$149,2,FALSE)="[Enter service]"),"",VLOOKUP(D817,'Services - WHC'!$D$10:$F$149,2,FALSE))</f>
        <v/>
      </c>
      <c r="F817" s="251" t="str">
        <f>IF(OR(VLOOKUP(D817,'Services - WHC'!$D$10:$F$149,3,FALSE)="",VLOOKUP(D817,'Services - WHC'!$D$10:$F$149,3,FALSE)="[Select]"),"",VLOOKUP(D817,'Services - WHC'!$D$10:$F$149,3,FALSE))</f>
        <v/>
      </c>
      <c r="G817" s="252"/>
      <c r="H817" s="253"/>
      <c r="I817" s="31"/>
    </row>
    <row r="818" spans="3:9" x14ac:dyDescent="0.2">
      <c r="C818" s="13"/>
      <c r="D818" s="262"/>
      <c r="E818" s="254"/>
      <c r="F818" s="254"/>
      <c r="G818" s="255"/>
      <c r="H818" s="256"/>
      <c r="I818" s="31"/>
    </row>
    <row r="819" spans="3:9" x14ac:dyDescent="0.2">
      <c r="C819" s="13"/>
      <c r="D819" s="262"/>
      <c r="E819" s="254"/>
      <c r="F819" s="254"/>
      <c r="G819" s="255"/>
      <c r="H819" s="256"/>
      <c r="I819" s="31"/>
    </row>
    <row r="820" spans="3:9" x14ac:dyDescent="0.2">
      <c r="C820" s="13"/>
      <c r="D820" s="262"/>
      <c r="E820" s="254"/>
      <c r="F820" s="254"/>
      <c r="G820" s="255"/>
      <c r="H820" s="256"/>
      <c r="I820" s="31"/>
    </row>
    <row r="821" spans="3:9" x14ac:dyDescent="0.2">
      <c r="C821" s="13"/>
      <c r="D821" s="262"/>
      <c r="E821" s="254"/>
      <c r="F821" s="254"/>
      <c r="G821" s="255"/>
      <c r="H821" s="256"/>
      <c r="I821" s="31"/>
    </row>
    <row r="822" spans="3:9" x14ac:dyDescent="0.2">
      <c r="C822" s="13"/>
      <c r="D822" s="262"/>
      <c r="E822" s="254"/>
      <c r="F822" s="254"/>
      <c r="G822" s="255"/>
      <c r="H822" s="256"/>
      <c r="I822" s="31"/>
    </row>
    <row r="823" spans="3:9" x14ac:dyDescent="0.2">
      <c r="C823" s="13"/>
      <c r="D823" s="262"/>
      <c r="E823" s="254"/>
      <c r="F823" s="254"/>
      <c r="G823" s="255"/>
      <c r="H823" s="256"/>
      <c r="I823" s="31"/>
    </row>
    <row r="824" spans="3:9" x14ac:dyDescent="0.2">
      <c r="C824" s="13"/>
      <c r="D824" s="262"/>
      <c r="E824" s="254"/>
      <c r="F824" s="254"/>
      <c r="G824" s="255"/>
      <c r="H824" s="256"/>
      <c r="I824" s="31"/>
    </row>
    <row r="825" spans="3:9" x14ac:dyDescent="0.2">
      <c r="C825" s="13"/>
      <c r="D825" s="262"/>
      <c r="E825" s="254"/>
      <c r="F825" s="254"/>
      <c r="G825" s="255"/>
      <c r="H825" s="256"/>
      <c r="I825" s="31"/>
    </row>
    <row r="826" spans="3:9" x14ac:dyDescent="0.2">
      <c r="C826" s="13"/>
      <c r="D826" s="262"/>
      <c r="E826" s="254"/>
      <c r="F826" s="254"/>
      <c r="G826" s="255"/>
      <c r="H826" s="256"/>
      <c r="I826" s="31"/>
    </row>
    <row r="827" spans="3:9" x14ac:dyDescent="0.2">
      <c r="C827" s="13"/>
      <c r="D827" s="262">
        <v>133</v>
      </c>
      <c r="E827" s="250" t="str">
        <f>IF(OR(VLOOKUP(D827,'Services - WHC'!$D$10:$F$149,2,FALSE)="",VLOOKUP(D827,'Services - WHC'!$D$10:$F$149,2,FALSE)="[Enter service]"),"",VLOOKUP(D827,'Services - WHC'!$D$10:$F$149,2,FALSE))</f>
        <v/>
      </c>
      <c r="F827" s="251" t="str">
        <f>IF(OR(VLOOKUP(D827,'Services - WHC'!$D$10:$F$149,3,FALSE)="",VLOOKUP(D827,'Services - WHC'!$D$10:$F$149,3,FALSE)="[Select]"),"",VLOOKUP(D827,'Services - WHC'!$D$10:$F$149,3,FALSE))</f>
        <v/>
      </c>
      <c r="G827" s="252"/>
      <c r="H827" s="253"/>
      <c r="I827" s="31"/>
    </row>
    <row r="828" spans="3:9" x14ac:dyDescent="0.2">
      <c r="C828" s="13"/>
      <c r="D828" s="262"/>
      <c r="E828" s="254"/>
      <c r="F828" s="254"/>
      <c r="G828" s="255"/>
      <c r="H828" s="256"/>
      <c r="I828" s="31"/>
    </row>
    <row r="829" spans="3:9" x14ac:dyDescent="0.2">
      <c r="C829" s="13"/>
      <c r="D829" s="262"/>
      <c r="E829" s="254"/>
      <c r="F829" s="254"/>
      <c r="G829" s="255"/>
      <c r="H829" s="256"/>
      <c r="I829" s="31"/>
    </row>
    <row r="830" spans="3:9" x14ac:dyDescent="0.2">
      <c r="C830" s="13"/>
      <c r="D830" s="262"/>
      <c r="E830" s="254"/>
      <c r="F830" s="254"/>
      <c r="G830" s="255"/>
      <c r="H830" s="256"/>
      <c r="I830" s="31"/>
    </row>
    <row r="831" spans="3:9" x14ac:dyDescent="0.2">
      <c r="C831" s="13"/>
      <c r="D831" s="262"/>
      <c r="E831" s="254"/>
      <c r="F831" s="254"/>
      <c r="G831" s="255"/>
      <c r="H831" s="256"/>
      <c r="I831" s="31"/>
    </row>
    <row r="832" spans="3:9" x14ac:dyDescent="0.2">
      <c r="C832" s="13"/>
      <c r="D832" s="262"/>
      <c r="E832" s="254"/>
      <c r="F832" s="254"/>
      <c r="G832" s="255"/>
      <c r="H832" s="256"/>
      <c r="I832" s="31"/>
    </row>
    <row r="833" spans="3:9" x14ac:dyDescent="0.2">
      <c r="C833" s="13"/>
      <c r="D833" s="262"/>
      <c r="E833" s="254"/>
      <c r="F833" s="254"/>
      <c r="G833" s="255"/>
      <c r="H833" s="256"/>
      <c r="I833" s="31"/>
    </row>
    <row r="834" spans="3:9" x14ac:dyDescent="0.2">
      <c r="C834" s="13"/>
      <c r="D834" s="262"/>
      <c r="E834" s="254"/>
      <c r="F834" s="254"/>
      <c r="G834" s="255"/>
      <c r="H834" s="256"/>
      <c r="I834" s="31"/>
    </row>
    <row r="835" spans="3:9" x14ac:dyDescent="0.2">
      <c r="C835" s="13"/>
      <c r="D835" s="262"/>
      <c r="E835" s="254"/>
      <c r="F835" s="254"/>
      <c r="G835" s="255"/>
      <c r="H835" s="256"/>
      <c r="I835" s="31"/>
    </row>
    <row r="836" spans="3:9" x14ac:dyDescent="0.2">
      <c r="C836" s="13"/>
      <c r="D836" s="262"/>
      <c r="E836" s="254"/>
      <c r="F836" s="254"/>
      <c r="G836" s="255"/>
      <c r="H836" s="256"/>
      <c r="I836" s="31"/>
    </row>
    <row r="837" spans="3:9" x14ac:dyDescent="0.2">
      <c r="C837" s="13"/>
      <c r="D837" s="262">
        <v>134</v>
      </c>
      <c r="E837" s="250" t="str">
        <f>IF(OR(VLOOKUP(D837,'Services - WHC'!$D$10:$F$149,2,FALSE)="",VLOOKUP(D837,'Services - WHC'!$D$10:$F$149,2,FALSE)="[Enter service]"),"",VLOOKUP(D837,'Services - WHC'!$D$10:$F$149,2,FALSE))</f>
        <v/>
      </c>
      <c r="F837" s="251" t="str">
        <f>IF(OR(VLOOKUP(D837,'Services - WHC'!$D$10:$F$149,3,FALSE)="",VLOOKUP(D837,'Services - WHC'!$D$10:$F$149,3,FALSE)="[Select]"),"",VLOOKUP(D837,'Services - WHC'!$D$10:$F$149,3,FALSE))</f>
        <v/>
      </c>
      <c r="G837" s="252"/>
      <c r="H837" s="253"/>
      <c r="I837" s="31"/>
    </row>
    <row r="838" spans="3:9" x14ac:dyDescent="0.2">
      <c r="C838" s="13"/>
      <c r="D838" s="262"/>
      <c r="E838" s="254"/>
      <c r="F838" s="254"/>
      <c r="G838" s="255"/>
      <c r="H838" s="256"/>
      <c r="I838" s="31"/>
    </row>
    <row r="839" spans="3:9" x14ac:dyDescent="0.2">
      <c r="C839" s="13"/>
      <c r="D839" s="262"/>
      <c r="E839" s="254"/>
      <c r="F839" s="254"/>
      <c r="G839" s="255"/>
      <c r="H839" s="256"/>
      <c r="I839" s="31"/>
    </row>
    <row r="840" spans="3:9" x14ac:dyDescent="0.2">
      <c r="C840" s="13"/>
      <c r="D840" s="262"/>
      <c r="E840" s="254"/>
      <c r="F840" s="254"/>
      <c r="G840" s="255"/>
      <c r="H840" s="256"/>
      <c r="I840" s="31"/>
    </row>
    <row r="841" spans="3:9" x14ac:dyDescent="0.2">
      <c r="C841" s="13"/>
      <c r="D841" s="262"/>
      <c r="E841" s="254"/>
      <c r="F841" s="254"/>
      <c r="G841" s="255"/>
      <c r="H841" s="256"/>
      <c r="I841" s="31"/>
    </row>
    <row r="842" spans="3:9" x14ac:dyDescent="0.2">
      <c r="C842" s="13"/>
      <c r="D842" s="262"/>
      <c r="E842" s="254"/>
      <c r="F842" s="254"/>
      <c r="G842" s="255"/>
      <c r="H842" s="256"/>
      <c r="I842" s="31"/>
    </row>
    <row r="843" spans="3:9" x14ac:dyDescent="0.2">
      <c r="C843" s="13"/>
      <c r="D843" s="262"/>
      <c r="E843" s="254"/>
      <c r="F843" s="254"/>
      <c r="G843" s="255"/>
      <c r="H843" s="256"/>
      <c r="I843" s="31"/>
    </row>
    <row r="844" spans="3:9" x14ac:dyDescent="0.2">
      <c r="C844" s="13"/>
      <c r="D844" s="262"/>
      <c r="E844" s="254"/>
      <c r="F844" s="254"/>
      <c r="G844" s="255"/>
      <c r="H844" s="256"/>
      <c r="I844" s="31"/>
    </row>
    <row r="845" spans="3:9" x14ac:dyDescent="0.2">
      <c r="C845" s="13"/>
      <c r="D845" s="262"/>
      <c r="E845" s="254"/>
      <c r="F845" s="254"/>
      <c r="G845" s="255"/>
      <c r="H845" s="256"/>
      <c r="I845" s="31"/>
    </row>
    <row r="846" spans="3:9" x14ac:dyDescent="0.2">
      <c r="C846" s="13"/>
      <c r="D846" s="262"/>
      <c r="E846" s="254"/>
      <c r="F846" s="254"/>
      <c r="G846" s="255"/>
      <c r="H846" s="256"/>
      <c r="I846" s="31"/>
    </row>
    <row r="847" spans="3:9" x14ac:dyDescent="0.2">
      <c r="C847" s="13"/>
      <c r="D847" s="262">
        <v>135</v>
      </c>
      <c r="E847" s="250" t="str">
        <f>IF(OR(VLOOKUP(D847,'Services - WHC'!$D$10:$F$149,2,FALSE)="",VLOOKUP(D847,'Services - WHC'!$D$10:$F$149,2,FALSE)="[Enter service]"),"",VLOOKUP(D847,'Services - WHC'!$D$10:$F$149,2,FALSE))</f>
        <v/>
      </c>
      <c r="F847" s="251" t="str">
        <f>IF(OR(VLOOKUP(D847,'Services - WHC'!$D$10:$F$149,3,FALSE)="",VLOOKUP(D847,'Services - WHC'!$D$10:$F$149,3,FALSE)="[Select]"),"",VLOOKUP(D847,'Services - WHC'!$D$10:$F$149,3,FALSE))</f>
        <v/>
      </c>
      <c r="G847" s="252"/>
      <c r="H847" s="253"/>
      <c r="I847" s="31"/>
    </row>
    <row r="848" spans="3:9" x14ac:dyDescent="0.2">
      <c r="C848" s="13"/>
      <c r="D848" s="262"/>
      <c r="E848" s="254"/>
      <c r="F848" s="254"/>
      <c r="G848" s="255"/>
      <c r="H848" s="256"/>
      <c r="I848" s="31"/>
    </row>
    <row r="849" spans="3:9" x14ac:dyDescent="0.2">
      <c r="C849" s="13"/>
      <c r="D849" s="262"/>
      <c r="E849" s="254"/>
      <c r="F849" s="254"/>
      <c r="G849" s="255"/>
      <c r="H849" s="256"/>
      <c r="I849" s="31"/>
    </row>
    <row r="850" spans="3:9" x14ac:dyDescent="0.2">
      <c r="C850" s="13"/>
      <c r="D850" s="262"/>
      <c r="E850" s="254"/>
      <c r="F850" s="254"/>
      <c r="G850" s="255"/>
      <c r="H850" s="256"/>
      <c r="I850" s="31"/>
    </row>
    <row r="851" spans="3:9" x14ac:dyDescent="0.2">
      <c r="C851" s="13"/>
      <c r="D851" s="262"/>
      <c r="E851" s="254"/>
      <c r="F851" s="254"/>
      <c r="G851" s="255"/>
      <c r="H851" s="256"/>
      <c r="I851" s="31"/>
    </row>
    <row r="852" spans="3:9" x14ac:dyDescent="0.2">
      <c r="C852" s="13"/>
      <c r="D852" s="262"/>
      <c r="E852" s="254"/>
      <c r="F852" s="254"/>
      <c r="G852" s="255"/>
      <c r="H852" s="256"/>
      <c r="I852" s="31"/>
    </row>
    <row r="853" spans="3:9" x14ac:dyDescent="0.2">
      <c r="C853" s="13"/>
      <c r="D853" s="262"/>
      <c r="E853" s="254"/>
      <c r="F853" s="254"/>
      <c r="G853" s="255"/>
      <c r="H853" s="256"/>
      <c r="I853" s="31"/>
    </row>
    <row r="854" spans="3:9" x14ac:dyDescent="0.2">
      <c r="C854" s="13"/>
      <c r="D854" s="262"/>
      <c r="E854" s="254"/>
      <c r="F854" s="254"/>
      <c r="G854" s="255"/>
      <c r="H854" s="256"/>
      <c r="I854" s="31"/>
    </row>
    <row r="855" spans="3:9" x14ac:dyDescent="0.2">
      <c r="C855" s="13"/>
      <c r="D855" s="262"/>
      <c r="E855" s="254"/>
      <c r="F855" s="254"/>
      <c r="G855" s="255"/>
      <c r="H855" s="256"/>
      <c r="I855" s="31"/>
    </row>
    <row r="856" spans="3:9" x14ac:dyDescent="0.2">
      <c r="C856" s="13"/>
      <c r="D856" s="262"/>
      <c r="E856" s="254"/>
      <c r="F856" s="254"/>
      <c r="G856" s="255"/>
      <c r="H856" s="256"/>
      <c r="I856" s="31"/>
    </row>
    <row r="857" spans="3:9" x14ac:dyDescent="0.2">
      <c r="C857" s="13"/>
      <c r="D857" s="262">
        <v>136</v>
      </c>
      <c r="E857" s="250" t="str">
        <f>IF(OR(VLOOKUP(D857,'Services - WHC'!$D$10:$F$149,2,FALSE)="",VLOOKUP(D857,'Services - WHC'!$D$10:$F$149,2,FALSE)="[Enter service]"),"",VLOOKUP(D857,'Services - WHC'!$D$10:$F$149,2,FALSE))</f>
        <v/>
      </c>
      <c r="F857" s="251" t="str">
        <f>IF(OR(VLOOKUP(D857,'Services - WHC'!$D$10:$F$149,3,FALSE)="",VLOOKUP(D857,'Services - WHC'!$D$10:$F$149,3,FALSE)="[Select]"),"",VLOOKUP(D857,'Services - WHC'!$D$10:$F$149,3,FALSE))</f>
        <v/>
      </c>
      <c r="G857" s="252"/>
      <c r="H857" s="253"/>
      <c r="I857" s="31"/>
    </row>
    <row r="858" spans="3:9" x14ac:dyDescent="0.2">
      <c r="C858" s="13"/>
      <c r="D858" s="262"/>
      <c r="E858" s="254"/>
      <c r="F858" s="254"/>
      <c r="G858" s="255"/>
      <c r="H858" s="256"/>
      <c r="I858" s="31"/>
    </row>
    <row r="859" spans="3:9" x14ac:dyDescent="0.2">
      <c r="C859" s="13"/>
      <c r="D859" s="262"/>
      <c r="E859" s="254"/>
      <c r="F859" s="254"/>
      <c r="G859" s="255"/>
      <c r="H859" s="256"/>
      <c r="I859" s="31"/>
    </row>
    <row r="860" spans="3:9" x14ac:dyDescent="0.2">
      <c r="C860" s="13"/>
      <c r="D860" s="262"/>
      <c r="E860" s="254"/>
      <c r="F860" s="254"/>
      <c r="G860" s="255"/>
      <c r="H860" s="256"/>
      <c r="I860" s="31"/>
    </row>
    <row r="861" spans="3:9" x14ac:dyDescent="0.2">
      <c r="C861" s="13"/>
      <c r="D861" s="262"/>
      <c r="E861" s="254"/>
      <c r="F861" s="254"/>
      <c r="G861" s="255"/>
      <c r="H861" s="256"/>
      <c r="I861" s="31"/>
    </row>
    <row r="862" spans="3:9" x14ac:dyDescent="0.2">
      <c r="C862" s="13"/>
      <c r="D862" s="262"/>
      <c r="E862" s="254"/>
      <c r="F862" s="254"/>
      <c r="G862" s="255"/>
      <c r="H862" s="256"/>
      <c r="I862" s="31"/>
    </row>
    <row r="863" spans="3:9" x14ac:dyDescent="0.2">
      <c r="C863" s="13"/>
      <c r="D863" s="262"/>
      <c r="E863" s="254"/>
      <c r="F863" s="254"/>
      <c r="G863" s="255"/>
      <c r="H863" s="256"/>
      <c r="I863" s="31"/>
    </row>
    <row r="864" spans="3:9" x14ac:dyDescent="0.2">
      <c r="C864" s="13"/>
      <c r="D864" s="262"/>
      <c r="E864" s="254"/>
      <c r="F864" s="254"/>
      <c r="G864" s="255"/>
      <c r="H864" s="256"/>
      <c r="I864" s="31"/>
    </row>
    <row r="865" spans="3:9" x14ac:dyDescent="0.2">
      <c r="C865" s="13"/>
      <c r="D865" s="262"/>
      <c r="E865" s="254"/>
      <c r="F865" s="254"/>
      <c r="G865" s="255"/>
      <c r="H865" s="256"/>
      <c r="I865" s="31"/>
    </row>
    <row r="866" spans="3:9" x14ac:dyDescent="0.2">
      <c r="C866" s="13"/>
      <c r="D866" s="262"/>
      <c r="E866" s="254"/>
      <c r="F866" s="254"/>
      <c r="G866" s="255"/>
      <c r="H866" s="256"/>
      <c r="I866" s="31"/>
    </row>
    <row r="867" spans="3:9" x14ac:dyDescent="0.2">
      <c r="C867" s="13"/>
      <c r="D867" s="262">
        <v>137</v>
      </c>
      <c r="E867" s="250" t="str">
        <f>IF(OR(VLOOKUP(D867,'Services - WHC'!$D$10:$F$149,2,FALSE)="",VLOOKUP(D867,'Services - WHC'!$D$10:$F$149,2,FALSE)="[Enter service]"),"",VLOOKUP(D867,'Services - WHC'!$D$10:$F$149,2,FALSE))</f>
        <v/>
      </c>
      <c r="F867" s="251" t="str">
        <f>IF(OR(VLOOKUP(D867,'Services - WHC'!$D$10:$F$149,3,FALSE)="",VLOOKUP(D867,'Services - WHC'!$D$10:$F$149,3,FALSE)="[Select]"),"",VLOOKUP(D867,'Services - WHC'!$D$10:$F$149,3,FALSE))</f>
        <v/>
      </c>
      <c r="G867" s="252"/>
      <c r="H867" s="253"/>
      <c r="I867" s="31"/>
    </row>
    <row r="868" spans="3:9" x14ac:dyDescent="0.2">
      <c r="C868" s="13"/>
      <c r="D868" s="262"/>
      <c r="E868" s="254"/>
      <c r="F868" s="254"/>
      <c r="G868" s="255"/>
      <c r="H868" s="256"/>
      <c r="I868" s="31"/>
    </row>
    <row r="869" spans="3:9" x14ac:dyDescent="0.2">
      <c r="C869" s="13"/>
      <c r="D869" s="262"/>
      <c r="E869" s="254"/>
      <c r="F869" s="254"/>
      <c r="G869" s="255"/>
      <c r="H869" s="256"/>
      <c r="I869" s="31"/>
    </row>
    <row r="870" spans="3:9" x14ac:dyDescent="0.2">
      <c r="C870" s="13"/>
      <c r="D870" s="262"/>
      <c r="E870" s="254"/>
      <c r="F870" s="254"/>
      <c r="G870" s="255"/>
      <c r="H870" s="256"/>
      <c r="I870" s="31"/>
    </row>
    <row r="871" spans="3:9" x14ac:dyDescent="0.2">
      <c r="C871" s="13"/>
      <c r="D871" s="262"/>
      <c r="E871" s="254"/>
      <c r="F871" s="254"/>
      <c r="G871" s="255"/>
      <c r="H871" s="256"/>
      <c r="I871" s="31"/>
    </row>
    <row r="872" spans="3:9" x14ac:dyDescent="0.2">
      <c r="C872" s="13"/>
      <c r="D872" s="262"/>
      <c r="E872" s="254"/>
      <c r="F872" s="254"/>
      <c r="G872" s="255"/>
      <c r="H872" s="256"/>
      <c r="I872" s="31"/>
    </row>
    <row r="873" spans="3:9" x14ac:dyDescent="0.2">
      <c r="C873" s="13"/>
      <c r="D873" s="262"/>
      <c r="E873" s="254"/>
      <c r="F873" s="254"/>
      <c r="G873" s="255"/>
      <c r="H873" s="256"/>
      <c r="I873" s="31"/>
    </row>
    <row r="874" spans="3:9" x14ac:dyDescent="0.2">
      <c r="C874" s="13"/>
      <c r="D874" s="262"/>
      <c r="E874" s="254"/>
      <c r="F874" s="254"/>
      <c r="G874" s="255"/>
      <c r="H874" s="256"/>
      <c r="I874" s="31"/>
    </row>
    <row r="875" spans="3:9" x14ac:dyDescent="0.2">
      <c r="C875" s="13"/>
      <c r="D875" s="262"/>
      <c r="E875" s="254"/>
      <c r="F875" s="254"/>
      <c r="G875" s="255"/>
      <c r="H875" s="256"/>
      <c r="I875" s="31"/>
    </row>
    <row r="876" spans="3:9" x14ac:dyDescent="0.2">
      <c r="C876" s="13"/>
      <c r="D876" s="262"/>
      <c r="E876" s="254"/>
      <c r="F876" s="254"/>
      <c r="G876" s="255"/>
      <c r="H876" s="256"/>
      <c r="I876" s="31"/>
    </row>
    <row r="877" spans="3:9" x14ac:dyDescent="0.2">
      <c r="C877" s="13"/>
      <c r="D877" s="262">
        <v>138</v>
      </c>
      <c r="E877" s="250" t="str">
        <f>IF(OR(VLOOKUP(D877,'Services - WHC'!$D$10:$F$149,2,FALSE)="",VLOOKUP(D877,'Services - WHC'!$D$10:$F$149,2,FALSE)="[Enter service]"),"",VLOOKUP(D877,'Services - WHC'!$D$10:$F$149,2,FALSE))</f>
        <v/>
      </c>
      <c r="F877" s="251" t="str">
        <f>IF(OR(VLOOKUP(D877,'Services - WHC'!$D$10:$F$149,3,FALSE)="",VLOOKUP(D877,'Services - WHC'!$D$10:$F$149,3,FALSE)="[Select]"),"",VLOOKUP(D877,'Services - WHC'!$D$10:$F$149,3,FALSE))</f>
        <v/>
      </c>
      <c r="G877" s="252"/>
      <c r="H877" s="253"/>
      <c r="I877" s="31"/>
    </row>
    <row r="878" spans="3:9" x14ac:dyDescent="0.2">
      <c r="C878" s="13"/>
      <c r="D878" s="262"/>
      <c r="E878" s="254"/>
      <c r="F878" s="254"/>
      <c r="G878" s="255"/>
      <c r="H878" s="256"/>
      <c r="I878" s="31"/>
    </row>
    <row r="879" spans="3:9" x14ac:dyDescent="0.2">
      <c r="C879" s="13"/>
      <c r="D879" s="262"/>
      <c r="E879" s="254"/>
      <c r="F879" s="254"/>
      <c r="G879" s="255"/>
      <c r="H879" s="256"/>
      <c r="I879" s="31"/>
    </row>
    <row r="880" spans="3:9" x14ac:dyDescent="0.2">
      <c r="C880" s="13"/>
      <c r="D880" s="262"/>
      <c r="E880" s="254"/>
      <c r="F880" s="254"/>
      <c r="G880" s="255"/>
      <c r="H880" s="256"/>
      <c r="I880" s="31"/>
    </row>
    <row r="881" spans="3:9" x14ac:dyDescent="0.2">
      <c r="C881" s="13"/>
      <c r="D881" s="262"/>
      <c r="E881" s="254"/>
      <c r="F881" s="254"/>
      <c r="G881" s="255"/>
      <c r="H881" s="256"/>
      <c r="I881" s="31"/>
    </row>
    <row r="882" spans="3:9" x14ac:dyDescent="0.2">
      <c r="C882" s="13"/>
      <c r="D882" s="262"/>
      <c r="E882" s="254"/>
      <c r="F882" s="254"/>
      <c r="G882" s="255"/>
      <c r="H882" s="256"/>
      <c r="I882" s="31"/>
    </row>
    <row r="883" spans="3:9" x14ac:dyDescent="0.2">
      <c r="C883" s="13"/>
      <c r="D883" s="262"/>
      <c r="E883" s="254"/>
      <c r="F883" s="254"/>
      <c r="G883" s="255"/>
      <c r="H883" s="256"/>
      <c r="I883" s="31"/>
    </row>
    <row r="884" spans="3:9" x14ac:dyDescent="0.2">
      <c r="C884" s="13"/>
      <c r="D884" s="262"/>
      <c r="E884" s="254"/>
      <c r="F884" s="254"/>
      <c r="G884" s="255"/>
      <c r="H884" s="256"/>
      <c r="I884" s="31"/>
    </row>
    <row r="885" spans="3:9" x14ac:dyDescent="0.2">
      <c r="C885" s="13"/>
      <c r="D885" s="262"/>
      <c r="E885" s="254"/>
      <c r="F885" s="254"/>
      <c r="G885" s="255"/>
      <c r="H885" s="256"/>
      <c r="I885" s="31"/>
    </row>
    <row r="886" spans="3:9" x14ac:dyDescent="0.2">
      <c r="C886" s="13"/>
      <c r="D886" s="262"/>
      <c r="E886" s="254"/>
      <c r="F886" s="254"/>
      <c r="G886" s="255"/>
      <c r="H886" s="256"/>
      <c r="I886" s="31"/>
    </row>
    <row r="887" spans="3:9" x14ac:dyDescent="0.2">
      <c r="C887" s="13"/>
      <c r="D887" s="262">
        <v>139</v>
      </c>
      <c r="E887" s="250" t="str">
        <f>IF(OR(VLOOKUP(D887,'Services - WHC'!$D$10:$F$149,2,FALSE)="",VLOOKUP(D887,'Services - WHC'!$D$10:$F$149,2,FALSE)="[Enter service]"),"",VLOOKUP(D887,'Services - WHC'!$D$10:$F$149,2,FALSE))</f>
        <v/>
      </c>
      <c r="F887" s="251" t="str">
        <f>IF(OR(VLOOKUP(D887,'Services - WHC'!$D$10:$F$149,3,FALSE)="",VLOOKUP(D887,'Services - WHC'!$D$10:$F$149,3,FALSE)="[Select]"),"",VLOOKUP(D887,'Services - WHC'!$D$10:$F$149,3,FALSE))</f>
        <v/>
      </c>
      <c r="G887" s="252"/>
      <c r="H887" s="253"/>
      <c r="I887" s="31"/>
    </row>
    <row r="888" spans="3:9" x14ac:dyDescent="0.2">
      <c r="C888" s="13"/>
      <c r="D888" s="262"/>
      <c r="E888" s="254"/>
      <c r="F888" s="254"/>
      <c r="G888" s="255"/>
      <c r="H888" s="256"/>
      <c r="I888" s="31"/>
    </row>
    <row r="889" spans="3:9" x14ac:dyDescent="0.2">
      <c r="C889" s="13"/>
      <c r="D889" s="262"/>
      <c r="E889" s="254"/>
      <c r="F889" s="254"/>
      <c r="G889" s="255"/>
      <c r="H889" s="256"/>
      <c r="I889" s="31"/>
    </row>
    <row r="890" spans="3:9" x14ac:dyDescent="0.2">
      <c r="C890" s="13"/>
      <c r="D890" s="262"/>
      <c r="E890" s="254"/>
      <c r="F890" s="254"/>
      <c r="G890" s="255"/>
      <c r="H890" s="256"/>
      <c r="I890" s="31"/>
    </row>
    <row r="891" spans="3:9" x14ac:dyDescent="0.2">
      <c r="C891" s="13"/>
      <c r="D891" s="262"/>
      <c r="E891" s="254"/>
      <c r="F891" s="254"/>
      <c r="G891" s="255"/>
      <c r="H891" s="256"/>
      <c r="I891" s="31"/>
    </row>
    <row r="892" spans="3:9" x14ac:dyDescent="0.2">
      <c r="C892" s="13"/>
      <c r="D892" s="262"/>
      <c r="E892" s="254"/>
      <c r="F892" s="254"/>
      <c r="G892" s="255"/>
      <c r="H892" s="256"/>
      <c r="I892" s="31"/>
    </row>
    <row r="893" spans="3:9" x14ac:dyDescent="0.2">
      <c r="C893" s="13"/>
      <c r="D893" s="262"/>
      <c r="E893" s="254"/>
      <c r="F893" s="254"/>
      <c r="G893" s="255"/>
      <c r="H893" s="256"/>
      <c r="I893" s="31"/>
    </row>
    <row r="894" spans="3:9" x14ac:dyDescent="0.2">
      <c r="C894" s="13"/>
      <c r="D894" s="262"/>
      <c r="E894" s="254"/>
      <c r="F894" s="254"/>
      <c r="G894" s="255"/>
      <c r="H894" s="256"/>
      <c r="I894" s="31"/>
    </row>
    <row r="895" spans="3:9" x14ac:dyDescent="0.2">
      <c r="C895" s="13"/>
      <c r="D895" s="262"/>
      <c r="E895" s="254"/>
      <c r="F895" s="254"/>
      <c r="G895" s="255"/>
      <c r="H895" s="256"/>
      <c r="I895" s="31"/>
    </row>
    <row r="896" spans="3:9" x14ac:dyDescent="0.2">
      <c r="C896" s="13"/>
      <c r="D896" s="262"/>
      <c r="E896" s="254"/>
      <c r="F896" s="254"/>
      <c r="G896" s="255"/>
      <c r="H896" s="256"/>
      <c r="I896" s="31"/>
    </row>
    <row r="897" spans="3:9" x14ac:dyDescent="0.2">
      <c r="C897" s="13"/>
      <c r="D897" s="305">
        <v>140</v>
      </c>
      <c r="E897" s="250" t="str">
        <f>IF(OR(VLOOKUP(D897,'Services - WHC'!$D$10:$F$149,2,FALSE)="",VLOOKUP(D897,'Services - WHC'!$D$10:$F$149,2,FALSE)="[Enter service]"),"",VLOOKUP(D897,'Services - WHC'!$D$10:$F$149,2,FALSE))</f>
        <v/>
      </c>
      <c r="F897" s="251" t="str">
        <f>IF(OR(VLOOKUP(D897,'Services - WHC'!$D$10:$F$149,3,FALSE)="",VLOOKUP(D897,'Services - WHC'!$D$10:$F$149,3,FALSE)="[Select]"),"",VLOOKUP(D897,'Services - WHC'!$D$10:$F$149,3,FALSE))</f>
        <v/>
      </c>
      <c r="G897" s="252"/>
      <c r="H897" s="253"/>
      <c r="I897" s="31"/>
    </row>
    <row r="898" spans="3:9" x14ac:dyDescent="0.2">
      <c r="C898" s="13"/>
      <c r="D898" s="305"/>
      <c r="E898" s="254"/>
      <c r="F898" s="254"/>
      <c r="G898" s="255"/>
      <c r="H898" s="256"/>
      <c r="I898" s="31"/>
    </row>
    <row r="899" spans="3:9" x14ac:dyDescent="0.2">
      <c r="C899" s="13"/>
      <c r="D899" s="305"/>
      <c r="E899" s="254"/>
      <c r="F899" s="254"/>
      <c r="G899" s="255"/>
      <c r="H899" s="256"/>
      <c r="I899" s="31"/>
    </row>
    <row r="900" spans="3:9" x14ac:dyDescent="0.2">
      <c r="C900" s="13"/>
      <c r="D900" s="305"/>
      <c r="E900" s="254"/>
      <c r="F900" s="254"/>
      <c r="G900" s="255"/>
      <c r="H900" s="256"/>
      <c r="I900" s="31"/>
    </row>
    <row r="901" spans="3:9" x14ac:dyDescent="0.2">
      <c r="C901" s="13"/>
      <c r="D901" s="305"/>
      <c r="E901" s="254"/>
      <c r="F901" s="254"/>
      <c r="G901" s="255"/>
      <c r="H901" s="256"/>
      <c r="I901" s="31"/>
    </row>
    <row r="902" spans="3:9" x14ac:dyDescent="0.2">
      <c r="C902" s="13"/>
      <c r="D902" s="305"/>
      <c r="E902" s="254"/>
      <c r="F902" s="254"/>
      <c r="G902" s="255"/>
      <c r="H902" s="256"/>
      <c r="I902" s="31"/>
    </row>
    <row r="903" spans="3:9" x14ac:dyDescent="0.2">
      <c r="C903" s="13"/>
      <c r="D903" s="305"/>
      <c r="E903" s="254"/>
      <c r="F903" s="254"/>
      <c r="G903" s="255"/>
      <c r="H903" s="256"/>
      <c r="I903" s="31"/>
    </row>
    <row r="904" spans="3:9" x14ac:dyDescent="0.2">
      <c r="C904" s="13"/>
      <c r="D904" s="305"/>
      <c r="E904" s="254"/>
      <c r="F904" s="254"/>
      <c r="G904" s="255"/>
      <c r="H904" s="256"/>
      <c r="I904" s="31"/>
    </row>
    <row r="905" spans="3:9" x14ac:dyDescent="0.2">
      <c r="C905" s="13"/>
      <c r="D905" s="305"/>
      <c r="E905" s="254"/>
      <c r="F905" s="254"/>
      <c r="G905" s="255"/>
      <c r="H905" s="256"/>
      <c r="I905" s="31"/>
    </row>
    <row r="906" spans="3:9" x14ac:dyDescent="0.2">
      <c r="C906" s="13"/>
      <c r="D906" s="305"/>
      <c r="E906" s="257"/>
      <c r="F906" s="257"/>
      <c r="G906" s="258"/>
      <c r="H906" s="259"/>
      <c r="I906" s="31"/>
    </row>
    <row r="907" spans="3:9" ht="13.5" thickBot="1" x14ac:dyDescent="0.25">
      <c r="C907" s="124"/>
      <c r="D907" s="263"/>
      <c r="E907" s="303"/>
      <c r="F907" s="304"/>
      <c r="G907" s="182"/>
      <c r="H907" s="304"/>
      <c r="I907" s="129"/>
    </row>
  </sheetData>
  <mergeCells count="2">
    <mergeCell ref="B4:E4"/>
    <mergeCell ref="E6:H6"/>
  </mergeCells>
  <pageMargins left="0.23622047244094491" right="0.23622047244094491" top="0.74803149606299213" bottom="0.74803149606299213" header="0.31496062992125984" footer="0.31496062992125984"/>
  <pageSetup paperSize="8" scale="59" fitToHeight="7" orientation="portrait" r:id="rId1"/>
  <ignoredErrors>
    <ignoredError sqref="E18:F18 E239:F243 E226:F237 E248:F256 E20:F53 E374:F897 E356:F369 E181:F222 E263:F313 E56:F94 F54:F55 E97:F159 E162:F179 E319:F353" formula="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autoPageBreaks="0" fitToPage="1"/>
  </sheetPr>
  <dimension ref="A1:AA244"/>
  <sheetViews>
    <sheetView showGridLines="0" zoomScale="80" zoomScaleNormal="80" zoomScalePageLayoutView="80" workbookViewId="0">
      <pane xSplit="5" ySplit="9" topLeftCell="F155" activePane="bottomRight" state="frozen"/>
      <selection activeCell="A10" sqref="A10"/>
      <selection pane="topRight" activeCell="A10" sqref="A10"/>
      <selection pane="bottomLeft" activeCell="A10" sqref="A10"/>
      <selection pane="bottomRight" activeCell="J166" sqref="J166"/>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22.33203125" style="3" customWidth="1"/>
    <col min="18" max="18" width="25.6640625" style="3" customWidth="1"/>
    <col min="19" max="19" width="23"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7" ht="7.35" customHeight="1" x14ac:dyDescent="0.2"/>
    <row r="2" spans="1:27" s="42" customFormat="1" ht="18" x14ac:dyDescent="0.2">
      <c r="A2" s="39">
        <v>80</v>
      </c>
      <c r="B2" s="2" t="s">
        <v>189</v>
      </c>
      <c r="C2" s="40"/>
      <c r="D2" s="40"/>
      <c r="E2" s="40"/>
      <c r="F2" s="14"/>
      <c r="G2" s="41"/>
      <c r="H2" s="41"/>
      <c r="I2" s="41"/>
      <c r="J2" s="41"/>
      <c r="K2" s="41"/>
      <c r="L2" s="41"/>
      <c r="P2" s="40"/>
      <c r="Q2" s="40"/>
      <c r="R2" s="40"/>
      <c r="S2" s="40"/>
    </row>
    <row r="3" spans="1:27" s="42" customFormat="1" ht="16.350000000000001" customHeight="1" x14ac:dyDescent="0.2">
      <c r="A3" s="40"/>
      <c r="B3" s="43" t="str">
        <f>' Instructions'!C8</f>
        <v>Casey (C)</v>
      </c>
      <c r="C3" s="40"/>
      <c r="D3" s="40"/>
      <c r="E3" s="40"/>
      <c r="H3" s="41"/>
      <c r="I3" s="41"/>
      <c r="J3" s="41"/>
      <c r="K3" s="41"/>
      <c r="L3" s="41"/>
      <c r="P3" s="40"/>
      <c r="Q3" s="40"/>
      <c r="R3" s="40"/>
      <c r="S3" s="44"/>
      <c r="V3" s="22"/>
      <c r="W3" s="22"/>
      <c r="X3" s="22"/>
      <c r="Y3" s="22"/>
      <c r="Z3" s="22"/>
    </row>
    <row r="4" spans="1:27" ht="13.5" thickBot="1" x14ac:dyDescent="0.25">
      <c r="A4" s="6"/>
      <c r="B4" s="645"/>
      <c r="C4" s="645"/>
      <c r="D4" s="645"/>
      <c r="E4" s="645"/>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651" t="s">
        <v>72</v>
      </c>
      <c r="I6" s="652"/>
      <c r="J6" s="652"/>
      <c r="K6" s="652"/>
      <c r="L6" s="652"/>
      <c r="M6" s="652"/>
      <c r="N6" s="652"/>
      <c r="O6" s="652"/>
      <c r="P6" s="652"/>
      <c r="Q6" s="652"/>
      <c r="R6" s="652"/>
      <c r="S6" s="653"/>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1"/>
      <c r="F8" s="654" t="s">
        <v>122</v>
      </c>
      <c r="G8" s="15"/>
      <c r="H8" s="655" t="s">
        <v>73</v>
      </c>
      <c r="I8" s="657" t="s">
        <v>74</v>
      </c>
      <c r="J8" s="657" t="s">
        <v>75</v>
      </c>
      <c r="K8" s="657"/>
      <c r="L8" s="657"/>
      <c r="M8" s="657"/>
      <c r="N8" s="657"/>
      <c r="O8" s="657" t="s">
        <v>76</v>
      </c>
      <c r="P8" s="657"/>
      <c r="Q8" s="655" t="s">
        <v>77</v>
      </c>
      <c r="R8" s="655" t="s">
        <v>170</v>
      </c>
      <c r="S8" s="658" t="s">
        <v>78</v>
      </c>
      <c r="T8" s="20"/>
      <c r="U8" s="21"/>
      <c r="V8" s="21"/>
      <c r="W8" s="21"/>
    </row>
    <row r="9" spans="1:27" ht="30" customHeight="1" x14ac:dyDescent="0.2">
      <c r="A9" s="6"/>
      <c r="B9" s="6"/>
      <c r="C9" s="13"/>
      <c r="D9" s="19"/>
      <c r="E9" s="102" t="s">
        <v>99</v>
      </c>
      <c r="F9" s="654"/>
      <c r="G9" s="15"/>
      <c r="H9" s="656"/>
      <c r="I9" s="657"/>
      <c r="J9" s="264" t="s">
        <v>94</v>
      </c>
      <c r="K9" s="264" t="s">
        <v>95</v>
      </c>
      <c r="L9" s="264" t="s">
        <v>93</v>
      </c>
      <c r="M9" s="264" t="s">
        <v>96</v>
      </c>
      <c r="N9" s="264" t="s">
        <v>84</v>
      </c>
      <c r="O9" s="264" t="s">
        <v>85</v>
      </c>
      <c r="P9" s="264" t="s">
        <v>86</v>
      </c>
      <c r="Q9" s="656"/>
      <c r="R9" s="656"/>
      <c r="S9" s="658"/>
      <c r="T9" s="17"/>
      <c r="U9" s="22"/>
      <c r="V9" s="22"/>
      <c r="W9" s="22"/>
    </row>
    <row r="10" spans="1:27" ht="17.25" customHeight="1" x14ac:dyDescent="0.2">
      <c r="A10" s="6"/>
      <c r="B10" s="6"/>
      <c r="C10" s="13"/>
      <c r="D10" s="19"/>
      <c r="E10" s="277"/>
      <c r="F10" s="159"/>
      <c r="G10" s="15"/>
      <c r="H10" s="159" t="s">
        <v>178</v>
      </c>
      <c r="I10" s="159" t="s">
        <v>178</v>
      </c>
      <c r="J10" s="159" t="s">
        <v>178</v>
      </c>
      <c r="K10" s="159" t="s">
        <v>178</v>
      </c>
      <c r="L10" s="159" t="s">
        <v>178</v>
      </c>
      <c r="M10" s="159" t="s">
        <v>178</v>
      </c>
      <c r="N10" s="159" t="s">
        <v>178</v>
      </c>
      <c r="O10" s="159" t="s">
        <v>178</v>
      </c>
      <c r="P10" s="159" t="s">
        <v>178</v>
      </c>
      <c r="Q10" s="159" t="s">
        <v>178</v>
      </c>
      <c r="R10" s="159" t="s">
        <v>178</v>
      </c>
      <c r="S10" s="159" t="s">
        <v>178</v>
      </c>
      <c r="T10" s="16"/>
      <c r="U10" s="16"/>
      <c r="V10" s="278"/>
      <c r="W10" s="278"/>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ht="12" customHeight="1" x14ac:dyDescent="0.2">
      <c r="A12" s="6"/>
      <c r="B12" s="6"/>
      <c r="C12" s="13"/>
      <c r="D12" s="19">
        <v>1</v>
      </c>
      <c r="E12" s="69" t="s">
        <v>318</v>
      </c>
      <c r="F12" s="70" t="s">
        <v>437</v>
      </c>
      <c r="G12" s="15"/>
      <c r="H12" s="265">
        <v>0</v>
      </c>
      <c r="I12" s="265">
        <v>-50910</v>
      </c>
      <c r="J12" s="265">
        <v>0</v>
      </c>
      <c r="K12" s="265">
        <v>0</v>
      </c>
      <c r="L12" s="265">
        <v>-89879</v>
      </c>
      <c r="M12" s="265">
        <v>0</v>
      </c>
      <c r="N12" s="265">
        <v>0</v>
      </c>
      <c r="O12" s="265">
        <v>0</v>
      </c>
      <c r="P12" s="265">
        <v>0</v>
      </c>
      <c r="Q12" s="266">
        <v>0</v>
      </c>
      <c r="R12" s="267"/>
      <c r="S12" s="72">
        <f>SUM(H12:R12)</f>
        <v>-140789</v>
      </c>
      <c r="T12" s="17"/>
    </row>
    <row r="13" spans="1:27" ht="12" customHeight="1" x14ac:dyDescent="0.2">
      <c r="A13" s="6"/>
      <c r="B13" s="6"/>
      <c r="C13" s="13"/>
      <c r="D13" s="19">
        <f>D12+1</f>
        <v>2</v>
      </c>
      <c r="E13" s="73" t="s">
        <v>410</v>
      </c>
      <c r="F13" s="74" t="s">
        <v>437</v>
      </c>
      <c r="G13" s="15"/>
      <c r="H13" s="268">
        <v>0</v>
      </c>
      <c r="I13" s="268">
        <v>0</v>
      </c>
      <c r="J13" s="268">
        <v>0</v>
      </c>
      <c r="K13" s="268">
        <v>0</v>
      </c>
      <c r="L13" s="268">
        <v>0</v>
      </c>
      <c r="M13" s="268">
        <v>0</v>
      </c>
      <c r="N13" s="268">
        <v>0</v>
      </c>
      <c r="O13" s="268">
        <v>0</v>
      </c>
      <c r="P13" s="268">
        <v>0</v>
      </c>
      <c r="Q13" s="269">
        <v>-9200</v>
      </c>
      <c r="R13" s="270"/>
      <c r="S13" s="76">
        <f t="shared" ref="S13:S76" si="0">SUM(H13:R13)</f>
        <v>-9200</v>
      </c>
      <c r="T13" s="17"/>
    </row>
    <row r="14" spans="1:27" ht="12" customHeight="1" x14ac:dyDescent="0.2">
      <c r="A14" s="6"/>
      <c r="B14" s="6"/>
      <c r="C14" s="13"/>
      <c r="D14" s="19">
        <f t="shared" ref="D14:D77" si="1">D13+1</f>
        <v>3</v>
      </c>
      <c r="E14" s="73" t="s">
        <v>411</v>
      </c>
      <c r="F14" s="74" t="s">
        <v>437</v>
      </c>
      <c r="G14" s="15"/>
      <c r="H14" s="268">
        <v>0</v>
      </c>
      <c r="I14" s="268">
        <v>-111599</v>
      </c>
      <c r="J14" s="268">
        <v>0</v>
      </c>
      <c r="K14" s="268">
        <v>0</v>
      </c>
      <c r="L14" s="268">
        <v>0</v>
      </c>
      <c r="M14" s="268">
        <v>0</v>
      </c>
      <c r="N14" s="268">
        <v>0</v>
      </c>
      <c r="O14" s="268">
        <v>0</v>
      </c>
      <c r="P14" s="268">
        <v>0</v>
      </c>
      <c r="Q14" s="269">
        <v>0</v>
      </c>
      <c r="R14" s="270"/>
      <c r="S14" s="76">
        <f t="shared" si="0"/>
        <v>-111599</v>
      </c>
      <c r="T14" s="17"/>
    </row>
    <row r="15" spans="1:27" ht="12" customHeight="1" x14ac:dyDescent="0.2">
      <c r="A15" s="6"/>
      <c r="B15" s="6"/>
      <c r="C15" s="13"/>
      <c r="D15" s="19">
        <f t="shared" si="1"/>
        <v>4</v>
      </c>
      <c r="E15" s="73" t="s">
        <v>319</v>
      </c>
      <c r="F15" s="74" t="s">
        <v>438</v>
      </c>
      <c r="G15" s="15"/>
      <c r="H15" s="268">
        <v>0</v>
      </c>
      <c r="I15" s="268">
        <v>0</v>
      </c>
      <c r="J15" s="268">
        <v>0</v>
      </c>
      <c r="K15" s="268">
        <v>0</v>
      </c>
      <c r="L15" s="268">
        <v>0</v>
      </c>
      <c r="M15" s="268">
        <v>0</v>
      </c>
      <c r="N15" s="268">
        <v>0</v>
      </c>
      <c r="O15" s="268">
        <v>0</v>
      </c>
      <c r="P15" s="268">
        <v>0</v>
      </c>
      <c r="Q15" s="269">
        <v>0</v>
      </c>
      <c r="R15" s="270"/>
      <c r="S15" s="76">
        <f t="shared" si="0"/>
        <v>0</v>
      </c>
      <c r="T15" s="17"/>
    </row>
    <row r="16" spans="1:27" ht="12" customHeight="1" x14ac:dyDescent="0.2">
      <c r="A16" s="6"/>
      <c r="B16" s="6"/>
      <c r="C16" s="13"/>
      <c r="D16" s="19">
        <f t="shared" si="1"/>
        <v>5</v>
      </c>
      <c r="E16" s="73" t="s">
        <v>320</v>
      </c>
      <c r="F16" s="74" t="s">
        <v>437</v>
      </c>
      <c r="G16" s="15"/>
      <c r="H16" s="268">
        <v>0</v>
      </c>
      <c r="I16" s="268">
        <v>0</v>
      </c>
      <c r="J16" s="268">
        <v>0</v>
      </c>
      <c r="K16" s="268">
        <v>0</v>
      </c>
      <c r="L16" s="268">
        <v>0</v>
      </c>
      <c r="M16" s="268">
        <v>0</v>
      </c>
      <c r="N16" s="268">
        <v>0</v>
      </c>
      <c r="O16" s="268">
        <v>0</v>
      </c>
      <c r="P16" s="268">
        <v>0</v>
      </c>
      <c r="Q16" s="269">
        <v>0</v>
      </c>
      <c r="R16" s="270"/>
      <c r="S16" s="76">
        <f t="shared" si="0"/>
        <v>0</v>
      </c>
      <c r="T16" s="17"/>
    </row>
    <row r="17" spans="1:20" ht="12" customHeight="1" x14ac:dyDescent="0.2">
      <c r="A17" s="6"/>
      <c r="B17" s="6"/>
      <c r="C17" s="13"/>
      <c r="D17" s="19">
        <f t="shared" si="1"/>
        <v>6</v>
      </c>
      <c r="E17" s="69" t="s">
        <v>412</v>
      </c>
      <c r="F17" s="74" t="s">
        <v>438</v>
      </c>
      <c r="G17" s="15"/>
      <c r="H17" s="268">
        <v>0</v>
      </c>
      <c r="I17" s="268">
        <v>0</v>
      </c>
      <c r="J17" s="268">
        <v>0</v>
      </c>
      <c r="K17" s="268">
        <v>0</v>
      </c>
      <c r="L17" s="268">
        <v>0</v>
      </c>
      <c r="M17" s="268">
        <v>0</v>
      </c>
      <c r="N17" s="268">
        <v>0</v>
      </c>
      <c r="O17" s="268">
        <v>0</v>
      </c>
      <c r="P17" s="268">
        <v>0</v>
      </c>
      <c r="Q17" s="269">
        <v>0</v>
      </c>
      <c r="R17" s="270"/>
      <c r="S17" s="76">
        <f t="shared" si="0"/>
        <v>0</v>
      </c>
      <c r="T17" s="17"/>
    </row>
    <row r="18" spans="1:20" ht="12" customHeight="1" x14ac:dyDescent="0.2">
      <c r="A18" s="6"/>
      <c r="B18" s="6"/>
      <c r="C18" s="13"/>
      <c r="D18" s="19">
        <f t="shared" si="1"/>
        <v>7</v>
      </c>
      <c r="E18" s="69" t="s">
        <v>322</v>
      </c>
      <c r="F18" s="74" t="s">
        <v>437</v>
      </c>
      <c r="G18" s="15"/>
      <c r="H18" s="268">
        <v>-230000</v>
      </c>
      <c r="I18" s="268">
        <v>-659898</v>
      </c>
      <c r="J18" s="268">
        <v>0</v>
      </c>
      <c r="K18" s="268">
        <v>0</v>
      </c>
      <c r="L18" s="268">
        <v>0</v>
      </c>
      <c r="M18" s="268">
        <v>0</v>
      </c>
      <c r="N18" s="268">
        <v>0</v>
      </c>
      <c r="O18" s="268">
        <v>0</v>
      </c>
      <c r="P18" s="268">
        <v>0</v>
      </c>
      <c r="Q18" s="269">
        <v>0</v>
      </c>
      <c r="R18" s="270"/>
      <c r="S18" s="76">
        <f t="shared" si="0"/>
        <v>-889898</v>
      </c>
      <c r="T18" s="17"/>
    </row>
    <row r="19" spans="1:20" ht="12" customHeight="1" x14ac:dyDescent="0.2">
      <c r="A19" s="6"/>
      <c r="B19" s="6"/>
      <c r="C19" s="13"/>
      <c r="D19" s="19">
        <f t="shared" si="1"/>
        <v>8</v>
      </c>
      <c r="E19" s="73" t="s">
        <v>323</v>
      </c>
      <c r="F19" s="74" t="s">
        <v>439</v>
      </c>
      <c r="G19" s="15"/>
      <c r="H19" s="268">
        <v>0</v>
      </c>
      <c r="I19" s="268">
        <v>0</v>
      </c>
      <c r="J19" s="268">
        <v>0</v>
      </c>
      <c r="K19" s="268">
        <v>0</v>
      </c>
      <c r="L19" s="268">
        <v>0</v>
      </c>
      <c r="M19" s="268">
        <v>0</v>
      </c>
      <c r="N19" s="268">
        <v>0</v>
      </c>
      <c r="O19" s="268">
        <v>0</v>
      </c>
      <c r="P19" s="268">
        <v>0</v>
      </c>
      <c r="Q19" s="269">
        <v>0</v>
      </c>
      <c r="R19" s="270"/>
      <c r="S19" s="76">
        <f t="shared" si="0"/>
        <v>0</v>
      </c>
      <c r="T19" s="17"/>
    </row>
    <row r="20" spans="1:20" ht="12" customHeight="1" x14ac:dyDescent="0.2">
      <c r="A20" s="6"/>
      <c r="B20" s="6"/>
      <c r="C20" s="13"/>
      <c r="D20" s="19">
        <f t="shared" si="1"/>
        <v>9</v>
      </c>
      <c r="E20" s="73" t="s">
        <v>324</v>
      </c>
      <c r="F20" s="74" t="s">
        <v>438</v>
      </c>
      <c r="G20" s="15"/>
      <c r="H20" s="268">
        <v>0</v>
      </c>
      <c r="I20" s="268">
        <v>0</v>
      </c>
      <c r="J20" s="268">
        <v>0</v>
      </c>
      <c r="K20" s="268">
        <v>0</v>
      </c>
      <c r="L20" s="268">
        <v>0</v>
      </c>
      <c r="M20" s="268">
        <v>0</v>
      </c>
      <c r="N20" s="268">
        <v>0</v>
      </c>
      <c r="O20" s="268">
        <v>0</v>
      </c>
      <c r="P20" s="268">
        <v>0</v>
      </c>
      <c r="Q20" s="269">
        <v>0</v>
      </c>
      <c r="R20" s="270"/>
      <c r="S20" s="76">
        <f t="shared" si="0"/>
        <v>0</v>
      </c>
      <c r="T20" s="17"/>
    </row>
    <row r="21" spans="1:20" ht="12" customHeight="1" x14ac:dyDescent="0.2">
      <c r="A21" s="6"/>
      <c r="B21" s="6"/>
      <c r="C21" s="13"/>
      <c r="D21" s="19">
        <f t="shared" si="1"/>
        <v>10</v>
      </c>
      <c r="E21" s="73" t="s">
        <v>325</v>
      </c>
      <c r="F21" s="74" t="s">
        <v>438</v>
      </c>
      <c r="G21" s="15"/>
      <c r="H21" s="268">
        <v>0</v>
      </c>
      <c r="I21" s="268">
        <v>0</v>
      </c>
      <c r="J21" s="268">
        <v>0</v>
      </c>
      <c r="K21" s="268">
        <v>0</v>
      </c>
      <c r="L21" s="268">
        <v>0</v>
      </c>
      <c r="M21" s="268">
        <v>0</v>
      </c>
      <c r="N21" s="268">
        <v>0</v>
      </c>
      <c r="O21" s="268">
        <v>0</v>
      </c>
      <c r="P21" s="268">
        <v>0</v>
      </c>
      <c r="Q21" s="269">
        <v>0</v>
      </c>
      <c r="R21" s="270"/>
      <c r="S21" s="76">
        <f t="shared" si="0"/>
        <v>0</v>
      </c>
      <c r="T21" s="17"/>
    </row>
    <row r="22" spans="1:20" ht="12" customHeight="1" x14ac:dyDescent="0.2">
      <c r="A22" s="6"/>
      <c r="B22" s="6"/>
      <c r="C22" s="13"/>
      <c r="D22" s="19">
        <f t="shared" si="1"/>
        <v>11</v>
      </c>
      <c r="E22" s="73" t="s">
        <v>326</v>
      </c>
      <c r="F22" s="74" t="s">
        <v>438</v>
      </c>
      <c r="G22" s="15"/>
      <c r="H22" s="268">
        <v>0</v>
      </c>
      <c r="I22" s="268">
        <v>0</v>
      </c>
      <c r="J22" s="268">
        <v>0</v>
      </c>
      <c r="K22" s="268">
        <v>0</v>
      </c>
      <c r="L22" s="268">
        <v>0</v>
      </c>
      <c r="M22" s="268">
        <v>0</v>
      </c>
      <c r="N22" s="268">
        <v>0</v>
      </c>
      <c r="O22" s="268">
        <v>0</v>
      </c>
      <c r="P22" s="268">
        <v>0</v>
      </c>
      <c r="Q22" s="269">
        <v>-160000</v>
      </c>
      <c r="R22" s="270"/>
      <c r="S22" s="76">
        <f t="shared" si="0"/>
        <v>-160000</v>
      </c>
      <c r="T22" s="17"/>
    </row>
    <row r="23" spans="1:20" ht="12" customHeight="1" x14ac:dyDescent="0.2">
      <c r="A23" s="6"/>
      <c r="B23" s="6"/>
      <c r="C23" s="13"/>
      <c r="D23" s="19">
        <f t="shared" si="1"/>
        <v>12</v>
      </c>
      <c r="E23" s="73" t="s">
        <v>413</v>
      </c>
      <c r="F23" s="74" t="s">
        <v>437</v>
      </c>
      <c r="G23" s="15"/>
      <c r="H23" s="268">
        <v>0</v>
      </c>
      <c r="I23" s="268">
        <v>0</v>
      </c>
      <c r="J23" s="268">
        <v>0</v>
      </c>
      <c r="K23" s="268">
        <v>0</v>
      </c>
      <c r="L23" s="268">
        <v>0</v>
      </c>
      <c r="M23" s="268">
        <v>0</v>
      </c>
      <c r="N23" s="268">
        <v>0</v>
      </c>
      <c r="O23" s="268">
        <v>0</v>
      </c>
      <c r="P23" s="268">
        <v>0</v>
      </c>
      <c r="Q23" s="269">
        <v>0</v>
      </c>
      <c r="R23" s="270"/>
      <c r="S23" s="76">
        <f t="shared" si="0"/>
        <v>0</v>
      </c>
      <c r="T23" s="17"/>
    </row>
    <row r="24" spans="1:20" ht="12" customHeight="1" x14ac:dyDescent="0.2">
      <c r="A24" s="6"/>
      <c r="B24" s="6"/>
      <c r="C24" s="13"/>
      <c r="D24" s="19">
        <f t="shared" si="1"/>
        <v>13</v>
      </c>
      <c r="E24" s="73" t="s">
        <v>327</v>
      </c>
      <c r="F24" s="74" t="s">
        <v>438</v>
      </c>
      <c r="G24" s="15"/>
      <c r="H24" s="268">
        <v>0</v>
      </c>
      <c r="I24" s="268">
        <v>0</v>
      </c>
      <c r="J24" s="268">
        <v>0</v>
      </c>
      <c r="K24" s="268">
        <v>0</v>
      </c>
      <c r="L24" s="268">
        <v>0</v>
      </c>
      <c r="M24" s="268">
        <v>0</v>
      </c>
      <c r="N24" s="268">
        <v>0</v>
      </c>
      <c r="O24" s="268">
        <v>0</v>
      </c>
      <c r="P24" s="268">
        <v>0</v>
      </c>
      <c r="Q24" s="269">
        <v>0</v>
      </c>
      <c r="R24" s="270"/>
      <c r="S24" s="76">
        <f t="shared" si="0"/>
        <v>0</v>
      </c>
      <c r="T24" s="17"/>
    </row>
    <row r="25" spans="1:20" ht="12" customHeight="1" x14ac:dyDescent="0.2">
      <c r="A25" s="6"/>
      <c r="B25" s="6"/>
      <c r="C25" s="13"/>
      <c r="D25" s="19">
        <f t="shared" si="1"/>
        <v>14</v>
      </c>
      <c r="E25" s="73" t="s">
        <v>328</v>
      </c>
      <c r="F25" s="74" t="s">
        <v>437</v>
      </c>
      <c r="G25" s="15"/>
      <c r="H25" s="268">
        <v>0</v>
      </c>
      <c r="I25" s="268">
        <v>-495023</v>
      </c>
      <c r="J25" s="268">
        <v>0</v>
      </c>
      <c r="K25" s="268">
        <v>0</v>
      </c>
      <c r="L25" s="268">
        <v>-2746642.59</v>
      </c>
      <c r="M25" s="268">
        <v>0</v>
      </c>
      <c r="N25" s="268">
        <v>0</v>
      </c>
      <c r="O25" s="268">
        <v>-39635.5</v>
      </c>
      <c r="P25" s="268">
        <v>0</v>
      </c>
      <c r="Q25" s="269">
        <v>-42834</v>
      </c>
      <c r="R25" s="270"/>
      <c r="S25" s="76">
        <f t="shared" si="0"/>
        <v>-3324135.09</v>
      </c>
      <c r="T25" s="17"/>
    </row>
    <row r="26" spans="1:20" ht="12" customHeight="1" x14ac:dyDescent="0.2">
      <c r="A26" s="6"/>
      <c r="B26" s="6"/>
      <c r="C26" s="13"/>
      <c r="D26" s="19">
        <f t="shared" si="1"/>
        <v>15</v>
      </c>
      <c r="E26" s="73" t="s">
        <v>329</v>
      </c>
      <c r="F26" s="74" t="s">
        <v>439</v>
      </c>
      <c r="G26" s="15"/>
      <c r="H26" s="268">
        <v>0</v>
      </c>
      <c r="I26" s="268">
        <v>0</v>
      </c>
      <c r="J26" s="268">
        <v>0</v>
      </c>
      <c r="K26" s="268">
        <v>0</v>
      </c>
      <c r="L26" s="268">
        <v>-182768.67</v>
      </c>
      <c r="M26" s="268">
        <v>0</v>
      </c>
      <c r="N26" s="268">
        <v>0</v>
      </c>
      <c r="O26" s="268">
        <v>0</v>
      </c>
      <c r="P26" s="268">
        <v>0</v>
      </c>
      <c r="Q26" s="269">
        <v>-84036</v>
      </c>
      <c r="R26" s="270"/>
      <c r="S26" s="76">
        <f t="shared" si="0"/>
        <v>-266804.67000000004</v>
      </c>
      <c r="T26" s="17"/>
    </row>
    <row r="27" spans="1:20" ht="12" customHeight="1" x14ac:dyDescent="0.2">
      <c r="A27" s="6"/>
      <c r="B27" s="6"/>
      <c r="C27" s="13"/>
      <c r="D27" s="19">
        <f t="shared" si="1"/>
        <v>16</v>
      </c>
      <c r="E27" s="73" t="s">
        <v>414</v>
      </c>
      <c r="F27" s="74" t="s">
        <v>439</v>
      </c>
      <c r="G27" s="15"/>
      <c r="H27" s="268">
        <v>0</v>
      </c>
      <c r="I27" s="268">
        <v>0</v>
      </c>
      <c r="J27" s="268">
        <v>0</v>
      </c>
      <c r="K27" s="268">
        <v>0</v>
      </c>
      <c r="L27" s="268">
        <v>0</v>
      </c>
      <c r="M27" s="268">
        <v>0</v>
      </c>
      <c r="N27" s="268">
        <v>0</v>
      </c>
      <c r="O27" s="268">
        <v>0</v>
      </c>
      <c r="P27" s="268">
        <v>0</v>
      </c>
      <c r="Q27" s="269">
        <v>-57656</v>
      </c>
      <c r="R27" s="270"/>
      <c r="S27" s="76">
        <f t="shared" si="0"/>
        <v>-57656</v>
      </c>
      <c r="T27" s="17"/>
    </row>
    <row r="28" spans="1:20" ht="12" customHeight="1" x14ac:dyDescent="0.2">
      <c r="A28" s="6"/>
      <c r="B28" s="6"/>
      <c r="C28" s="13"/>
      <c r="D28" s="19">
        <f t="shared" si="1"/>
        <v>17</v>
      </c>
      <c r="E28" s="73" t="s">
        <v>330</v>
      </c>
      <c r="F28" s="74" t="s">
        <v>437</v>
      </c>
      <c r="G28" s="15"/>
      <c r="H28" s="268">
        <v>0</v>
      </c>
      <c r="I28" s="268">
        <v>-140000</v>
      </c>
      <c r="J28" s="268">
        <v>0</v>
      </c>
      <c r="K28" s="268">
        <v>0</v>
      </c>
      <c r="L28" s="268">
        <v>0</v>
      </c>
      <c r="M28" s="268">
        <v>0</v>
      </c>
      <c r="N28" s="268">
        <v>0</v>
      </c>
      <c r="O28" s="268">
        <v>0</v>
      </c>
      <c r="P28" s="268">
        <v>0</v>
      </c>
      <c r="Q28" s="269">
        <v>0</v>
      </c>
      <c r="R28" s="270"/>
      <c r="S28" s="76">
        <f t="shared" si="0"/>
        <v>-140000</v>
      </c>
      <c r="T28" s="17"/>
    </row>
    <row r="29" spans="1:20" ht="12" customHeight="1" x14ac:dyDescent="0.2">
      <c r="A29" s="6"/>
      <c r="B29" s="6"/>
      <c r="C29" s="13"/>
      <c r="D29" s="19">
        <f t="shared" si="1"/>
        <v>18</v>
      </c>
      <c r="E29" s="73" t="s">
        <v>331</v>
      </c>
      <c r="F29" s="74" t="s">
        <v>439</v>
      </c>
      <c r="G29" s="15"/>
      <c r="H29" s="268">
        <v>0</v>
      </c>
      <c r="I29" s="268">
        <v>0</v>
      </c>
      <c r="J29" s="268">
        <v>0</v>
      </c>
      <c r="K29" s="268">
        <v>0</v>
      </c>
      <c r="L29" s="268">
        <v>0</v>
      </c>
      <c r="M29" s="268">
        <v>0</v>
      </c>
      <c r="N29" s="268">
        <v>0</v>
      </c>
      <c r="O29" s="268">
        <v>-10000</v>
      </c>
      <c r="P29" s="268">
        <v>0</v>
      </c>
      <c r="Q29" s="269">
        <v>-50000</v>
      </c>
      <c r="R29" s="270"/>
      <c r="S29" s="76">
        <f t="shared" si="0"/>
        <v>-60000</v>
      </c>
      <c r="T29" s="17"/>
    </row>
    <row r="30" spans="1:20" ht="12" customHeight="1" x14ac:dyDescent="0.2">
      <c r="A30" s="6"/>
      <c r="B30" s="6"/>
      <c r="C30" s="13"/>
      <c r="D30" s="19">
        <f t="shared" si="1"/>
        <v>19</v>
      </c>
      <c r="E30" s="73" t="s">
        <v>332</v>
      </c>
      <c r="F30" s="74" t="s">
        <v>439</v>
      </c>
      <c r="G30" s="15"/>
      <c r="H30" s="268">
        <v>0</v>
      </c>
      <c r="I30" s="268">
        <v>-38698</v>
      </c>
      <c r="J30" s="268">
        <v>0</v>
      </c>
      <c r="K30" s="268">
        <v>0</v>
      </c>
      <c r="L30" s="268">
        <v>-59000</v>
      </c>
      <c r="M30" s="268">
        <v>0</v>
      </c>
      <c r="N30" s="268">
        <v>0</v>
      </c>
      <c r="O30" s="268">
        <v>-5500</v>
      </c>
      <c r="P30" s="268">
        <v>0</v>
      </c>
      <c r="Q30" s="269">
        <v>-4558</v>
      </c>
      <c r="R30" s="270"/>
      <c r="S30" s="76">
        <f t="shared" si="0"/>
        <v>-107756</v>
      </c>
      <c r="T30" s="17"/>
    </row>
    <row r="31" spans="1:20" ht="12" customHeight="1" x14ac:dyDescent="0.2">
      <c r="A31" s="6"/>
      <c r="B31" s="6"/>
      <c r="C31" s="13"/>
      <c r="D31" s="19">
        <f t="shared" si="1"/>
        <v>20</v>
      </c>
      <c r="E31" s="73" t="s">
        <v>333</v>
      </c>
      <c r="F31" s="74" t="s">
        <v>438</v>
      </c>
      <c r="G31" s="15"/>
      <c r="H31" s="268">
        <v>0</v>
      </c>
      <c r="I31" s="268">
        <v>0</v>
      </c>
      <c r="J31" s="268">
        <v>0</v>
      </c>
      <c r="K31" s="268">
        <v>0</v>
      </c>
      <c r="L31" s="268">
        <v>0</v>
      </c>
      <c r="M31" s="268">
        <v>0</v>
      </c>
      <c r="N31" s="268">
        <v>0</v>
      </c>
      <c r="O31" s="268">
        <v>0</v>
      </c>
      <c r="P31" s="268">
        <v>0</v>
      </c>
      <c r="Q31" s="269">
        <v>0</v>
      </c>
      <c r="R31" s="270"/>
      <c r="S31" s="76">
        <f t="shared" si="0"/>
        <v>0</v>
      </c>
      <c r="T31" s="17"/>
    </row>
    <row r="32" spans="1:20" ht="12" customHeight="1" x14ac:dyDescent="0.2">
      <c r="A32" s="6"/>
      <c r="B32" s="6"/>
      <c r="C32" s="13"/>
      <c r="D32" s="19">
        <f t="shared" si="1"/>
        <v>21</v>
      </c>
      <c r="E32" s="73" t="s">
        <v>334</v>
      </c>
      <c r="F32" s="74" t="s">
        <v>438</v>
      </c>
      <c r="G32" s="15"/>
      <c r="H32" s="268">
        <v>0</v>
      </c>
      <c r="I32" s="268">
        <v>0</v>
      </c>
      <c r="J32" s="268">
        <v>0</v>
      </c>
      <c r="K32" s="268">
        <v>0</v>
      </c>
      <c r="L32" s="268">
        <v>0</v>
      </c>
      <c r="M32" s="268">
        <v>0</v>
      </c>
      <c r="N32" s="268">
        <v>0</v>
      </c>
      <c r="O32" s="268">
        <v>0</v>
      </c>
      <c r="P32" s="268">
        <v>0</v>
      </c>
      <c r="Q32" s="269">
        <v>0</v>
      </c>
      <c r="R32" s="270"/>
      <c r="S32" s="76">
        <f t="shared" si="0"/>
        <v>0</v>
      </c>
      <c r="T32" s="17"/>
    </row>
    <row r="33" spans="1:20" ht="12" customHeight="1" x14ac:dyDescent="0.2">
      <c r="A33" s="6"/>
      <c r="B33" s="6"/>
      <c r="C33" s="13"/>
      <c r="D33" s="19">
        <f t="shared" si="1"/>
        <v>22</v>
      </c>
      <c r="E33" s="73" t="s">
        <v>335</v>
      </c>
      <c r="F33" s="74" t="s">
        <v>437</v>
      </c>
      <c r="G33" s="15"/>
      <c r="H33" s="268">
        <v>0</v>
      </c>
      <c r="I33" s="268">
        <v>-37283</v>
      </c>
      <c r="J33" s="268">
        <v>0</v>
      </c>
      <c r="K33" s="268">
        <v>0</v>
      </c>
      <c r="L33" s="268">
        <v>0</v>
      </c>
      <c r="M33" s="268">
        <v>0</v>
      </c>
      <c r="N33" s="268">
        <v>0</v>
      </c>
      <c r="O33" s="268">
        <v>0</v>
      </c>
      <c r="P33" s="268">
        <v>0</v>
      </c>
      <c r="Q33" s="269">
        <v>0</v>
      </c>
      <c r="R33" s="270"/>
      <c r="S33" s="76">
        <f t="shared" si="0"/>
        <v>-37283</v>
      </c>
      <c r="T33" s="17"/>
    </row>
    <row r="34" spans="1:20" ht="12" customHeight="1" x14ac:dyDescent="0.2">
      <c r="A34" s="6"/>
      <c r="B34" s="6"/>
      <c r="C34" s="13"/>
      <c r="D34" s="19">
        <f t="shared" si="1"/>
        <v>23</v>
      </c>
      <c r="E34" s="73" t="s">
        <v>440</v>
      </c>
      <c r="F34" s="74" t="s">
        <v>437</v>
      </c>
      <c r="G34" s="15"/>
      <c r="H34" s="268">
        <v>0</v>
      </c>
      <c r="I34" s="268">
        <v>-20000</v>
      </c>
      <c r="J34" s="268">
        <v>0</v>
      </c>
      <c r="K34" s="268">
        <v>0</v>
      </c>
      <c r="L34" s="268">
        <v>0</v>
      </c>
      <c r="M34" s="268">
        <v>0</v>
      </c>
      <c r="N34" s="268">
        <v>0</v>
      </c>
      <c r="O34" s="268">
        <v>0</v>
      </c>
      <c r="P34" s="268">
        <v>0</v>
      </c>
      <c r="Q34" s="269">
        <v>0</v>
      </c>
      <c r="R34" s="270"/>
      <c r="S34" s="76">
        <f t="shared" si="0"/>
        <v>-20000</v>
      </c>
      <c r="T34" s="17"/>
    </row>
    <row r="35" spans="1:20" ht="12" customHeight="1" x14ac:dyDescent="0.2">
      <c r="A35" s="6"/>
      <c r="B35" s="6"/>
      <c r="C35" s="13"/>
      <c r="D35" s="19">
        <f t="shared" si="1"/>
        <v>24</v>
      </c>
      <c r="E35" s="73" t="s">
        <v>336</v>
      </c>
      <c r="F35" s="74" t="s">
        <v>438</v>
      </c>
      <c r="G35" s="15"/>
      <c r="H35" s="268">
        <v>0</v>
      </c>
      <c r="I35" s="268">
        <v>0</v>
      </c>
      <c r="J35" s="268">
        <v>0</v>
      </c>
      <c r="K35" s="268">
        <v>0</v>
      </c>
      <c r="L35" s="268">
        <v>0</v>
      </c>
      <c r="M35" s="268">
        <v>0</v>
      </c>
      <c r="N35" s="268">
        <v>0</v>
      </c>
      <c r="O35" s="268">
        <v>0</v>
      </c>
      <c r="P35" s="268">
        <v>0</v>
      </c>
      <c r="Q35" s="269">
        <v>0</v>
      </c>
      <c r="R35" s="270"/>
      <c r="S35" s="76">
        <f t="shared" si="0"/>
        <v>0</v>
      </c>
      <c r="T35" s="17"/>
    </row>
    <row r="36" spans="1:20" ht="12" customHeight="1" x14ac:dyDescent="0.2">
      <c r="A36" s="6"/>
      <c r="B36" s="6"/>
      <c r="C36" s="13"/>
      <c r="D36" s="19">
        <f t="shared" si="1"/>
        <v>25</v>
      </c>
      <c r="E36" s="73" t="s">
        <v>337</v>
      </c>
      <c r="F36" s="74" t="s">
        <v>438</v>
      </c>
      <c r="G36" s="15"/>
      <c r="H36" s="268">
        <v>0</v>
      </c>
      <c r="I36" s="268">
        <v>0</v>
      </c>
      <c r="J36" s="268">
        <v>0</v>
      </c>
      <c r="K36" s="268">
        <v>0</v>
      </c>
      <c r="L36" s="268">
        <v>0</v>
      </c>
      <c r="M36" s="268">
        <v>0</v>
      </c>
      <c r="N36" s="268">
        <v>0</v>
      </c>
      <c r="O36" s="268">
        <v>0</v>
      </c>
      <c r="P36" s="268">
        <v>0</v>
      </c>
      <c r="Q36" s="269">
        <v>0</v>
      </c>
      <c r="R36" s="270"/>
      <c r="S36" s="76">
        <f t="shared" si="0"/>
        <v>0</v>
      </c>
      <c r="T36" s="17"/>
    </row>
    <row r="37" spans="1:20" ht="12" customHeight="1" x14ac:dyDescent="0.2">
      <c r="A37" s="6"/>
      <c r="B37" s="6"/>
      <c r="C37" s="13"/>
      <c r="D37" s="19">
        <f t="shared" si="1"/>
        <v>26</v>
      </c>
      <c r="E37" s="73" t="s">
        <v>338</v>
      </c>
      <c r="F37" s="74" t="s">
        <v>438</v>
      </c>
      <c r="G37" s="15"/>
      <c r="H37" s="268">
        <v>0</v>
      </c>
      <c r="I37" s="268">
        <v>0</v>
      </c>
      <c r="J37" s="268">
        <v>0</v>
      </c>
      <c r="K37" s="268">
        <v>0</v>
      </c>
      <c r="L37" s="268">
        <v>0</v>
      </c>
      <c r="M37" s="268">
        <v>0</v>
      </c>
      <c r="N37" s="268">
        <v>0</v>
      </c>
      <c r="O37" s="268">
        <v>0</v>
      </c>
      <c r="P37" s="268">
        <v>0</v>
      </c>
      <c r="Q37" s="269">
        <v>0</v>
      </c>
      <c r="R37" s="270"/>
      <c r="S37" s="76">
        <f t="shared" si="0"/>
        <v>0</v>
      </c>
      <c r="T37" s="17"/>
    </row>
    <row r="38" spans="1:20" ht="12" customHeight="1" x14ac:dyDescent="0.2">
      <c r="A38" s="6"/>
      <c r="B38" s="6"/>
      <c r="C38" s="13"/>
      <c r="D38" s="19">
        <f t="shared" si="1"/>
        <v>27</v>
      </c>
      <c r="E38" s="73" t="s">
        <v>339</v>
      </c>
      <c r="F38" s="74" t="s">
        <v>439</v>
      </c>
      <c r="G38" s="15"/>
      <c r="H38" s="268">
        <v>0</v>
      </c>
      <c r="I38" s="268">
        <v>-4100</v>
      </c>
      <c r="J38" s="268">
        <v>0</v>
      </c>
      <c r="K38" s="268">
        <v>0</v>
      </c>
      <c r="L38" s="268">
        <v>0</v>
      </c>
      <c r="M38" s="268">
        <v>0</v>
      </c>
      <c r="N38" s="268">
        <v>0</v>
      </c>
      <c r="O38" s="268">
        <v>0</v>
      </c>
      <c r="P38" s="268">
        <v>0</v>
      </c>
      <c r="Q38" s="269">
        <v>0</v>
      </c>
      <c r="R38" s="270"/>
      <c r="S38" s="76">
        <f t="shared" si="0"/>
        <v>-4100</v>
      </c>
      <c r="T38" s="17"/>
    </row>
    <row r="39" spans="1:20" ht="12" customHeight="1" x14ac:dyDescent="0.2">
      <c r="A39" s="6"/>
      <c r="B39" s="6"/>
      <c r="C39" s="13"/>
      <c r="D39" s="19">
        <f t="shared" si="1"/>
        <v>28</v>
      </c>
      <c r="E39" s="73" t="s">
        <v>340</v>
      </c>
      <c r="F39" s="74" t="s">
        <v>438</v>
      </c>
      <c r="G39" s="15"/>
      <c r="H39" s="268">
        <v>0</v>
      </c>
      <c r="I39" s="268">
        <v>0</v>
      </c>
      <c r="J39" s="268">
        <v>0</v>
      </c>
      <c r="K39" s="268">
        <v>0</v>
      </c>
      <c r="L39" s="268">
        <v>0</v>
      </c>
      <c r="M39" s="268">
        <v>0</v>
      </c>
      <c r="N39" s="268">
        <v>0</v>
      </c>
      <c r="O39" s="268">
        <v>0</v>
      </c>
      <c r="P39" s="268">
        <v>0</v>
      </c>
      <c r="Q39" s="269">
        <v>0</v>
      </c>
      <c r="R39" s="270"/>
      <c r="S39" s="76">
        <f t="shared" si="0"/>
        <v>0</v>
      </c>
      <c r="T39" s="17"/>
    </row>
    <row r="40" spans="1:20" ht="12" customHeight="1" x14ac:dyDescent="0.2">
      <c r="A40" s="6"/>
      <c r="B40" s="6"/>
      <c r="C40" s="13"/>
      <c r="D40" s="19">
        <f t="shared" si="1"/>
        <v>29</v>
      </c>
      <c r="E40" s="73" t="s">
        <v>341</v>
      </c>
      <c r="F40" s="74" t="s">
        <v>438</v>
      </c>
      <c r="G40" s="15"/>
      <c r="H40" s="268">
        <v>0</v>
      </c>
      <c r="I40" s="268">
        <v>0</v>
      </c>
      <c r="J40" s="268">
        <v>0</v>
      </c>
      <c r="K40" s="268">
        <v>0</v>
      </c>
      <c r="L40" s="268">
        <v>0</v>
      </c>
      <c r="M40" s="268">
        <v>0</v>
      </c>
      <c r="N40" s="268">
        <v>0</v>
      </c>
      <c r="O40" s="268">
        <v>0</v>
      </c>
      <c r="P40" s="268">
        <v>0</v>
      </c>
      <c r="Q40" s="269">
        <v>-1</v>
      </c>
      <c r="R40" s="270"/>
      <c r="S40" s="76">
        <f t="shared" si="0"/>
        <v>-1</v>
      </c>
      <c r="T40" s="17"/>
    </row>
    <row r="41" spans="1:20" ht="12" customHeight="1" x14ac:dyDescent="0.2">
      <c r="A41" s="6"/>
      <c r="B41" s="6"/>
      <c r="C41" s="13"/>
      <c r="D41" s="19">
        <f t="shared" si="1"/>
        <v>30</v>
      </c>
      <c r="E41" s="73" t="s">
        <v>342</v>
      </c>
      <c r="F41" s="74" t="s">
        <v>437</v>
      </c>
      <c r="G41" s="15"/>
      <c r="H41" s="268">
        <v>0</v>
      </c>
      <c r="I41" s="268">
        <v>0</v>
      </c>
      <c r="J41" s="268">
        <v>0</v>
      </c>
      <c r="K41" s="268">
        <v>0</v>
      </c>
      <c r="L41" s="268">
        <v>-614522.6</v>
      </c>
      <c r="M41" s="268">
        <v>0</v>
      </c>
      <c r="N41" s="268">
        <v>0</v>
      </c>
      <c r="O41" s="268">
        <v>0</v>
      </c>
      <c r="P41" s="268">
        <v>0</v>
      </c>
      <c r="Q41" s="269">
        <v>-102103.92</v>
      </c>
      <c r="R41" s="270"/>
      <c r="S41" s="76">
        <f t="shared" si="0"/>
        <v>-716626.52</v>
      </c>
      <c r="T41" s="17"/>
    </row>
    <row r="42" spans="1:20" ht="12" customHeight="1" x14ac:dyDescent="0.2">
      <c r="A42" s="6"/>
      <c r="B42" s="6"/>
      <c r="C42" s="13"/>
      <c r="D42" s="19">
        <f t="shared" si="1"/>
        <v>31</v>
      </c>
      <c r="E42" s="73" t="s">
        <v>343</v>
      </c>
      <c r="F42" s="74" t="s">
        <v>437</v>
      </c>
      <c r="G42" s="15"/>
      <c r="H42" s="268">
        <v>0</v>
      </c>
      <c r="I42" s="268">
        <v>-75000</v>
      </c>
      <c r="J42" s="268">
        <v>0</v>
      </c>
      <c r="K42" s="268">
        <v>0</v>
      </c>
      <c r="L42" s="268">
        <v>-15000</v>
      </c>
      <c r="M42" s="268">
        <v>0</v>
      </c>
      <c r="N42" s="268">
        <v>0</v>
      </c>
      <c r="O42" s="268">
        <v>-110000</v>
      </c>
      <c r="P42" s="268">
        <v>0</v>
      </c>
      <c r="Q42" s="269">
        <v>0</v>
      </c>
      <c r="R42" s="270"/>
      <c r="S42" s="76">
        <f t="shared" si="0"/>
        <v>-200000</v>
      </c>
      <c r="T42" s="17"/>
    </row>
    <row r="43" spans="1:20" ht="12" customHeight="1" x14ac:dyDescent="0.2">
      <c r="A43" s="6"/>
      <c r="B43" s="6"/>
      <c r="C43" s="13"/>
      <c r="D43" s="19">
        <f t="shared" si="1"/>
        <v>32</v>
      </c>
      <c r="E43" s="73" t="s">
        <v>344</v>
      </c>
      <c r="F43" s="74" t="s">
        <v>437</v>
      </c>
      <c r="G43" s="15"/>
      <c r="H43" s="268">
        <v>0</v>
      </c>
      <c r="I43" s="268">
        <v>0</v>
      </c>
      <c r="J43" s="268">
        <v>0</v>
      </c>
      <c r="K43" s="268">
        <v>0</v>
      </c>
      <c r="L43" s="268">
        <v>-76200</v>
      </c>
      <c r="M43" s="268">
        <v>0</v>
      </c>
      <c r="N43" s="268">
        <v>0</v>
      </c>
      <c r="O43" s="268">
        <v>0</v>
      </c>
      <c r="P43" s="268">
        <v>0</v>
      </c>
      <c r="Q43" s="269">
        <v>0</v>
      </c>
      <c r="R43" s="270"/>
      <c r="S43" s="76">
        <f t="shared" si="0"/>
        <v>-76200</v>
      </c>
      <c r="T43" s="17"/>
    </row>
    <row r="44" spans="1:20" ht="12" customHeight="1" x14ac:dyDescent="0.2">
      <c r="A44" s="6"/>
      <c r="B44" s="6"/>
      <c r="C44" s="13"/>
      <c r="D44" s="19">
        <f t="shared" si="1"/>
        <v>33</v>
      </c>
      <c r="E44" s="73" t="s">
        <v>345</v>
      </c>
      <c r="F44" s="74" t="s">
        <v>438</v>
      </c>
      <c r="G44" s="15"/>
      <c r="H44" s="268">
        <v>0</v>
      </c>
      <c r="I44" s="268">
        <v>0</v>
      </c>
      <c r="J44" s="268">
        <v>0</v>
      </c>
      <c r="K44" s="268">
        <v>0</v>
      </c>
      <c r="L44" s="268">
        <v>0</v>
      </c>
      <c r="M44" s="268">
        <v>0</v>
      </c>
      <c r="N44" s="268">
        <v>0</v>
      </c>
      <c r="O44" s="268">
        <v>0</v>
      </c>
      <c r="P44" s="268">
        <v>0</v>
      </c>
      <c r="Q44" s="269">
        <v>0</v>
      </c>
      <c r="R44" s="270"/>
      <c r="S44" s="76">
        <f t="shared" si="0"/>
        <v>0</v>
      </c>
      <c r="T44" s="17"/>
    </row>
    <row r="45" spans="1:20" ht="12" customHeight="1" x14ac:dyDescent="0.2">
      <c r="A45" s="6"/>
      <c r="B45" s="6"/>
      <c r="C45" s="13"/>
      <c r="D45" s="19">
        <f t="shared" si="1"/>
        <v>34</v>
      </c>
      <c r="E45" s="73" t="s">
        <v>346</v>
      </c>
      <c r="F45" s="74" t="s">
        <v>437</v>
      </c>
      <c r="G45" s="15"/>
      <c r="H45" s="268">
        <v>0</v>
      </c>
      <c r="I45" s="268">
        <v>-1882000</v>
      </c>
      <c r="J45" s="268">
        <v>0</v>
      </c>
      <c r="K45" s="268">
        <v>0</v>
      </c>
      <c r="L45" s="268">
        <v>-5850000</v>
      </c>
      <c r="M45" s="268">
        <v>0</v>
      </c>
      <c r="N45" s="268">
        <v>0</v>
      </c>
      <c r="O45" s="268">
        <v>0</v>
      </c>
      <c r="P45" s="268">
        <v>0</v>
      </c>
      <c r="Q45" s="269">
        <v>0</v>
      </c>
      <c r="R45" s="270"/>
      <c r="S45" s="76">
        <f t="shared" si="0"/>
        <v>-7732000</v>
      </c>
      <c r="T45" s="17"/>
    </row>
    <row r="46" spans="1:20" ht="12" customHeight="1" x14ac:dyDescent="0.2">
      <c r="A46" s="6"/>
      <c r="B46" s="6"/>
      <c r="C46" s="13"/>
      <c r="D46" s="19">
        <f t="shared" si="1"/>
        <v>35</v>
      </c>
      <c r="E46" s="73" t="s">
        <v>415</v>
      </c>
      <c r="F46" s="74" t="s">
        <v>437</v>
      </c>
      <c r="G46" s="15"/>
      <c r="H46" s="268">
        <v>0</v>
      </c>
      <c r="I46" s="268">
        <v>-116500</v>
      </c>
      <c r="J46" s="268">
        <v>0</v>
      </c>
      <c r="K46" s="268">
        <v>0</v>
      </c>
      <c r="L46" s="268">
        <v>-6000</v>
      </c>
      <c r="M46" s="268">
        <v>0</v>
      </c>
      <c r="N46" s="268">
        <v>0</v>
      </c>
      <c r="O46" s="268">
        <v>0</v>
      </c>
      <c r="P46" s="268">
        <v>0</v>
      </c>
      <c r="Q46" s="269">
        <v>0</v>
      </c>
      <c r="R46" s="270"/>
      <c r="S46" s="76">
        <f t="shared" si="0"/>
        <v>-122500</v>
      </c>
      <c r="T46" s="17"/>
    </row>
    <row r="47" spans="1:20" ht="12" customHeight="1" x14ac:dyDescent="0.2">
      <c r="A47" s="6"/>
      <c r="B47" s="6"/>
      <c r="C47" s="13"/>
      <c r="D47" s="19">
        <f t="shared" si="1"/>
        <v>36</v>
      </c>
      <c r="E47" s="73" t="s">
        <v>347</v>
      </c>
      <c r="F47" s="74" t="s">
        <v>438</v>
      </c>
      <c r="G47" s="15"/>
      <c r="H47" s="268">
        <v>0</v>
      </c>
      <c r="I47" s="268">
        <v>-29000</v>
      </c>
      <c r="J47" s="268">
        <v>0</v>
      </c>
      <c r="K47" s="268">
        <v>0</v>
      </c>
      <c r="L47" s="268">
        <v>0</v>
      </c>
      <c r="M47" s="268">
        <v>0</v>
      </c>
      <c r="N47" s="268">
        <v>0</v>
      </c>
      <c r="O47" s="268">
        <v>0</v>
      </c>
      <c r="P47" s="268">
        <v>0</v>
      </c>
      <c r="Q47" s="269">
        <v>0</v>
      </c>
      <c r="R47" s="270"/>
      <c r="S47" s="76">
        <f t="shared" si="0"/>
        <v>-29000</v>
      </c>
      <c r="T47" s="17"/>
    </row>
    <row r="48" spans="1:20" ht="12" customHeight="1" x14ac:dyDescent="0.2">
      <c r="A48" s="6"/>
      <c r="B48" s="6"/>
      <c r="C48" s="13"/>
      <c r="D48" s="19">
        <f t="shared" si="1"/>
        <v>37</v>
      </c>
      <c r="E48" s="73" t="s">
        <v>348</v>
      </c>
      <c r="F48" s="74" t="s">
        <v>437</v>
      </c>
      <c r="G48" s="15"/>
      <c r="H48" s="268">
        <v>-50000</v>
      </c>
      <c r="I48" s="268">
        <v>-35000</v>
      </c>
      <c r="J48" s="268">
        <v>0</v>
      </c>
      <c r="K48" s="268">
        <v>0</v>
      </c>
      <c r="L48" s="268">
        <v>0</v>
      </c>
      <c r="M48" s="268">
        <v>0</v>
      </c>
      <c r="N48" s="268">
        <v>0</v>
      </c>
      <c r="O48" s="268">
        <v>0</v>
      </c>
      <c r="P48" s="268">
        <v>0</v>
      </c>
      <c r="Q48" s="269">
        <v>0</v>
      </c>
      <c r="R48" s="270"/>
      <c r="S48" s="76">
        <f t="shared" si="0"/>
        <v>-85000</v>
      </c>
      <c r="T48" s="17"/>
    </row>
    <row r="49" spans="1:20" ht="12" customHeight="1" x14ac:dyDescent="0.2">
      <c r="A49" s="6"/>
      <c r="B49" s="6"/>
      <c r="C49" s="13"/>
      <c r="D49" s="19">
        <f t="shared" si="1"/>
        <v>38</v>
      </c>
      <c r="E49" s="73" t="s">
        <v>349</v>
      </c>
      <c r="F49" s="74" t="s">
        <v>438</v>
      </c>
      <c r="G49" s="15"/>
      <c r="H49" s="268">
        <v>-493000</v>
      </c>
      <c r="I49" s="268">
        <v>-43931.75</v>
      </c>
      <c r="J49" s="268">
        <v>0</v>
      </c>
      <c r="K49" s="268">
        <v>0</v>
      </c>
      <c r="L49" s="268">
        <v>0</v>
      </c>
      <c r="M49" s="268">
        <v>0</v>
      </c>
      <c r="N49" s="268">
        <v>0</v>
      </c>
      <c r="O49" s="268">
        <v>0</v>
      </c>
      <c r="P49" s="268">
        <v>0</v>
      </c>
      <c r="Q49" s="269">
        <v>-20000</v>
      </c>
      <c r="R49" s="270"/>
      <c r="S49" s="76">
        <f t="shared" si="0"/>
        <v>-556931.75</v>
      </c>
      <c r="T49" s="17"/>
    </row>
    <row r="50" spans="1:20" ht="12" customHeight="1" x14ac:dyDescent="0.2">
      <c r="A50" s="6"/>
      <c r="B50" s="6"/>
      <c r="C50" s="13"/>
      <c r="D50" s="19">
        <f t="shared" si="1"/>
        <v>39</v>
      </c>
      <c r="E50" s="73" t="s">
        <v>350</v>
      </c>
      <c r="F50" s="74" t="s">
        <v>437</v>
      </c>
      <c r="G50" s="15"/>
      <c r="H50" s="268">
        <v>0</v>
      </c>
      <c r="I50" s="268">
        <v>0</v>
      </c>
      <c r="J50" s="268">
        <v>0</v>
      </c>
      <c r="K50" s="268">
        <v>0</v>
      </c>
      <c r="L50" s="268">
        <v>0</v>
      </c>
      <c r="M50" s="268">
        <v>0</v>
      </c>
      <c r="N50" s="268">
        <v>0</v>
      </c>
      <c r="O50" s="268">
        <v>0</v>
      </c>
      <c r="P50" s="268">
        <v>0</v>
      </c>
      <c r="Q50" s="269">
        <v>0</v>
      </c>
      <c r="R50" s="270"/>
      <c r="S50" s="76">
        <f t="shared" si="0"/>
        <v>0</v>
      </c>
      <c r="T50" s="17"/>
    </row>
    <row r="51" spans="1:20" ht="12" customHeight="1" x14ac:dyDescent="0.2">
      <c r="A51" s="6"/>
      <c r="B51" s="6"/>
      <c r="C51" s="13"/>
      <c r="D51" s="19">
        <f t="shared" si="1"/>
        <v>40</v>
      </c>
      <c r="E51" s="73" t="s">
        <v>416</v>
      </c>
      <c r="F51" s="74" t="s">
        <v>437</v>
      </c>
      <c r="G51" s="15"/>
      <c r="H51" s="268">
        <v>0</v>
      </c>
      <c r="I51" s="268">
        <v>0</v>
      </c>
      <c r="J51" s="268">
        <v>0</v>
      </c>
      <c r="K51" s="268">
        <v>0</v>
      </c>
      <c r="L51" s="268">
        <v>0</v>
      </c>
      <c r="M51" s="268">
        <v>0</v>
      </c>
      <c r="N51" s="268">
        <v>0</v>
      </c>
      <c r="O51" s="268">
        <v>0</v>
      </c>
      <c r="P51" s="268">
        <v>0</v>
      </c>
      <c r="Q51" s="269">
        <v>0</v>
      </c>
      <c r="R51" s="270"/>
      <c r="S51" s="76">
        <f t="shared" si="0"/>
        <v>0</v>
      </c>
      <c r="T51" s="17"/>
    </row>
    <row r="52" spans="1:20" ht="12" customHeight="1" x14ac:dyDescent="0.2">
      <c r="A52" s="6"/>
      <c r="B52" s="6"/>
      <c r="C52" s="13"/>
      <c r="D52" s="19">
        <f t="shared" si="1"/>
        <v>41</v>
      </c>
      <c r="E52" s="73" t="s">
        <v>417</v>
      </c>
      <c r="F52" s="74" t="s">
        <v>437</v>
      </c>
      <c r="G52" s="15"/>
      <c r="H52" s="268">
        <v>0</v>
      </c>
      <c r="I52" s="268">
        <v>0</v>
      </c>
      <c r="J52" s="268">
        <v>0</v>
      </c>
      <c r="K52" s="268">
        <v>0</v>
      </c>
      <c r="L52" s="268">
        <v>-472811.89</v>
      </c>
      <c r="M52" s="268">
        <v>0</v>
      </c>
      <c r="N52" s="268">
        <v>0</v>
      </c>
      <c r="O52" s="268">
        <v>0</v>
      </c>
      <c r="P52" s="268">
        <v>0</v>
      </c>
      <c r="Q52" s="269">
        <v>-116500</v>
      </c>
      <c r="R52" s="270"/>
      <c r="S52" s="76">
        <f t="shared" si="0"/>
        <v>-589311.89</v>
      </c>
      <c r="T52" s="17"/>
    </row>
    <row r="53" spans="1:20" ht="12" customHeight="1" x14ac:dyDescent="0.2">
      <c r="A53" s="6"/>
      <c r="B53" s="6"/>
      <c r="C53" s="13"/>
      <c r="D53" s="19">
        <f t="shared" si="1"/>
        <v>42</v>
      </c>
      <c r="E53" s="73" t="s">
        <v>418</v>
      </c>
      <c r="F53" s="74" t="s">
        <v>437</v>
      </c>
      <c r="G53" s="15"/>
      <c r="H53" s="268">
        <v>0</v>
      </c>
      <c r="I53" s="268">
        <v>0</v>
      </c>
      <c r="J53" s="268">
        <v>0</v>
      </c>
      <c r="K53" s="268">
        <v>0</v>
      </c>
      <c r="L53" s="268">
        <v>0</v>
      </c>
      <c r="M53" s="268">
        <v>0</v>
      </c>
      <c r="N53" s="268">
        <v>0</v>
      </c>
      <c r="O53" s="268">
        <v>0</v>
      </c>
      <c r="P53" s="268">
        <v>0</v>
      </c>
      <c r="Q53" s="269">
        <v>0</v>
      </c>
      <c r="R53" s="270"/>
      <c r="S53" s="76">
        <f t="shared" si="0"/>
        <v>0</v>
      </c>
      <c r="T53" s="17"/>
    </row>
    <row r="54" spans="1:20" ht="12" customHeight="1" x14ac:dyDescent="0.2">
      <c r="A54" s="6"/>
      <c r="B54" s="6"/>
      <c r="C54" s="13"/>
      <c r="D54" s="19">
        <f t="shared" si="1"/>
        <v>43</v>
      </c>
      <c r="E54" s="73" t="s">
        <v>351</v>
      </c>
      <c r="F54" s="74" t="s">
        <v>437</v>
      </c>
      <c r="G54" s="15"/>
      <c r="H54" s="268">
        <v>0</v>
      </c>
      <c r="I54" s="268">
        <v>-739073.3</v>
      </c>
      <c r="J54" s="268">
        <v>0</v>
      </c>
      <c r="K54" s="268">
        <v>0</v>
      </c>
      <c r="L54" s="268">
        <v>-7972506.1699999999</v>
      </c>
      <c r="M54" s="268">
        <v>0</v>
      </c>
      <c r="N54" s="268">
        <v>0</v>
      </c>
      <c r="O54" s="268">
        <v>0</v>
      </c>
      <c r="P54" s="268">
        <v>0</v>
      </c>
      <c r="Q54" s="269">
        <v>0</v>
      </c>
      <c r="R54" s="270"/>
      <c r="S54" s="76">
        <f t="shared" si="0"/>
        <v>-8711579.4700000007</v>
      </c>
      <c r="T54" s="17"/>
    </row>
    <row r="55" spans="1:20" ht="12" customHeight="1" x14ac:dyDescent="0.2">
      <c r="A55" s="6"/>
      <c r="B55" s="6"/>
      <c r="C55" s="13"/>
      <c r="D55" s="19">
        <f t="shared" si="1"/>
        <v>44</v>
      </c>
      <c r="E55" s="73" t="s">
        <v>352</v>
      </c>
      <c r="F55" s="74" t="s">
        <v>438</v>
      </c>
      <c r="G55" s="15"/>
      <c r="H55" s="268">
        <v>0</v>
      </c>
      <c r="I55" s="268">
        <v>-30000</v>
      </c>
      <c r="J55" s="268">
        <v>0</v>
      </c>
      <c r="K55" s="268">
        <v>0</v>
      </c>
      <c r="L55" s="268">
        <v>0</v>
      </c>
      <c r="M55" s="268">
        <v>0</v>
      </c>
      <c r="N55" s="268">
        <v>0</v>
      </c>
      <c r="O55" s="268">
        <v>0</v>
      </c>
      <c r="P55" s="268">
        <v>0</v>
      </c>
      <c r="Q55" s="269">
        <v>0</v>
      </c>
      <c r="R55" s="270"/>
      <c r="S55" s="76">
        <f t="shared" si="0"/>
        <v>-30000</v>
      </c>
      <c r="T55" s="17"/>
    </row>
    <row r="56" spans="1:20" ht="12" customHeight="1" x14ac:dyDescent="0.2">
      <c r="A56" s="6"/>
      <c r="B56" s="6"/>
      <c r="C56" s="13"/>
      <c r="D56" s="19">
        <f t="shared" si="1"/>
        <v>45</v>
      </c>
      <c r="E56" s="73" t="s">
        <v>353</v>
      </c>
      <c r="F56" s="74" t="s">
        <v>438</v>
      </c>
      <c r="G56" s="15"/>
      <c r="H56" s="268">
        <v>-2000</v>
      </c>
      <c r="I56" s="268">
        <v>0</v>
      </c>
      <c r="J56" s="268">
        <v>0</v>
      </c>
      <c r="K56" s="268">
        <v>0</v>
      </c>
      <c r="L56" s="268">
        <v>0</v>
      </c>
      <c r="M56" s="268">
        <v>0</v>
      </c>
      <c r="N56" s="268">
        <v>0</v>
      </c>
      <c r="O56" s="268">
        <v>0</v>
      </c>
      <c r="P56" s="268">
        <v>0</v>
      </c>
      <c r="Q56" s="269">
        <v>0</v>
      </c>
      <c r="R56" s="270"/>
      <c r="S56" s="76">
        <f t="shared" si="0"/>
        <v>-2000</v>
      </c>
      <c r="T56" s="17"/>
    </row>
    <row r="57" spans="1:20" ht="12" customHeight="1" x14ac:dyDescent="0.2">
      <c r="A57" s="6"/>
      <c r="B57" s="6"/>
      <c r="C57" s="13"/>
      <c r="D57" s="19">
        <f t="shared" si="1"/>
        <v>46</v>
      </c>
      <c r="E57" s="73" t="s">
        <v>419</v>
      </c>
      <c r="F57" s="74" t="s">
        <v>439</v>
      </c>
      <c r="G57" s="15"/>
      <c r="H57" s="268">
        <v>0</v>
      </c>
      <c r="I57" s="268">
        <v>0</v>
      </c>
      <c r="J57" s="268">
        <v>0</v>
      </c>
      <c r="K57" s="268">
        <v>0</v>
      </c>
      <c r="L57" s="268">
        <v>0</v>
      </c>
      <c r="M57" s="268">
        <v>0</v>
      </c>
      <c r="N57" s="268">
        <v>0</v>
      </c>
      <c r="O57" s="268">
        <v>0</v>
      </c>
      <c r="P57" s="268">
        <v>0</v>
      </c>
      <c r="Q57" s="269">
        <v>0</v>
      </c>
      <c r="R57" s="270"/>
      <c r="S57" s="76">
        <f t="shared" si="0"/>
        <v>0</v>
      </c>
      <c r="T57" s="17"/>
    </row>
    <row r="58" spans="1:20" ht="12" customHeight="1" x14ac:dyDescent="0.2">
      <c r="A58" s="6"/>
      <c r="B58" s="6"/>
      <c r="C58" s="13"/>
      <c r="D58" s="19">
        <f t="shared" si="1"/>
        <v>47</v>
      </c>
      <c r="E58" s="73" t="s">
        <v>354</v>
      </c>
      <c r="F58" s="74" t="s">
        <v>438</v>
      </c>
      <c r="G58" s="15"/>
      <c r="H58" s="268">
        <v>0</v>
      </c>
      <c r="I58" s="268">
        <v>0</v>
      </c>
      <c r="J58" s="268">
        <v>0</v>
      </c>
      <c r="K58" s="268">
        <v>0</v>
      </c>
      <c r="L58" s="268">
        <v>0</v>
      </c>
      <c r="M58" s="268">
        <v>0</v>
      </c>
      <c r="N58" s="268">
        <v>0</v>
      </c>
      <c r="O58" s="268">
        <v>0</v>
      </c>
      <c r="P58" s="268">
        <v>0</v>
      </c>
      <c r="Q58" s="269">
        <v>0</v>
      </c>
      <c r="R58" s="270"/>
      <c r="S58" s="76">
        <f t="shared" si="0"/>
        <v>0</v>
      </c>
      <c r="T58" s="17"/>
    </row>
    <row r="59" spans="1:20" ht="12" customHeight="1" x14ac:dyDescent="0.2">
      <c r="A59" s="6"/>
      <c r="B59" s="6"/>
      <c r="C59" s="13"/>
      <c r="D59" s="19">
        <f t="shared" si="1"/>
        <v>48</v>
      </c>
      <c r="E59" s="73" t="s">
        <v>355</v>
      </c>
      <c r="F59" s="74" t="s">
        <v>437</v>
      </c>
      <c r="G59" s="15"/>
      <c r="H59" s="268">
        <v>0</v>
      </c>
      <c r="I59" s="268">
        <v>-2874020</v>
      </c>
      <c r="J59" s="268">
        <v>0</v>
      </c>
      <c r="K59" s="268">
        <v>0</v>
      </c>
      <c r="L59" s="268">
        <v>-13805291</v>
      </c>
      <c r="M59" s="268">
        <v>0</v>
      </c>
      <c r="N59" s="268">
        <v>0</v>
      </c>
      <c r="O59" s="268">
        <v>0</v>
      </c>
      <c r="P59" s="268">
        <v>0</v>
      </c>
      <c r="Q59" s="269">
        <v>0</v>
      </c>
      <c r="R59" s="270"/>
      <c r="S59" s="76">
        <f t="shared" si="0"/>
        <v>-16679311</v>
      </c>
      <c r="T59" s="17"/>
    </row>
    <row r="60" spans="1:20" ht="12" customHeight="1" x14ac:dyDescent="0.2">
      <c r="A60" s="6"/>
      <c r="B60" s="6"/>
      <c r="C60" s="13"/>
      <c r="D60" s="19">
        <f t="shared" si="1"/>
        <v>49</v>
      </c>
      <c r="E60" s="73" t="s">
        <v>356</v>
      </c>
      <c r="F60" s="74" t="s">
        <v>437</v>
      </c>
      <c r="G60" s="15"/>
      <c r="H60" s="268">
        <v>0</v>
      </c>
      <c r="I60" s="268">
        <v>0</v>
      </c>
      <c r="J60" s="268">
        <v>0</v>
      </c>
      <c r="K60" s="268">
        <v>0</v>
      </c>
      <c r="L60" s="268">
        <v>0</v>
      </c>
      <c r="M60" s="268">
        <v>0</v>
      </c>
      <c r="N60" s="268">
        <v>0</v>
      </c>
      <c r="O60" s="268">
        <v>-52000</v>
      </c>
      <c r="P60" s="268">
        <v>0</v>
      </c>
      <c r="Q60" s="269">
        <v>0</v>
      </c>
      <c r="R60" s="270"/>
      <c r="S60" s="76">
        <f t="shared" si="0"/>
        <v>-52000</v>
      </c>
      <c r="T60" s="17"/>
    </row>
    <row r="61" spans="1:20" ht="12" customHeight="1" x14ac:dyDescent="0.2">
      <c r="A61" s="6"/>
      <c r="B61" s="6"/>
      <c r="C61" s="13"/>
      <c r="D61" s="19">
        <f t="shared" si="1"/>
        <v>50</v>
      </c>
      <c r="E61" s="73" t="s">
        <v>420</v>
      </c>
      <c r="F61" s="74" t="s">
        <v>437</v>
      </c>
      <c r="G61" s="15"/>
      <c r="H61" s="268">
        <v>0</v>
      </c>
      <c r="I61" s="268">
        <v>0</v>
      </c>
      <c r="J61" s="268">
        <v>0</v>
      </c>
      <c r="K61" s="268">
        <v>0</v>
      </c>
      <c r="L61" s="268">
        <v>0</v>
      </c>
      <c r="M61" s="268">
        <v>0</v>
      </c>
      <c r="N61" s="268">
        <v>0</v>
      </c>
      <c r="O61" s="268">
        <v>-1</v>
      </c>
      <c r="P61" s="268">
        <v>0</v>
      </c>
      <c r="Q61" s="269">
        <v>-294082</v>
      </c>
      <c r="R61" s="270"/>
      <c r="S61" s="76">
        <f t="shared" si="0"/>
        <v>-294083</v>
      </c>
      <c r="T61" s="17"/>
    </row>
    <row r="62" spans="1:20" ht="12" customHeight="1" x14ac:dyDescent="0.2">
      <c r="A62" s="6"/>
      <c r="B62" s="6"/>
      <c r="C62" s="13"/>
      <c r="D62" s="19">
        <f t="shared" si="1"/>
        <v>51</v>
      </c>
      <c r="E62" s="73" t="s">
        <v>357</v>
      </c>
      <c r="F62" s="74" t="s">
        <v>437</v>
      </c>
      <c r="G62" s="15"/>
      <c r="H62" s="268">
        <v>0</v>
      </c>
      <c r="I62" s="268">
        <v>0</v>
      </c>
      <c r="J62" s="268">
        <v>0</v>
      </c>
      <c r="K62" s="268">
        <v>0</v>
      </c>
      <c r="L62" s="268">
        <v>0</v>
      </c>
      <c r="M62" s="268">
        <v>0</v>
      </c>
      <c r="N62" s="268">
        <v>0</v>
      </c>
      <c r="O62" s="268">
        <v>-10000</v>
      </c>
      <c r="P62" s="268">
        <v>0</v>
      </c>
      <c r="Q62" s="269">
        <v>0</v>
      </c>
      <c r="R62" s="270"/>
      <c r="S62" s="76">
        <f t="shared" si="0"/>
        <v>-10000</v>
      </c>
      <c r="T62" s="17"/>
    </row>
    <row r="63" spans="1:20" ht="12" customHeight="1" x14ac:dyDescent="0.2">
      <c r="A63" s="6"/>
      <c r="B63" s="6"/>
      <c r="C63" s="13"/>
      <c r="D63" s="19">
        <f t="shared" si="1"/>
        <v>52</v>
      </c>
      <c r="E63" s="73" t="s">
        <v>358</v>
      </c>
      <c r="F63" s="74" t="s">
        <v>438</v>
      </c>
      <c r="G63" s="15"/>
      <c r="H63" s="268">
        <v>0</v>
      </c>
      <c r="I63" s="268">
        <v>0</v>
      </c>
      <c r="J63" s="268">
        <v>0</v>
      </c>
      <c r="K63" s="268">
        <v>0</v>
      </c>
      <c r="L63" s="268">
        <v>0</v>
      </c>
      <c r="M63" s="268">
        <v>0</v>
      </c>
      <c r="N63" s="268">
        <v>0</v>
      </c>
      <c r="O63" s="268">
        <v>0</v>
      </c>
      <c r="P63" s="268">
        <v>0</v>
      </c>
      <c r="Q63" s="269">
        <v>0</v>
      </c>
      <c r="R63" s="270"/>
      <c r="S63" s="76">
        <f t="shared" si="0"/>
        <v>0</v>
      </c>
      <c r="T63" s="17"/>
    </row>
    <row r="64" spans="1:20" ht="12" customHeight="1" x14ac:dyDescent="0.2">
      <c r="A64" s="6"/>
      <c r="B64" s="6"/>
      <c r="C64" s="13"/>
      <c r="D64" s="19">
        <f t="shared" si="1"/>
        <v>53</v>
      </c>
      <c r="E64" s="73" t="s">
        <v>359</v>
      </c>
      <c r="F64" s="74" t="s">
        <v>437</v>
      </c>
      <c r="G64" s="15"/>
      <c r="H64" s="268">
        <v>0</v>
      </c>
      <c r="I64" s="268">
        <v>0</v>
      </c>
      <c r="J64" s="268">
        <v>0</v>
      </c>
      <c r="K64" s="268">
        <v>0</v>
      </c>
      <c r="L64" s="268">
        <v>0</v>
      </c>
      <c r="M64" s="268">
        <v>0</v>
      </c>
      <c r="N64" s="268">
        <v>0</v>
      </c>
      <c r="O64" s="268">
        <v>0</v>
      </c>
      <c r="P64" s="268">
        <v>0</v>
      </c>
      <c r="Q64" s="269">
        <v>0</v>
      </c>
      <c r="R64" s="270"/>
      <c r="S64" s="76">
        <f t="shared" si="0"/>
        <v>0</v>
      </c>
      <c r="T64" s="17"/>
    </row>
    <row r="65" spans="1:20" ht="12" customHeight="1" x14ac:dyDescent="0.2">
      <c r="A65" s="6"/>
      <c r="B65" s="6"/>
      <c r="C65" s="13"/>
      <c r="D65" s="19">
        <f t="shared" si="1"/>
        <v>54</v>
      </c>
      <c r="E65" s="73" t="s">
        <v>360</v>
      </c>
      <c r="F65" s="74" t="s">
        <v>437</v>
      </c>
      <c r="G65" s="15"/>
      <c r="H65" s="268">
        <v>-2649960</v>
      </c>
      <c r="I65" s="268">
        <v>-251500</v>
      </c>
      <c r="J65" s="268">
        <v>0</v>
      </c>
      <c r="K65" s="268">
        <v>0</v>
      </c>
      <c r="L65" s="268">
        <v>0</v>
      </c>
      <c r="M65" s="268">
        <v>0</v>
      </c>
      <c r="N65" s="268">
        <v>0</v>
      </c>
      <c r="O65" s="268">
        <v>0</v>
      </c>
      <c r="P65" s="268">
        <v>0</v>
      </c>
      <c r="Q65" s="269">
        <v>0</v>
      </c>
      <c r="R65" s="270"/>
      <c r="S65" s="76">
        <f t="shared" si="0"/>
        <v>-2901460</v>
      </c>
      <c r="T65" s="17"/>
    </row>
    <row r="66" spans="1:20" ht="12" customHeight="1" x14ac:dyDescent="0.2">
      <c r="A66" s="6"/>
      <c r="B66" s="6"/>
      <c r="C66" s="13"/>
      <c r="D66" s="19">
        <f t="shared" si="1"/>
        <v>55</v>
      </c>
      <c r="E66" s="73" t="s">
        <v>421</v>
      </c>
      <c r="F66" s="74" t="s">
        <v>438</v>
      </c>
      <c r="G66" s="15"/>
      <c r="H66" s="268">
        <v>0</v>
      </c>
      <c r="I66" s="268">
        <v>-449500</v>
      </c>
      <c r="J66" s="268">
        <v>0</v>
      </c>
      <c r="K66" s="268">
        <v>0</v>
      </c>
      <c r="L66" s="268">
        <v>0</v>
      </c>
      <c r="M66" s="268">
        <v>0</v>
      </c>
      <c r="N66" s="268">
        <v>0</v>
      </c>
      <c r="O66" s="268">
        <v>0</v>
      </c>
      <c r="P66" s="268">
        <v>0</v>
      </c>
      <c r="Q66" s="269">
        <v>0</v>
      </c>
      <c r="R66" s="270"/>
      <c r="S66" s="76">
        <f t="shared" si="0"/>
        <v>-449500</v>
      </c>
      <c r="T66" s="17"/>
    </row>
    <row r="67" spans="1:20" ht="12" customHeight="1" x14ac:dyDescent="0.2">
      <c r="A67" s="6"/>
      <c r="B67" s="6"/>
      <c r="C67" s="13"/>
      <c r="D67" s="19">
        <f t="shared" si="1"/>
        <v>56</v>
      </c>
      <c r="E67" s="73" t="s">
        <v>441</v>
      </c>
      <c r="F67" s="74" t="s">
        <v>438</v>
      </c>
      <c r="G67" s="15"/>
      <c r="H67" s="268">
        <v>0</v>
      </c>
      <c r="I67" s="268">
        <v>0</v>
      </c>
      <c r="J67" s="268">
        <v>0</v>
      </c>
      <c r="K67" s="268">
        <v>0</v>
      </c>
      <c r="L67" s="268">
        <v>0</v>
      </c>
      <c r="M67" s="268">
        <v>0</v>
      </c>
      <c r="N67" s="268">
        <v>0</v>
      </c>
      <c r="O67" s="268">
        <v>0</v>
      </c>
      <c r="P67" s="268">
        <v>0</v>
      </c>
      <c r="Q67" s="269">
        <v>0</v>
      </c>
      <c r="R67" s="270"/>
      <c r="S67" s="76">
        <f t="shared" si="0"/>
        <v>0</v>
      </c>
      <c r="T67" s="17"/>
    </row>
    <row r="68" spans="1:20" ht="12" customHeight="1" x14ac:dyDescent="0.2">
      <c r="A68" s="6"/>
      <c r="B68" s="6"/>
      <c r="C68" s="13"/>
      <c r="D68" s="19">
        <f t="shared" si="1"/>
        <v>57</v>
      </c>
      <c r="E68" s="73" t="s">
        <v>422</v>
      </c>
      <c r="F68" s="74" t="s">
        <v>437</v>
      </c>
      <c r="G68" s="15"/>
      <c r="H68" s="268">
        <v>0</v>
      </c>
      <c r="I68" s="268">
        <v>0</v>
      </c>
      <c r="J68" s="268">
        <v>0</v>
      </c>
      <c r="K68" s="268">
        <v>0</v>
      </c>
      <c r="L68" s="268">
        <v>-3245960</v>
      </c>
      <c r="M68" s="268">
        <v>0</v>
      </c>
      <c r="N68" s="268">
        <v>0</v>
      </c>
      <c r="O68" s="268">
        <v>0</v>
      </c>
      <c r="P68" s="268">
        <v>0</v>
      </c>
      <c r="Q68" s="269">
        <v>-7050</v>
      </c>
      <c r="R68" s="270"/>
      <c r="S68" s="76">
        <f t="shared" si="0"/>
        <v>-3253010</v>
      </c>
      <c r="T68" s="17"/>
    </row>
    <row r="69" spans="1:20" ht="12" customHeight="1" x14ac:dyDescent="0.2">
      <c r="A69" s="6"/>
      <c r="B69" s="6"/>
      <c r="C69" s="13"/>
      <c r="D69" s="19">
        <f t="shared" si="1"/>
        <v>58</v>
      </c>
      <c r="E69" s="73" t="s">
        <v>361</v>
      </c>
      <c r="F69" s="74" t="s">
        <v>438</v>
      </c>
      <c r="G69" s="15"/>
      <c r="H69" s="268">
        <v>0</v>
      </c>
      <c r="I69" s="268">
        <v>-27000</v>
      </c>
      <c r="J69" s="268">
        <v>0</v>
      </c>
      <c r="K69" s="268">
        <v>0</v>
      </c>
      <c r="L69" s="268">
        <v>0</v>
      </c>
      <c r="M69" s="268">
        <v>0</v>
      </c>
      <c r="N69" s="268">
        <v>0</v>
      </c>
      <c r="O69" s="268">
        <v>0</v>
      </c>
      <c r="P69" s="268">
        <v>0</v>
      </c>
      <c r="Q69" s="269">
        <v>0</v>
      </c>
      <c r="R69" s="270"/>
      <c r="S69" s="76">
        <f t="shared" si="0"/>
        <v>-27000</v>
      </c>
      <c r="T69" s="17"/>
    </row>
    <row r="70" spans="1:20" ht="12" customHeight="1" x14ac:dyDescent="0.2">
      <c r="A70" s="6"/>
      <c r="B70" s="6"/>
      <c r="C70" s="13"/>
      <c r="D70" s="19">
        <f t="shared" si="1"/>
        <v>59</v>
      </c>
      <c r="E70" s="73" t="s">
        <v>362</v>
      </c>
      <c r="F70" s="74" t="s">
        <v>438</v>
      </c>
      <c r="G70" s="15"/>
      <c r="H70" s="268">
        <v>0</v>
      </c>
      <c r="I70" s="268">
        <v>0</v>
      </c>
      <c r="J70" s="268">
        <v>0</v>
      </c>
      <c r="K70" s="268">
        <v>0</v>
      </c>
      <c r="L70" s="268">
        <v>0</v>
      </c>
      <c r="M70" s="268">
        <v>0</v>
      </c>
      <c r="N70" s="268">
        <v>0</v>
      </c>
      <c r="O70" s="268">
        <v>0</v>
      </c>
      <c r="P70" s="268">
        <v>0</v>
      </c>
      <c r="Q70" s="269">
        <v>-73975</v>
      </c>
      <c r="R70" s="270"/>
      <c r="S70" s="76">
        <f t="shared" si="0"/>
        <v>-73975</v>
      </c>
      <c r="T70" s="17"/>
    </row>
    <row r="71" spans="1:20" ht="12" customHeight="1" x14ac:dyDescent="0.2">
      <c r="A71" s="6"/>
      <c r="B71" s="6"/>
      <c r="C71" s="13"/>
      <c r="D71" s="19">
        <f t="shared" si="1"/>
        <v>60</v>
      </c>
      <c r="E71" s="73" t="s">
        <v>423</v>
      </c>
      <c r="F71" s="74" t="s">
        <v>438</v>
      </c>
      <c r="G71" s="15"/>
      <c r="H71" s="268">
        <v>0</v>
      </c>
      <c r="I71" s="268">
        <v>0</v>
      </c>
      <c r="J71" s="268">
        <v>0</v>
      </c>
      <c r="K71" s="268">
        <v>0</v>
      </c>
      <c r="L71" s="268">
        <v>0</v>
      </c>
      <c r="M71" s="268">
        <v>0</v>
      </c>
      <c r="N71" s="268">
        <v>0</v>
      </c>
      <c r="O71" s="268">
        <v>0</v>
      </c>
      <c r="P71" s="268">
        <v>0</v>
      </c>
      <c r="Q71" s="269">
        <v>0</v>
      </c>
      <c r="R71" s="270"/>
      <c r="S71" s="76">
        <f t="shared" si="0"/>
        <v>0</v>
      </c>
      <c r="T71" s="17"/>
    </row>
    <row r="72" spans="1:20" ht="12" customHeight="1" x14ac:dyDescent="0.2">
      <c r="A72" s="6"/>
      <c r="B72" s="6"/>
      <c r="C72" s="13"/>
      <c r="D72" s="19">
        <f t="shared" si="1"/>
        <v>61</v>
      </c>
      <c r="E72" s="73" t="s">
        <v>363</v>
      </c>
      <c r="F72" s="74" t="s">
        <v>437</v>
      </c>
      <c r="G72" s="15"/>
      <c r="H72" s="268">
        <v>0</v>
      </c>
      <c r="I72" s="268">
        <v>-4000</v>
      </c>
      <c r="J72" s="268">
        <v>0</v>
      </c>
      <c r="K72" s="268">
        <v>0</v>
      </c>
      <c r="L72" s="268">
        <v>0</v>
      </c>
      <c r="M72" s="268">
        <v>0</v>
      </c>
      <c r="N72" s="268">
        <v>0</v>
      </c>
      <c r="O72" s="268">
        <v>-135000</v>
      </c>
      <c r="P72" s="268">
        <v>0</v>
      </c>
      <c r="Q72" s="269">
        <v>0</v>
      </c>
      <c r="R72" s="270"/>
      <c r="S72" s="76">
        <f t="shared" si="0"/>
        <v>-139000</v>
      </c>
      <c r="T72" s="17"/>
    </row>
    <row r="73" spans="1:20" ht="12" customHeight="1" x14ac:dyDescent="0.2">
      <c r="A73" s="6"/>
      <c r="B73" s="6"/>
      <c r="C73" s="13"/>
      <c r="D73" s="19">
        <f t="shared" si="1"/>
        <v>62</v>
      </c>
      <c r="E73" s="73" t="s">
        <v>424</v>
      </c>
      <c r="F73" s="74" t="s">
        <v>438</v>
      </c>
      <c r="G73" s="15"/>
      <c r="H73" s="268">
        <v>0</v>
      </c>
      <c r="I73" s="268">
        <v>0</v>
      </c>
      <c r="J73" s="268">
        <v>0</v>
      </c>
      <c r="K73" s="268">
        <v>0</v>
      </c>
      <c r="L73" s="268">
        <v>0</v>
      </c>
      <c r="M73" s="268">
        <v>0</v>
      </c>
      <c r="N73" s="268">
        <v>0</v>
      </c>
      <c r="O73" s="268">
        <v>0</v>
      </c>
      <c r="P73" s="268">
        <v>0</v>
      </c>
      <c r="Q73" s="269">
        <v>0</v>
      </c>
      <c r="R73" s="270"/>
      <c r="S73" s="76">
        <f t="shared" si="0"/>
        <v>0</v>
      </c>
      <c r="T73" s="17"/>
    </row>
    <row r="74" spans="1:20" ht="12" customHeight="1" x14ac:dyDescent="0.2">
      <c r="A74" s="6"/>
      <c r="B74" s="6"/>
      <c r="C74" s="13"/>
      <c r="D74" s="19">
        <f t="shared" si="1"/>
        <v>63</v>
      </c>
      <c r="E74" s="73" t="s">
        <v>364</v>
      </c>
      <c r="F74" s="74" t="s">
        <v>438</v>
      </c>
      <c r="G74" s="15"/>
      <c r="H74" s="268">
        <v>0</v>
      </c>
      <c r="I74" s="268">
        <v>0</v>
      </c>
      <c r="J74" s="268">
        <v>0</v>
      </c>
      <c r="K74" s="268">
        <v>0</v>
      </c>
      <c r="L74" s="268">
        <v>0</v>
      </c>
      <c r="M74" s="268">
        <v>0</v>
      </c>
      <c r="N74" s="268">
        <v>0</v>
      </c>
      <c r="O74" s="268">
        <v>0</v>
      </c>
      <c r="P74" s="268">
        <v>0</v>
      </c>
      <c r="Q74" s="269">
        <v>0</v>
      </c>
      <c r="R74" s="270"/>
      <c r="S74" s="76">
        <f t="shared" si="0"/>
        <v>0</v>
      </c>
      <c r="T74" s="17"/>
    </row>
    <row r="75" spans="1:20" ht="12" customHeight="1" x14ac:dyDescent="0.2">
      <c r="A75" s="6"/>
      <c r="B75" s="6"/>
      <c r="C75" s="13"/>
      <c r="D75" s="19">
        <f t="shared" si="1"/>
        <v>64</v>
      </c>
      <c r="E75" s="73" t="s">
        <v>425</v>
      </c>
      <c r="F75" s="74" t="s">
        <v>438</v>
      </c>
      <c r="G75" s="15"/>
      <c r="H75" s="268">
        <v>0</v>
      </c>
      <c r="I75" s="268">
        <v>0</v>
      </c>
      <c r="J75" s="268">
        <v>0</v>
      </c>
      <c r="K75" s="268">
        <v>0</v>
      </c>
      <c r="L75" s="268">
        <v>0</v>
      </c>
      <c r="M75" s="268">
        <v>0</v>
      </c>
      <c r="N75" s="268">
        <v>0</v>
      </c>
      <c r="O75" s="268">
        <v>0</v>
      </c>
      <c r="P75" s="268">
        <v>0</v>
      </c>
      <c r="Q75" s="269">
        <v>0</v>
      </c>
      <c r="R75" s="270"/>
      <c r="S75" s="76">
        <f t="shared" si="0"/>
        <v>0</v>
      </c>
      <c r="T75" s="17"/>
    </row>
    <row r="76" spans="1:20" ht="12" customHeight="1" x14ac:dyDescent="0.2">
      <c r="A76" s="6"/>
      <c r="B76" s="6"/>
      <c r="C76" s="13"/>
      <c r="D76" s="19">
        <f t="shared" si="1"/>
        <v>65</v>
      </c>
      <c r="E76" s="73" t="s">
        <v>365</v>
      </c>
      <c r="F76" s="74" t="s">
        <v>437</v>
      </c>
      <c r="G76" s="15"/>
      <c r="H76" s="268">
        <v>0</v>
      </c>
      <c r="I76" s="268">
        <v>-1796447.05</v>
      </c>
      <c r="J76" s="268">
        <v>0</v>
      </c>
      <c r="K76" s="268">
        <v>0</v>
      </c>
      <c r="L76" s="268">
        <v>0</v>
      </c>
      <c r="M76" s="268">
        <v>0</v>
      </c>
      <c r="N76" s="268">
        <v>0</v>
      </c>
      <c r="O76" s="268">
        <v>0</v>
      </c>
      <c r="P76" s="268">
        <v>0</v>
      </c>
      <c r="Q76" s="269">
        <v>0</v>
      </c>
      <c r="R76" s="270"/>
      <c r="S76" s="76">
        <f t="shared" si="0"/>
        <v>-1796447.05</v>
      </c>
      <c r="T76" s="17"/>
    </row>
    <row r="77" spans="1:20" ht="12" customHeight="1" x14ac:dyDescent="0.2">
      <c r="A77" s="6"/>
      <c r="B77" s="6"/>
      <c r="C77" s="13"/>
      <c r="D77" s="19">
        <f t="shared" si="1"/>
        <v>66</v>
      </c>
      <c r="E77" s="73" t="s">
        <v>366</v>
      </c>
      <c r="F77" s="74" t="s">
        <v>437</v>
      </c>
      <c r="G77" s="15"/>
      <c r="H77" s="268">
        <v>-743698.2</v>
      </c>
      <c r="I77" s="268">
        <v>-38795.51</v>
      </c>
      <c r="J77" s="268">
        <v>0</v>
      </c>
      <c r="K77" s="268">
        <v>0</v>
      </c>
      <c r="L77" s="268">
        <v>-193992.48</v>
      </c>
      <c r="M77" s="268">
        <v>0</v>
      </c>
      <c r="N77" s="268">
        <v>0</v>
      </c>
      <c r="O77" s="268">
        <v>0</v>
      </c>
      <c r="P77" s="268">
        <v>0</v>
      </c>
      <c r="Q77" s="269">
        <v>0</v>
      </c>
      <c r="R77" s="270"/>
      <c r="S77" s="76">
        <f t="shared" ref="S77:S152" si="2">SUM(H77:R77)</f>
        <v>-976486.19</v>
      </c>
      <c r="T77" s="17"/>
    </row>
    <row r="78" spans="1:20" ht="12" customHeight="1" x14ac:dyDescent="0.2">
      <c r="A78" s="6"/>
      <c r="B78" s="6"/>
      <c r="C78" s="13"/>
      <c r="D78" s="19">
        <f t="shared" ref="D78:D141" si="3">D77+1</f>
        <v>67</v>
      </c>
      <c r="E78" s="73" t="s">
        <v>367</v>
      </c>
      <c r="F78" s="74" t="s">
        <v>437</v>
      </c>
      <c r="G78" s="15"/>
      <c r="H78" s="268">
        <v>0</v>
      </c>
      <c r="I78" s="268">
        <v>0</v>
      </c>
      <c r="J78" s="268">
        <v>0</v>
      </c>
      <c r="K78" s="268">
        <v>0</v>
      </c>
      <c r="L78" s="268">
        <v>0</v>
      </c>
      <c r="M78" s="268">
        <v>0</v>
      </c>
      <c r="N78" s="268">
        <v>0</v>
      </c>
      <c r="O78" s="268">
        <v>0</v>
      </c>
      <c r="P78" s="268">
        <v>0</v>
      </c>
      <c r="Q78" s="269">
        <v>0</v>
      </c>
      <c r="R78" s="270"/>
      <c r="S78" s="76">
        <f t="shared" si="2"/>
        <v>0</v>
      </c>
      <c r="T78" s="17"/>
    </row>
    <row r="79" spans="1:20" ht="12" customHeight="1" x14ac:dyDescent="0.2">
      <c r="A79" s="6"/>
      <c r="B79" s="6"/>
      <c r="C79" s="13"/>
      <c r="D79" s="19">
        <f t="shared" si="3"/>
        <v>68</v>
      </c>
      <c r="E79" s="73" t="s">
        <v>426</v>
      </c>
      <c r="F79" s="74" t="s">
        <v>437</v>
      </c>
      <c r="G79" s="15"/>
      <c r="H79" s="268">
        <v>-224000</v>
      </c>
      <c r="I79" s="268">
        <v>-1481754</v>
      </c>
      <c r="J79" s="268">
        <v>0</v>
      </c>
      <c r="K79" s="268">
        <v>0</v>
      </c>
      <c r="L79" s="268">
        <v>-96389.98</v>
      </c>
      <c r="M79" s="268">
        <v>0</v>
      </c>
      <c r="N79" s="268">
        <v>0</v>
      </c>
      <c r="O79" s="268">
        <v>0</v>
      </c>
      <c r="P79" s="268">
        <v>0</v>
      </c>
      <c r="Q79" s="269">
        <v>-1178749.96</v>
      </c>
      <c r="R79" s="270"/>
      <c r="S79" s="76">
        <f t="shared" si="2"/>
        <v>-2980893.94</v>
      </c>
      <c r="T79" s="17"/>
    </row>
    <row r="80" spans="1:20" ht="12" customHeight="1" x14ac:dyDescent="0.2">
      <c r="A80" s="6"/>
      <c r="B80" s="6"/>
      <c r="C80" s="13"/>
      <c r="D80" s="19">
        <f t="shared" si="3"/>
        <v>69</v>
      </c>
      <c r="E80" s="73" t="s">
        <v>368</v>
      </c>
      <c r="F80" s="74" t="s">
        <v>437</v>
      </c>
      <c r="G80" s="15"/>
      <c r="H80" s="268">
        <v>0</v>
      </c>
      <c r="I80" s="268">
        <v>0</v>
      </c>
      <c r="J80" s="268">
        <v>0</v>
      </c>
      <c r="K80" s="268">
        <v>0</v>
      </c>
      <c r="L80" s="268">
        <v>0</v>
      </c>
      <c r="M80" s="268">
        <v>0</v>
      </c>
      <c r="N80" s="268">
        <v>0</v>
      </c>
      <c r="O80" s="268">
        <v>0</v>
      </c>
      <c r="P80" s="268">
        <v>0</v>
      </c>
      <c r="Q80" s="269">
        <v>0</v>
      </c>
      <c r="R80" s="270"/>
      <c r="S80" s="76">
        <f t="shared" si="2"/>
        <v>0</v>
      </c>
      <c r="T80" s="17"/>
    </row>
    <row r="81" spans="1:20" ht="12" customHeight="1" x14ac:dyDescent="0.2">
      <c r="A81" s="6"/>
      <c r="B81" s="6"/>
      <c r="C81" s="13"/>
      <c r="D81" s="19">
        <f t="shared" si="3"/>
        <v>70</v>
      </c>
      <c r="E81" s="73" t="s">
        <v>369</v>
      </c>
      <c r="F81" s="74" t="s">
        <v>438</v>
      </c>
      <c r="G81" s="15"/>
      <c r="H81" s="268">
        <v>0</v>
      </c>
      <c r="I81" s="268">
        <v>-2000</v>
      </c>
      <c r="J81" s="268">
        <v>0</v>
      </c>
      <c r="K81" s="268">
        <v>0</v>
      </c>
      <c r="L81" s="268">
        <v>0</v>
      </c>
      <c r="M81" s="268">
        <v>0</v>
      </c>
      <c r="N81" s="268">
        <v>0</v>
      </c>
      <c r="O81" s="268">
        <v>0</v>
      </c>
      <c r="P81" s="268">
        <v>0</v>
      </c>
      <c r="Q81" s="269">
        <v>0</v>
      </c>
      <c r="R81" s="270"/>
      <c r="S81" s="76">
        <f t="shared" si="2"/>
        <v>-2000</v>
      </c>
      <c r="T81" s="17"/>
    </row>
    <row r="82" spans="1:20" ht="12" customHeight="1" x14ac:dyDescent="0.2">
      <c r="A82" s="6"/>
      <c r="B82" s="6"/>
      <c r="C82" s="13"/>
      <c r="D82" s="19">
        <f t="shared" si="3"/>
        <v>71</v>
      </c>
      <c r="E82" s="73" t="s">
        <v>427</v>
      </c>
      <c r="F82" s="74" t="s">
        <v>437</v>
      </c>
      <c r="G82" s="15"/>
      <c r="H82" s="268">
        <v>0</v>
      </c>
      <c r="I82" s="268">
        <v>-669000</v>
      </c>
      <c r="J82" s="268">
        <v>0</v>
      </c>
      <c r="K82" s="268">
        <v>0</v>
      </c>
      <c r="L82" s="268">
        <v>0</v>
      </c>
      <c r="M82" s="268">
        <v>0</v>
      </c>
      <c r="N82" s="268">
        <v>0</v>
      </c>
      <c r="O82" s="268">
        <v>0</v>
      </c>
      <c r="P82" s="268">
        <v>0</v>
      </c>
      <c r="Q82" s="269">
        <v>-17500</v>
      </c>
      <c r="R82" s="270"/>
      <c r="S82" s="76">
        <f t="shared" si="2"/>
        <v>-686500</v>
      </c>
      <c r="T82" s="17"/>
    </row>
    <row r="83" spans="1:20" ht="12" customHeight="1" x14ac:dyDescent="0.2">
      <c r="A83" s="6"/>
      <c r="B83" s="6"/>
      <c r="C83" s="13"/>
      <c r="D83" s="19">
        <f t="shared" si="3"/>
        <v>72</v>
      </c>
      <c r="E83" s="73" t="s">
        <v>370</v>
      </c>
      <c r="F83" s="74" t="s">
        <v>437</v>
      </c>
      <c r="G83" s="15"/>
      <c r="H83" s="268">
        <v>0</v>
      </c>
      <c r="I83" s="268">
        <v>-4000</v>
      </c>
      <c r="J83" s="268">
        <v>0</v>
      </c>
      <c r="K83" s="268">
        <v>0</v>
      </c>
      <c r="L83" s="268">
        <v>-630000</v>
      </c>
      <c r="M83" s="268">
        <v>0</v>
      </c>
      <c r="N83" s="268">
        <v>0</v>
      </c>
      <c r="O83" s="268">
        <v>0</v>
      </c>
      <c r="P83" s="268">
        <v>0</v>
      </c>
      <c r="Q83" s="269">
        <v>0</v>
      </c>
      <c r="R83" s="270"/>
      <c r="S83" s="76">
        <f t="shared" si="2"/>
        <v>-634000</v>
      </c>
      <c r="T83" s="17"/>
    </row>
    <row r="84" spans="1:20" ht="12" customHeight="1" x14ac:dyDescent="0.2">
      <c r="A84" s="6"/>
      <c r="B84" s="6"/>
      <c r="C84" s="13"/>
      <c r="D84" s="19">
        <f t="shared" si="3"/>
        <v>73</v>
      </c>
      <c r="E84" s="73" t="s">
        <v>428</v>
      </c>
      <c r="F84" s="74" t="s">
        <v>437</v>
      </c>
      <c r="G84" s="15"/>
      <c r="H84" s="268">
        <v>0</v>
      </c>
      <c r="I84" s="268">
        <v>-2999226.3</v>
      </c>
      <c r="J84" s="268">
        <v>0</v>
      </c>
      <c r="K84" s="268">
        <v>0</v>
      </c>
      <c r="L84" s="268">
        <v>0</v>
      </c>
      <c r="M84" s="268">
        <v>0</v>
      </c>
      <c r="N84" s="268">
        <v>0</v>
      </c>
      <c r="O84" s="268">
        <v>-16100</v>
      </c>
      <c r="P84" s="268">
        <v>0</v>
      </c>
      <c r="Q84" s="269">
        <v>0</v>
      </c>
      <c r="R84" s="270"/>
      <c r="S84" s="76">
        <f t="shared" si="2"/>
        <v>-3015326.3</v>
      </c>
      <c r="T84" s="17"/>
    </row>
    <row r="85" spans="1:20" ht="12" customHeight="1" x14ac:dyDescent="0.2">
      <c r="A85" s="6"/>
      <c r="B85" s="6"/>
      <c r="C85" s="13"/>
      <c r="D85" s="19">
        <f t="shared" si="3"/>
        <v>74</v>
      </c>
      <c r="E85" s="73" t="s">
        <v>429</v>
      </c>
      <c r="F85" s="74" t="s">
        <v>438</v>
      </c>
      <c r="G85" s="15"/>
      <c r="H85" s="268">
        <v>0</v>
      </c>
      <c r="I85" s="268">
        <v>0</v>
      </c>
      <c r="J85" s="268">
        <v>0</v>
      </c>
      <c r="K85" s="268">
        <v>0</v>
      </c>
      <c r="L85" s="268">
        <v>0</v>
      </c>
      <c r="M85" s="268">
        <v>0</v>
      </c>
      <c r="N85" s="268">
        <v>0</v>
      </c>
      <c r="O85" s="268">
        <v>0</v>
      </c>
      <c r="P85" s="268">
        <v>0</v>
      </c>
      <c r="Q85" s="269">
        <v>0</v>
      </c>
      <c r="R85" s="270"/>
      <c r="S85" s="76">
        <f t="shared" si="2"/>
        <v>0</v>
      </c>
      <c r="T85" s="17"/>
    </row>
    <row r="86" spans="1:20" ht="12" customHeight="1" x14ac:dyDescent="0.2">
      <c r="A86" s="6"/>
      <c r="B86" s="6"/>
      <c r="C86" s="13"/>
      <c r="D86" s="19">
        <f t="shared" si="3"/>
        <v>75</v>
      </c>
      <c r="E86" s="73" t="s">
        <v>371</v>
      </c>
      <c r="F86" s="74" t="s">
        <v>437</v>
      </c>
      <c r="G86" s="15"/>
      <c r="H86" s="268">
        <v>0</v>
      </c>
      <c r="I86" s="268">
        <v>-80500</v>
      </c>
      <c r="J86" s="268">
        <v>0</v>
      </c>
      <c r="K86" s="268">
        <v>0</v>
      </c>
      <c r="L86" s="268">
        <v>0</v>
      </c>
      <c r="M86" s="268">
        <v>0</v>
      </c>
      <c r="N86" s="268">
        <v>0</v>
      </c>
      <c r="O86" s="268">
        <v>0</v>
      </c>
      <c r="P86" s="268">
        <v>0</v>
      </c>
      <c r="Q86" s="269">
        <v>0</v>
      </c>
      <c r="R86" s="270"/>
      <c r="S86" s="76">
        <f t="shared" si="2"/>
        <v>-80500</v>
      </c>
      <c r="T86" s="17"/>
    </row>
    <row r="87" spans="1:20" ht="12" customHeight="1" x14ac:dyDescent="0.2">
      <c r="A87" s="6"/>
      <c r="B87" s="6"/>
      <c r="C87" s="13"/>
      <c r="D87" s="19">
        <f t="shared" si="3"/>
        <v>76</v>
      </c>
      <c r="E87" s="73" t="s">
        <v>372</v>
      </c>
      <c r="F87" s="74" t="s">
        <v>437</v>
      </c>
      <c r="G87" s="15"/>
      <c r="H87" s="268">
        <v>-682500</v>
      </c>
      <c r="I87" s="268">
        <v>-435000</v>
      </c>
      <c r="J87" s="268">
        <v>0</v>
      </c>
      <c r="K87" s="268">
        <v>0</v>
      </c>
      <c r="L87" s="268">
        <v>0</v>
      </c>
      <c r="M87" s="268">
        <v>0</v>
      </c>
      <c r="N87" s="268">
        <v>0</v>
      </c>
      <c r="O87" s="268">
        <v>0</v>
      </c>
      <c r="P87" s="268">
        <v>0</v>
      </c>
      <c r="Q87" s="269">
        <v>-81070</v>
      </c>
      <c r="R87" s="270"/>
      <c r="S87" s="76">
        <f t="shared" si="2"/>
        <v>-1198570</v>
      </c>
      <c r="T87" s="17"/>
    </row>
    <row r="88" spans="1:20" ht="12" customHeight="1" x14ac:dyDescent="0.2">
      <c r="A88" s="6"/>
      <c r="B88" s="6"/>
      <c r="C88" s="13"/>
      <c r="D88" s="19">
        <f t="shared" si="3"/>
        <v>77</v>
      </c>
      <c r="E88" s="73" t="s">
        <v>373</v>
      </c>
      <c r="F88" s="74" t="s">
        <v>437</v>
      </c>
      <c r="G88" s="15"/>
      <c r="H88" s="268">
        <v>0</v>
      </c>
      <c r="I88" s="268">
        <v>-230000</v>
      </c>
      <c r="J88" s="268">
        <v>0</v>
      </c>
      <c r="K88" s="268">
        <v>0</v>
      </c>
      <c r="L88" s="268">
        <v>0</v>
      </c>
      <c r="M88" s="268">
        <v>0</v>
      </c>
      <c r="N88" s="268">
        <v>0</v>
      </c>
      <c r="O88" s="268">
        <v>0</v>
      </c>
      <c r="P88" s="268">
        <v>0</v>
      </c>
      <c r="Q88" s="269">
        <v>0</v>
      </c>
      <c r="R88" s="270"/>
      <c r="S88" s="76">
        <f t="shared" si="2"/>
        <v>-230000</v>
      </c>
      <c r="T88" s="17"/>
    </row>
    <row r="89" spans="1:20" ht="12" customHeight="1" x14ac:dyDescent="0.2">
      <c r="A89" s="6"/>
      <c r="B89" s="6"/>
      <c r="C89" s="13"/>
      <c r="D89" s="19">
        <f t="shared" si="3"/>
        <v>78</v>
      </c>
      <c r="E89" s="73" t="s">
        <v>430</v>
      </c>
      <c r="F89" s="74" t="s">
        <v>438</v>
      </c>
      <c r="G89" s="15"/>
      <c r="H89" s="268">
        <v>0</v>
      </c>
      <c r="I89" s="268">
        <v>0</v>
      </c>
      <c r="J89" s="268">
        <v>0</v>
      </c>
      <c r="K89" s="268">
        <v>0</v>
      </c>
      <c r="L89" s="268">
        <v>0</v>
      </c>
      <c r="M89" s="268">
        <v>0</v>
      </c>
      <c r="N89" s="268">
        <v>0</v>
      </c>
      <c r="O89" s="268">
        <v>0</v>
      </c>
      <c r="P89" s="268">
        <v>0</v>
      </c>
      <c r="Q89" s="269">
        <v>0</v>
      </c>
      <c r="R89" s="270"/>
      <c r="S89" s="76">
        <f t="shared" si="2"/>
        <v>0</v>
      </c>
      <c r="T89" s="17"/>
    </row>
    <row r="90" spans="1:20" ht="12" customHeight="1" x14ac:dyDescent="0.2">
      <c r="A90" s="6"/>
      <c r="B90" s="6"/>
      <c r="C90" s="13"/>
      <c r="D90" s="19">
        <f t="shared" si="3"/>
        <v>79</v>
      </c>
      <c r="E90" s="73" t="s">
        <v>374</v>
      </c>
      <c r="F90" s="74" t="s">
        <v>437</v>
      </c>
      <c r="G90" s="15"/>
      <c r="H90" s="268">
        <v>0</v>
      </c>
      <c r="I90" s="268">
        <v>-15000</v>
      </c>
      <c r="J90" s="268">
        <v>0</v>
      </c>
      <c r="K90" s="268">
        <v>0</v>
      </c>
      <c r="L90" s="268">
        <v>0</v>
      </c>
      <c r="M90" s="268">
        <v>0</v>
      </c>
      <c r="N90" s="268">
        <v>0</v>
      </c>
      <c r="O90" s="268">
        <v>0</v>
      </c>
      <c r="P90" s="268">
        <v>0</v>
      </c>
      <c r="Q90" s="269">
        <v>0</v>
      </c>
      <c r="R90" s="270"/>
      <c r="S90" s="76">
        <f t="shared" si="2"/>
        <v>-15000</v>
      </c>
      <c r="T90" s="17"/>
    </row>
    <row r="91" spans="1:20" ht="12" customHeight="1" x14ac:dyDescent="0.2">
      <c r="A91" s="6"/>
      <c r="B91" s="6"/>
      <c r="C91" s="13"/>
      <c r="D91" s="19">
        <f t="shared" si="3"/>
        <v>80</v>
      </c>
      <c r="E91" s="73" t="s">
        <v>375</v>
      </c>
      <c r="F91" s="74" t="s">
        <v>437</v>
      </c>
      <c r="G91" s="15"/>
      <c r="H91" s="268">
        <v>0</v>
      </c>
      <c r="I91" s="268">
        <v>0</v>
      </c>
      <c r="J91" s="268">
        <v>0</v>
      </c>
      <c r="K91" s="268">
        <v>0</v>
      </c>
      <c r="L91" s="268">
        <v>0</v>
      </c>
      <c r="M91" s="268">
        <v>0</v>
      </c>
      <c r="N91" s="268">
        <v>0</v>
      </c>
      <c r="O91" s="268">
        <v>0</v>
      </c>
      <c r="P91" s="268">
        <v>0</v>
      </c>
      <c r="Q91" s="269">
        <v>0</v>
      </c>
      <c r="R91" s="270"/>
      <c r="S91" s="76">
        <f t="shared" si="2"/>
        <v>0</v>
      </c>
      <c r="T91" s="17"/>
    </row>
    <row r="92" spans="1:20" ht="12" customHeight="1" x14ac:dyDescent="0.2">
      <c r="A92" s="6"/>
      <c r="B92" s="6"/>
      <c r="C92" s="13"/>
      <c r="D92" s="19">
        <f t="shared" si="3"/>
        <v>81</v>
      </c>
      <c r="E92" s="73" t="s">
        <v>431</v>
      </c>
      <c r="F92" s="74" t="s">
        <v>437</v>
      </c>
      <c r="G92" s="15"/>
      <c r="H92" s="268">
        <v>-2230000</v>
      </c>
      <c r="I92" s="268">
        <v>0</v>
      </c>
      <c r="J92" s="268">
        <v>0</v>
      </c>
      <c r="K92" s="268">
        <v>0</v>
      </c>
      <c r="L92" s="268">
        <v>0</v>
      </c>
      <c r="M92" s="268">
        <v>0</v>
      </c>
      <c r="N92" s="268">
        <v>0</v>
      </c>
      <c r="O92" s="268">
        <v>-70000</v>
      </c>
      <c r="P92" s="268">
        <v>0</v>
      </c>
      <c r="Q92" s="269">
        <v>0</v>
      </c>
      <c r="R92" s="270"/>
      <c r="S92" s="76">
        <f t="shared" si="2"/>
        <v>-2300000</v>
      </c>
      <c r="T92" s="17"/>
    </row>
    <row r="93" spans="1:20" ht="12" customHeight="1" x14ac:dyDescent="0.2">
      <c r="A93" s="6"/>
      <c r="B93" s="6"/>
      <c r="C93" s="13"/>
      <c r="D93" s="19">
        <f t="shared" si="3"/>
        <v>82</v>
      </c>
      <c r="E93" s="73" t="s">
        <v>377</v>
      </c>
      <c r="F93" s="74" t="s">
        <v>437</v>
      </c>
      <c r="G93" s="15"/>
      <c r="H93" s="268">
        <v>0</v>
      </c>
      <c r="I93" s="268">
        <v>0</v>
      </c>
      <c r="J93" s="268">
        <v>0</v>
      </c>
      <c r="K93" s="268">
        <v>0</v>
      </c>
      <c r="L93" s="268">
        <v>-125195</v>
      </c>
      <c r="M93" s="268">
        <v>0</v>
      </c>
      <c r="N93" s="268">
        <v>0</v>
      </c>
      <c r="O93" s="268">
        <v>0</v>
      </c>
      <c r="P93" s="268">
        <v>0</v>
      </c>
      <c r="Q93" s="269">
        <v>0</v>
      </c>
      <c r="R93" s="270"/>
      <c r="S93" s="76">
        <f t="shared" si="2"/>
        <v>-125195</v>
      </c>
      <c r="T93" s="17"/>
    </row>
    <row r="94" spans="1:20" ht="12" customHeight="1" x14ac:dyDescent="0.2">
      <c r="A94" s="6"/>
      <c r="B94" s="6"/>
      <c r="C94" s="13"/>
      <c r="D94" s="19">
        <f t="shared" si="3"/>
        <v>83</v>
      </c>
      <c r="E94" s="73" t="s">
        <v>378</v>
      </c>
      <c r="F94" s="74" t="s">
        <v>437</v>
      </c>
      <c r="G94" s="15"/>
      <c r="H94" s="268">
        <v>0</v>
      </c>
      <c r="I94" s="268">
        <v>-10000</v>
      </c>
      <c r="J94" s="268">
        <v>0</v>
      </c>
      <c r="K94" s="268">
        <v>0</v>
      </c>
      <c r="L94" s="268">
        <v>-61230</v>
      </c>
      <c r="M94" s="268">
        <v>0</v>
      </c>
      <c r="N94" s="268">
        <v>0</v>
      </c>
      <c r="O94" s="268">
        <v>0</v>
      </c>
      <c r="P94" s="268">
        <v>0</v>
      </c>
      <c r="Q94" s="269">
        <v>-52500</v>
      </c>
      <c r="R94" s="270"/>
      <c r="S94" s="76">
        <f t="shared" si="2"/>
        <v>-123730</v>
      </c>
      <c r="T94" s="17"/>
    </row>
    <row r="95" spans="1:20" ht="12" customHeight="1" x14ac:dyDescent="0.2">
      <c r="A95" s="6"/>
      <c r="B95" s="6"/>
      <c r="C95" s="13"/>
      <c r="D95" s="19">
        <f t="shared" si="3"/>
        <v>84</v>
      </c>
      <c r="E95" s="73" t="s">
        <v>432</v>
      </c>
      <c r="F95" s="74" t="s">
        <v>437</v>
      </c>
      <c r="G95" s="15"/>
      <c r="H95" s="268">
        <v>0</v>
      </c>
      <c r="I95" s="268">
        <v>-3750</v>
      </c>
      <c r="J95" s="268">
        <v>0</v>
      </c>
      <c r="K95" s="268">
        <v>0</v>
      </c>
      <c r="L95" s="268">
        <v>0</v>
      </c>
      <c r="M95" s="268">
        <v>0</v>
      </c>
      <c r="N95" s="268">
        <v>0</v>
      </c>
      <c r="O95" s="268">
        <v>0</v>
      </c>
      <c r="P95" s="268">
        <v>0</v>
      </c>
      <c r="Q95" s="269">
        <v>0</v>
      </c>
      <c r="R95" s="270"/>
      <c r="S95" s="76">
        <f t="shared" si="2"/>
        <v>-3750</v>
      </c>
      <c r="T95" s="17"/>
    </row>
    <row r="96" spans="1:20" ht="12" customHeight="1" x14ac:dyDescent="0.2">
      <c r="A96" s="6"/>
      <c r="B96" s="6"/>
      <c r="C96" s="13"/>
      <c r="D96" s="19">
        <f t="shared" si="3"/>
        <v>85</v>
      </c>
      <c r="E96" s="73" t="s">
        <v>433</v>
      </c>
      <c r="F96" s="74" t="s">
        <v>437</v>
      </c>
      <c r="G96" s="15"/>
      <c r="H96" s="268">
        <v>0</v>
      </c>
      <c r="I96" s="268">
        <v>0</v>
      </c>
      <c r="J96" s="268">
        <v>0</v>
      </c>
      <c r="K96" s="268">
        <v>0</v>
      </c>
      <c r="L96" s="268">
        <v>0</v>
      </c>
      <c r="M96" s="268">
        <v>0</v>
      </c>
      <c r="N96" s="268">
        <v>0</v>
      </c>
      <c r="O96" s="268">
        <v>0</v>
      </c>
      <c r="P96" s="268">
        <v>0</v>
      </c>
      <c r="Q96" s="269">
        <v>0</v>
      </c>
      <c r="R96" s="270"/>
      <c r="S96" s="76">
        <f t="shared" si="2"/>
        <v>0</v>
      </c>
      <c r="T96" s="17"/>
    </row>
    <row r="97" spans="1:20" ht="12" customHeight="1" x14ac:dyDescent="0.2">
      <c r="A97" s="6"/>
      <c r="B97" s="6"/>
      <c r="C97" s="13"/>
      <c r="D97" s="19">
        <f t="shared" si="3"/>
        <v>86</v>
      </c>
      <c r="E97" s="73" t="s">
        <v>434</v>
      </c>
      <c r="F97" s="74" t="s">
        <v>438</v>
      </c>
      <c r="G97" s="15"/>
      <c r="H97" s="268">
        <v>0</v>
      </c>
      <c r="I97" s="268">
        <v>0</v>
      </c>
      <c r="J97" s="268">
        <v>0</v>
      </c>
      <c r="K97" s="268">
        <v>0</v>
      </c>
      <c r="L97" s="268">
        <v>0</v>
      </c>
      <c r="M97" s="268">
        <v>0</v>
      </c>
      <c r="N97" s="268">
        <v>0</v>
      </c>
      <c r="O97" s="268">
        <v>0</v>
      </c>
      <c r="P97" s="268">
        <v>0</v>
      </c>
      <c r="Q97" s="269">
        <v>0</v>
      </c>
      <c r="R97" s="270"/>
      <c r="S97" s="76">
        <f t="shared" si="2"/>
        <v>0</v>
      </c>
      <c r="T97" s="17"/>
    </row>
    <row r="98" spans="1:20" ht="12" customHeight="1" x14ac:dyDescent="0.2">
      <c r="A98" s="6"/>
      <c r="B98" s="6"/>
      <c r="C98" s="13"/>
      <c r="D98" s="19">
        <f t="shared" si="3"/>
        <v>87</v>
      </c>
      <c r="E98" s="73" t="s">
        <v>435</v>
      </c>
      <c r="F98" s="74" t="s">
        <v>437</v>
      </c>
      <c r="G98" s="15"/>
      <c r="H98" s="268">
        <v>0</v>
      </c>
      <c r="I98" s="268">
        <v>0</v>
      </c>
      <c r="J98" s="268">
        <v>0</v>
      </c>
      <c r="K98" s="268">
        <v>0</v>
      </c>
      <c r="L98" s="268">
        <v>0</v>
      </c>
      <c r="M98" s="268">
        <v>0</v>
      </c>
      <c r="N98" s="268">
        <v>0</v>
      </c>
      <c r="O98" s="268">
        <v>0</v>
      </c>
      <c r="P98" s="268">
        <v>0</v>
      </c>
      <c r="Q98" s="269">
        <v>0</v>
      </c>
      <c r="R98" s="270"/>
      <c r="S98" s="76">
        <f t="shared" si="2"/>
        <v>0</v>
      </c>
      <c r="T98" s="17"/>
    </row>
    <row r="99" spans="1:20" ht="12" customHeight="1" x14ac:dyDescent="0.2">
      <c r="A99" s="6"/>
      <c r="B99" s="6"/>
      <c r="C99" s="13"/>
      <c r="D99" s="19">
        <f t="shared" si="3"/>
        <v>88</v>
      </c>
      <c r="E99" s="73" t="s">
        <v>379</v>
      </c>
      <c r="F99" s="74" t="s">
        <v>438</v>
      </c>
      <c r="G99" s="15"/>
      <c r="H99" s="268">
        <v>0</v>
      </c>
      <c r="I99" s="268">
        <v>0</v>
      </c>
      <c r="J99" s="268">
        <v>0</v>
      </c>
      <c r="K99" s="268">
        <v>0</v>
      </c>
      <c r="L99" s="268">
        <v>0</v>
      </c>
      <c r="M99" s="268">
        <v>0</v>
      </c>
      <c r="N99" s="268">
        <v>0</v>
      </c>
      <c r="O99" s="268">
        <v>0</v>
      </c>
      <c r="P99" s="268">
        <v>0</v>
      </c>
      <c r="Q99" s="269">
        <v>0</v>
      </c>
      <c r="R99" s="270"/>
      <c r="S99" s="76">
        <f t="shared" si="2"/>
        <v>0</v>
      </c>
      <c r="T99" s="17"/>
    </row>
    <row r="100" spans="1:20" ht="12" customHeight="1" x14ac:dyDescent="0.2">
      <c r="A100" s="6"/>
      <c r="B100" s="6"/>
      <c r="C100" s="13"/>
      <c r="D100" s="19">
        <f t="shared" si="3"/>
        <v>89</v>
      </c>
      <c r="E100" s="73" t="s">
        <v>380</v>
      </c>
      <c r="F100" s="74" t="s">
        <v>437</v>
      </c>
      <c r="G100" s="15"/>
      <c r="H100" s="268">
        <v>0</v>
      </c>
      <c r="I100" s="268">
        <v>-1608000</v>
      </c>
      <c r="J100" s="268">
        <v>0</v>
      </c>
      <c r="K100" s="268">
        <v>0</v>
      </c>
      <c r="L100" s="268">
        <v>0</v>
      </c>
      <c r="M100" s="268">
        <v>0</v>
      </c>
      <c r="N100" s="268">
        <v>0</v>
      </c>
      <c r="O100" s="268">
        <v>0</v>
      </c>
      <c r="P100" s="268">
        <v>0</v>
      </c>
      <c r="Q100" s="269">
        <v>0</v>
      </c>
      <c r="R100" s="270"/>
      <c r="S100" s="76">
        <f t="shared" si="2"/>
        <v>-1608000</v>
      </c>
      <c r="T100" s="17"/>
    </row>
    <row r="101" spans="1:20" ht="12" customHeight="1" x14ac:dyDescent="0.2">
      <c r="A101" s="6"/>
      <c r="B101" s="6"/>
      <c r="C101" s="13"/>
      <c r="D101" s="19">
        <f t="shared" si="3"/>
        <v>90</v>
      </c>
      <c r="E101" s="73" t="s">
        <v>436</v>
      </c>
      <c r="F101" s="74" t="s">
        <v>438</v>
      </c>
      <c r="G101" s="15"/>
      <c r="H101" s="268">
        <v>0</v>
      </c>
      <c r="I101" s="268">
        <v>0</v>
      </c>
      <c r="J101" s="268">
        <v>0</v>
      </c>
      <c r="K101" s="268">
        <v>0</v>
      </c>
      <c r="L101" s="268">
        <v>0</v>
      </c>
      <c r="M101" s="268">
        <v>0</v>
      </c>
      <c r="N101" s="268">
        <v>0</v>
      </c>
      <c r="O101" s="268">
        <v>0</v>
      </c>
      <c r="P101" s="268">
        <v>0</v>
      </c>
      <c r="Q101" s="269">
        <v>0</v>
      </c>
      <c r="R101" s="270"/>
      <c r="S101" s="76">
        <f t="shared" si="2"/>
        <v>0</v>
      </c>
      <c r="T101" s="17"/>
    </row>
    <row r="102" spans="1:20" ht="12" customHeight="1" x14ac:dyDescent="0.2">
      <c r="A102" s="6"/>
      <c r="B102" s="6"/>
      <c r="C102" s="13"/>
      <c r="D102" s="19">
        <f t="shared" si="3"/>
        <v>91</v>
      </c>
      <c r="E102" s="73" t="s">
        <v>381</v>
      </c>
      <c r="F102" s="74" t="s">
        <v>437</v>
      </c>
      <c r="G102" s="15"/>
      <c r="H102" s="268">
        <v>0</v>
      </c>
      <c r="I102" s="268">
        <v>-39112</v>
      </c>
      <c r="J102" s="268">
        <v>0</v>
      </c>
      <c r="K102" s="268">
        <v>0</v>
      </c>
      <c r="L102" s="268">
        <v>-202079</v>
      </c>
      <c r="M102" s="268">
        <v>0</v>
      </c>
      <c r="N102" s="268">
        <v>0</v>
      </c>
      <c r="O102" s="268">
        <v>0</v>
      </c>
      <c r="P102" s="268">
        <v>0</v>
      </c>
      <c r="Q102" s="269">
        <v>-34948</v>
      </c>
      <c r="R102" s="270"/>
      <c r="S102" s="76">
        <f t="shared" si="2"/>
        <v>-276139</v>
      </c>
      <c r="T102" s="17"/>
    </row>
    <row r="103" spans="1:20" ht="12" customHeight="1" x14ac:dyDescent="0.2">
      <c r="A103" s="6"/>
      <c r="B103" s="6"/>
      <c r="C103" s="13"/>
      <c r="D103" s="19">
        <f t="shared" si="3"/>
        <v>92</v>
      </c>
      <c r="E103" s="73" t="str">
        <f>IF(OR('Services - WHC'!E101="",'Services - WHC'!E101="[Enter service]"),"",'Services - WHC'!E101)</f>
        <v/>
      </c>
      <c r="F103" s="74" t="str">
        <f>IF(OR('Services - WHC'!F101="",'Services - WHC'!F101="[Select]"),"",'Services - WHC'!F101)</f>
        <v/>
      </c>
      <c r="G103" s="15"/>
      <c r="H103" s="268"/>
      <c r="I103" s="268"/>
      <c r="J103" s="268"/>
      <c r="K103" s="268"/>
      <c r="L103" s="268"/>
      <c r="M103" s="268"/>
      <c r="N103" s="268"/>
      <c r="O103" s="268"/>
      <c r="P103" s="268"/>
      <c r="Q103" s="269"/>
      <c r="R103" s="270"/>
      <c r="S103" s="76">
        <f t="shared" si="2"/>
        <v>0</v>
      </c>
      <c r="T103" s="17"/>
    </row>
    <row r="104" spans="1:20" ht="12" customHeight="1" x14ac:dyDescent="0.2">
      <c r="A104" s="6"/>
      <c r="B104" s="6"/>
      <c r="C104" s="13"/>
      <c r="D104" s="19">
        <f t="shared" si="3"/>
        <v>93</v>
      </c>
      <c r="E104" s="73" t="str">
        <f>IF(OR('Services - WHC'!E102="",'Services - WHC'!E102="[Enter service]"),"",'Services - WHC'!E102)</f>
        <v>Debt Servicing</v>
      </c>
      <c r="F104" s="74" t="str">
        <f>IF(OR('Services - WHC'!F102="",'Services - WHC'!F102="[Select]"),"",'Services - WHC'!F102)</f>
        <v>MIXED</v>
      </c>
      <c r="G104" s="15"/>
      <c r="H104" s="268"/>
      <c r="I104" s="268"/>
      <c r="J104" s="268"/>
      <c r="K104" s="268"/>
      <c r="L104" s="268"/>
      <c r="M104" s="268"/>
      <c r="N104" s="268"/>
      <c r="O104" s="268"/>
      <c r="P104" s="268"/>
      <c r="Q104" s="269">
        <v>-15000000</v>
      </c>
      <c r="R104" s="270"/>
      <c r="S104" s="76">
        <f t="shared" si="2"/>
        <v>-15000000</v>
      </c>
      <c r="T104" s="17"/>
    </row>
    <row r="105" spans="1:20" ht="12" customHeight="1" x14ac:dyDescent="0.2">
      <c r="A105" s="6"/>
      <c r="B105" s="6"/>
      <c r="C105" s="13"/>
      <c r="D105" s="19">
        <f t="shared" si="3"/>
        <v>94</v>
      </c>
      <c r="E105" s="73" t="str">
        <f>IF(OR('Services - WHC'!E103="",'Services - WHC'!E103="[Enter service]"),"",'Services - WHC'!E103)</f>
        <v>Developer Contributions</v>
      </c>
      <c r="F105" s="74" t="str">
        <f>IF(OR('Services - WHC'!F103="",'Services - WHC'!F103="[Select]"),"",'Services - WHC'!F103)</f>
        <v>MIXED</v>
      </c>
      <c r="G105" s="15"/>
      <c r="H105" s="268"/>
      <c r="I105" s="268"/>
      <c r="J105" s="268"/>
      <c r="K105" s="268"/>
      <c r="L105" s="268"/>
      <c r="M105" s="268"/>
      <c r="N105" s="268"/>
      <c r="O105" s="268"/>
      <c r="P105" s="268"/>
      <c r="Q105" s="269">
        <v>-5425000</v>
      </c>
      <c r="R105" s="270"/>
      <c r="S105" s="76">
        <f t="shared" si="2"/>
        <v>-5425000</v>
      </c>
      <c r="T105" s="17"/>
    </row>
    <row r="106" spans="1:20" ht="12" customHeight="1" x14ac:dyDescent="0.2">
      <c r="A106" s="6"/>
      <c r="B106" s="6"/>
      <c r="C106" s="13"/>
      <c r="D106" s="19">
        <f t="shared" si="3"/>
        <v>95</v>
      </c>
      <c r="E106" s="73" t="str">
        <f>IF(OR('Services - WHC'!E104="",'Services - WHC'!E104="[Enter service]"),"",'Services - WHC'!E104)</f>
        <v>Interest on Investment</v>
      </c>
      <c r="F106" s="74" t="str">
        <f>IF(OR('Services - WHC'!F104="",'Services - WHC'!F104="[Select]"),"",'Services - WHC'!F104)</f>
        <v>MIXED</v>
      </c>
      <c r="G106" s="15"/>
      <c r="H106" s="268"/>
      <c r="I106" s="268"/>
      <c r="J106" s="268"/>
      <c r="K106" s="268"/>
      <c r="L106" s="268"/>
      <c r="M106" s="268"/>
      <c r="N106" s="268"/>
      <c r="O106" s="268"/>
      <c r="P106" s="268"/>
      <c r="Q106" s="269">
        <v>-15209670</v>
      </c>
      <c r="R106" s="270"/>
      <c r="S106" s="76">
        <f t="shared" si="2"/>
        <v>-15209670</v>
      </c>
      <c r="T106" s="17"/>
    </row>
    <row r="107" spans="1:20" ht="12" customHeight="1" x14ac:dyDescent="0.2">
      <c r="A107" s="6"/>
      <c r="B107" s="6"/>
      <c r="C107" s="13"/>
      <c r="D107" s="19">
        <f t="shared" si="3"/>
        <v>96</v>
      </c>
      <c r="E107" s="73" t="str">
        <f>IF(OR('Services - WHC'!E105="",'Services - WHC'!E105="[Enter service]"),"",'Services - WHC'!E105)</f>
        <v>VGC Grant</v>
      </c>
      <c r="F107" s="74" t="str">
        <f>IF(OR('Services - WHC'!F105="",'Services - WHC'!F105="[Select]"),"",'Services - WHC'!F105)</f>
        <v>MIXED</v>
      </c>
      <c r="G107" s="15"/>
      <c r="H107" s="268"/>
      <c r="I107" s="268"/>
      <c r="J107" s="268"/>
      <c r="K107" s="268"/>
      <c r="L107" s="268"/>
      <c r="M107" s="268"/>
      <c r="N107" s="268"/>
      <c r="O107" s="268"/>
      <c r="P107" s="268"/>
      <c r="Q107" s="269"/>
      <c r="R107" s="270"/>
      <c r="S107" s="76">
        <f t="shared" si="2"/>
        <v>0</v>
      </c>
      <c r="T107" s="17"/>
    </row>
    <row r="108" spans="1:20" ht="12" customHeight="1" x14ac:dyDescent="0.2">
      <c r="A108" s="6"/>
      <c r="B108" s="6"/>
      <c r="C108" s="13"/>
      <c r="D108" s="19">
        <f t="shared" si="3"/>
        <v>97</v>
      </c>
      <c r="E108" s="73" t="str">
        <f>IF(OR('Services - WHC'!E106="",'Services - WHC'!E106="[Enter service]"),"",'Services - WHC'!E106)</f>
        <v>Capital Works - Rates Funding</v>
      </c>
      <c r="F108" s="74" t="str">
        <f>IF(OR('Services - WHC'!F106="",'Services - WHC'!F106="[Select]"),"",'Services - WHC'!F106)</f>
        <v>MIXED</v>
      </c>
      <c r="G108" s="15"/>
      <c r="H108" s="268"/>
      <c r="I108" s="268"/>
      <c r="J108" s="268"/>
      <c r="K108" s="268"/>
      <c r="L108" s="268"/>
      <c r="M108" s="268"/>
      <c r="N108" s="268"/>
      <c r="O108" s="268"/>
      <c r="P108" s="268"/>
      <c r="Q108" s="269">
        <v>-14980000</v>
      </c>
      <c r="R108" s="270"/>
      <c r="S108" s="76">
        <f t="shared" si="2"/>
        <v>-14980000</v>
      </c>
      <c r="T108" s="17"/>
    </row>
    <row r="109" spans="1:20" ht="12" customHeight="1" x14ac:dyDescent="0.2">
      <c r="A109" s="6"/>
      <c r="B109" s="6"/>
      <c r="C109" s="13"/>
      <c r="D109" s="19">
        <f t="shared" si="3"/>
        <v>98</v>
      </c>
      <c r="E109" s="73" t="str">
        <f>IF(OR('Services - WHC'!E107="",'Services - WHC'!E107="[Enter service]"),"",'Services - WHC'!E107)</f>
        <v>Capital Works - Reserve Funded</v>
      </c>
      <c r="F109" s="74" t="str">
        <f>IF(OR('Services - WHC'!F107="",'Services - WHC'!F107="[Select]"),"",'Services - WHC'!F107)</f>
        <v>MIXED</v>
      </c>
      <c r="G109" s="15"/>
      <c r="H109" s="268"/>
      <c r="I109" s="268"/>
      <c r="J109" s="268">
        <v>-2180000</v>
      </c>
      <c r="K109" s="268"/>
      <c r="L109" s="268"/>
      <c r="M109" s="268">
        <v>-7499000</v>
      </c>
      <c r="N109" s="268"/>
      <c r="O109" s="268">
        <v>-212000</v>
      </c>
      <c r="P109" s="268"/>
      <c r="Q109" s="269"/>
      <c r="R109" s="270"/>
      <c r="S109" s="76">
        <f t="shared" si="2"/>
        <v>-9891000</v>
      </c>
      <c r="T109" s="17"/>
    </row>
    <row r="110" spans="1:20" ht="12" customHeight="1" x14ac:dyDescent="0.2">
      <c r="A110" s="6"/>
      <c r="B110" s="6"/>
      <c r="C110" s="13"/>
      <c r="D110" s="19">
        <f t="shared" si="3"/>
        <v>99</v>
      </c>
      <c r="E110" s="73" t="str">
        <f>IF(OR('Services - WHC'!E108="",'Services - WHC'!E108="[Enter service]"),"",'Services - WHC'!E108)</f>
        <v>Capital Works - Other Funding</v>
      </c>
      <c r="F110" s="74" t="str">
        <f>IF(OR('Services - WHC'!F108="",'Services - WHC'!F108="[Select]"),"",'Services - WHC'!F108)</f>
        <v>MIXED</v>
      </c>
      <c r="G110" s="15"/>
      <c r="H110" s="268"/>
      <c r="I110" s="268"/>
      <c r="J110" s="268"/>
      <c r="K110" s="268"/>
      <c r="L110" s="268"/>
      <c r="M110" s="268"/>
      <c r="N110" s="268"/>
      <c r="O110" s="268"/>
      <c r="P110" s="268"/>
      <c r="Q110" s="269"/>
      <c r="R110" s="270"/>
      <c r="S110" s="76">
        <f t="shared" si="2"/>
        <v>0</v>
      </c>
      <c r="T110" s="17"/>
    </row>
    <row r="111" spans="1:20" ht="12" customHeight="1" x14ac:dyDescent="0.2">
      <c r="A111" s="6"/>
      <c r="B111" s="6"/>
      <c r="C111" s="13"/>
      <c r="D111" s="19">
        <f t="shared" si="3"/>
        <v>100</v>
      </c>
      <c r="E111" s="73" t="str">
        <f>IF(OR('Services - WHC'!E109="",'Services - WHC'!E109="[Enter service]"),"",'Services - WHC'!E109)</f>
        <v>Depreciation</v>
      </c>
      <c r="F111" s="74" t="str">
        <f>IF(OR('Services - WHC'!F109="",'Services - WHC'!F109="[Select]"),"",'Services - WHC'!F109)</f>
        <v>MIXED</v>
      </c>
      <c r="G111" s="15"/>
      <c r="H111" s="268"/>
      <c r="I111" s="268"/>
      <c r="J111" s="268"/>
      <c r="K111" s="268"/>
      <c r="L111" s="268"/>
      <c r="M111" s="268"/>
      <c r="N111" s="268"/>
      <c r="O111" s="268"/>
      <c r="P111" s="268">
        <v>-40000000</v>
      </c>
      <c r="Q111" s="269"/>
      <c r="R111" s="270"/>
      <c r="S111" s="76">
        <f t="shared" si="2"/>
        <v>-40000000</v>
      </c>
      <c r="T111" s="17"/>
    </row>
    <row r="112" spans="1:20" ht="12" customHeight="1" x14ac:dyDescent="0.2">
      <c r="A112" s="6"/>
      <c r="B112" s="6"/>
      <c r="C112" s="13"/>
      <c r="D112" s="19">
        <f t="shared" si="3"/>
        <v>101</v>
      </c>
      <c r="E112" s="73" t="str">
        <f>IF(OR('Services - WHC'!E110="",'Services - WHC'!E110="[Enter service]"),"",'Services - WHC'!E110)</f>
        <v>Contributed Assets</v>
      </c>
      <c r="F112" s="74" t="str">
        <f>IF(OR('Services - WHC'!F110="",'Services - WHC'!F110="[Select]"),"",'Services - WHC'!F110)</f>
        <v>EXTERNAL</v>
      </c>
      <c r="G112" s="15"/>
      <c r="H112" s="306"/>
      <c r="I112" s="306"/>
      <c r="J112" s="306"/>
      <c r="K112" s="306"/>
      <c r="L112" s="306"/>
      <c r="M112" s="306"/>
      <c r="N112" s="306"/>
      <c r="O112" s="306"/>
      <c r="P112" s="306"/>
      <c r="Q112" s="307">
        <v>-3173000</v>
      </c>
      <c r="R112" s="273"/>
      <c r="S112" s="76">
        <f t="shared" si="2"/>
        <v>-3173000</v>
      </c>
      <c r="T112" s="17"/>
    </row>
    <row r="113" spans="1:20" ht="12" customHeight="1" x14ac:dyDescent="0.2">
      <c r="A113" s="6"/>
      <c r="B113" s="6"/>
      <c r="C113" s="13"/>
      <c r="D113" s="19">
        <f t="shared" si="3"/>
        <v>102</v>
      </c>
      <c r="E113" s="73" t="str">
        <f>IF(OR('Services - WHC'!E111="",'Services - WHC'!E111="[Enter service]"),"",'Services - WHC'!E111)</f>
        <v>Asset Sales</v>
      </c>
      <c r="F113" s="74" t="str">
        <f>IF(OR('Services - WHC'!F111="",'Services - WHC'!F111="[Select]"),"",'Services - WHC'!F111)</f>
        <v>MIXED</v>
      </c>
      <c r="G113" s="15"/>
      <c r="H113" s="306"/>
      <c r="I113" s="306"/>
      <c r="J113" s="306"/>
      <c r="K113" s="306"/>
      <c r="L113" s="306"/>
      <c r="M113" s="306"/>
      <c r="N113" s="306"/>
      <c r="O113" s="306"/>
      <c r="P113" s="306"/>
      <c r="Q113" s="307">
        <v>-76700000</v>
      </c>
      <c r="R113" s="273"/>
      <c r="S113" s="76">
        <f t="shared" si="2"/>
        <v>-76700000</v>
      </c>
      <c r="T113" s="17"/>
    </row>
    <row r="114" spans="1:20" ht="12" customHeight="1" x14ac:dyDescent="0.2">
      <c r="A114" s="6"/>
      <c r="B114" s="6"/>
      <c r="C114" s="13"/>
      <c r="D114" s="19">
        <f t="shared" si="3"/>
        <v>103</v>
      </c>
      <c r="E114" s="73" t="str">
        <f>IF(OR('Services - WHC'!E112="",'Services - WHC'!E112="[Enter service]"),"",'Services - WHC'!E112)</f>
        <v>Rates and Charges</v>
      </c>
      <c r="F114" s="74" t="str">
        <f>IF(OR('Services - WHC'!F112="",'Services - WHC'!F112="[Select]"),"",'Services - WHC'!F112)</f>
        <v>EXTERNAL</v>
      </c>
      <c r="G114" s="15"/>
      <c r="H114" s="306"/>
      <c r="I114" s="306"/>
      <c r="J114" s="306"/>
      <c r="K114" s="306"/>
      <c r="L114" s="306"/>
      <c r="M114" s="306"/>
      <c r="N114" s="306"/>
      <c r="O114" s="306"/>
      <c r="P114" s="306"/>
      <c r="Q114" s="307"/>
      <c r="R114" s="273"/>
      <c r="S114" s="76">
        <f t="shared" si="2"/>
        <v>0</v>
      </c>
      <c r="T114" s="17"/>
    </row>
    <row r="115" spans="1:20" ht="12" customHeight="1" x14ac:dyDescent="0.2">
      <c r="A115" s="6"/>
      <c r="B115" s="6"/>
      <c r="C115" s="13"/>
      <c r="D115" s="19">
        <f t="shared" si="3"/>
        <v>104</v>
      </c>
      <c r="E115" s="73" t="str">
        <f>IF(OR('Services - WHC'!E113="",'Services - WHC'!E113="[Enter service]"),"",'Services - WHC'!E113)</f>
        <v/>
      </c>
      <c r="F115" s="74" t="str">
        <f>IF(OR('Services - WHC'!F113="",'Services - WHC'!F113="[Select]"),"",'Services - WHC'!F113)</f>
        <v/>
      </c>
      <c r="G115" s="15"/>
      <c r="H115" s="306"/>
      <c r="I115" s="306"/>
      <c r="J115" s="306"/>
      <c r="K115" s="306"/>
      <c r="L115" s="306"/>
      <c r="M115" s="306"/>
      <c r="N115" s="306"/>
      <c r="O115" s="306"/>
      <c r="P115" s="306"/>
      <c r="Q115" s="307"/>
      <c r="R115" s="273"/>
      <c r="S115" s="76">
        <f t="shared" si="2"/>
        <v>0</v>
      </c>
      <c r="T115" s="17"/>
    </row>
    <row r="116" spans="1:20" ht="12" customHeight="1" x14ac:dyDescent="0.2">
      <c r="A116" s="6"/>
      <c r="B116" s="6"/>
      <c r="C116" s="13"/>
      <c r="D116" s="19">
        <f t="shared" si="3"/>
        <v>105</v>
      </c>
      <c r="E116" s="73" t="str">
        <f>IF(OR('Services - WHC'!E114="",'Services - WHC'!E114="[Enter service]"),"",'Services - WHC'!E114)</f>
        <v/>
      </c>
      <c r="F116" s="74" t="str">
        <f>IF(OR('Services - WHC'!F114="",'Services - WHC'!F114="[Select]"),"",'Services - WHC'!F114)</f>
        <v/>
      </c>
      <c r="G116" s="15"/>
      <c r="H116" s="306"/>
      <c r="I116" s="306"/>
      <c r="J116" s="306"/>
      <c r="K116" s="306"/>
      <c r="L116" s="306"/>
      <c r="M116" s="306"/>
      <c r="N116" s="306"/>
      <c r="O116" s="306"/>
      <c r="P116" s="306"/>
      <c r="Q116" s="307"/>
      <c r="R116" s="273"/>
      <c r="S116" s="76">
        <f t="shared" si="2"/>
        <v>0</v>
      </c>
      <c r="T116" s="17"/>
    </row>
    <row r="117" spans="1:20" ht="12" customHeight="1" x14ac:dyDescent="0.2">
      <c r="A117" s="6"/>
      <c r="B117" s="6"/>
      <c r="C117" s="13"/>
      <c r="D117" s="19">
        <f t="shared" si="3"/>
        <v>106</v>
      </c>
      <c r="E117" s="73" t="str">
        <f>IF(OR('Services - WHC'!E115="",'Services - WHC'!E115="[Enter service]"),"",'Services - WHC'!E115)</f>
        <v/>
      </c>
      <c r="F117" s="74" t="str">
        <f>IF(OR('Services - WHC'!F115="",'Services - WHC'!F115="[Select]"),"",'Services - WHC'!F115)</f>
        <v/>
      </c>
      <c r="G117" s="15"/>
      <c r="H117" s="306"/>
      <c r="I117" s="306"/>
      <c r="J117" s="306"/>
      <c r="K117" s="306"/>
      <c r="L117" s="306"/>
      <c r="M117" s="306"/>
      <c r="N117" s="306"/>
      <c r="O117" s="306"/>
      <c r="P117" s="306"/>
      <c r="Q117" s="307"/>
      <c r="R117" s="273"/>
      <c r="S117" s="76">
        <f t="shared" si="2"/>
        <v>0</v>
      </c>
      <c r="T117" s="17"/>
    </row>
    <row r="118" spans="1:20" ht="12" customHeight="1" x14ac:dyDescent="0.2">
      <c r="A118" s="6"/>
      <c r="B118" s="6"/>
      <c r="C118" s="13"/>
      <c r="D118" s="19">
        <f t="shared" si="3"/>
        <v>107</v>
      </c>
      <c r="E118" s="73" t="str">
        <f>IF(OR('Services - WHC'!E116="",'Services - WHC'!E116="[Enter service]"),"",'Services - WHC'!E116)</f>
        <v/>
      </c>
      <c r="F118" s="74" t="str">
        <f>IF(OR('Services - WHC'!F116="",'Services - WHC'!F116="[Select]"),"",'Services - WHC'!F116)</f>
        <v/>
      </c>
      <c r="G118" s="15"/>
      <c r="H118" s="306"/>
      <c r="I118" s="306"/>
      <c r="J118" s="306"/>
      <c r="K118" s="306"/>
      <c r="L118" s="306"/>
      <c r="M118" s="306"/>
      <c r="N118" s="306"/>
      <c r="O118" s="306"/>
      <c r="P118" s="306"/>
      <c r="Q118" s="307"/>
      <c r="R118" s="273"/>
      <c r="S118" s="76">
        <f t="shared" si="2"/>
        <v>0</v>
      </c>
      <c r="T118" s="17"/>
    </row>
    <row r="119" spans="1:20" ht="12" customHeight="1" x14ac:dyDescent="0.2">
      <c r="A119" s="6"/>
      <c r="B119" s="6"/>
      <c r="C119" s="13"/>
      <c r="D119" s="19">
        <f t="shared" si="3"/>
        <v>108</v>
      </c>
      <c r="E119" s="73" t="str">
        <f>IF(OR('Services - WHC'!E117="",'Services - WHC'!E117="[Enter service]"),"",'Services - WHC'!E117)</f>
        <v/>
      </c>
      <c r="F119" s="74" t="str">
        <f>IF(OR('Services - WHC'!F117="",'Services - WHC'!F117="[Select]"),"",'Services - WHC'!F117)</f>
        <v/>
      </c>
      <c r="G119" s="15"/>
      <c r="H119" s="306"/>
      <c r="I119" s="306"/>
      <c r="J119" s="306"/>
      <c r="K119" s="306"/>
      <c r="L119" s="306"/>
      <c r="M119" s="306"/>
      <c r="N119" s="306"/>
      <c r="O119" s="306"/>
      <c r="P119" s="306"/>
      <c r="Q119" s="307"/>
      <c r="R119" s="273"/>
      <c r="S119" s="76">
        <f t="shared" si="2"/>
        <v>0</v>
      </c>
      <c r="T119" s="17"/>
    </row>
    <row r="120" spans="1:20" ht="12" customHeight="1" x14ac:dyDescent="0.2">
      <c r="A120" s="6"/>
      <c r="B120" s="6"/>
      <c r="C120" s="13"/>
      <c r="D120" s="19">
        <f t="shared" si="3"/>
        <v>109</v>
      </c>
      <c r="E120" s="73" t="str">
        <f>IF(OR('Services - WHC'!E118="",'Services - WHC'!E118="[Enter service]"),"",'Services - WHC'!E118)</f>
        <v/>
      </c>
      <c r="F120" s="74" t="str">
        <f>IF(OR('Services - WHC'!F118="",'Services - WHC'!F118="[Select]"),"",'Services - WHC'!F118)</f>
        <v/>
      </c>
      <c r="G120" s="15"/>
      <c r="H120" s="306"/>
      <c r="I120" s="306"/>
      <c r="J120" s="306"/>
      <c r="K120" s="306"/>
      <c r="L120" s="306"/>
      <c r="M120" s="306"/>
      <c r="N120" s="306"/>
      <c r="O120" s="306"/>
      <c r="P120" s="306"/>
      <c r="Q120" s="307"/>
      <c r="R120" s="273"/>
      <c r="S120" s="76">
        <f t="shared" si="2"/>
        <v>0</v>
      </c>
      <c r="T120" s="17"/>
    </row>
    <row r="121" spans="1:20" ht="12" customHeight="1" x14ac:dyDescent="0.2">
      <c r="A121" s="6"/>
      <c r="B121" s="6"/>
      <c r="C121" s="13"/>
      <c r="D121" s="19">
        <f t="shared" si="3"/>
        <v>110</v>
      </c>
      <c r="E121" s="73" t="str">
        <f>IF(OR('Services - WHC'!E119="",'Services - WHC'!E119="[Enter service]"),"",'Services - WHC'!E119)</f>
        <v/>
      </c>
      <c r="F121" s="74" t="str">
        <f>IF(OR('Services - WHC'!F119="",'Services - WHC'!F119="[Select]"),"",'Services - WHC'!F119)</f>
        <v/>
      </c>
      <c r="G121" s="15"/>
      <c r="H121" s="306"/>
      <c r="I121" s="306"/>
      <c r="J121" s="306"/>
      <c r="K121" s="306"/>
      <c r="L121" s="306"/>
      <c r="M121" s="306"/>
      <c r="N121" s="306"/>
      <c r="O121" s="306"/>
      <c r="P121" s="306"/>
      <c r="Q121" s="307"/>
      <c r="R121" s="273"/>
      <c r="S121" s="76">
        <f t="shared" si="2"/>
        <v>0</v>
      </c>
      <c r="T121" s="17"/>
    </row>
    <row r="122" spans="1:20" ht="12" customHeight="1" x14ac:dyDescent="0.2">
      <c r="A122" s="6"/>
      <c r="B122" s="6"/>
      <c r="C122" s="13"/>
      <c r="D122" s="19">
        <f t="shared" si="3"/>
        <v>111</v>
      </c>
      <c r="E122" s="73" t="str">
        <f>IF(OR('Services - WHC'!E120="",'Services - WHC'!E120="[Enter service]"),"",'Services - WHC'!E120)</f>
        <v/>
      </c>
      <c r="F122" s="74" t="str">
        <f>IF(OR('Services - WHC'!F120="",'Services - WHC'!F120="[Select]"),"",'Services - WHC'!F120)</f>
        <v/>
      </c>
      <c r="G122" s="15"/>
      <c r="H122" s="306"/>
      <c r="I122" s="306"/>
      <c r="J122" s="306"/>
      <c r="K122" s="306"/>
      <c r="L122" s="306"/>
      <c r="M122" s="306"/>
      <c r="N122" s="306"/>
      <c r="O122" s="306"/>
      <c r="P122" s="306"/>
      <c r="Q122" s="307"/>
      <c r="R122" s="273"/>
      <c r="S122" s="76">
        <f t="shared" si="2"/>
        <v>0</v>
      </c>
      <c r="T122" s="17"/>
    </row>
    <row r="123" spans="1:20" ht="12" customHeight="1" x14ac:dyDescent="0.2">
      <c r="A123" s="6"/>
      <c r="B123" s="6"/>
      <c r="C123" s="13"/>
      <c r="D123" s="19">
        <f t="shared" si="3"/>
        <v>112</v>
      </c>
      <c r="E123" s="73" t="str">
        <f>IF(OR('Services - WHC'!E121="",'Services - WHC'!E121="[Enter service]"),"",'Services - WHC'!E121)</f>
        <v/>
      </c>
      <c r="F123" s="74" t="str">
        <f>IF(OR('Services - WHC'!F121="",'Services - WHC'!F121="[Select]"),"",'Services - WHC'!F121)</f>
        <v/>
      </c>
      <c r="G123" s="15"/>
      <c r="H123" s="306"/>
      <c r="I123" s="306"/>
      <c r="J123" s="306"/>
      <c r="K123" s="306"/>
      <c r="L123" s="306"/>
      <c r="M123" s="306"/>
      <c r="N123" s="306"/>
      <c r="O123" s="306"/>
      <c r="P123" s="306"/>
      <c r="Q123" s="307"/>
      <c r="R123" s="273"/>
      <c r="S123" s="76">
        <f t="shared" si="2"/>
        <v>0</v>
      </c>
      <c r="T123" s="17"/>
    </row>
    <row r="124" spans="1:20" ht="12" customHeight="1" x14ac:dyDescent="0.2">
      <c r="A124" s="6"/>
      <c r="B124" s="6"/>
      <c r="C124" s="13"/>
      <c r="D124" s="19">
        <f t="shared" si="3"/>
        <v>113</v>
      </c>
      <c r="E124" s="73" t="str">
        <f>IF(OR('Services - WHC'!E122="",'Services - WHC'!E122="[Enter service]"),"",'Services - WHC'!E122)</f>
        <v/>
      </c>
      <c r="F124" s="74" t="str">
        <f>IF(OR('Services - WHC'!F122="",'Services - WHC'!F122="[Select]"),"",'Services - WHC'!F122)</f>
        <v/>
      </c>
      <c r="G124" s="15"/>
      <c r="H124" s="306"/>
      <c r="I124" s="306"/>
      <c r="J124" s="306"/>
      <c r="K124" s="306"/>
      <c r="L124" s="306"/>
      <c r="M124" s="306"/>
      <c r="N124" s="306"/>
      <c r="O124" s="306"/>
      <c r="P124" s="306"/>
      <c r="Q124" s="307"/>
      <c r="R124" s="273"/>
      <c r="S124" s="76">
        <f t="shared" si="2"/>
        <v>0</v>
      </c>
      <c r="T124" s="17"/>
    </row>
    <row r="125" spans="1:20" ht="12" customHeight="1" x14ac:dyDescent="0.2">
      <c r="A125" s="6"/>
      <c r="B125" s="6"/>
      <c r="C125" s="13"/>
      <c r="D125" s="19">
        <f t="shared" si="3"/>
        <v>114</v>
      </c>
      <c r="E125" s="73" t="str">
        <f>IF(OR('Services - WHC'!E123="",'Services - WHC'!E123="[Enter service]"),"",'Services - WHC'!E123)</f>
        <v/>
      </c>
      <c r="F125" s="74" t="str">
        <f>IF(OR('Services - WHC'!F123="",'Services - WHC'!F123="[Select]"),"",'Services - WHC'!F123)</f>
        <v/>
      </c>
      <c r="G125" s="15"/>
      <c r="H125" s="306"/>
      <c r="I125" s="306"/>
      <c r="J125" s="306"/>
      <c r="K125" s="306"/>
      <c r="L125" s="306"/>
      <c r="M125" s="306"/>
      <c r="N125" s="306"/>
      <c r="O125" s="306"/>
      <c r="P125" s="306"/>
      <c r="Q125" s="307"/>
      <c r="R125" s="273"/>
      <c r="S125" s="76">
        <f t="shared" si="2"/>
        <v>0</v>
      </c>
      <c r="T125" s="17"/>
    </row>
    <row r="126" spans="1:20" ht="12" customHeight="1" x14ac:dyDescent="0.2">
      <c r="A126" s="6"/>
      <c r="B126" s="6"/>
      <c r="C126" s="13"/>
      <c r="D126" s="19">
        <f t="shared" si="3"/>
        <v>115</v>
      </c>
      <c r="E126" s="73" t="str">
        <f>IF(OR('Services - WHC'!E124="",'Services - WHC'!E124="[Enter service]"),"",'Services - WHC'!E124)</f>
        <v/>
      </c>
      <c r="F126" s="74" t="str">
        <f>IF(OR('Services - WHC'!F124="",'Services - WHC'!F124="[Select]"),"",'Services - WHC'!F124)</f>
        <v/>
      </c>
      <c r="G126" s="15"/>
      <c r="H126" s="306"/>
      <c r="I126" s="306"/>
      <c r="J126" s="306"/>
      <c r="K126" s="306"/>
      <c r="L126" s="306"/>
      <c r="M126" s="306"/>
      <c r="N126" s="306"/>
      <c r="O126" s="306"/>
      <c r="P126" s="306"/>
      <c r="Q126" s="307"/>
      <c r="R126" s="273"/>
      <c r="S126" s="76">
        <f t="shared" si="2"/>
        <v>0</v>
      </c>
      <c r="T126" s="17"/>
    </row>
    <row r="127" spans="1:20" ht="12" customHeight="1" x14ac:dyDescent="0.2">
      <c r="A127" s="6"/>
      <c r="B127" s="6"/>
      <c r="C127" s="13"/>
      <c r="D127" s="19">
        <f t="shared" si="3"/>
        <v>116</v>
      </c>
      <c r="E127" s="73" t="str">
        <f>IF(OR('Services - WHC'!E125="",'Services - WHC'!E125="[Enter service]"),"",'Services - WHC'!E125)</f>
        <v/>
      </c>
      <c r="F127" s="74" t="str">
        <f>IF(OR('Services - WHC'!F125="",'Services - WHC'!F125="[Select]"),"",'Services - WHC'!F125)</f>
        <v/>
      </c>
      <c r="G127" s="15"/>
      <c r="H127" s="306"/>
      <c r="I127" s="306"/>
      <c r="J127" s="306"/>
      <c r="K127" s="306"/>
      <c r="L127" s="306"/>
      <c r="M127" s="306"/>
      <c r="N127" s="306"/>
      <c r="O127" s="306"/>
      <c r="P127" s="306"/>
      <c r="Q127" s="307"/>
      <c r="R127" s="273"/>
      <c r="S127" s="76">
        <f t="shared" si="2"/>
        <v>0</v>
      </c>
      <c r="T127" s="17"/>
    </row>
    <row r="128" spans="1:20" ht="12" customHeight="1" x14ac:dyDescent="0.2">
      <c r="A128" s="6"/>
      <c r="B128" s="6"/>
      <c r="C128" s="13"/>
      <c r="D128" s="19">
        <f t="shared" si="3"/>
        <v>117</v>
      </c>
      <c r="E128" s="73" t="str">
        <f>IF(OR('Services - WHC'!E126="",'Services - WHC'!E126="[Enter service]"),"",'Services - WHC'!E126)</f>
        <v/>
      </c>
      <c r="F128" s="74" t="str">
        <f>IF(OR('Services - WHC'!F126="",'Services - WHC'!F126="[Select]"),"",'Services - WHC'!F126)</f>
        <v/>
      </c>
      <c r="G128" s="15"/>
      <c r="H128" s="306"/>
      <c r="I128" s="306"/>
      <c r="J128" s="306"/>
      <c r="K128" s="306"/>
      <c r="L128" s="306"/>
      <c r="M128" s="306"/>
      <c r="N128" s="306"/>
      <c r="O128" s="306"/>
      <c r="P128" s="306"/>
      <c r="Q128" s="307"/>
      <c r="R128" s="273"/>
      <c r="S128" s="76">
        <f t="shared" si="2"/>
        <v>0</v>
      </c>
      <c r="T128" s="17"/>
    </row>
    <row r="129" spans="1:20" ht="12" customHeight="1" x14ac:dyDescent="0.2">
      <c r="A129" s="6"/>
      <c r="B129" s="6"/>
      <c r="C129" s="13"/>
      <c r="D129" s="19">
        <f t="shared" si="3"/>
        <v>118</v>
      </c>
      <c r="E129" s="73" t="str">
        <f>IF(OR('Services - WHC'!E127="",'Services - WHC'!E127="[Enter service]"),"",'Services - WHC'!E127)</f>
        <v/>
      </c>
      <c r="F129" s="74" t="str">
        <f>IF(OR('Services - WHC'!F127="",'Services - WHC'!F127="[Select]"),"",'Services - WHC'!F127)</f>
        <v/>
      </c>
      <c r="G129" s="15"/>
      <c r="H129" s="306"/>
      <c r="I129" s="306"/>
      <c r="J129" s="306"/>
      <c r="K129" s="306"/>
      <c r="L129" s="306"/>
      <c r="M129" s="306"/>
      <c r="N129" s="306"/>
      <c r="O129" s="306"/>
      <c r="P129" s="306"/>
      <c r="Q129" s="307"/>
      <c r="R129" s="273"/>
      <c r="S129" s="76">
        <f t="shared" si="2"/>
        <v>0</v>
      </c>
      <c r="T129" s="17"/>
    </row>
    <row r="130" spans="1:20" ht="12" customHeight="1" x14ac:dyDescent="0.2">
      <c r="A130" s="6"/>
      <c r="B130" s="6"/>
      <c r="C130" s="13"/>
      <c r="D130" s="19">
        <f t="shared" si="3"/>
        <v>119</v>
      </c>
      <c r="E130" s="73" t="str">
        <f>IF(OR('Services - WHC'!E128="",'Services - WHC'!E128="[Enter service]"),"",'Services - WHC'!E128)</f>
        <v/>
      </c>
      <c r="F130" s="74" t="str">
        <f>IF(OR('Services - WHC'!F128="",'Services - WHC'!F128="[Select]"),"",'Services - WHC'!F128)</f>
        <v/>
      </c>
      <c r="G130" s="15"/>
      <c r="H130" s="306"/>
      <c r="I130" s="306"/>
      <c r="J130" s="306"/>
      <c r="K130" s="306"/>
      <c r="L130" s="306"/>
      <c r="M130" s="306"/>
      <c r="N130" s="306"/>
      <c r="O130" s="306"/>
      <c r="P130" s="306"/>
      <c r="Q130" s="307"/>
      <c r="R130" s="273"/>
      <c r="S130" s="76">
        <f t="shared" si="2"/>
        <v>0</v>
      </c>
      <c r="T130" s="17"/>
    </row>
    <row r="131" spans="1:20" ht="12" customHeight="1" x14ac:dyDescent="0.2">
      <c r="A131" s="6"/>
      <c r="B131" s="6"/>
      <c r="C131" s="13"/>
      <c r="D131" s="19">
        <f t="shared" si="3"/>
        <v>120</v>
      </c>
      <c r="E131" s="73" t="str">
        <f>IF(OR('Services - WHC'!E129="",'Services - WHC'!E129="[Enter service]"),"",'Services - WHC'!E129)</f>
        <v/>
      </c>
      <c r="F131" s="74" t="str">
        <f>IF(OR('Services - WHC'!F129="",'Services - WHC'!F129="[Select]"),"",'Services - WHC'!F129)</f>
        <v/>
      </c>
      <c r="G131" s="15"/>
      <c r="H131" s="306"/>
      <c r="I131" s="306"/>
      <c r="J131" s="306"/>
      <c r="K131" s="306"/>
      <c r="L131" s="306"/>
      <c r="M131" s="306"/>
      <c r="N131" s="306"/>
      <c r="O131" s="306"/>
      <c r="P131" s="306"/>
      <c r="Q131" s="307"/>
      <c r="R131" s="273"/>
      <c r="S131" s="76">
        <f t="shared" si="2"/>
        <v>0</v>
      </c>
      <c r="T131" s="17"/>
    </row>
    <row r="132" spans="1:20" ht="12" customHeight="1" x14ac:dyDescent="0.2">
      <c r="A132" s="6"/>
      <c r="B132" s="6"/>
      <c r="C132" s="13"/>
      <c r="D132" s="19">
        <f t="shared" si="3"/>
        <v>121</v>
      </c>
      <c r="E132" s="73" t="str">
        <f>IF(OR('Services - WHC'!E130="",'Services - WHC'!E130="[Enter service]"),"",'Services - WHC'!E130)</f>
        <v/>
      </c>
      <c r="F132" s="74" t="str">
        <f>IF(OR('Services - WHC'!F130="",'Services - WHC'!F130="[Select]"),"",'Services - WHC'!F130)</f>
        <v/>
      </c>
      <c r="G132" s="15"/>
      <c r="H132" s="306"/>
      <c r="I132" s="306"/>
      <c r="J132" s="306"/>
      <c r="K132" s="306"/>
      <c r="L132" s="306"/>
      <c r="M132" s="306"/>
      <c r="N132" s="306"/>
      <c r="O132" s="306"/>
      <c r="P132" s="306"/>
      <c r="Q132" s="307"/>
      <c r="R132" s="273"/>
      <c r="S132" s="76">
        <f t="shared" si="2"/>
        <v>0</v>
      </c>
      <c r="T132" s="17"/>
    </row>
    <row r="133" spans="1:20" ht="12" customHeight="1" x14ac:dyDescent="0.2">
      <c r="A133" s="6"/>
      <c r="B133" s="6"/>
      <c r="C133" s="13"/>
      <c r="D133" s="19">
        <f t="shared" si="3"/>
        <v>122</v>
      </c>
      <c r="E133" s="73" t="str">
        <f>IF(OR('Services - WHC'!E131="",'Services - WHC'!E131="[Enter service]"),"",'Services - WHC'!E131)</f>
        <v/>
      </c>
      <c r="F133" s="74" t="str">
        <f>IF(OR('Services - WHC'!F131="",'Services - WHC'!F131="[Select]"),"",'Services - WHC'!F131)</f>
        <v/>
      </c>
      <c r="G133" s="15"/>
      <c r="H133" s="306"/>
      <c r="I133" s="306"/>
      <c r="J133" s="306"/>
      <c r="K133" s="306"/>
      <c r="L133" s="306"/>
      <c r="M133" s="306"/>
      <c r="N133" s="306"/>
      <c r="O133" s="306"/>
      <c r="P133" s="306"/>
      <c r="Q133" s="307"/>
      <c r="R133" s="273"/>
      <c r="S133" s="76">
        <f t="shared" si="2"/>
        <v>0</v>
      </c>
      <c r="T133" s="17"/>
    </row>
    <row r="134" spans="1:20" ht="12" customHeight="1" x14ac:dyDescent="0.2">
      <c r="A134" s="6"/>
      <c r="B134" s="6"/>
      <c r="C134" s="13"/>
      <c r="D134" s="19">
        <f t="shared" si="3"/>
        <v>123</v>
      </c>
      <c r="E134" s="73" t="str">
        <f>IF(OR('Services - WHC'!E132="",'Services - WHC'!E132="[Enter service]"),"",'Services - WHC'!E132)</f>
        <v/>
      </c>
      <c r="F134" s="74" t="str">
        <f>IF(OR('Services - WHC'!F132="",'Services - WHC'!F132="[Select]"),"",'Services - WHC'!F132)</f>
        <v/>
      </c>
      <c r="G134" s="15"/>
      <c r="H134" s="306"/>
      <c r="I134" s="306"/>
      <c r="J134" s="306"/>
      <c r="K134" s="306"/>
      <c r="L134" s="306"/>
      <c r="M134" s="306"/>
      <c r="N134" s="306"/>
      <c r="O134" s="306"/>
      <c r="P134" s="306"/>
      <c r="Q134" s="307"/>
      <c r="R134" s="273"/>
      <c r="S134" s="76">
        <f t="shared" si="2"/>
        <v>0</v>
      </c>
      <c r="T134" s="17"/>
    </row>
    <row r="135" spans="1:20" ht="12" customHeight="1" x14ac:dyDescent="0.2">
      <c r="A135" s="6"/>
      <c r="B135" s="6"/>
      <c r="C135" s="13"/>
      <c r="D135" s="19">
        <f t="shared" si="3"/>
        <v>124</v>
      </c>
      <c r="E135" s="73" t="str">
        <f>IF(OR('Services - WHC'!E133="",'Services - WHC'!E133="[Enter service]"),"",'Services - WHC'!E133)</f>
        <v/>
      </c>
      <c r="F135" s="74" t="str">
        <f>IF(OR('Services - WHC'!F133="",'Services - WHC'!F133="[Select]"),"",'Services - WHC'!F133)</f>
        <v/>
      </c>
      <c r="G135" s="15"/>
      <c r="H135" s="306"/>
      <c r="I135" s="306"/>
      <c r="J135" s="306"/>
      <c r="K135" s="306"/>
      <c r="L135" s="306"/>
      <c r="M135" s="306"/>
      <c r="N135" s="306"/>
      <c r="O135" s="306"/>
      <c r="P135" s="306"/>
      <c r="Q135" s="307"/>
      <c r="R135" s="273"/>
      <c r="S135" s="76">
        <f t="shared" si="2"/>
        <v>0</v>
      </c>
      <c r="T135" s="17"/>
    </row>
    <row r="136" spans="1:20" ht="12" customHeight="1" x14ac:dyDescent="0.2">
      <c r="A136" s="6"/>
      <c r="B136" s="6"/>
      <c r="C136" s="13"/>
      <c r="D136" s="19">
        <f t="shared" si="3"/>
        <v>125</v>
      </c>
      <c r="E136" s="73" t="str">
        <f>IF(OR('Services - WHC'!E134="",'Services - WHC'!E134="[Enter service]"),"",'Services - WHC'!E134)</f>
        <v/>
      </c>
      <c r="F136" s="74" t="str">
        <f>IF(OR('Services - WHC'!F134="",'Services - WHC'!F134="[Select]"),"",'Services - WHC'!F134)</f>
        <v/>
      </c>
      <c r="G136" s="15"/>
      <c r="H136" s="306"/>
      <c r="I136" s="306"/>
      <c r="J136" s="306"/>
      <c r="K136" s="306"/>
      <c r="L136" s="306"/>
      <c r="M136" s="306"/>
      <c r="N136" s="306"/>
      <c r="O136" s="306"/>
      <c r="P136" s="306"/>
      <c r="Q136" s="307"/>
      <c r="R136" s="273"/>
      <c r="S136" s="76">
        <f t="shared" si="2"/>
        <v>0</v>
      </c>
      <c r="T136" s="17"/>
    </row>
    <row r="137" spans="1:20" ht="12" customHeight="1" x14ac:dyDescent="0.2">
      <c r="A137" s="6"/>
      <c r="B137" s="6"/>
      <c r="C137" s="13"/>
      <c r="D137" s="19">
        <f t="shared" si="3"/>
        <v>126</v>
      </c>
      <c r="E137" s="73" t="str">
        <f>IF(OR('Services - WHC'!E135="",'Services - WHC'!E135="[Enter service]"),"",'Services - WHC'!E135)</f>
        <v/>
      </c>
      <c r="F137" s="74" t="str">
        <f>IF(OR('Services - WHC'!F135="",'Services - WHC'!F135="[Select]"),"",'Services - WHC'!F135)</f>
        <v/>
      </c>
      <c r="G137" s="15"/>
      <c r="H137" s="306"/>
      <c r="I137" s="306"/>
      <c r="J137" s="306"/>
      <c r="K137" s="306"/>
      <c r="L137" s="306"/>
      <c r="M137" s="306"/>
      <c r="N137" s="306"/>
      <c r="O137" s="306"/>
      <c r="P137" s="306"/>
      <c r="Q137" s="307"/>
      <c r="R137" s="273"/>
      <c r="S137" s="76">
        <f t="shared" si="2"/>
        <v>0</v>
      </c>
      <c r="T137" s="17"/>
    </row>
    <row r="138" spans="1:20" ht="12" customHeight="1" x14ac:dyDescent="0.2">
      <c r="A138" s="6"/>
      <c r="B138" s="6"/>
      <c r="C138" s="13"/>
      <c r="D138" s="19">
        <f t="shared" si="3"/>
        <v>127</v>
      </c>
      <c r="E138" s="73" t="str">
        <f>IF(OR('Services - WHC'!E136="",'Services - WHC'!E136="[Enter service]"),"",'Services - WHC'!E136)</f>
        <v/>
      </c>
      <c r="F138" s="74" t="str">
        <f>IF(OR('Services - WHC'!F136="",'Services - WHC'!F136="[Select]"),"",'Services - WHC'!F136)</f>
        <v/>
      </c>
      <c r="G138" s="15"/>
      <c r="H138" s="306"/>
      <c r="I138" s="306"/>
      <c r="J138" s="306"/>
      <c r="K138" s="306"/>
      <c r="L138" s="306"/>
      <c r="M138" s="306"/>
      <c r="N138" s="306"/>
      <c r="O138" s="306"/>
      <c r="P138" s="306"/>
      <c r="Q138" s="307"/>
      <c r="R138" s="273"/>
      <c r="S138" s="76">
        <f t="shared" si="2"/>
        <v>0</v>
      </c>
      <c r="T138" s="17"/>
    </row>
    <row r="139" spans="1:20" ht="12" customHeight="1" x14ac:dyDescent="0.2">
      <c r="A139" s="6"/>
      <c r="B139" s="6"/>
      <c r="C139" s="13"/>
      <c r="D139" s="19">
        <f t="shared" si="3"/>
        <v>128</v>
      </c>
      <c r="E139" s="73" t="str">
        <f>IF(OR('Services - WHC'!E137="",'Services - WHC'!E137="[Enter service]"),"",'Services - WHC'!E137)</f>
        <v/>
      </c>
      <c r="F139" s="74" t="str">
        <f>IF(OR('Services - WHC'!F137="",'Services - WHC'!F137="[Select]"),"",'Services - WHC'!F137)</f>
        <v/>
      </c>
      <c r="G139" s="15"/>
      <c r="H139" s="306"/>
      <c r="I139" s="306"/>
      <c r="J139" s="306"/>
      <c r="K139" s="306"/>
      <c r="L139" s="306"/>
      <c r="M139" s="306"/>
      <c r="N139" s="306"/>
      <c r="O139" s="306"/>
      <c r="P139" s="306"/>
      <c r="Q139" s="307"/>
      <c r="R139" s="273"/>
      <c r="S139" s="76">
        <f t="shared" si="2"/>
        <v>0</v>
      </c>
      <c r="T139" s="17"/>
    </row>
    <row r="140" spans="1:20" ht="12" customHeight="1" x14ac:dyDescent="0.2">
      <c r="A140" s="6"/>
      <c r="B140" s="6"/>
      <c r="C140" s="13"/>
      <c r="D140" s="19">
        <f t="shared" si="3"/>
        <v>129</v>
      </c>
      <c r="E140" s="73" t="str">
        <f>IF(OR('Services - WHC'!E138="",'Services - WHC'!E138="[Enter service]"),"",'Services - WHC'!E138)</f>
        <v/>
      </c>
      <c r="F140" s="74" t="str">
        <f>IF(OR('Services - WHC'!F138="",'Services - WHC'!F138="[Select]"),"",'Services - WHC'!F138)</f>
        <v/>
      </c>
      <c r="G140" s="15"/>
      <c r="H140" s="306"/>
      <c r="I140" s="306"/>
      <c r="J140" s="306"/>
      <c r="K140" s="306"/>
      <c r="L140" s="306"/>
      <c r="M140" s="306"/>
      <c r="N140" s="306"/>
      <c r="O140" s="306"/>
      <c r="P140" s="306"/>
      <c r="Q140" s="307"/>
      <c r="R140" s="273"/>
      <c r="S140" s="76">
        <f t="shared" si="2"/>
        <v>0</v>
      </c>
      <c r="T140" s="17"/>
    </row>
    <row r="141" spans="1:20" ht="12" customHeight="1" x14ac:dyDescent="0.2">
      <c r="A141" s="6"/>
      <c r="B141" s="6"/>
      <c r="C141" s="13"/>
      <c r="D141" s="19">
        <f t="shared" si="3"/>
        <v>130</v>
      </c>
      <c r="E141" s="73" t="str">
        <f>IF(OR('Services - WHC'!E139="",'Services - WHC'!E139="[Enter service]"),"",'Services - WHC'!E139)</f>
        <v/>
      </c>
      <c r="F141" s="74" t="str">
        <f>IF(OR('Services - WHC'!F139="",'Services - WHC'!F139="[Select]"),"",'Services - WHC'!F139)</f>
        <v/>
      </c>
      <c r="G141" s="15"/>
      <c r="H141" s="306"/>
      <c r="I141" s="306"/>
      <c r="J141" s="306"/>
      <c r="K141" s="306"/>
      <c r="L141" s="306"/>
      <c r="M141" s="306"/>
      <c r="N141" s="306"/>
      <c r="O141" s="306"/>
      <c r="P141" s="306"/>
      <c r="Q141" s="307"/>
      <c r="R141" s="273"/>
      <c r="S141" s="76">
        <f t="shared" si="2"/>
        <v>0</v>
      </c>
      <c r="T141" s="17"/>
    </row>
    <row r="142" spans="1:20" ht="12" customHeight="1" x14ac:dyDescent="0.2">
      <c r="A142" s="6"/>
      <c r="B142" s="6"/>
      <c r="C142" s="13"/>
      <c r="D142" s="19">
        <f t="shared" ref="D142:D151" si="4">D141+1</f>
        <v>131</v>
      </c>
      <c r="E142" s="73" t="str">
        <f>IF(OR('Services - WHC'!E140="",'Services - WHC'!E140="[Enter service]"),"",'Services - WHC'!E140)</f>
        <v/>
      </c>
      <c r="F142" s="74" t="str">
        <f>IF(OR('Services - WHC'!F140="",'Services - WHC'!F140="[Select]"),"",'Services - WHC'!F140)</f>
        <v/>
      </c>
      <c r="G142" s="15"/>
      <c r="H142" s="306"/>
      <c r="I142" s="306"/>
      <c r="J142" s="306"/>
      <c r="K142" s="306"/>
      <c r="L142" s="306"/>
      <c r="M142" s="306"/>
      <c r="N142" s="306"/>
      <c r="O142" s="306"/>
      <c r="P142" s="306"/>
      <c r="Q142" s="307"/>
      <c r="R142" s="273"/>
      <c r="S142" s="76">
        <f t="shared" si="2"/>
        <v>0</v>
      </c>
      <c r="T142" s="17"/>
    </row>
    <row r="143" spans="1:20" ht="12" customHeight="1" x14ac:dyDescent="0.2">
      <c r="A143" s="6"/>
      <c r="B143" s="6"/>
      <c r="C143" s="13"/>
      <c r="D143" s="19">
        <f t="shared" si="4"/>
        <v>132</v>
      </c>
      <c r="E143" s="73" t="str">
        <f>IF(OR('Services - WHC'!E141="",'Services - WHC'!E141="[Enter service]"),"",'Services - WHC'!E141)</f>
        <v/>
      </c>
      <c r="F143" s="74" t="str">
        <f>IF(OR('Services - WHC'!F141="",'Services - WHC'!F141="[Select]"),"",'Services - WHC'!F141)</f>
        <v/>
      </c>
      <c r="G143" s="15"/>
      <c r="H143" s="306"/>
      <c r="I143" s="306"/>
      <c r="J143" s="306"/>
      <c r="K143" s="306"/>
      <c r="L143" s="306"/>
      <c r="M143" s="306"/>
      <c r="N143" s="306"/>
      <c r="O143" s="306"/>
      <c r="P143" s="306"/>
      <c r="Q143" s="307"/>
      <c r="R143" s="273"/>
      <c r="S143" s="76">
        <f t="shared" si="2"/>
        <v>0</v>
      </c>
      <c r="T143" s="17"/>
    </row>
    <row r="144" spans="1:20" ht="12" customHeight="1" x14ac:dyDescent="0.2">
      <c r="A144" s="6"/>
      <c r="B144" s="6"/>
      <c r="C144" s="13"/>
      <c r="D144" s="19">
        <f t="shared" si="4"/>
        <v>133</v>
      </c>
      <c r="E144" s="73" t="str">
        <f>IF(OR('Services - WHC'!E142="",'Services - WHC'!E142="[Enter service]"),"",'Services - WHC'!E142)</f>
        <v/>
      </c>
      <c r="F144" s="74" t="str">
        <f>IF(OR('Services - WHC'!F142="",'Services - WHC'!F142="[Select]"),"",'Services - WHC'!F142)</f>
        <v/>
      </c>
      <c r="G144" s="15"/>
      <c r="H144" s="306"/>
      <c r="I144" s="306"/>
      <c r="J144" s="306"/>
      <c r="K144" s="306"/>
      <c r="L144" s="306"/>
      <c r="M144" s="306"/>
      <c r="N144" s="306"/>
      <c r="O144" s="306"/>
      <c r="P144" s="306"/>
      <c r="Q144" s="307"/>
      <c r="R144" s="273"/>
      <c r="S144" s="76">
        <f t="shared" si="2"/>
        <v>0</v>
      </c>
      <c r="T144" s="17"/>
    </row>
    <row r="145" spans="1:20" ht="12" customHeight="1" x14ac:dyDescent="0.2">
      <c r="A145" s="6"/>
      <c r="B145" s="6"/>
      <c r="C145" s="13"/>
      <c r="D145" s="19">
        <f t="shared" si="4"/>
        <v>134</v>
      </c>
      <c r="E145" s="73" t="str">
        <f>IF(OR('Services - WHC'!E143="",'Services - WHC'!E143="[Enter service]"),"",'Services - WHC'!E143)</f>
        <v/>
      </c>
      <c r="F145" s="74" t="str">
        <f>IF(OR('Services - WHC'!F143="",'Services - WHC'!F143="[Select]"),"",'Services - WHC'!F143)</f>
        <v/>
      </c>
      <c r="G145" s="15"/>
      <c r="H145" s="306"/>
      <c r="I145" s="306"/>
      <c r="J145" s="306"/>
      <c r="K145" s="306"/>
      <c r="L145" s="306"/>
      <c r="M145" s="306"/>
      <c r="N145" s="306"/>
      <c r="O145" s="306"/>
      <c r="P145" s="306"/>
      <c r="Q145" s="307"/>
      <c r="R145" s="273"/>
      <c r="S145" s="76">
        <f t="shared" si="2"/>
        <v>0</v>
      </c>
      <c r="T145" s="17"/>
    </row>
    <row r="146" spans="1:20" ht="12" customHeight="1" x14ac:dyDescent="0.2">
      <c r="A146" s="6"/>
      <c r="B146" s="6"/>
      <c r="C146" s="13"/>
      <c r="D146" s="19">
        <f t="shared" si="4"/>
        <v>135</v>
      </c>
      <c r="E146" s="73" t="str">
        <f>IF(OR('Services - WHC'!E144="",'Services - WHC'!E144="[Enter service]"),"",'Services - WHC'!E144)</f>
        <v/>
      </c>
      <c r="F146" s="74" t="str">
        <f>IF(OR('Services - WHC'!F144="",'Services - WHC'!F144="[Select]"),"",'Services - WHC'!F144)</f>
        <v/>
      </c>
      <c r="G146" s="15"/>
      <c r="H146" s="306"/>
      <c r="I146" s="306"/>
      <c r="J146" s="306"/>
      <c r="K146" s="306"/>
      <c r="L146" s="306"/>
      <c r="M146" s="306"/>
      <c r="N146" s="306"/>
      <c r="O146" s="306"/>
      <c r="P146" s="306"/>
      <c r="Q146" s="307"/>
      <c r="R146" s="273"/>
      <c r="S146" s="76">
        <f t="shared" si="2"/>
        <v>0</v>
      </c>
      <c r="T146" s="17"/>
    </row>
    <row r="147" spans="1:20" ht="12" customHeight="1" x14ac:dyDescent="0.2">
      <c r="A147" s="6"/>
      <c r="B147" s="6"/>
      <c r="C147" s="13"/>
      <c r="D147" s="19">
        <f t="shared" si="4"/>
        <v>136</v>
      </c>
      <c r="E147" s="73" t="str">
        <f>IF(OR('Services - WHC'!E145="",'Services - WHC'!E145="[Enter service]"),"",'Services - WHC'!E145)</f>
        <v/>
      </c>
      <c r="F147" s="74" t="str">
        <f>IF(OR('Services - WHC'!F145="",'Services - WHC'!F145="[Select]"),"",'Services - WHC'!F145)</f>
        <v/>
      </c>
      <c r="G147" s="15"/>
      <c r="H147" s="306"/>
      <c r="I147" s="306"/>
      <c r="J147" s="306"/>
      <c r="K147" s="306"/>
      <c r="L147" s="306"/>
      <c r="M147" s="306"/>
      <c r="N147" s="306"/>
      <c r="O147" s="306"/>
      <c r="P147" s="306"/>
      <c r="Q147" s="307"/>
      <c r="R147" s="273"/>
      <c r="S147" s="76">
        <f t="shared" si="2"/>
        <v>0</v>
      </c>
      <c r="T147" s="17"/>
    </row>
    <row r="148" spans="1:20" ht="12" customHeight="1" x14ac:dyDescent="0.2">
      <c r="A148" s="6"/>
      <c r="B148" s="6"/>
      <c r="C148" s="13"/>
      <c r="D148" s="19">
        <f t="shared" si="4"/>
        <v>137</v>
      </c>
      <c r="E148" s="73" t="str">
        <f>IF(OR('Services - WHC'!E146="",'Services - WHC'!E146="[Enter service]"),"",'Services - WHC'!E146)</f>
        <v/>
      </c>
      <c r="F148" s="74" t="str">
        <f>IF(OR('Services - WHC'!F146="",'Services - WHC'!F146="[Select]"),"",'Services - WHC'!F146)</f>
        <v/>
      </c>
      <c r="G148" s="15"/>
      <c r="H148" s="306"/>
      <c r="I148" s="306"/>
      <c r="J148" s="306"/>
      <c r="K148" s="306"/>
      <c r="L148" s="306"/>
      <c r="M148" s="306"/>
      <c r="N148" s="306"/>
      <c r="O148" s="306"/>
      <c r="P148" s="306"/>
      <c r="Q148" s="307"/>
      <c r="R148" s="273"/>
      <c r="S148" s="76">
        <f t="shared" si="2"/>
        <v>0</v>
      </c>
      <c r="T148" s="17"/>
    </row>
    <row r="149" spans="1:20" ht="12" customHeight="1" x14ac:dyDescent="0.2">
      <c r="A149" s="6"/>
      <c r="B149" s="6"/>
      <c r="C149" s="13"/>
      <c r="D149" s="19">
        <f t="shared" si="4"/>
        <v>138</v>
      </c>
      <c r="E149" s="73" t="str">
        <f>IF(OR('Services - WHC'!E147="",'Services - WHC'!E147="[Enter service]"),"",'Services - WHC'!E147)</f>
        <v/>
      </c>
      <c r="F149" s="74" t="str">
        <f>IF(OR('Services - WHC'!F147="",'Services - WHC'!F147="[Select]"),"",'Services - WHC'!F147)</f>
        <v/>
      </c>
      <c r="G149" s="15"/>
      <c r="H149" s="306"/>
      <c r="I149" s="306"/>
      <c r="J149" s="306"/>
      <c r="K149" s="306"/>
      <c r="L149" s="306"/>
      <c r="M149" s="306"/>
      <c r="N149" s="306"/>
      <c r="O149" s="306"/>
      <c r="P149" s="306"/>
      <c r="Q149" s="307"/>
      <c r="R149" s="273"/>
      <c r="S149" s="76">
        <f t="shared" si="2"/>
        <v>0</v>
      </c>
      <c r="T149" s="17"/>
    </row>
    <row r="150" spans="1:20" ht="12" customHeight="1" x14ac:dyDescent="0.2">
      <c r="A150" s="6"/>
      <c r="B150" s="6"/>
      <c r="C150" s="13"/>
      <c r="D150" s="19">
        <f t="shared" si="4"/>
        <v>139</v>
      </c>
      <c r="E150" s="73" t="str">
        <f>IF(OR('Services - WHC'!E148="",'Services - WHC'!E148="[Enter service]"),"",'Services - WHC'!E148)</f>
        <v/>
      </c>
      <c r="F150" s="74" t="str">
        <f>IF(OR('Services - WHC'!F148="",'Services - WHC'!F148="[Select]"),"",'Services - WHC'!F148)</f>
        <v/>
      </c>
      <c r="G150" s="15"/>
      <c r="H150" s="306"/>
      <c r="I150" s="306"/>
      <c r="J150" s="306"/>
      <c r="K150" s="306"/>
      <c r="L150" s="306"/>
      <c r="M150" s="306"/>
      <c r="N150" s="306"/>
      <c r="O150" s="306"/>
      <c r="P150" s="306"/>
      <c r="Q150" s="307"/>
      <c r="R150" s="273"/>
      <c r="S150" s="76">
        <f t="shared" si="2"/>
        <v>0</v>
      </c>
      <c r="T150" s="17"/>
    </row>
    <row r="151" spans="1:20" ht="12" customHeight="1" x14ac:dyDescent="0.2">
      <c r="A151" s="6"/>
      <c r="B151" s="6"/>
      <c r="C151" s="13"/>
      <c r="D151" s="19">
        <f t="shared" si="4"/>
        <v>140</v>
      </c>
      <c r="E151" s="73" t="str">
        <f>IF(OR('Services - WHC'!E149="",'Services - WHC'!E149="[Enter service]"),"",'Services - WHC'!E149)</f>
        <v/>
      </c>
      <c r="F151" s="74" t="str">
        <f>IF(OR('Services - WHC'!F149="",'Services - WHC'!F149="[Select]"),"",'Services - WHC'!F149)</f>
        <v/>
      </c>
      <c r="G151" s="15"/>
      <c r="H151" s="306"/>
      <c r="I151" s="306"/>
      <c r="J151" s="306"/>
      <c r="K151" s="306"/>
      <c r="L151" s="306"/>
      <c r="M151" s="306"/>
      <c r="N151" s="306"/>
      <c r="O151" s="306"/>
      <c r="P151" s="306"/>
      <c r="Q151" s="307"/>
      <c r="R151" s="273"/>
      <c r="S151" s="76">
        <f t="shared" si="2"/>
        <v>0</v>
      </c>
      <c r="T151" s="17"/>
    </row>
    <row r="152" spans="1:20" ht="12" customHeight="1" thickBot="1" x14ac:dyDescent="0.25">
      <c r="A152" s="6"/>
      <c r="B152" s="6"/>
      <c r="C152" s="13"/>
      <c r="D152" s="14"/>
      <c r="E152" s="77" t="s">
        <v>91</v>
      </c>
      <c r="F152" s="78"/>
      <c r="G152" s="15"/>
      <c r="H152" s="271"/>
      <c r="I152" s="271"/>
      <c r="J152" s="271"/>
      <c r="K152" s="271"/>
      <c r="L152" s="271"/>
      <c r="M152" s="271"/>
      <c r="N152" s="271"/>
      <c r="O152" s="271"/>
      <c r="P152" s="271"/>
      <c r="Q152" s="272">
        <v>-400000</v>
      </c>
      <c r="R152" s="273"/>
      <c r="S152" s="80">
        <f t="shared" si="2"/>
        <v>-400000</v>
      </c>
      <c r="T152" s="17"/>
    </row>
    <row r="153" spans="1:20" s="28" customFormat="1" ht="12" customHeight="1" thickTop="1" x14ac:dyDescent="0.2">
      <c r="A153" s="23"/>
      <c r="B153" s="23"/>
      <c r="C153" s="24"/>
      <c r="D153" s="14"/>
      <c r="E153" s="50" t="s">
        <v>90</v>
      </c>
      <c r="F153" s="51"/>
      <c r="G153" s="15"/>
      <c r="H153" s="274">
        <f t="shared" ref="H153:Q153" si="5">+SUM(H12:H152)</f>
        <v>-7305158.2000000002</v>
      </c>
      <c r="I153" s="274">
        <f t="shared" si="5"/>
        <v>-17526620.91</v>
      </c>
      <c r="J153" s="274">
        <f t="shared" si="5"/>
        <v>-2180000</v>
      </c>
      <c r="K153" s="274">
        <f t="shared" si="5"/>
        <v>0</v>
      </c>
      <c r="L153" s="274">
        <f t="shared" si="5"/>
        <v>-36445468.379999995</v>
      </c>
      <c r="M153" s="274">
        <f t="shared" si="5"/>
        <v>-7499000</v>
      </c>
      <c r="N153" s="274">
        <f t="shared" si="5"/>
        <v>0</v>
      </c>
      <c r="O153" s="274">
        <f t="shared" si="5"/>
        <v>-660236.5</v>
      </c>
      <c r="P153" s="274">
        <f t="shared" si="5"/>
        <v>-40000000</v>
      </c>
      <c r="Q153" s="274">
        <f t="shared" si="5"/>
        <v>-133274433.88</v>
      </c>
      <c r="R153" s="275">
        <v>-201624972</v>
      </c>
      <c r="S153" s="276">
        <f>SUM(H153:R153)</f>
        <v>-446515889.87</v>
      </c>
      <c r="T153" s="27"/>
    </row>
    <row r="154" spans="1:20" ht="12.6" customHeight="1" thickBot="1" x14ac:dyDescent="0.25">
      <c r="A154" s="6"/>
      <c r="B154" s="6"/>
      <c r="C154" s="32"/>
      <c r="D154" s="33"/>
      <c r="E154" s="34"/>
      <c r="F154" s="35"/>
      <c r="G154" s="35"/>
      <c r="H154" s="35"/>
      <c r="I154" s="128"/>
      <c r="J154" s="128"/>
      <c r="K154" s="128"/>
      <c r="L154" s="128"/>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ht="15" x14ac:dyDescent="0.2">
      <c r="B156" s="42"/>
      <c r="C156" s="42"/>
      <c r="D156" s="42"/>
      <c r="E156" s="42"/>
      <c r="F156" s="42"/>
      <c r="G156" s="42"/>
      <c r="H156" s="3"/>
      <c r="I156" s="3"/>
      <c r="J156" s="3"/>
      <c r="K156" s="3"/>
      <c r="L156" s="3"/>
      <c r="S156" s="6"/>
    </row>
    <row r="157" spans="1:20" ht="15.75" thickBot="1" x14ac:dyDescent="0.25">
      <c r="B157" s="42"/>
      <c r="C157" s="42"/>
      <c r="D157" s="42"/>
      <c r="E157" s="42"/>
      <c r="F157" s="42"/>
      <c r="G157" s="42"/>
      <c r="H157" s="525"/>
      <c r="I157" s="525"/>
      <c r="J157" s="525"/>
      <c r="K157" s="525"/>
      <c r="L157" s="525"/>
      <c r="M157" s="525"/>
      <c r="N157" s="525"/>
      <c r="O157" s="525"/>
      <c r="P157" s="525"/>
      <c r="Q157" s="525"/>
      <c r="S157" s="6"/>
    </row>
    <row r="158" spans="1:20" ht="15" x14ac:dyDescent="0.2">
      <c r="B158" s="42"/>
      <c r="C158" s="402"/>
      <c r="D158" s="403"/>
      <c r="E158" s="403"/>
      <c r="F158" s="404"/>
      <c r="G158" s="404"/>
      <c r="H158" s="405"/>
      <c r="I158" s="3"/>
      <c r="J158" s="3"/>
      <c r="K158" s="3"/>
      <c r="L158" s="3"/>
      <c r="M158" s="42"/>
      <c r="O158" s="16"/>
    </row>
    <row r="159" spans="1:20" ht="15" x14ac:dyDescent="0.2">
      <c r="B159" s="42"/>
      <c r="C159" s="406"/>
      <c r="D159" s="16"/>
      <c r="E159" s="407" t="s">
        <v>271</v>
      </c>
      <c r="F159" s="15"/>
      <c r="G159" s="15"/>
      <c r="H159" s="31"/>
      <c r="I159" s="3"/>
      <c r="J159" s="3"/>
      <c r="K159" s="3"/>
      <c r="L159" s="3"/>
      <c r="M159" s="42"/>
      <c r="N159" s="16"/>
      <c r="O159" s="16"/>
    </row>
    <row r="160" spans="1:20" ht="15" x14ac:dyDescent="0.2">
      <c r="B160" s="42"/>
      <c r="C160" s="406"/>
      <c r="D160" s="16"/>
      <c r="E160" s="3" t="s">
        <v>275</v>
      </c>
      <c r="F160" s="15" t="s">
        <v>268</v>
      </c>
      <c r="G160" s="408"/>
      <c r="H160" s="17"/>
      <c r="I160" s="3"/>
      <c r="J160" s="3"/>
      <c r="K160" s="3"/>
      <c r="L160" s="3"/>
      <c r="M160" s="42"/>
      <c r="N160" s="16"/>
      <c r="O160" s="16"/>
    </row>
    <row r="161" spans="2:15" ht="15" x14ac:dyDescent="0.2">
      <c r="B161" s="42"/>
      <c r="C161" s="406"/>
      <c r="D161" s="16"/>
      <c r="E161" s="409" t="s">
        <v>1022</v>
      </c>
      <c r="F161" s="410">
        <v>-400000</v>
      </c>
      <c r="G161" s="411"/>
      <c r="H161" s="17"/>
      <c r="I161" s="3"/>
      <c r="J161" s="3"/>
      <c r="K161" s="3"/>
      <c r="L161" s="3"/>
      <c r="M161" s="42"/>
      <c r="N161" s="16"/>
      <c r="O161" s="16"/>
    </row>
    <row r="162" spans="2:15" ht="15" x14ac:dyDescent="0.2">
      <c r="B162" s="42"/>
      <c r="C162" s="406"/>
      <c r="D162" s="16"/>
      <c r="E162" s="409" t="s">
        <v>270</v>
      </c>
      <c r="F162" s="410"/>
      <c r="G162" s="411"/>
      <c r="H162" s="17"/>
      <c r="I162" s="3"/>
      <c r="J162" s="3"/>
      <c r="K162" s="3"/>
      <c r="L162" s="3"/>
      <c r="M162" s="42"/>
      <c r="N162" s="16"/>
      <c r="O162" s="16"/>
    </row>
    <row r="163" spans="2:15" ht="15" x14ac:dyDescent="0.2">
      <c r="B163" s="42"/>
      <c r="C163" s="406"/>
      <c r="D163" s="16"/>
      <c r="E163" s="409" t="s">
        <v>270</v>
      </c>
      <c r="F163" s="410"/>
      <c r="G163" s="411"/>
      <c r="H163" s="17"/>
      <c r="I163" s="3"/>
      <c r="J163" s="3"/>
      <c r="K163" s="3"/>
      <c r="L163" s="3"/>
      <c r="M163" s="42"/>
      <c r="N163" s="16"/>
      <c r="O163" s="16"/>
    </row>
    <row r="164" spans="2:15" ht="15" x14ac:dyDescent="0.2">
      <c r="B164" s="42"/>
      <c r="C164" s="406"/>
      <c r="D164" s="16"/>
      <c r="E164" s="409" t="s">
        <v>270</v>
      </c>
      <c r="F164" s="410"/>
      <c r="G164" s="411"/>
      <c r="H164" s="17"/>
      <c r="I164" s="3"/>
      <c r="J164" s="3"/>
      <c r="K164" s="3"/>
      <c r="L164" s="3"/>
      <c r="M164" s="42"/>
      <c r="N164" s="16"/>
      <c r="O164" s="16"/>
    </row>
    <row r="165" spans="2:15" ht="15" x14ac:dyDescent="0.2">
      <c r="B165" s="42"/>
      <c r="C165" s="406"/>
      <c r="D165" s="16"/>
      <c r="E165" s="409" t="s">
        <v>270</v>
      </c>
      <c r="F165" s="410"/>
      <c r="G165" s="411"/>
      <c r="H165" s="17"/>
      <c r="I165" s="3"/>
      <c r="J165" s="3"/>
      <c r="K165" s="3"/>
      <c r="L165" s="3"/>
      <c r="M165" s="42"/>
      <c r="N165" s="16"/>
      <c r="O165" s="16"/>
    </row>
    <row r="166" spans="2:15" ht="15" x14ac:dyDescent="0.2">
      <c r="B166" s="42"/>
      <c r="C166" s="406"/>
      <c r="D166" s="16"/>
      <c r="E166" s="409" t="s">
        <v>270</v>
      </c>
      <c r="F166" s="410"/>
      <c r="G166" s="411"/>
      <c r="H166" s="17"/>
      <c r="I166" s="3"/>
      <c r="J166" s="3"/>
      <c r="K166" s="3"/>
      <c r="L166" s="3"/>
      <c r="M166" s="42"/>
      <c r="N166" s="16"/>
      <c r="O166" s="16"/>
    </row>
    <row r="167" spans="2:15" ht="15" x14ac:dyDescent="0.2">
      <c r="B167" s="42"/>
      <c r="C167" s="406"/>
      <c r="D167" s="16"/>
      <c r="E167" s="409" t="s">
        <v>270</v>
      </c>
      <c r="F167" s="410"/>
      <c r="G167" s="411"/>
      <c r="H167" s="17"/>
      <c r="I167" s="3"/>
      <c r="J167" s="3"/>
      <c r="K167" s="3"/>
      <c r="L167" s="3"/>
      <c r="M167" s="42"/>
    </row>
    <row r="168" spans="2:15" ht="15" x14ac:dyDescent="0.2">
      <c r="B168" s="42"/>
      <c r="C168" s="406"/>
      <c r="D168" s="16"/>
      <c r="E168" s="409" t="s">
        <v>270</v>
      </c>
      <c r="F168" s="410"/>
      <c r="G168" s="411"/>
      <c r="H168" s="17"/>
      <c r="I168" s="3"/>
      <c r="J168" s="3"/>
      <c r="K168" s="3"/>
      <c r="L168" s="3"/>
      <c r="M168" s="42"/>
    </row>
    <row r="169" spans="2:15" ht="15" x14ac:dyDescent="0.2">
      <c r="B169" s="42"/>
      <c r="C169" s="406"/>
      <c r="D169" s="16"/>
      <c r="E169" s="409" t="s">
        <v>270</v>
      </c>
      <c r="F169" s="410"/>
      <c r="G169" s="411"/>
      <c r="H169" s="17"/>
      <c r="I169" s="3"/>
      <c r="J169" s="3"/>
      <c r="K169" s="3"/>
      <c r="L169" s="3"/>
      <c r="M169" s="42"/>
    </row>
    <row r="170" spans="2:15" ht="15" x14ac:dyDescent="0.2">
      <c r="B170" s="42"/>
      <c r="C170" s="406"/>
      <c r="D170" s="16"/>
      <c r="E170" s="409" t="s">
        <v>270</v>
      </c>
      <c r="F170" s="410"/>
      <c r="G170" s="411"/>
      <c r="H170" s="17"/>
      <c r="I170" s="3"/>
      <c r="J170" s="3"/>
      <c r="K170" s="3"/>
      <c r="L170" s="3"/>
      <c r="M170" s="42"/>
    </row>
    <row r="171" spans="2:15" ht="15" x14ac:dyDescent="0.2">
      <c r="B171" s="42"/>
      <c r="C171" s="406"/>
      <c r="D171" s="16"/>
      <c r="E171" s="409" t="s">
        <v>270</v>
      </c>
      <c r="F171" s="410"/>
      <c r="G171" s="411"/>
      <c r="H171" s="17"/>
      <c r="I171" s="3"/>
      <c r="J171" s="3"/>
      <c r="K171" s="3"/>
      <c r="L171" s="3"/>
      <c r="M171" s="42"/>
    </row>
    <row r="172" spans="2:15" ht="15" x14ac:dyDescent="0.2">
      <c r="B172" s="42"/>
      <c r="C172" s="406"/>
      <c r="D172" s="16"/>
      <c r="E172" s="409" t="s">
        <v>270</v>
      </c>
      <c r="F172" s="410"/>
      <c r="G172" s="411"/>
      <c r="H172" s="17"/>
      <c r="I172" s="3"/>
      <c r="J172" s="3"/>
      <c r="K172" s="3"/>
      <c r="L172" s="3"/>
      <c r="M172" s="42"/>
    </row>
    <row r="173" spans="2:15" ht="15" x14ac:dyDescent="0.2">
      <c r="B173" s="42"/>
      <c r="C173" s="406"/>
      <c r="D173" s="16"/>
      <c r="E173" s="409" t="s">
        <v>270</v>
      </c>
      <c r="F173" s="410"/>
      <c r="G173" s="411"/>
      <c r="H173" s="17"/>
      <c r="I173" s="3"/>
      <c r="J173" s="3"/>
      <c r="K173" s="3"/>
      <c r="L173" s="3"/>
      <c r="M173" s="42"/>
    </row>
    <row r="174" spans="2:15" ht="15" x14ac:dyDescent="0.2">
      <c r="B174" s="42"/>
      <c r="C174" s="406"/>
      <c r="D174" s="16"/>
      <c r="E174" s="412" t="s">
        <v>90</v>
      </c>
      <c r="F174" s="413">
        <f>SUM(F161:F173)</f>
        <v>-400000</v>
      </c>
      <c r="G174" s="413"/>
      <c r="H174" s="17"/>
      <c r="I174" s="3"/>
      <c r="J174" s="3"/>
      <c r="K174" s="3"/>
      <c r="L174" s="3"/>
      <c r="M174" s="42"/>
    </row>
    <row r="175" spans="2:15" ht="15" x14ac:dyDescent="0.2">
      <c r="B175" s="42"/>
      <c r="C175" s="406"/>
      <c r="D175" s="16"/>
      <c r="E175" s="412"/>
      <c r="F175" s="414"/>
      <c r="G175" s="414"/>
      <c r="H175" s="17"/>
      <c r="I175" s="3"/>
      <c r="J175" s="3"/>
      <c r="K175" s="3"/>
      <c r="L175" s="3"/>
      <c r="M175" s="42"/>
    </row>
    <row r="176" spans="2:15" x14ac:dyDescent="0.2">
      <c r="C176" s="406"/>
      <c r="D176" s="16"/>
      <c r="E176" s="412" t="s">
        <v>272</v>
      </c>
      <c r="F176" s="415">
        <f>S152</f>
        <v>-400000</v>
      </c>
      <c r="G176" s="415"/>
      <c r="H176" s="17"/>
      <c r="I176" s="3"/>
      <c r="J176" s="3"/>
      <c r="K176" s="3"/>
      <c r="L176" s="3"/>
    </row>
    <row r="177" spans="3:12" x14ac:dyDescent="0.2">
      <c r="C177" s="406"/>
      <c r="D177" s="16"/>
      <c r="E177" s="30" t="s">
        <v>220</v>
      </c>
      <c r="F177" s="423">
        <f>F174-F176</f>
        <v>0</v>
      </c>
      <c r="G177" s="415"/>
      <c r="H177" s="17"/>
      <c r="I177" s="3"/>
      <c r="J177" s="3"/>
      <c r="K177" s="3"/>
      <c r="L177" s="3"/>
    </row>
    <row r="178" spans="3:12" ht="14.25" x14ac:dyDescent="0.2">
      <c r="C178" s="406"/>
      <c r="D178" s="16"/>
      <c r="E178" s="417" t="s">
        <v>269</v>
      </c>
      <c r="F178" s="428" t="str">
        <f>IF(F177="","",IF(F177=0,"OK","ISSUE"))</f>
        <v>OK</v>
      </c>
      <c r="G178" s="416"/>
      <c r="H178" s="17"/>
      <c r="I178" s="3"/>
      <c r="J178" s="3"/>
      <c r="K178" s="3"/>
      <c r="L178" s="3"/>
    </row>
    <row r="179" spans="3:12" x14ac:dyDescent="0.2">
      <c r="C179" s="406"/>
      <c r="D179" s="16"/>
      <c r="G179" s="418"/>
      <c r="H179" s="17"/>
      <c r="I179" s="3"/>
      <c r="J179" s="3"/>
      <c r="K179" s="3"/>
      <c r="L179" s="3"/>
    </row>
    <row r="180" spans="3:12" ht="13.5" thickBot="1" x14ac:dyDescent="0.25">
      <c r="C180" s="419"/>
      <c r="D180" s="420"/>
      <c r="E180" s="420"/>
      <c r="F180" s="421"/>
      <c r="G180" s="421"/>
      <c r="H180" s="422"/>
      <c r="I180" s="3"/>
      <c r="J180" s="3"/>
      <c r="K180" s="3"/>
      <c r="L180" s="3"/>
    </row>
    <row r="244"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39" priority="1" operator="equal">
      <formula>"OK"</formula>
    </cfRule>
    <cfRule type="cellIs" dxfId="38" priority="2" operator="equal">
      <formula>"ISSUE"</formula>
    </cfRule>
  </conditionalFormatting>
  <pageMargins left="0.23622047244094491" right="0.23622047244094491" top="0.74803149606299213" bottom="0.74803149606299213" header="0.31496062992125984" footer="0.31496062992125984"/>
  <pageSetup paperSize="8" scale="66" fitToHeight="2"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P201"/>
  <sheetViews>
    <sheetView zoomScale="80" zoomScaleNormal="80" zoomScalePageLayoutView="80" workbookViewId="0">
      <pane xSplit="5" ySplit="10" topLeftCell="F155" activePane="bottomRight" state="frozen"/>
      <selection activeCell="A10" sqref="A10"/>
      <selection pane="topRight" activeCell="A10" sqref="A10"/>
      <selection pane="bottomLeft" activeCell="A10" sqref="A10"/>
      <selection pane="bottomRight" activeCell="E3" sqref="E3"/>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8" width="20.83203125" style="6"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190</v>
      </c>
      <c r="C2" s="49"/>
      <c r="F2" s="14"/>
    </row>
    <row r="3" spans="1:13" ht="16.350000000000001" customHeight="1" x14ac:dyDescent="0.25">
      <c r="B3" s="43" t="str">
        <f>'Revenue - WHC'!B3</f>
        <v>Casey (C)</v>
      </c>
      <c r="C3" s="49"/>
      <c r="F3" s="6"/>
      <c r="G3" s="6"/>
    </row>
    <row r="4" spans="1:13" ht="13.5" thickBot="1" x14ac:dyDescent="0.25">
      <c r="B4" s="645"/>
      <c r="C4" s="645"/>
      <c r="D4" s="645"/>
      <c r="E4" s="645"/>
    </row>
    <row r="5" spans="1:13" ht="10.5" customHeight="1" x14ac:dyDescent="0.2">
      <c r="C5" s="9"/>
      <c r="D5" s="10"/>
      <c r="E5" s="10"/>
      <c r="F5" s="11"/>
      <c r="G5" s="127"/>
      <c r="H5" s="10"/>
      <c r="I5" s="10"/>
      <c r="J5" s="10"/>
      <c r="K5" s="10"/>
      <c r="L5" s="10"/>
      <c r="M5" s="47"/>
    </row>
    <row r="6" spans="1:13" ht="13.5" customHeight="1" x14ac:dyDescent="0.2">
      <c r="C6" s="13"/>
      <c r="D6" s="45"/>
      <c r="E6" s="46"/>
      <c r="H6" s="651" t="s">
        <v>72</v>
      </c>
      <c r="I6" s="652"/>
      <c r="J6" s="652"/>
      <c r="K6" s="652"/>
      <c r="L6" s="653"/>
      <c r="M6" s="31"/>
    </row>
    <row r="7" spans="1:13" ht="6.75" customHeight="1" x14ac:dyDescent="0.2">
      <c r="C7" s="13"/>
      <c r="D7" s="14"/>
      <c r="E7" s="29"/>
      <c r="F7" s="26"/>
      <c r="G7" s="26"/>
      <c r="H7" s="25"/>
      <c r="I7" s="30"/>
      <c r="J7" s="30"/>
      <c r="K7" s="30"/>
      <c r="L7" s="30"/>
      <c r="M7" s="31"/>
    </row>
    <row r="8" spans="1:13" ht="25.5" x14ac:dyDescent="0.2">
      <c r="C8" s="13"/>
      <c r="D8" s="14"/>
      <c r="E8" s="65" t="s">
        <v>99</v>
      </c>
      <c r="F8" s="111" t="s">
        <v>122</v>
      </c>
      <c r="G8" s="26"/>
      <c r="H8" s="111" t="s">
        <v>79</v>
      </c>
      <c r="I8" s="111" t="s">
        <v>80</v>
      </c>
      <c r="J8" s="111" t="s">
        <v>81</v>
      </c>
      <c r="K8" s="65" t="s">
        <v>82</v>
      </c>
      <c r="L8" s="112" t="s">
        <v>83</v>
      </c>
      <c r="M8" s="31"/>
    </row>
    <row r="9" spans="1:13" x14ac:dyDescent="0.2">
      <c r="C9" s="13"/>
      <c r="D9" s="14"/>
      <c r="E9" s="56"/>
      <c r="F9" s="159"/>
      <c r="G9" s="26"/>
      <c r="H9" s="159" t="s">
        <v>178</v>
      </c>
      <c r="I9" s="159" t="s">
        <v>178</v>
      </c>
      <c r="J9" s="159" t="s">
        <v>178</v>
      </c>
      <c r="K9" s="159" t="s">
        <v>178</v>
      </c>
      <c r="L9" s="159" t="s">
        <v>178</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WHC'!D12</f>
        <v>1</v>
      </c>
      <c r="E11" s="69" t="s">
        <v>318</v>
      </c>
      <c r="F11" s="70" t="s">
        <v>437</v>
      </c>
      <c r="G11" s="26"/>
      <c r="H11" s="71">
        <v>186810.78</v>
      </c>
      <c r="I11" s="71">
        <v>-47157</v>
      </c>
      <c r="J11" s="71">
        <v>0</v>
      </c>
      <c r="K11" s="71">
        <v>1135</v>
      </c>
      <c r="L11" s="72">
        <f>SUM(H11:K11)</f>
        <v>140788.78</v>
      </c>
      <c r="M11" s="31"/>
    </row>
    <row r="12" spans="1:13" ht="12" customHeight="1" x14ac:dyDescent="0.2">
      <c r="C12" s="13"/>
      <c r="D12" s="19">
        <f>'Revenue - WHC'!D13</f>
        <v>2</v>
      </c>
      <c r="E12" s="73" t="s">
        <v>410</v>
      </c>
      <c r="F12" s="74" t="s">
        <v>437</v>
      </c>
      <c r="G12" s="26"/>
      <c r="H12" s="75">
        <v>0</v>
      </c>
      <c r="I12" s="75">
        <v>567717</v>
      </c>
      <c r="J12" s="75">
        <v>0</v>
      </c>
      <c r="K12" s="75">
        <v>0</v>
      </c>
      <c r="L12" s="76">
        <f t="shared" ref="L12:L75" si="0">SUM(H12:K12)</f>
        <v>567717</v>
      </c>
      <c r="M12" s="31"/>
    </row>
    <row r="13" spans="1:13" ht="12" customHeight="1" x14ac:dyDescent="0.2">
      <c r="C13" s="13"/>
      <c r="D13" s="19">
        <f>'Revenue - WHC'!D14</f>
        <v>3</v>
      </c>
      <c r="E13" s="73" t="s">
        <v>411</v>
      </c>
      <c r="F13" s="74" t="s">
        <v>437</v>
      </c>
      <c r="G13" s="26"/>
      <c r="H13" s="75">
        <v>720599.82</v>
      </c>
      <c r="I13" s="75">
        <v>483172</v>
      </c>
      <c r="J13" s="75">
        <v>0</v>
      </c>
      <c r="K13" s="75">
        <v>86581.18</v>
      </c>
      <c r="L13" s="76">
        <f t="shared" si="0"/>
        <v>1290352.9999999998</v>
      </c>
      <c r="M13" s="31"/>
    </row>
    <row r="14" spans="1:13" ht="12" customHeight="1" x14ac:dyDescent="0.2">
      <c r="C14" s="13"/>
      <c r="D14" s="19">
        <f>'Revenue - WHC'!D15</f>
        <v>4</v>
      </c>
      <c r="E14" s="73" t="s">
        <v>319</v>
      </c>
      <c r="F14" s="74" t="s">
        <v>438</v>
      </c>
      <c r="G14" s="26"/>
      <c r="H14" s="75">
        <v>619875.9</v>
      </c>
      <c r="I14" s="75">
        <v>224800</v>
      </c>
      <c r="J14" s="75">
        <v>0</v>
      </c>
      <c r="K14" s="75">
        <v>9127</v>
      </c>
      <c r="L14" s="76">
        <f t="shared" si="0"/>
        <v>853802.9</v>
      </c>
      <c r="M14" s="31"/>
    </row>
    <row r="15" spans="1:13" ht="12" customHeight="1" x14ac:dyDescent="0.2">
      <c r="C15" s="13"/>
      <c r="D15" s="19">
        <f>'Revenue - WHC'!D16</f>
        <v>5</v>
      </c>
      <c r="E15" s="73" t="s">
        <v>320</v>
      </c>
      <c r="F15" s="74" t="s">
        <v>437</v>
      </c>
      <c r="G15" s="26"/>
      <c r="H15" s="75">
        <v>0</v>
      </c>
      <c r="I15" s="75">
        <v>56000</v>
      </c>
      <c r="J15" s="75">
        <v>0</v>
      </c>
      <c r="K15" s="75">
        <v>0</v>
      </c>
      <c r="L15" s="76">
        <f t="shared" si="0"/>
        <v>56000</v>
      </c>
      <c r="M15" s="31"/>
    </row>
    <row r="16" spans="1:13" ht="12" customHeight="1" x14ac:dyDescent="0.2">
      <c r="C16" s="13"/>
      <c r="D16" s="19">
        <f>'Revenue - WHC'!D17</f>
        <v>6</v>
      </c>
      <c r="E16" s="73" t="s">
        <v>412</v>
      </c>
      <c r="F16" s="74" t="s">
        <v>438</v>
      </c>
      <c r="G16" s="26"/>
      <c r="H16" s="75">
        <v>723254</v>
      </c>
      <c r="I16" s="75">
        <v>350980.65</v>
      </c>
      <c r="J16" s="75">
        <v>0</v>
      </c>
      <c r="K16" s="75">
        <v>3661938.26</v>
      </c>
      <c r="L16" s="76">
        <f t="shared" si="0"/>
        <v>4736172.91</v>
      </c>
      <c r="M16" s="31"/>
    </row>
    <row r="17" spans="3:13" ht="12" customHeight="1" x14ac:dyDescent="0.2">
      <c r="C17" s="13"/>
      <c r="D17" s="19">
        <f>'Revenue - WHC'!D18</f>
        <v>7</v>
      </c>
      <c r="E17" s="73" t="s">
        <v>322</v>
      </c>
      <c r="F17" s="74" t="s">
        <v>437</v>
      </c>
      <c r="G17" s="26"/>
      <c r="H17" s="75">
        <v>947292.95</v>
      </c>
      <c r="I17" s="75">
        <v>184524.79999999999</v>
      </c>
      <c r="J17" s="75">
        <v>0</v>
      </c>
      <c r="K17" s="75">
        <v>26989</v>
      </c>
      <c r="L17" s="76">
        <f t="shared" si="0"/>
        <v>1158806.75</v>
      </c>
      <c r="M17" s="31"/>
    </row>
    <row r="18" spans="3:13" ht="12" customHeight="1" x14ac:dyDescent="0.2">
      <c r="C18" s="13"/>
      <c r="D18" s="19">
        <f>'Revenue - WHC'!D19</f>
        <v>8</v>
      </c>
      <c r="E18" s="73" t="s">
        <v>323</v>
      </c>
      <c r="F18" s="74" t="s">
        <v>439</v>
      </c>
      <c r="G18" s="26"/>
      <c r="H18" s="75">
        <v>1063718.45</v>
      </c>
      <c r="I18" s="75">
        <v>-204160</v>
      </c>
      <c r="J18" s="75">
        <v>0</v>
      </c>
      <c r="K18" s="75">
        <v>40005</v>
      </c>
      <c r="L18" s="76">
        <f t="shared" si="0"/>
        <v>899563.45</v>
      </c>
      <c r="M18" s="31"/>
    </row>
    <row r="19" spans="3:13" ht="12" customHeight="1" x14ac:dyDescent="0.2">
      <c r="C19" s="13"/>
      <c r="D19" s="19">
        <f>'Revenue - WHC'!D20</f>
        <v>9</v>
      </c>
      <c r="E19" s="73" t="s">
        <v>324</v>
      </c>
      <c r="F19" s="74" t="s">
        <v>438</v>
      </c>
      <c r="G19" s="26"/>
      <c r="H19" s="75">
        <v>1077837.3999999999</v>
      </c>
      <c r="I19" s="75">
        <v>1777977</v>
      </c>
      <c r="J19" s="75">
        <v>0</v>
      </c>
      <c r="K19" s="75">
        <v>13183</v>
      </c>
      <c r="L19" s="76">
        <f t="shared" si="0"/>
        <v>2868997.4</v>
      </c>
      <c r="M19" s="31"/>
    </row>
    <row r="20" spans="3:13" ht="12" customHeight="1" x14ac:dyDescent="0.2">
      <c r="C20" s="13"/>
      <c r="D20" s="19">
        <f>'Revenue - WHC'!D21</f>
        <v>10</v>
      </c>
      <c r="E20" s="73" t="s">
        <v>325</v>
      </c>
      <c r="F20" s="74" t="s">
        <v>438</v>
      </c>
      <c r="G20" s="26"/>
      <c r="H20" s="75">
        <v>450269.11</v>
      </c>
      <c r="I20" s="75">
        <v>28410</v>
      </c>
      <c r="J20" s="75">
        <v>0</v>
      </c>
      <c r="K20" s="75">
        <v>15465</v>
      </c>
      <c r="L20" s="76">
        <f t="shared" si="0"/>
        <v>494144.11</v>
      </c>
      <c r="M20" s="31"/>
    </row>
    <row r="21" spans="3:13" ht="12" customHeight="1" x14ac:dyDescent="0.2">
      <c r="C21" s="13"/>
      <c r="D21" s="19">
        <f>'Revenue - WHC'!D22</f>
        <v>11</v>
      </c>
      <c r="E21" s="73" t="s">
        <v>326</v>
      </c>
      <c r="F21" s="74" t="s">
        <v>438</v>
      </c>
      <c r="G21" s="26"/>
      <c r="H21" s="75">
        <v>372229.7</v>
      </c>
      <c r="I21" s="75">
        <v>169933</v>
      </c>
      <c r="J21" s="75">
        <v>0</v>
      </c>
      <c r="K21" s="75">
        <v>9410</v>
      </c>
      <c r="L21" s="76">
        <f t="shared" si="0"/>
        <v>551572.69999999995</v>
      </c>
      <c r="M21" s="31"/>
    </row>
    <row r="22" spans="3:13" ht="12" customHeight="1" x14ac:dyDescent="0.2">
      <c r="C22" s="13"/>
      <c r="D22" s="19">
        <f>'Revenue - WHC'!D23</f>
        <v>12</v>
      </c>
      <c r="E22" s="73" t="s">
        <v>413</v>
      </c>
      <c r="F22" s="74" t="s">
        <v>437</v>
      </c>
      <c r="G22" s="26"/>
      <c r="H22" s="75">
        <v>100387.26</v>
      </c>
      <c r="I22" s="75">
        <v>661749</v>
      </c>
      <c r="J22" s="75">
        <v>0</v>
      </c>
      <c r="K22" s="75">
        <v>1874665</v>
      </c>
      <c r="L22" s="76">
        <f t="shared" si="0"/>
        <v>2636801.2599999998</v>
      </c>
      <c r="M22" s="31"/>
    </row>
    <row r="23" spans="3:13" ht="12" customHeight="1" x14ac:dyDescent="0.2">
      <c r="C23" s="13"/>
      <c r="D23" s="19">
        <f>'Revenue - WHC'!D24</f>
        <v>13</v>
      </c>
      <c r="E23" s="73" t="s">
        <v>327</v>
      </c>
      <c r="F23" s="74" t="s">
        <v>438</v>
      </c>
      <c r="G23" s="26"/>
      <c r="H23" s="75">
        <v>955624.88</v>
      </c>
      <c r="I23" s="75">
        <v>85803</v>
      </c>
      <c r="J23" s="75">
        <v>0</v>
      </c>
      <c r="K23" s="75">
        <v>8738</v>
      </c>
      <c r="L23" s="76">
        <f t="shared" si="0"/>
        <v>1050165.8799999999</v>
      </c>
      <c r="M23" s="31"/>
    </row>
    <row r="24" spans="3:13" ht="12" customHeight="1" x14ac:dyDescent="0.2">
      <c r="C24" s="13"/>
      <c r="D24" s="19">
        <f>'Revenue - WHC'!D25</f>
        <v>14</v>
      </c>
      <c r="E24" s="73" t="s">
        <v>328</v>
      </c>
      <c r="F24" s="74" t="s">
        <v>437</v>
      </c>
      <c r="G24" s="26"/>
      <c r="H24" s="75">
        <v>2585883.65</v>
      </c>
      <c r="I24" s="75">
        <v>719703</v>
      </c>
      <c r="J24" s="75">
        <v>0</v>
      </c>
      <c r="K24" s="75">
        <v>846553.4</v>
      </c>
      <c r="L24" s="76">
        <f t="shared" si="0"/>
        <v>4152140.05</v>
      </c>
      <c r="M24" s="31"/>
    </row>
    <row r="25" spans="3:13" ht="12" customHeight="1" x14ac:dyDescent="0.2">
      <c r="C25" s="13"/>
      <c r="D25" s="19">
        <f>'Revenue - WHC'!D26</f>
        <v>15</v>
      </c>
      <c r="E25" s="73" t="s">
        <v>329</v>
      </c>
      <c r="F25" s="74" t="s">
        <v>439</v>
      </c>
      <c r="G25" s="26"/>
      <c r="H25" s="75">
        <v>472958.12</v>
      </c>
      <c r="I25" s="75">
        <v>137004</v>
      </c>
      <c r="J25" s="75">
        <v>0</v>
      </c>
      <c r="K25" s="75">
        <v>11241</v>
      </c>
      <c r="L25" s="76">
        <f t="shared" si="0"/>
        <v>621203.12</v>
      </c>
      <c r="M25" s="31"/>
    </row>
    <row r="26" spans="3:13" ht="12" customHeight="1" x14ac:dyDescent="0.2">
      <c r="C26" s="13"/>
      <c r="D26" s="19">
        <f>'Revenue - WHC'!D27</f>
        <v>16</v>
      </c>
      <c r="E26" s="73" t="s">
        <v>414</v>
      </c>
      <c r="F26" s="74" t="s">
        <v>439</v>
      </c>
      <c r="G26" s="26"/>
      <c r="H26" s="75">
        <v>610085.43000000005</v>
      </c>
      <c r="I26" s="75">
        <v>118915</v>
      </c>
      <c r="J26" s="75">
        <v>0</v>
      </c>
      <c r="K26" s="75">
        <v>13150</v>
      </c>
      <c r="L26" s="76">
        <f t="shared" si="0"/>
        <v>742150.43</v>
      </c>
      <c r="M26" s="31"/>
    </row>
    <row r="27" spans="3:13" ht="12" customHeight="1" x14ac:dyDescent="0.2">
      <c r="C27" s="13"/>
      <c r="D27" s="19">
        <f>'Revenue - WHC'!D28</f>
        <v>17</v>
      </c>
      <c r="E27" s="73" t="s">
        <v>330</v>
      </c>
      <c r="F27" s="74" t="s">
        <v>437</v>
      </c>
      <c r="G27" s="26"/>
      <c r="H27" s="75">
        <v>677132</v>
      </c>
      <c r="I27" s="75">
        <v>251596</v>
      </c>
      <c r="J27" s="75">
        <v>0</v>
      </c>
      <c r="K27" s="75">
        <v>392490</v>
      </c>
      <c r="L27" s="76">
        <f t="shared" si="0"/>
        <v>1321218</v>
      </c>
      <c r="M27" s="31"/>
    </row>
    <row r="28" spans="3:13" ht="12" customHeight="1" x14ac:dyDescent="0.2">
      <c r="C28" s="13"/>
      <c r="D28" s="19">
        <f>'Revenue - WHC'!D29</f>
        <v>18</v>
      </c>
      <c r="E28" s="73" t="s">
        <v>331</v>
      </c>
      <c r="F28" s="74" t="s">
        <v>439</v>
      </c>
      <c r="G28" s="26"/>
      <c r="H28" s="75">
        <v>574397.09</v>
      </c>
      <c r="I28" s="75">
        <v>109889</v>
      </c>
      <c r="J28" s="75">
        <v>0</v>
      </c>
      <c r="K28" s="75">
        <v>10958</v>
      </c>
      <c r="L28" s="76">
        <f t="shared" si="0"/>
        <v>695244.09</v>
      </c>
      <c r="M28" s="31"/>
    </row>
    <row r="29" spans="3:13" ht="12" customHeight="1" x14ac:dyDescent="0.2">
      <c r="C29" s="13"/>
      <c r="D29" s="19">
        <f>'Revenue - WHC'!D30</f>
        <v>19</v>
      </c>
      <c r="E29" s="73" t="s">
        <v>332</v>
      </c>
      <c r="F29" s="74" t="s">
        <v>439</v>
      </c>
      <c r="G29" s="26"/>
      <c r="H29" s="75">
        <v>465918.79</v>
      </c>
      <c r="I29" s="75">
        <v>78150</v>
      </c>
      <c r="J29" s="75">
        <v>0</v>
      </c>
      <c r="K29" s="75">
        <v>33795</v>
      </c>
      <c r="L29" s="76">
        <f t="shared" si="0"/>
        <v>577863.79</v>
      </c>
      <c r="M29" s="31"/>
    </row>
    <row r="30" spans="3:13" ht="12" customHeight="1" x14ac:dyDescent="0.2">
      <c r="C30" s="13"/>
      <c r="D30" s="19">
        <f>'Revenue - WHC'!D31</f>
        <v>20</v>
      </c>
      <c r="E30" s="73" t="s">
        <v>333</v>
      </c>
      <c r="F30" s="74" t="s">
        <v>438</v>
      </c>
      <c r="G30" s="26"/>
      <c r="H30" s="75">
        <v>505141.74</v>
      </c>
      <c r="I30" s="75">
        <v>61671</v>
      </c>
      <c r="J30" s="75">
        <v>0</v>
      </c>
      <c r="K30" s="75">
        <v>10914</v>
      </c>
      <c r="L30" s="76">
        <f t="shared" si="0"/>
        <v>577726.74</v>
      </c>
      <c r="M30" s="31"/>
    </row>
    <row r="31" spans="3:13" ht="12" customHeight="1" x14ac:dyDescent="0.2">
      <c r="C31" s="13"/>
      <c r="D31" s="19">
        <f>'Revenue - WHC'!D32</f>
        <v>21</v>
      </c>
      <c r="E31" s="73" t="s">
        <v>334</v>
      </c>
      <c r="F31" s="74" t="s">
        <v>438</v>
      </c>
      <c r="G31" s="26"/>
      <c r="H31" s="75">
        <v>634444.66</v>
      </c>
      <c r="I31" s="75">
        <v>109890</v>
      </c>
      <c r="J31" s="75">
        <v>0</v>
      </c>
      <c r="K31" s="75">
        <v>10937</v>
      </c>
      <c r="L31" s="76">
        <f t="shared" si="0"/>
        <v>755271.66</v>
      </c>
      <c r="M31" s="31"/>
    </row>
    <row r="32" spans="3:13" ht="12" customHeight="1" x14ac:dyDescent="0.2">
      <c r="C32" s="13"/>
      <c r="D32" s="19">
        <f>'Revenue - WHC'!D33</f>
        <v>22</v>
      </c>
      <c r="E32" s="73" t="s">
        <v>335</v>
      </c>
      <c r="F32" s="74" t="s">
        <v>437</v>
      </c>
      <c r="G32" s="26"/>
      <c r="H32" s="75">
        <v>291932.83</v>
      </c>
      <c r="I32" s="75">
        <v>-751.96</v>
      </c>
      <c r="J32" s="75">
        <v>0</v>
      </c>
      <c r="K32" s="75">
        <v>106202</v>
      </c>
      <c r="L32" s="76">
        <f t="shared" si="0"/>
        <v>397382.87</v>
      </c>
      <c r="M32" s="31"/>
    </row>
    <row r="33" spans="3:13" ht="12" customHeight="1" x14ac:dyDescent="0.2">
      <c r="C33" s="13"/>
      <c r="D33" s="19">
        <f>'Revenue - WHC'!D34</f>
        <v>23</v>
      </c>
      <c r="E33" s="73" t="s">
        <v>440</v>
      </c>
      <c r="F33" s="74" t="s">
        <v>437</v>
      </c>
      <c r="G33" s="26"/>
      <c r="H33" s="75">
        <v>793610.07</v>
      </c>
      <c r="I33" s="75">
        <v>44000</v>
      </c>
      <c r="J33" s="75">
        <v>0</v>
      </c>
      <c r="K33" s="75">
        <v>68574</v>
      </c>
      <c r="L33" s="76">
        <f t="shared" si="0"/>
        <v>906184.07</v>
      </c>
      <c r="M33" s="31"/>
    </row>
    <row r="34" spans="3:13" ht="12" customHeight="1" x14ac:dyDescent="0.2">
      <c r="C34" s="13"/>
      <c r="D34" s="19">
        <f>'Revenue - WHC'!D35</f>
        <v>24</v>
      </c>
      <c r="E34" s="73" t="s">
        <v>336</v>
      </c>
      <c r="F34" s="74" t="s">
        <v>438</v>
      </c>
      <c r="G34" s="26"/>
      <c r="H34" s="75">
        <v>861514.27</v>
      </c>
      <c r="I34" s="75">
        <v>583750.17000000004</v>
      </c>
      <c r="J34" s="75">
        <v>0</v>
      </c>
      <c r="K34" s="75">
        <v>13484</v>
      </c>
      <c r="L34" s="76">
        <f t="shared" si="0"/>
        <v>1458748.44</v>
      </c>
      <c r="M34" s="31"/>
    </row>
    <row r="35" spans="3:13" ht="12" customHeight="1" x14ac:dyDescent="0.2">
      <c r="C35" s="13"/>
      <c r="D35" s="19">
        <f>'Revenue - WHC'!D36</f>
        <v>25</v>
      </c>
      <c r="E35" s="73" t="s">
        <v>337</v>
      </c>
      <c r="F35" s="74" t="s">
        <v>438</v>
      </c>
      <c r="G35" s="26"/>
      <c r="H35" s="75">
        <v>372861.35</v>
      </c>
      <c r="I35" s="75">
        <v>55100</v>
      </c>
      <c r="J35" s="75">
        <v>0</v>
      </c>
      <c r="K35" s="75">
        <v>1100</v>
      </c>
      <c r="L35" s="76">
        <f t="shared" si="0"/>
        <v>429061.35</v>
      </c>
      <c r="M35" s="31"/>
    </row>
    <row r="36" spans="3:13" ht="12" customHeight="1" x14ac:dyDescent="0.2">
      <c r="C36" s="13"/>
      <c r="D36" s="19">
        <f>'Revenue - WHC'!D37</f>
        <v>26</v>
      </c>
      <c r="E36" s="73" t="s">
        <v>338</v>
      </c>
      <c r="F36" s="74" t="s">
        <v>438</v>
      </c>
      <c r="G36" s="26"/>
      <c r="H36" s="75">
        <v>569564.99</v>
      </c>
      <c r="I36" s="75">
        <v>50350</v>
      </c>
      <c r="J36" s="75">
        <v>0</v>
      </c>
      <c r="K36" s="75">
        <v>21387</v>
      </c>
      <c r="L36" s="76">
        <f t="shared" si="0"/>
        <v>641301.99</v>
      </c>
      <c r="M36" s="31"/>
    </row>
    <row r="37" spans="3:13" ht="12" customHeight="1" x14ac:dyDescent="0.2">
      <c r="C37" s="13"/>
      <c r="D37" s="19">
        <f>'Revenue - WHC'!D38</f>
        <v>27</v>
      </c>
      <c r="E37" s="73" t="s">
        <v>339</v>
      </c>
      <c r="F37" s="74" t="s">
        <v>439</v>
      </c>
      <c r="G37" s="26"/>
      <c r="H37" s="75">
        <v>2908629.47</v>
      </c>
      <c r="I37" s="75">
        <v>226580</v>
      </c>
      <c r="J37" s="75">
        <v>0</v>
      </c>
      <c r="K37" s="75">
        <v>45965</v>
      </c>
      <c r="L37" s="76">
        <f t="shared" si="0"/>
        <v>3181174.47</v>
      </c>
      <c r="M37" s="31"/>
    </row>
    <row r="38" spans="3:13" ht="12" customHeight="1" x14ac:dyDescent="0.2">
      <c r="C38" s="13"/>
      <c r="D38" s="19">
        <f>'Revenue - WHC'!D39</f>
        <v>28</v>
      </c>
      <c r="E38" s="73" t="s">
        <v>340</v>
      </c>
      <c r="F38" s="74" t="s">
        <v>438</v>
      </c>
      <c r="G38" s="26"/>
      <c r="H38" s="75">
        <v>668594.13</v>
      </c>
      <c r="I38" s="75">
        <v>22500</v>
      </c>
      <c r="J38" s="75">
        <v>0</v>
      </c>
      <c r="K38" s="75">
        <v>6204</v>
      </c>
      <c r="L38" s="76">
        <f t="shared" si="0"/>
        <v>697298.13</v>
      </c>
      <c r="M38" s="31"/>
    </row>
    <row r="39" spans="3:13" ht="12" customHeight="1" x14ac:dyDescent="0.2">
      <c r="C39" s="13"/>
      <c r="D39" s="19">
        <f>'Revenue - WHC'!D40</f>
        <v>29</v>
      </c>
      <c r="E39" s="73" t="s">
        <v>341</v>
      </c>
      <c r="F39" s="74" t="s">
        <v>438</v>
      </c>
      <c r="G39" s="26"/>
      <c r="H39" s="75">
        <v>989738.14</v>
      </c>
      <c r="I39" s="75">
        <v>334200</v>
      </c>
      <c r="J39" s="75">
        <v>0</v>
      </c>
      <c r="K39" s="75">
        <v>9000</v>
      </c>
      <c r="L39" s="76">
        <f t="shared" si="0"/>
        <v>1332938.1400000001</v>
      </c>
      <c r="M39" s="31"/>
    </row>
    <row r="40" spans="3:13" ht="12" customHeight="1" x14ac:dyDescent="0.2">
      <c r="C40" s="13"/>
      <c r="D40" s="19">
        <f>'Revenue - WHC'!D41</f>
        <v>30</v>
      </c>
      <c r="E40" s="73" t="s">
        <v>342</v>
      </c>
      <c r="F40" s="74" t="s">
        <v>437</v>
      </c>
      <c r="G40" s="26"/>
      <c r="H40" s="75">
        <v>1012911.56</v>
      </c>
      <c r="I40" s="75">
        <v>105213.63</v>
      </c>
      <c r="J40" s="75">
        <v>0</v>
      </c>
      <c r="K40" s="75">
        <v>45549.35</v>
      </c>
      <c r="L40" s="76">
        <f t="shared" si="0"/>
        <v>1163674.54</v>
      </c>
      <c r="M40" s="31"/>
    </row>
    <row r="41" spans="3:13" ht="12" customHeight="1" x14ac:dyDescent="0.2">
      <c r="C41" s="13"/>
      <c r="D41" s="19">
        <f>'Revenue - WHC'!D42</f>
        <v>31</v>
      </c>
      <c r="E41" s="73" t="s">
        <v>343</v>
      </c>
      <c r="F41" s="74" t="s">
        <v>437</v>
      </c>
      <c r="G41" s="26"/>
      <c r="H41" s="75">
        <v>801081.42</v>
      </c>
      <c r="I41" s="75">
        <v>579137.36</v>
      </c>
      <c r="J41" s="75">
        <v>0</v>
      </c>
      <c r="K41" s="75">
        <v>32433.48</v>
      </c>
      <c r="L41" s="76">
        <f t="shared" si="0"/>
        <v>1412652.26</v>
      </c>
      <c r="M41" s="31"/>
    </row>
    <row r="42" spans="3:13" ht="12" customHeight="1" x14ac:dyDescent="0.2">
      <c r="C42" s="13"/>
      <c r="D42" s="19">
        <f>'Revenue - WHC'!D43</f>
        <v>32</v>
      </c>
      <c r="E42" s="73" t="s">
        <v>344</v>
      </c>
      <c r="F42" s="74" t="s">
        <v>437</v>
      </c>
      <c r="G42" s="26"/>
      <c r="H42" s="75">
        <v>59338.59</v>
      </c>
      <c r="I42" s="75">
        <v>13636</v>
      </c>
      <c r="J42" s="75">
        <v>0</v>
      </c>
      <c r="K42" s="75">
        <v>43100</v>
      </c>
      <c r="L42" s="76">
        <f t="shared" si="0"/>
        <v>116074.59</v>
      </c>
      <c r="M42" s="31"/>
    </row>
    <row r="43" spans="3:13" ht="12" customHeight="1" x14ac:dyDescent="0.2">
      <c r="C43" s="13"/>
      <c r="D43" s="19">
        <f>'Revenue - WHC'!D44</f>
        <v>33</v>
      </c>
      <c r="E43" s="73" t="s">
        <v>345</v>
      </c>
      <c r="F43" s="74" t="s">
        <v>438</v>
      </c>
      <c r="G43" s="26"/>
      <c r="H43" s="75">
        <v>276037.76000000001</v>
      </c>
      <c r="I43" s="75">
        <v>45000</v>
      </c>
      <c r="J43" s="75">
        <v>0</v>
      </c>
      <c r="K43" s="75">
        <v>8965</v>
      </c>
      <c r="L43" s="76">
        <f t="shared" si="0"/>
        <v>330002.76</v>
      </c>
      <c r="M43" s="31"/>
    </row>
    <row r="44" spans="3:13" ht="12" customHeight="1" x14ac:dyDescent="0.2">
      <c r="C44" s="13"/>
      <c r="D44" s="19">
        <f>'Revenue - WHC'!D45</f>
        <v>34</v>
      </c>
      <c r="E44" s="73" t="s">
        <v>346</v>
      </c>
      <c r="F44" s="74" t="s">
        <v>437</v>
      </c>
      <c r="G44" s="26"/>
      <c r="H44" s="75">
        <v>1609658.31</v>
      </c>
      <c r="I44" s="75">
        <v>5963470</v>
      </c>
      <c r="J44" s="75">
        <v>0</v>
      </c>
      <c r="K44" s="75">
        <v>138946</v>
      </c>
      <c r="L44" s="76">
        <f t="shared" si="0"/>
        <v>7712074.3100000005</v>
      </c>
      <c r="M44" s="31"/>
    </row>
    <row r="45" spans="3:13" ht="12" customHeight="1" x14ac:dyDescent="0.2">
      <c r="C45" s="13"/>
      <c r="D45" s="19">
        <f>'Revenue - WHC'!D46</f>
        <v>35</v>
      </c>
      <c r="E45" s="73" t="s">
        <v>415</v>
      </c>
      <c r="F45" s="74" t="s">
        <v>437</v>
      </c>
      <c r="G45" s="26"/>
      <c r="H45" s="75">
        <v>1064381.68</v>
      </c>
      <c r="I45" s="75">
        <v>-148226</v>
      </c>
      <c r="J45" s="75">
        <v>0</v>
      </c>
      <c r="K45" s="75">
        <v>85410</v>
      </c>
      <c r="L45" s="76">
        <f t="shared" si="0"/>
        <v>1001565.6799999999</v>
      </c>
      <c r="M45" s="31"/>
    </row>
    <row r="46" spans="3:13" ht="12" customHeight="1" x14ac:dyDescent="0.2">
      <c r="C46" s="13"/>
      <c r="D46" s="19">
        <f>'Revenue - WHC'!D47</f>
        <v>36</v>
      </c>
      <c r="E46" s="73" t="s">
        <v>347</v>
      </c>
      <c r="F46" s="74" t="s">
        <v>438</v>
      </c>
      <c r="G46" s="26"/>
      <c r="H46" s="75">
        <v>1894803.1</v>
      </c>
      <c r="I46" s="75">
        <v>833550</v>
      </c>
      <c r="J46" s="75">
        <v>0</v>
      </c>
      <c r="K46" s="75">
        <v>-181347</v>
      </c>
      <c r="L46" s="76">
        <f t="shared" si="0"/>
        <v>2547006.1</v>
      </c>
      <c r="M46" s="31"/>
    </row>
    <row r="47" spans="3:13" ht="12" customHeight="1" x14ac:dyDescent="0.2">
      <c r="C47" s="13"/>
      <c r="D47" s="19">
        <f>'Revenue - WHC'!D48</f>
        <v>37</v>
      </c>
      <c r="E47" s="73" t="s">
        <v>348</v>
      </c>
      <c r="F47" s="74" t="s">
        <v>437</v>
      </c>
      <c r="G47" s="26"/>
      <c r="H47" s="75">
        <v>209650.13</v>
      </c>
      <c r="I47" s="75">
        <v>67300</v>
      </c>
      <c r="J47" s="75">
        <v>0</v>
      </c>
      <c r="K47" s="75">
        <v>7716</v>
      </c>
      <c r="L47" s="76">
        <f t="shared" si="0"/>
        <v>284666.13</v>
      </c>
      <c r="M47" s="31"/>
    </row>
    <row r="48" spans="3:13" ht="12" customHeight="1" x14ac:dyDescent="0.2">
      <c r="C48" s="13"/>
      <c r="D48" s="19">
        <f>'Revenue - WHC'!D49</f>
        <v>38</v>
      </c>
      <c r="E48" s="73" t="s">
        <v>349</v>
      </c>
      <c r="F48" s="74" t="s">
        <v>438</v>
      </c>
      <c r="G48" s="26"/>
      <c r="H48" s="75">
        <v>1223249.3600000001</v>
      </c>
      <c r="I48" s="75">
        <v>4364541.2</v>
      </c>
      <c r="J48" s="75">
        <v>0</v>
      </c>
      <c r="K48" s="75">
        <v>124093.93</v>
      </c>
      <c r="L48" s="76">
        <f t="shared" si="0"/>
        <v>5711884.4900000002</v>
      </c>
      <c r="M48" s="31"/>
    </row>
    <row r="49" spans="3:13" ht="12" customHeight="1" x14ac:dyDescent="0.2">
      <c r="C49" s="13"/>
      <c r="D49" s="19">
        <f>'Revenue - WHC'!D50</f>
        <v>39</v>
      </c>
      <c r="E49" s="73" t="s">
        <v>350</v>
      </c>
      <c r="F49" s="74" t="s">
        <v>437</v>
      </c>
      <c r="G49" s="26"/>
      <c r="H49" s="75">
        <v>85006.54</v>
      </c>
      <c r="I49" s="75">
        <v>42250</v>
      </c>
      <c r="J49" s="75">
        <v>0</v>
      </c>
      <c r="K49" s="75">
        <v>417200</v>
      </c>
      <c r="L49" s="76">
        <f t="shared" si="0"/>
        <v>544456.54</v>
      </c>
      <c r="M49" s="31"/>
    </row>
    <row r="50" spans="3:13" ht="12" customHeight="1" x14ac:dyDescent="0.2">
      <c r="C50" s="13"/>
      <c r="D50" s="19">
        <f>'Revenue - WHC'!D51</f>
        <v>40</v>
      </c>
      <c r="E50" s="73" t="s">
        <v>416</v>
      </c>
      <c r="F50" s="74" t="s">
        <v>437</v>
      </c>
      <c r="G50" s="26"/>
      <c r="H50" s="75">
        <v>0</v>
      </c>
      <c r="I50" s="75">
        <v>0</v>
      </c>
      <c r="J50" s="75">
        <v>0</v>
      </c>
      <c r="K50" s="75">
        <v>2194703</v>
      </c>
      <c r="L50" s="76">
        <f t="shared" si="0"/>
        <v>2194703</v>
      </c>
      <c r="M50" s="31"/>
    </row>
    <row r="51" spans="3:13" ht="12" customHeight="1" x14ac:dyDescent="0.2">
      <c r="C51" s="13"/>
      <c r="D51" s="19">
        <f>'Revenue - WHC'!D52</f>
        <v>41</v>
      </c>
      <c r="E51" s="73" t="s">
        <v>417</v>
      </c>
      <c r="F51" s="74" t="s">
        <v>437</v>
      </c>
      <c r="G51" s="26"/>
      <c r="H51" s="75">
        <v>970965.06</v>
      </c>
      <c r="I51" s="75">
        <v>233854.72</v>
      </c>
      <c r="J51" s="75">
        <v>0</v>
      </c>
      <c r="K51" s="75">
        <v>49106.68</v>
      </c>
      <c r="L51" s="76">
        <f t="shared" si="0"/>
        <v>1253926.46</v>
      </c>
      <c r="M51" s="31"/>
    </row>
    <row r="52" spans="3:13" ht="12" customHeight="1" x14ac:dyDescent="0.2">
      <c r="C52" s="13"/>
      <c r="D52" s="19">
        <f>'Revenue - WHC'!D53</f>
        <v>42</v>
      </c>
      <c r="E52" s="73" t="s">
        <v>418</v>
      </c>
      <c r="F52" s="74" t="s">
        <v>437</v>
      </c>
      <c r="G52" s="26"/>
      <c r="H52" s="75">
        <v>549724.5</v>
      </c>
      <c r="I52" s="75">
        <v>31800</v>
      </c>
      <c r="J52" s="75">
        <v>0</v>
      </c>
      <c r="K52" s="75">
        <v>5658</v>
      </c>
      <c r="L52" s="76">
        <f t="shared" si="0"/>
        <v>587182.5</v>
      </c>
      <c r="M52" s="31"/>
    </row>
    <row r="53" spans="3:13" ht="12" customHeight="1" x14ac:dyDescent="0.2">
      <c r="C53" s="13"/>
      <c r="D53" s="19">
        <f>'Revenue - WHC'!D54</f>
        <v>43</v>
      </c>
      <c r="E53" s="73" t="s">
        <v>351</v>
      </c>
      <c r="F53" s="74" t="s">
        <v>437</v>
      </c>
      <c r="G53" s="26"/>
      <c r="H53" s="75">
        <v>10479483.130000001</v>
      </c>
      <c r="I53" s="75">
        <v>1196552.97</v>
      </c>
      <c r="J53" s="75">
        <v>0</v>
      </c>
      <c r="K53" s="75">
        <v>766685.6</v>
      </c>
      <c r="L53" s="76">
        <f t="shared" si="0"/>
        <v>12442721.700000001</v>
      </c>
      <c r="M53" s="31"/>
    </row>
    <row r="54" spans="3:13" ht="12" customHeight="1" x14ac:dyDescent="0.2">
      <c r="C54" s="13"/>
      <c r="D54" s="19">
        <f>'Revenue - WHC'!D55</f>
        <v>44</v>
      </c>
      <c r="E54" s="73" t="s">
        <v>352</v>
      </c>
      <c r="F54" s="74" t="s">
        <v>438</v>
      </c>
      <c r="G54" s="26"/>
      <c r="H54" s="75">
        <v>1436591.32</v>
      </c>
      <c r="I54" s="75">
        <v>629400</v>
      </c>
      <c r="J54" s="75">
        <v>0</v>
      </c>
      <c r="K54" s="75">
        <v>31377</v>
      </c>
      <c r="L54" s="76">
        <f t="shared" si="0"/>
        <v>2097368.3200000003</v>
      </c>
      <c r="M54" s="31"/>
    </row>
    <row r="55" spans="3:13" ht="12" customHeight="1" x14ac:dyDescent="0.2">
      <c r="C55" s="13"/>
      <c r="D55" s="19">
        <f>'Revenue - WHC'!D56</f>
        <v>45</v>
      </c>
      <c r="E55" s="73" t="s">
        <v>353</v>
      </c>
      <c r="F55" s="74" t="s">
        <v>438</v>
      </c>
      <c r="G55" s="26"/>
      <c r="H55" s="75">
        <v>1256211.83</v>
      </c>
      <c r="I55" s="75">
        <v>733984.9</v>
      </c>
      <c r="J55" s="75">
        <v>0</v>
      </c>
      <c r="K55" s="75">
        <v>4327.38</v>
      </c>
      <c r="L55" s="76">
        <f t="shared" si="0"/>
        <v>1994524.1099999999</v>
      </c>
      <c r="M55" s="31"/>
    </row>
    <row r="56" spans="3:13" ht="12" customHeight="1" x14ac:dyDescent="0.2">
      <c r="C56" s="13"/>
      <c r="D56" s="19">
        <f>'Revenue - WHC'!D57</f>
        <v>46</v>
      </c>
      <c r="E56" s="73" t="s">
        <v>419</v>
      </c>
      <c r="F56" s="74" t="s">
        <v>439</v>
      </c>
      <c r="G56" s="26"/>
      <c r="H56" s="75">
        <v>327317.61</v>
      </c>
      <c r="I56" s="75">
        <v>-48288</v>
      </c>
      <c r="J56" s="75">
        <v>0</v>
      </c>
      <c r="K56" s="75">
        <v>7673</v>
      </c>
      <c r="L56" s="76">
        <f t="shared" si="0"/>
        <v>286702.61</v>
      </c>
      <c r="M56" s="31"/>
    </row>
    <row r="57" spans="3:13" ht="12" customHeight="1" x14ac:dyDescent="0.2">
      <c r="C57" s="13"/>
      <c r="D57" s="19">
        <f>'Revenue - WHC'!D58</f>
        <v>47</v>
      </c>
      <c r="E57" s="73" t="s">
        <v>354</v>
      </c>
      <c r="F57" s="74" t="s">
        <v>438</v>
      </c>
      <c r="G57" s="26"/>
      <c r="H57" s="75">
        <v>394195.23</v>
      </c>
      <c r="I57" s="75">
        <v>-54850</v>
      </c>
      <c r="J57" s="75">
        <v>0</v>
      </c>
      <c r="K57" s="75">
        <v>11546</v>
      </c>
      <c r="L57" s="76">
        <f t="shared" si="0"/>
        <v>350891.23</v>
      </c>
      <c r="M57" s="31"/>
    </row>
    <row r="58" spans="3:13" ht="12" customHeight="1" x14ac:dyDescent="0.2">
      <c r="C58" s="13"/>
      <c r="D58" s="19">
        <f>'Revenue - WHC'!D59</f>
        <v>48</v>
      </c>
      <c r="E58" s="73" t="s">
        <v>355</v>
      </c>
      <c r="F58" s="74" t="s">
        <v>437</v>
      </c>
      <c r="G58" s="26"/>
      <c r="H58" s="75">
        <v>14547014.039999999</v>
      </c>
      <c r="I58" s="75">
        <v>1650159</v>
      </c>
      <c r="J58" s="75">
        <v>0</v>
      </c>
      <c r="K58" s="75">
        <v>459423</v>
      </c>
      <c r="L58" s="76">
        <f t="shared" si="0"/>
        <v>16656596.039999999</v>
      </c>
      <c r="M58" s="31"/>
    </row>
    <row r="59" spans="3:13" ht="12" customHeight="1" x14ac:dyDescent="0.2">
      <c r="C59" s="13"/>
      <c r="D59" s="19">
        <f>'Revenue - WHC'!D60</f>
        <v>49</v>
      </c>
      <c r="E59" s="73" t="s">
        <v>356</v>
      </c>
      <c r="F59" s="74" t="s">
        <v>437</v>
      </c>
      <c r="G59" s="26"/>
      <c r="H59" s="75">
        <v>529458.64</v>
      </c>
      <c r="I59" s="75">
        <v>459500</v>
      </c>
      <c r="J59" s="75">
        <v>0</v>
      </c>
      <c r="K59" s="75">
        <v>2592002</v>
      </c>
      <c r="L59" s="76">
        <f t="shared" si="0"/>
        <v>3580960.64</v>
      </c>
      <c r="M59" s="31"/>
    </row>
    <row r="60" spans="3:13" ht="12" customHeight="1" x14ac:dyDescent="0.2">
      <c r="C60" s="13"/>
      <c r="D60" s="19">
        <f>'Revenue - WHC'!D61</f>
        <v>50</v>
      </c>
      <c r="E60" s="73" t="s">
        <v>420</v>
      </c>
      <c r="F60" s="74" t="s">
        <v>437</v>
      </c>
      <c r="G60" s="26"/>
      <c r="H60" s="75">
        <v>916985.35</v>
      </c>
      <c r="I60" s="75">
        <v>76525</v>
      </c>
      <c r="J60" s="75">
        <v>0</v>
      </c>
      <c r="K60" s="75">
        <v>307892</v>
      </c>
      <c r="L60" s="76">
        <f t="shared" si="0"/>
        <v>1301402.3500000001</v>
      </c>
      <c r="M60" s="31"/>
    </row>
    <row r="61" spans="3:13" ht="12" customHeight="1" x14ac:dyDescent="0.2">
      <c r="C61" s="13"/>
      <c r="D61" s="19">
        <f>'Revenue - WHC'!D62</f>
        <v>51</v>
      </c>
      <c r="E61" s="73" t="s">
        <v>357</v>
      </c>
      <c r="F61" s="74" t="s">
        <v>437</v>
      </c>
      <c r="G61" s="26"/>
      <c r="H61" s="75">
        <v>936427.63</v>
      </c>
      <c r="I61" s="75">
        <v>539903</v>
      </c>
      <c r="J61" s="75">
        <v>0</v>
      </c>
      <c r="K61" s="75">
        <v>3717305.91</v>
      </c>
      <c r="L61" s="76">
        <f t="shared" si="0"/>
        <v>5193636.54</v>
      </c>
      <c r="M61" s="31"/>
    </row>
    <row r="62" spans="3:13" ht="12" customHeight="1" x14ac:dyDescent="0.2">
      <c r="C62" s="13"/>
      <c r="D62" s="19">
        <f>'Revenue - WHC'!D63</f>
        <v>52</v>
      </c>
      <c r="E62" s="73" t="s">
        <v>358</v>
      </c>
      <c r="F62" s="74" t="s">
        <v>438</v>
      </c>
      <c r="G62" s="26"/>
      <c r="H62" s="75">
        <v>208210.33</v>
      </c>
      <c r="I62" s="75">
        <v>144800</v>
      </c>
      <c r="J62" s="75">
        <v>0</v>
      </c>
      <c r="K62" s="75">
        <v>8851</v>
      </c>
      <c r="L62" s="76">
        <f t="shared" si="0"/>
        <v>361861.32999999996</v>
      </c>
      <c r="M62" s="31"/>
    </row>
    <row r="63" spans="3:13" ht="12" customHeight="1" x14ac:dyDescent="0.2">
      <c r="C63" s="13"/>
      <c r="D63" s="19">
        <f>'Revenue - WHC'!D64</f>
        <v>53</v>
      </c>
      <c r="E63" s="73" t="s">
        <v>359</v>
      </c>
      <c r="F63" s="74" t="s">
        <v>437</v>
      </c>
      <c r="G63" s="26"/>
      <c r="H63" s="75">
        <v>0</v>
      </c>
      <c r="I63" s="75">
        <v>5338536.97</v>
      </c>
      <c r="J63" s="75">
        <v>0</v>
      </c>
      <c r="K63" s="75">
        <v>139502.51</v>
      </c>
      <c r="L63" s="76">
        <f t="shared" si="0"/>
        <v>5478039.4799999995</v>
      </c>
      <c r="M63" s="31"/>
    </row>
    <row r="64" spans="3:13" ht="12" customHeight="1" x14ac:dyDescent="0.2">
      <c r="C64" s="13"/>
      <c r="D64" s="19">
        <f>'Revenue - WHC'!D65</f>
        <v>54</v>
      </c>
      <c r="E64" s="73" t="s">
        <v>360</v>
      </c>
      <c r="F64" s="74" t="s">
        <v>437</v>
      </c>
      <c r="G64" s="26"/>
      <c r="H64" s="75">
        <v>1936596.07</v>
      </c>
      <c r="I64" s="75">
        <v>1241050</v>
      </c>
      <c r="J64" s="75">
        <v>0</v>
      </c>
      <c r="K64" s="75">
        <v>171366</v>
      </c>
      <c r="L64" s="76">
        <f t="shared" si="0"/>
        <v>3349012.0700000003</v>
      </c>
      <c r="M64" s="31"/>
    </row>
    <row r="65" spans="3:13" ht="12" customHeight="1" x14ac:dyDescent="0.2">
      <c r="C65" s="13"/>
      <c r="D65" s="19">
        <f>'Revenue - WHC'!D66</f>
        <v>55</v>
      </c>
      <c r="E65" s="73" t="s">
        <v>421</v>
      </c>
      <c r="F65" s="74" t="s">
        <v>438</v>
      </c>
      <c r="G65" s="26"/>
      <c r="H65" s="75">
        <v>346736.17</v>
      </c>
      <c r="I65" s="75">
        <v>-166665</v>
      </c>
      <c r="J65" s="75">
        <v>0</v>
      </c>
      <c r="K65" s="75">
        <v>55386</v>
      </c>
      <c r="L65" s="76">
        <f t="shared" si="0"/>
        <v>235457.16999999998</v>
      </c>
      <c r="M65" s="31"/>
    </row>
    <row r="66" spans="3:13" ht="12" customHeight="1" x14ac:dyDescent="0.2">
      <c r="C66" s="13"/>
      <c r="D66" s="19">
        <f>'Revenue - WHC'!D67</f>
        <v>56</v>
      </c>
      <c r="E66" s="73" t="s">
        <v>441</v>
      </c>
      <c r="F66" s="74" t="s">
        <v>438</v>
      </c>
      <c r="G66" s="26"/>
      <c r="H66" s="75">
        <v>281664.45</v>
      </c>
      <c r="I66" s="75">
        <v>49651.95</v>
      </c>
      <c r="J66" s="75">
        <v>0</v>
      </c>
      <c r="K66" s="75">
        <v>9146</v>
      </c>
      <c r="L66" s="76">
        <f t="shared" si="0"/>
        <v>340462.4</v>
      </c>
      <c r="M66" s="31"/>
    </row>
    <row r="67" spans="3:13" ht="12" customHeight="1" x14ac:dyDescent="0.2">
      <c r="C67" s="13"/>
      <c r="D67" s="19">
        <f>'Revenue - WHC'!D68</f>
        <v>57</v>
      </c>
      <c r="E67" s="73" t="s">
        <v>422</v>
      </c>
      <c r="F67" s="74" t="s">
        <v>437</v>
      </c>
      <c r="G67" s="26"/>
      <c r="H67" s="75">
        <v>6434772.9500000002</v>
      </c>
      <c r="I67" s="75">
        <v>766697</v>
      </c>
      <c r="J67" s="75">
        <v>0</v>
      </c>
      <c r="K67" s="75">
        <v>255022</v>
      </c>
      <c r="L67" s="76">
        <f t="shared" si="0"/>
        <v>7456491.9500000002</v>
      </c>
      <c r="M67" s="31"/>
    </row>
    <row r="68" spans="3:13" ht="12" customHeight="1" x14ac:dyDescent="0.2">
      <c r="C68" s="13"/>
      <c r="D68" s="19">
        <f>'Revenue - WHC'!D69</f>
        <v>58</v>
      </c>
      <c r="E68" s="73" t="s">
        <v>361</v>
      </c>
      <c r="F68" s="74" t="s">
        <v>438</v>
      </c>
      <c r="G68" s="26"/>
      <c r="H68" s="75">
        <v>1192593.8799999999</v>
      </c>
      <c r="I68" s="75">
        <v>1617771.71</v>
      </c>
      <c r="J68" s="75">
        <v>0</v>
      </c>
      <c r="K68" s="75">
        <v>500928</v>
      </c>
      <c r="L68" s="76">
        <f t="shared" si="0"/>
        <v>3311293.59</v>
      </c>
      <c r="M68" s="31"/>
    </row>
    <row r="69" spans="3:13" ht="12" customHeight="1" x14ac:dyDescent="0.2">
      <c r="C69" s="13"/>
      <c r="D69" s="19">
        <f>'Revenue - WHC'!D70</f>
        <v>59</v>
      </c>
      <c r="E69" s="73" t="s">
        <v>362</v>
      </c>
      <c r="F69" s="74" t="s">
        <v>438</v>
      </c>
      <c r="G69" s="26"/>
      <c r="H69" s="75">
        <v>2139843.48</v>
      </c>
      <c r="I69" s="75">
        <v>1882118</v>
      </c>
      <c r="J69" s="75">
        <v>0</v>
      </c>
      <c r="K69" s="75">
        <v>14330</v>
      </c>
      <c r="L69" s="76">
        <f t="shared" si="0"/>
        <v>4036291.48</v>
      </c>
      <c r="M69" s="31"/>
    </row>
    <row r="70" spans="3:13" ht="12" customHeight="1" x14ac:dyDescent="0.2">
      <c r="C70" s="13"/>
      <c r="D70" s="19">
        <f>'Revenue - WHC'!D71</f>
        <v>60</v>
      </c>
      <c r="E70" s="73" t="s">
        <v>423</v>
      </c>
      <c r="F70" s="74" t="s">
        <v>438</v>
      </c>
      <c r="G70" s="26"/>
      <c r="H70" s="75">
        <v>194449.3</v>
      </c>
      <c r="I70" s="75">
        <v>33200</v>
      </c>
      <c r="J70" s="75">
        <v>0</v>
      </c>
      <c r="K70" s="75">
        <v>6854</v>
      </c>
      <c r="L70" s="76">
        <f t="shared" si="0"/>
        <v>234503.3</v>
      </c>
      <c r="M70" s="31"/>
    </row>
    <row r="71" spans="3:13" ht="12" customHeight="1" x14ac:dyDescent="0.2">
      <c r="C71" s="13"/>
      <c r="D71" s="19">
        <f>'Revenue - WHC'!D72</f>
        <v>61</v>
      </c>
      <c r="E71" s="73" t="s">
        <v>363</v>
      </c>
      <c r="F71" s="74" t="s">
        <v>437</v>
      </c>
      <c r="G71" s="26"/>
      <c r="H71" s="75">
        <v>1414194.97</v>
      </c>
      <c r="I71" s="75">
        <v>1161308.73</v>
      </c>
      <c r="J71" s="75">
        <v>0</v>
      </c>
      <c r="K71" s="75">
        <v>8548592.5199999996</v>
      </c>
      <c r="L71" s="76">
        <f t="shared" si="0"/>
        <v>11124096.219999999</v>
      </c>
      <c r="M71" s="31"/>
    </row>
    <row r="72" spans="3:13" ht="12" customHeight="1" x14ac:dyDescent="0.2">
      <c r="C72" s="13"/>
      <c r="D72" s="19">
        <f>'Revenue - WHC'!D73</f>
        <v>62</v>
      </c>
      <c r="E72" s="73" t="s">
        <v>424</v>
      </c>
      <c r="F72" s="74" t="s">
        <v>438</v>
      </c>
      <c r="G72" s="26"/>
      <c r="H72" s="75">
        <v>594724.66</v>
      </c>
      <c r="I72" s="75">
        <v>41550</v>
      </c>
      <c r="J72" s="75">
        <v>0</v>
      </c>
      <c r="K72" s="75">
        <v>22356</v>
      </c>
      <c r="L72" s="76">
        <f t="shared" si="0"/>
        <v>658630.66</v>
      </c>
      <c r="M72" s="31"/>
    </row>
    <row r="73" spans="3:13" ht="12" customHeight="1" x14ac:dyDescent="0.2">
      <c r="C73" s="13"/>
      <c r="D73" s="19">
        <f>'Revenue - WHC'!D74</f>
        <v>63</v>
      </c>
      <c r="E73" s="73" t="s">
        <v>364</v>
      </c>
      <c r="F73" s="74" t="s">
        <v>438</v>
      </c>
      <c r="G73" s="26"/>
      <c r="H73" s="75">
        <v>614225.42000000004</v>
      </c>
      <c r="I73" s="75">
        <v>41572</v>
      </c>
      <c r="J73" s="75">
        <v>0</v>
      </c>
      <c r="K73" s="75">
        <v>9181</v>
      </c>
      <c r="L73" s="76">
        <f t="shared" si="0"/>
        <v>664978.42000000004</v>
      </c>
      <c r="M73" s="31"/>
    </row>
    <row r="74" spans="3:13" ht="12" customHeight="1" x14ac:dyDescent="0.2">
      <c r="C74" s="13"/>
      <c r="D74" s="19">
        <f>'Revenue - WHC'!D75</f>
        <v>64</v>
      </c>
      <c r="E74" s="73" t="s">
        <v>425</v>
      </c>
      <c r="F74" s="74" t="s">
        <v>438</v>
      </c>
      <c r="G74" s="26"/>
      <c r="H74" s="75">
        <v>196159.63</v>
      </c>
      <c r="I74" s="75">
        <v>112500</v>
      </c>
      <c r="J74" s="75">
        <v>0</v>
      </c>
      <c r="K74" s="75">
        <v>4507</v>
      </c>
      <c r="L74" s="76">
        <f t="shared" si="0"/>
        <v>313166.63</v>
      </c>
      <c r="M74" s="31"/>
    </row>
    <row r="75" spans="3:13" ht="12" customHeight="1" x14ac:dyDescent="0.2">
      <c r="C75" s="13"/>
      <c r="D75" s="19">
        <f>'Revenue - WHC'!D76</f>
        <v>65</v>
      </c>
      <c r="E75" s="73" t="s">
        <v>365</v>
      </c>
      <c r="F75" s="74" t="s">
        <v>437</v>
      </c>
      <c r="G75" s="26"/>
      <c r="H75" s="75">
        <v>210813.47</v>
      </c>
      <c r="I75" s="75">
        <v>899008.33</v>
      </c>
      <c r="J75" s="75">
        <v>0</v>
      </c>
      <c r="K75" s="75">
        <v>914914</v>
      </c>
      <c r="L75" s="76">
        <f t="shared" si="0"/>
        <v>2024735.8</v>
      </c>
      <c r="M75" s="31"/>
    </row>
    <row r="76" spans="3:13" ht="12" customHeight="1" x14ac:dyDescent="0.2">
      <c r="C76" s="13"/>
      <c r="D76" s="19">
        <f>'Revenue - WHC'!D77</f>
        <v>66</v>
      </c>
      <c r="E76" s="73" t="s">
        <v>366</v>
      </c>
      <c r="F76" s="74" t="s">
        <v>437</v>
      </c>
      <c r="G76" s="26"/>
      <c r="H76" s="75">
        <v>216220.63</v>
      </c>
      <c r="I76" s="75">
        <v>74400</v>
      </c>
      <c r="J76" s="75">
        <v>0</v>
      </c>
      <c r="K76" s="75">
        <v>2057848</v>
      </c>
      <c r="L76" s="76">
        <f t="shared" ref="L76:L151" si="1">SUM(H76:K76)</f>
        <v>2348468.63</v>
      </c>
      <c r="M76" s="31"/>
    </row>
    <row r="77" spans="3:13" ht="12" customHeight="1" x14ac:dyDescent="0.2">
      <c r="C77" s="13"/>
      <c r="D77" s="19">
        <f>'Revenue - WHC'!D78</f>
        <v>67</v>
      </c>
      <c r="E77" s="73" t="s">
        <v>367</v>
      </c>
      <c r="F77" s="74" t="s">
        <v>437</v>
      </c>
      <c r="G77" s="26"/>
      <c r="H77" s="75">
        <v>53781.78</v>
      </c>
      <c r="I77" s="75">
        <v>145000</v>
      </c>
      <c r="J77" s="75">
        <v>0</v>
      </c>
      <c r="K77" s="75">
        <v>3825000</v>
      </c>
      <c r="L77" s="76">
        <f t="shared" si="1"/>
        <v>4023781.78</v>
      </c>
      <c r="M77" s="31"/>
    </row>
    <row r="78" spans="3:13" ht="12" customHeight="1" x14ac:dyDescent="0.2">
      <c r="C78" s="13"/>
      <c r="D78" s="19">
        <f>'Revenue - WHC'!D79</f>
        <v>68</v>
      </c>
      <c r="E78" s="73" t="s">
        <v>426</v>
      </c>
      <c r="F78" s="74" t="s">
        <v>437</v>
      </c>
      <c r="G78" s="26"/>
      <c r="H78" s="75">
        <v>903643.6</v>
      </c>
      <c r="I78" s="75">
        <v>1324002.76</v>
      </c>
      <c r="J78" s="75">
        <v>0</v>
      </c>
      <c r="K78" s="75">
        <v>535258.12</v>
      </c>
      <c r="L78" s="76">
        <f t="shared" si="1"/>
        <v>2762904.48</v>
      </c>
      <c r="M78" s="31"/>
    </row>
    <row r="79" spans="3:13" ht="12" customHeight="1" x14ac:dyDescent="0.2">
      <c r="C79" s="13"/>
      <c r="D79" s="19">
        <f>'Revenue - WHC'!D80</f>
        <v>69</v>
      </c>
      <c r="E79" s="73" t="s">
        <v>368</v>
      </c>
      <c r="F79" s="74" t="s">
        <v>437</v>
      </c>
      <c r="G79" s="26"/>
      <c r="H79" s="75">
        <v>415096.71</v>
      </c>
      <c r="I79" s="75">
        <v>17701</v>
      </c>
      <c r="J79" s="75">
        <v>0</v>
      </c>
      <c r="K79" s="75">
        <v>8238</v>
      </c>
      <c r="L79" s="76">
        <f t="shared" si="1"/>
        <v>441035.71</v>
      </c>
      <c r="M79" s="31"/>
    </row>
    <row r="80" spans="3:13" ht="12" customHeight="1" x14ac:dyDescent="0.2">
      <c r="C80" s="13"/>
      <c r="D80" s="19">
        <f>'Revenue - WHC'!D81</f>
        <v>70</v>
      </c>
      <c r="E80" s="73" t="s">
        <v>369</v>
      </c>
      <c r="F80" s="74" t="s">
        <v>438</v>
      </c>
      <c r="G80" s="26"/>
      <c r="H80" s="75">
        <v>773631.21</v>
      </c>
      <c r="I80" s="75">
        <v>181150</v>
      </c>
      <c r="J80" s="75">
        <v>0</v>
      </c>
      <c r="K80" s="75">
        <v>65369</v>
      </c>
      <c r="L80" s="76">
        <f t="shared" si="1"/>
        <v>1020150.21</v>
      </c>
      <c r="M80" s="31"/>
    </row>
    <row r="81" spans="3:13" ht="12" customHeight="1" x14ac:dyDescent="0.2">
      <c r="C81" s="13"/>
      <c r="D81" s="19">
        <f>'Revenue - WHC'!D82</f>
        <v>71</v>
      </c>
      <c r="E81" s="73" t="s">
        <v>427</v>
      </c>
      <c r="F81" s="74" t="s">
        <v>437</v>
      </c>
      <c r="G81" s="26"/>
      <c r="H81" s="75">
        <v>3732057.53</v>
      </c>
      <c r="I81" s="75">
        <v>1845022</v>
      </c>
      <c r="J81" s="75">
        <v>0</v>
      </c>
      <c r="K81" s="75">
        <v>5418429</v>
      </c>
      <c r="L81" s="76">
        <f t="shared" si="1"/>
        <v>10995508.529999999</v>
      </c>
      <c r="M81" s="31"/>
    </row>
    <row r="82" spans="3:13" ht="12" customHeight="1" x14ac:dyDescent="0.2">
      <c r="C82" s="13"/>
      <c r="D82" s="19">
        <f>'Revenue - WHC'!D83</f>
        <v>72</v>
      </c>
      <c r="E82" s="73" t="s">
        <v>370</v>
      </c>
      <c r="F82" s="74" t="s">
        <v>437</v>
      </c>
      <c r="G82" s="26"/>
      <c r="H82" s="75">
        <v>2655312.09</v>
      </c>
      <c r="I82" s="75">
        <v>65690</v>
      </c>
      <c r="J82" s="75">
        <v>0</v>
      </c>
      <c r="K82" s="75">
        <v>9351</v>
      </c>
      <c r="L82" s="76">
        <f t="shared" si="1"/>
        <v>2730353.09</v>
      </c>
      <c r="M82" s="31"/>
    </row>
    <row r="83" spans="3:13" ht="12" customHeight="1" x14ac:dyDescent="0.2">
      <c r="C83" s="13"/>
      <c r="D83" s="19">
        <f>'Revenue - WHC'!D84</f>
        <v>73</v>
      </c>
      <c r="E83" s="73" t="s">
        <v>428</v>
      </c>
      <c r="F83" s="74" t="s">
        <v>437</v>
      </c>
      <c r="G83" s="26"/>
      <c r="H83" s="75">
        <v>1903477.35</v>
      </c>
      <c r="I83" s="75">
        <v>738756</v>
      </c>
      <c r="J83" s="75">
        <v>0</v>
      </c>
      <c r="K83" s="75">
        <v>2277282</v>
      </c>
      <c r="L83" s="76">
        <f t="shared" si="1"/>
        <v>4919515.3499999996</v>
      </c>
      <c r="M83" s="31"/>
    </row>
    <row r="84" spans="3:13" ht="12" customHeight="1" x14ac:dyDescent="0.2">
      <c r="C84" s="13"/>
      <c r="D84" s="19">
        <f>'Revenue - WHC'!D85</f>
        <v>74</v>
      </c>
      <c r="E84" s="73" t="s">
        <v>429</v>
      </c>
      <c r="F84" s="74" t="s">
        <v>438</v>
      </c>
      <c r="G84" s="26"/>
      <c r="H84" s="75">
        <v>263419.34999999998</v>
      </c>
      <c r="I84" s="75">
        <v>96000</v>
      </c>
      <c r="J84" s="75">
        <v>0</v>
      </c>
      <c r="K84" s="75">
        <v>1400</v>
      </c>
      <c r="L84" s="76">
        <f t="shared" si="1"/>
        <v>360819.35</v>
      </c>
      <c r="M84" s="31"/>
    </row>
    <row r="85" spans="3:13" ht="12" customHeight="1" x14ac:dyDescent="0.2">
      <c r="C85" s="13"/>
      <c r="D85" s="19">
        <f>'Revenue - WHC'!D86</f>
        <v>75</v>
      </c>
      <c r="E85" s="73" t="s">
        <v>371</v>
      </c>
      <c r="F85" s="74" t="s">
        <v>437</v>
      </c>
      <c r="G85" s="26"/>
      <c r="H85" s="75">
        <v>748646.93</v>
      </c>
      <c r="I85" s="75">
        <v>153687</v>
      </c>
      <c r="J85" s="75">
        <v>0</v>
      </c>
      <c r="K85" s="75">
        <v>62427</v>
      </c>
      <c r="L85" s="76">
        <f t="shared" si="1"/>
        <v>964760.93</v>
      </c>
      <c r="M85" s="31"/>
    </row>
    <row r="86" spans="3:13" ht="12" customHeight="1" x14ac:dyDescent="0.2">
      <c r="C86" s="13"/>
      <c r="D86" s="19">
        <f>'Revenue - WHC'!D87</f>
        <v>76</v>
      </c>
      <c r="E86" s="73" t="s">
        <v>372</v>
      </c>
      <c r="F86" s="74" t="s">
        <v>437</v>
      </c>
      <c r="G86" s="26"/>
      <c r="H86" s="75">
        <v>3150122.63</v>
      </c>
      <c r="I86" s="75">
        <v>457366</v>
      </c>
      <c r="J86" s="75">
        <v>0</v>
      </c>
      <c r="K86" s="75">
        <v>94823</v>
      </c>
      <c r="L86" s="76">
        <f t="shared" si="1"/>
        <v>3702311.63</v>
      </c>
      <c r="M86" s="31"/>
    </row>
    <row r="87" spans="3:13" ht="12" customHeight="1" x14ac:dyDescent="0.2">
      <c r="C87" s="13"/>
      <c r="D87" s="19">
        <f>'Revenue - WHC'!D88</f>
        <v>77</v>
      </c>
      <c r="E87" s="73" t="s">
        <v>373</v>
      </c>
      <c r="F87" s="74" t="s">
        <v>437</v>
      </c>
      <c r="G87" s="26"/>
      <c r="H87" s="75">
        <v>392079.76</v>
      </c>
      <c r="I87" s="75">
        <v>80500</v>
      </c>
      <c r="J87" s="75">
        <v>0</v>
      </c>
      <c r="K87" s="75">
        <v>54583</v>
      </c>
      <c r="L87" s="76">
        <f t="shared" si="1"/>
        <v>527162.76</v>
      </c>
      <c r="M87" s="31"/>
    </row>
    <row r="88" spans="3:13" ht="12" customHeight="1" x14ac:dyDescent="0.2">
      <c r="C88" s="13"/>
      <c r="D88" s="19">
        <f>'Revenue - WHC'!D89</f>
        <v>78</v>
      </c>
      <c r="E88" s="73" t="s">
        <v>430</v>
      </c>
      <c r="F88" s="74" t="s">
        <v>438</v>
      </c>
      <c r="G88" s="26"/>
      <c r="H88" s="75">
        <v>416630.63</v>
      </c>
      <c r="I88" s="75">
        <v>274148.02</v>
      </c>
      <c r="J88" s="75">
        <v>0</v>
      </c>
      <c r="K88" s="75">
        <v>11385</v>
      </c>
      <c r="L88" s="76">
        <f t="shared" si="1"/>
        <v>702163.65</v>
      </c>
      <c r="M88" s="31"/>
    </row>
    <row r="89" spans="3:13" ht="12" customHeight="1" x14ac:dyDescent="0.2">
      <c r="C89" s="13"/>
      <c r="D89" s="19">
        <f>'Revenue - WHC'!D90</f>
        <v>79</v>
      </c>
      <c r="E89" s="73" t="s">
        <v>374</v>
      </c>
      <c r="F89" s="74" t="s">
        <v>437</v>
      </c>
      <c r="G89" s="26"/>
      <c r="H89" s="75">
        <v>925135.51</v>
      </c>
      <c r="I89" s="75">
        <v>213160</v>
      </c>
      <c r="J89" s="75">
        <v>0</v>
      </c>
      <c r="K89" s="75">
        <v>45156</v>
      </c>
      <c r="L89" s="76">
        <f t="shared" si="1"/>
        <v>1183451.51</v>
      </c>
      <c r="M89" s="31"/>
    </row>
    <row r="90" spans="3:13" ht="12" customHeight="1" x14ac:dyDescent="0.2">
      <c r="C90" s="13"/>
      <c r="D90" s="19">
        <f>'Revenue - WHC'!D91</f>
        <v>80</v>
      </c>
      <c r="E90" s="73" t="s">
        <v>375</v>
      </c>
      <c r="F90" s="74" t="s">
        <v>437</v>
      </c>
      <c r="G90" s="26"/>
      <c r="H90" s="75">
        <v>769401.28</v>
      </c>
      <c r="I90" s="75">
        <v>132073.97</v>
      </c>
      <c r="J90" s="75">
        <v>0</v>
      </c>
      <c r="K90" s="75">
        <v>40570.660000000003</v>
      </c>
      <c r="L90" s="76">
        <f t="shared" si="1"/>
        <v>942045.91</v>
      </c>
      <c r="M90" s="31"/>
    </row>
    <row r="91" spans="3:13" ht="12" customHeight="1" x14ac:dyDescent="0.2">
      <c r="C91" s="13"/>
      <c r="D91" s="19">
        <f>'Revenue - WHC'!D92</f>
        <v>81</v>
      </c>
      <c r="E91" s="73" t="s">
        <v>431</v>
      </c>
      <c r="F91" s="74" t="s">
        <v>437</v>
      </c>
      <c r="G91" s="26"/>
      <c r="H91" s="75">
        <v>572953.06000000006</v>
      </c>
      <c r="I91" s="75">
        <v>103505</v>
      </c>
      <c r="J91" s="75">
        <v>0</v>
      </c>
      <c r="K91" s="75">
        <v>6455</v>
      </c>
      <c r="L91" s="76">
        <f t="shared" si="1"/>
        <v>682913.06</v>
      </c>
      <c r="M91" s="31"/>
    </row>
    <row r="92" spans="3:13" ht="12" customHeight="1" x14ac:dyDescent="0.2">
      <c r="C92" s="13"/>
      <c r="D92" s="19">
        <f>'Revenue - WHC'!D93</f>
        <v>82</v>
      </c>
      <c r="E92" s="73" t="s">
        <v>377</v>
      </c>
      <c r="F92" s="74" t="s">
        <v>437</v>
      </c>
      <c r="G92" s="26"/>
      <c r="H92" s="75">
        <v>426201.36</v>
      </c>
      <c r="I92" s="75">
        <v>102113</v>
      </c>
      <c r="J92" s="75">
        <v>0</v>
      </c>
      <c r="K92" s="75">
        <v>16250</v>
      </c>
      <c r="L92" s="76">
        <f t="shared" si="1"/>
        <v>544564.36</v>
      </c>
      <c r="M92" s="31"/>
    </row>
    <row r="93" spans="3:13" ht="12" customHeight="1" x14ac:dyDescent="0.2">
      <c r="C93" s="13"/>
      <c r="D93" s="19">
        <f>'Revenue - WHC'!D94</f>
        <v>83</v>
      </c>
      <c r="E93" s="73" t="s">
        <v>378</v>
      </c>
      <c r="F93" s="74" t="s">
        <v>437</v>
      </c>
      <c r="G93" s="26"/>
      <c r="H93" s="75">
        <v>597634.43000000005</v>
      </c>
      <c r="I93" s="75">
        <v>639187.57999999996</v>
      </c>
      <c r="J93" s="75">
        <v>0</v>
      </c>
      <c r="K93" s="75">
        <v>62868.05</v>
      </c>
      <c r="L93" s="76">
        <f t="shared" si="1"/>
        <v>1299690.06</v>
      </c>
      <c r="M93" s="31"/>
    </row>
    <row r="94" spans="3:13" ht="12" customHeight="1" x14ac:dyDescent="0.2">
      <c r="C94" s="13"/>
      <c r="D94" s="19">
        <f>'Revenue - WHC'!D95</f>
        <v>84</v>
      </c>
      <c r="E94" s="73" t="s">
        <v>432</v>
      </c>
      <c r="F94" s="74" t="s">
        <v>437</v>
      </c>
      <c r="G94" s="26"/>
      <c r="H94" s="75">
        <v>421941.49</v>
      </c>
      <c r="I94" s="75">
        <v>173560</v>
      </c>
      <c r="J94" s="75">
        <v>0</v>
      </c>
      <c r="K94" s="75">
        <v>6309</v>
      </c>
      <c r="L94" s="76">
        <f t="shared" si="1"/>
        <v>601810.49</v>
      </c>
      <c r="M94" s="31"/>
    </row>
    <row r="95" spans="3:13" ht="12" customHeight="1" x14ac:dyDescent="0.2">
      <c r="C95" s="13"/>
      <c r="D95" s="19">
        <f>'Revenue - WHC'!D96</f>
        <v>85</v>
      </c>
      <c r="E95" s="73" t="s">
        <v>433</v>
      </c>
      <c r="F95" s="74" t="s">
        <v>437</v>
      </c>
      <c r="G95" s="26"/>
      <c r="H95" s="75">
        <v>539781.17000000004</v>
      </c>
      <c r="I95" s="75">
        <v>62650</v>
      </c>
      <c r="J95" s="75">
        <v>0</v>
      </c>
      <c r="K95" s="75">
        <v>4600</v>
      </c>
      <c r="L95" s="76">
        <f t="shared" si="1"/>
        <v>607031.17000000004</v>
      </c>
      <c r="M95" s="31"/>
    </row>
    <row r="96" spans="3:13" ht="12" customHeight="1" x14ac:dyDescent="0.2">
      <c r="C96" s="13"/>
      <c r="D96" s="19">
        <f>'Revenue - WHC'!D97</f>
        <v>86</v>
      </c>
      <c r="E96" s="73" t="s">
        <v>434</v>
      </c>
      <c r="F96" s="74" t="s">
        <v>438</v>
      </c>
      <c r="G96" s="26"/>
      <c r="H96" s="75">
        <v>380614.78</v>
      </c>
      <c r="I96" s="75">
        <v>43300</v>
      </c>
      <c r="J96" s="75">
        <v>0</v>
      </c>
      <c r="K96" s="75">
        <v>14637</v>
      </c>
      <c r="L96" s="76">
        <f t="shared" si="1"/>
        <v>438551.78</v>
      </c>
      <c r="M96" s="31"/>
    </row>
    <row r="97" spans="3:13" ht="12" customHeight="1" x14ac:dyDescent="0.2">
      <c r="C97" s="13"/>
      <c r="D97" s="19">
        <f>'Revenue - WHC'!D98</f>
        <v>87</v>
      </c>
      <c r="E97" s="73" t="s">
        <v>435</v>
      </c>
      <c r="F97" s="74" t="s">
        <v>437</v>
      </c>
      <c r="G97" s="26"/>
      <c r="H97" s="75">
        <v>973502.68</v>
      </c>
      <c r="I97" s="75">
        <v>239387.5</v>
      </c>
      <c r="J97" s="75">
        <v>0</v>
      </c>
      <c r="K97" s="75">
        <v>3379704.86</v>
      </c>
      <c r="L97" s="76">
        <f t="shared" si="1"/>
        <v>4592595.04</v>
      </c>
      <c r="M97" s="31"/>
    </row>
    <row r="98" spans="3:13" ht="12" customHeight="1" x14ac:dyDescent="0.2">
      <c r="C98" s="13"/>
      <c r="D98" s="19">
        <f>'Revenue - WHC'!D99</f>
        <v>88</v>
      </c>
      <c r="E98" s="73" t="s">
        <v>379</v>
      </c>
      <c r="F98" s="74" t="s">
        <v>438</v>
      </c>
      <c r="G98" s="26"/>
      <c r="H98" s="75">
        <v>199340.56</v>
      </c>
      <c r="I98" s="75">
        <v>7450</v>
      </c>
      <c r="J98" s="75">
        <v>0</v>
      </c>
      <c r="K98" s="75">
        <v>8071</v>
      </c>
      <c r="L98" s="76">
        <f t="shared" si="1"/>
        <v>214861.56</v>
      </c>
      <c r="M98" s="31"/>
    </row>
    <row r="99" spans="3:13" ht="12" customHeight="1" x14ac:dyDescent="0.2">
      <c r="C99" s="13"/>
      <c r="D99" s="19">
        <f>'Revenue - WHC'!D100</f>
        <v>89</v>
      </c>
      <c r="E99" s="73" t="s">
        <v>380</v>
      </c>
      <c r="F99" s="74" t="s">
        <v>437</v>
      </c>
      <c r="G99" s="26"/>
      <c r="H99" s="75">
        <v>760356.66</v>
      </c>
      <c r="I99" s="75">
        <v>406039</v>
      </c>
      <c r="J99" s="75">
        <v>0</v>
      </c>
      <c r="K99" s="75">
        <v>25394136</v>
      </c>
      <c r="L99" s="76">
        <f t="shared" si="1"/>
        <v>26560531.66</v>
      </c>
      <c r="M99" s="31"/>
    </row>
    <row r="100" spans="3:13" ht="12" customHeight="1" x14ac:dyDescent="0.2">
      <c r="C100" s="13"/>
      <c r="D100" s="19">
        <f>'Revenue - WHC'!D101</f>
        <v>90</v>
      </c>
      <c r="E100" s="73" t="s">
        <v>436</v>
      </c>
      <c r="F100" s="74" t="s">
        <v>438</v>
      </c>
      <c r="G100" s="26"/>
      <c r="H100" s="75">
        <v>269915.52000000002</v>
      </c>
      <c r="I100" s="75">
        <v>12051</v>
      </c>
      <c r="J100" s="75">
        <v>0</v>
      </c>
      <c r="K100" s="75">
        <v>9399</v>
      </c>
      <c r="L100" s="76">
        <f t="shared" si="1"/>
        <v>291365.52</v>
      </c>
      <c r="M100" s="31"/>
    </row>
    <row r="101" spans="3:13" ht="12" customHeight="1" x14ac:dyDescent="0.2">
      <c r="C101" s="13"/>
      <c r="D101" s="19">
        <f>'Revenue - WHC'!D102</f>
        <v>91</v>
      </c>
      <c r="E101" s="73" t="s">
        <v>381</v>
      </c>
      <c r="F101" s="74" t="s">
        <v>437</v>
      </c>
      <c r="G101" s="26"/>
      <c r="H101" s="75">
        <v>2040627.93</v>
      </c>
      <c r="I101" s="75">
        <v>404696</v>
      </c>
      <c r="J101" s="75">
        <v>0</v>
      </c>
      <c r="K101" s="75">
        <v>122015</v>
      </c>
      <c r="L101" s="76">
        <f t="shared" si="1"/>
        <v>2567338.9299999997</v>
      </c>
      <c r="M101" s="31"/>
    </row>
    <row r="102" spans="3:13" ht="12" customHeight="1" x14ac:dyDescent="0.2">
      <c r="C102" s="13"/>
      <c r="D102" s="19">
        <f>'Revenue - WHC'!D103</f>
        <v>92</v>
      </c>
      <c r="E102" s="73" t="str">
        <f>IF(OR('Services - WHC'!E101="",'Services - WHC'!E101="[Enter service]"),"",'Services - WHC'!E101)</f>
        <v/>
      </c>
      <c r="F102" s="74" t="str">
        <f>IF(OR('Services - WHC'!F101="",'Services - WHC'!F101="[Select]"),"",'Services - WHC'!F101)</f>
        <v/>
      </c>
      <c r="G102" s="26"/>
      <c r="H102" s="75"/>
      <c r="I102" s="75"/>
      <c r="J102" s="75"/>
      <c r="K102" s="75"/>
      <c r="L102" s="76">
        <f t="shared" si="1"/>
        <v>0</v>
      </c>
      <c r="M102" s="31"/>
    </row>
    <row r="103" spans="3:13" ht="12" customHeight="1" x14ac:dyDescent="0.2">
      <c r="C103" s="13"/>
      <c r="D103" s="19">
        <f>'Revenue - WHC'!D104</f>
        <v>93</v>
      </c>
      <c r="E103" s="73" t="str">
        <f>IF(OR('Services - WHC'!E102="",'Services - WHC'!E102="[Enter service]"),"",'Services - WHC'!E102)</f>
        <v>Debt Servicing</v>
      </c>
      <c r="F103" s="74" t="str">
        <f>IF(OR('Services - WHC'!F102="",'Services - WHC'!F102="[Select]"),"",'Services - WHC'!F102)</f>
        <v>MIXED</v>
      </c>
      <c r="G103" s="26"/>
      <c r="H103" s="75"/>
      <c r="I103" s="75"/>
      <c r="J103" s="75"/>
      <c r="K103" s="75">
        <v>4113000</v>
      </c>
      <c r="L103" s="76">
        <f t="shared" si="1"/>
        <v>4113000</v>
      </c>
      <c r="M103" s="31"/>
    </row>
    <row r="104" spans="3:13" ht="12" customHeight="1" x14ac:dyDescent="0.2">
      <c r="C104" s="13"/>
      <c r="D104" s="19">
        <f>'Revenue - WHC'!D105</f>
        <v>94</v>
      </c>
      <c r="E104" s="73" t="str">
        <f>IF(OR('Services - WHC'!E103="",'Services - WHC'!E103="[Enter service]"),"",'Services - WHC'!E103)</f>
        <v>Developer Contributions</v>
      </c>
      <c r="F104" s="74" t="str">
        <f>IF(OR('Services - WHC'!F103="",'Services - WHC'!F103="[Select]"),"",'Services - WHC'!F103)</f>
        <v>MIXED</v>
      </c>
      <c r="G104" s="26"/>
      <c r="H104" s="75"/>
      <c r="I104" s="75"/>
      <c r="J104" s="75"/>
      <c r="K104" s="75">
        <v>15000000</v>
      </c>
      <c r="L104" s="76">
        <f t="shared" si="1"/>
        <v>15000000</v>
      </c>
      <c r="M104" s="31"/>
    </row>
    <row r="105" spans="3:13" ht="12" customHeight="1" x14ac:dyDescent="0.2">
      <c r="C105" s="13"/>
      <c r="D105" s="19">
        <f>'Revenue - WHC'!D106</f>
        <v>95</v>
      </c>
      <c r="E105" s="73" t="str">
        <f>IF(OR('Services - WHC'!E104="",'Services - WHC'!E104="[Enter service]"),"",'Services - WHC'!E104)</f>
        <v>Interest on Investment</v>
      </c>
      <c r="F105" s="74" t="str">
        <f>IF(OR('Services - WHC'!F104="",'Services - WHC'!F104="[Select]"),"",'Services - WHC'!F104)</f>
        <v>MIXED</v>
      </c>
      <c r="G105" s="26"/>
      <c r="H105" s="75"/>
      <c r="I105" s="75"/>
      <c r="J105" s="75"/>
      <c r="K105" s="75">
        <v>4302000</v>
      </c>
      <c r="L105" s="76">
        <f t="shared" si="1"/>
        <v>4302000</v>
      </c>
      <c r="M105" s="31"/>
    </row>
    <row r="106" spans="3:13" ht="12" customHeight="1" x14ac:dyDescent="0.2">
      <c r="C106" s="13"/>
      <c r="D106" s="19">
        <f>'Revenue - WHC'!D107</f>
        <v>96</v>
      </c>
      <c r="E106" s="73" t="str">
        <f>IF(OR('Services - WHC'!E105="",'Services - WHC'!E105="[Enter service]"),"",'Services - WHC'!E105)</f>
        <v>VGC Grant</v>
      </c>
      <c r="F106" s="74" t="str">
        <f>IF(OR('Services - WHC'!F105="",'Services - WHC'!F105="[Select]"),"",'Services - WHC'!F105)</f>
        <v>MIXED</v>
      </c>
      <c r="G106" s="26"/>
      <c r="H106" s="75"/>
      <c r="I106" s="75"/>
      <c r="J106" s="75"/>
      <c r="K106" s="75"/>
      <c r="L106" s="76">
        <f t="shared" si="1"/>
        <v>0</v>
      </c>
      <c r="M106" s="31"/>
    </row>
    <row r="107" spans="3:13" ht="12" customHeight="1" x14ac:dyDescent="0.2">
      <c r="C107" s="13"/>
      <c r="D107" s="19">
        <f>'Revenue - WHC'!D108</f>
        <v>97</v>
      </c>
      <c r="E107" s="73" t="str">
        <f>IF(OR('Services - WHC'!E106="",'Services - WHC'!E106="[Enter service]"),"",'Services - WHC'!E106)</f>
        <v>Capital Works - Rates Funding</v>
      </c>
      <c r="F107" s="74" t="str">
        <f>IF(OR('Services - WHC'!F106="",'Services - WHC'!F106="[Select]"),"",'Services - WHC'!F106)</f>
        <v>MIXED</v>
      </c>
      <c r="G107" s="26"/>
      <c r="H107" s="75"/>
      <c r="I107" s="75"/>
      <c r="J107" s="75"/>
      <c r="K107" s="75">
        <v>49036634</v>
      </c>
      <c r="L107" s="76">
        <f t="shared" si="1"/>
        <v>49036634</v>
      </c>
      <c r="M107" s="31"/>
    </row>
    <row r="108" spans="3:13" ht="12" customHeight="1" x14ac:dyDescent="0.2">
      <c r="C108" s="13"/>
      <c r="D108" s="19">
        <f>'Revenue - WHC'!D109</f>
        <v>98</v>
      </c>
      <c r="E108" s="73" t="str">
        <f>IF(OR('Services - WHC'!E107="",'Services - WHC'!E107="[Enter service]"),"",'Services - WHC'!E107)</f>
        <v>Capital Works - Reserve Funded</v>
      </c>
      <c r="F108" s="74" t="str">
        <f>IF(OR('Services - WHC'!F107="",'Services - WHC'!F107="[Select]"),"",'Services - WHC'!F107)</f>
        <v>MIXED</v>
      </c>
      <c r="G108" s="26"/>
      <c r="H108" s="75"/>
      <c r="I108" s="75"/>
      <c r="J108" s="75"/>
      <c r="K108" s="75">
        <v>14980000</v>
      </c>
      <c r="L108" s="76">
        <f t="shared" si="1"/>
        <v>14980000</v>
      </c>
      <c r="M108" s="31"/>
    </row>
    <row r="109" spans="3:13" ht="12" customHeight="1" x14ac:dyDescent="0.2">
      <c r="C109" s="13"/>
      <c r="D109" s="19">
        <f>'Revenue - WHC'!D110</f>
        <v>99</v>
      </c>
      <c r="E109" s="73" t="str">
        <f>IF(OR('Services - WHC'!E108="",'Services - WHC'!E108="[Enter service]"),"",'Services - WHC'!E108)</f>
        <v>Capital Works - Other Funding</v>
      </c>
      <c r="F109" s="74" t="str">
        <f>IF(OR('Services - WHC'!F108="",'Services - WHC'!F108="[Select]"),"",'Services - WHC'!F108)</f>
        <v>MIXED</v>
      </c>
      <c r="G109" s="26"/>
      <c r="H109" s="75"/>
      <c r="I109" s="75"/>
      <c r="J109" s="75"/>
      <c r="K109" s="75">
        <v>9891000</v>
      </c>
      <c r="L109" s="76">
        <f t="shared" si="1"/>
        <v>9891000</v>
      </c>
      <c r="M109" s="31"/>
    </row>
    <row r="110" spans="3:13" ht="12" customHeight="1" x14ac:dyDescent="0.2">
      <c r="C110" s="13"/>
      <c r="D110" s="19">
        <f>'Revenue - WHC'!D111</f>
        <v>100</v>
      </c>
      <c r="E110" s="73" t="str">
        <f>IF(OR('Services - WHC'!E109="",'Services - WHC'!E109="[Enter service]"),"",'Services - WHC'!E109)</f>
        <v>Depreciation</v>
      </c>
      <c r="F110" s="74" t="str">
        <f>IF(OR('Services - WHC'!F109="",'Services - WHC'!F109="[Select]"),"",'Services - WHC'!F109)</f>
        <v>MIXED</v>
      </c>
      <c r="G110" s="26"/>
      <c r="H110" s="75"/>
      <c r="I110" s="75"/>
      <c r="J110" s="75">
        <v>33200000</v>
      </c>
      <c r="K110" s="75"/>
      <c r="L110" s="76">
        <f t="shared" si="1"/>
        <v>33200000</v>
      </c>
      <c r="M110" s="31"/>
    </row>
    <row r="111" spans="3:13" ht="12" customHeight="1" x14ac:dyDescent="0.2">
      <c r="C111" s="13"/>
      <c r="D111" s="19">
        <f>'Revenue - WHC'!D112</f>
        <v>101</v>
      </c>
      <c r="E111" s="73" t="str">
        <f>IF(OR('Services - WHC'!E110="",'Services - WHC'!E110="[Enter service]"),"",'Services - WHC'!E110)</f>
        <v>Contributed Assets</v>
      </c>
      <c r="F111" s="74" t="str">
        <f>IF(OR('Services - WHC'!F110="",'Services - WHC'!F110="[Select]"),"",'Services - WHC'!F110)</f>
        <v>EXTERNAL</v>
      </c>
      <c r="G111" s="26"/>
      <c r="H111" s="308"/>
      <c r="I111" s="308"/>
      <c r="J111" s="308"/>
      <c r="K111" s="308"/>
      <c r="L111" s="76">
        <f t="shared" si="1"/>
        <v>0</v>
      </c>
      <c r="M111" s="31"/>
    </row>
    <row r="112" spans="3:13" ht="12" customHeight="1" x14ac:dyDescent="0.2">
      <c r="C112" s="13"/>
      <c r="D112" s="19">
        <f>'Revenue - WHC'!D113</f>
        <v>102</v>
      </c>
      <c r="E112" s="73" t="str">
        <f>IF(OR('Services - WHC'!E111="",'Services - WHC'!E111="[Enter service]"),"",'Services - WHC'!E111)</f>
        <v>Asset Sales</v>
      </c>
      <c r="F112" s="74" t="str">
        <f>IF(OR('Services - WHC'!F111="",'Services - WHC'!F111="[Select]"),"",'Services - WHC'!F111)</f>
        <v>MIXED</v>
      </c>
      <c r="G112" s="26"/>
      <c r="H112" s="308"/>
      <c r="I112" s="308"/>
      <c r="J112" s="308"/>
      <c r="K112" s="308">
        <v>3173000</v>
      </c>
      <c r="L112" s="76">
        <f t="shared" si="1"/>
        <v>3173000</v>
      </c>
      <c r="M112" s="31"/>
    </row>
    <row r="113" spans="3:13" ht="12" customHeight="1" x14ac:dyDescent="0.2">
      <c r="C113" s="13"/>
      <c r="D113" s="19">
        <f>'Revenue - WHC'!D114</f>
        <v>103</v>
      </c>
      <c r="E113" s="73" t="str">
        <f>IF(OR('Services - WHC'!E112="",'Services - WHC'!E112="[Enter service]"),"",'Services - WHC'!E112)</f>
        <v>Rates and Charges</v>
      </c>
      <c r="F113" s="74" t="str">
        <f>IF(OR('Services - WHC'!F112="",'Services - WHC'!F112="[Select]"),"",'Services - WHC'!F112)</f>
        <v>EXTERNAL</v>
      </c>
      <c r="G113" s="26"/>
      <c r="H113" s="308"/>
      <c r="I113" s="308"/>
      <c r="J113" s="308"/>
      <c r="K113" s="308">
        <v>76700000</v>
      </c>
      <c r="L113" s="76">
        <f t="shared" si="1"/>
        <v>76700000</v>
      </c>
      <c r="M113" s="31"/>
    </row>
    <row r="114" spans="3:13" ht="12" customHeight="1" x14ac:dyDescent="0.2">
      <c r="C114" s="13"/>
      <c r="D114" s="19">
        <f>'Revenue - WHC'!D115</f>
        <v>104</v>
      </c>
      <c r="E114" s="73" t="str">
        <f>IF(OR('Services - WHC'!E113="",'Services - WHC'!E113="[Enter service]"),"",'Services - WHC'!E113)</f>
        <v/>
      </c>
      <c r="F114" s="74" t="str">
        <f>IF(OR('Services - WHC'!F113="",'Services - WHC'!F113="[Select]"),"",'Services - WHC'!F113)</f>
        <v/>
      </c>
      <c r="G114" s="26"/>
      <c r="H114" s="308"/>
      <c r="I114" s="308"/>
      <c r="J114" s="308"/>
      <c r="K114" s="308"/>
      <c r="L114" s="76">
        <f t="shared" si="1"/>
        <v>0</v>
      </c>
      <c r="M114" s="31"/>
    </row>
    <row r="115" spans="3:13" ht="12" customHeight="1" x14ac:dyDescent="0.2">
      <c r="C115" s="13"/>
      <c r="D115" s="19">
        <f>'Revenue - WHC'!D116</f>
        <v>105</v>
      </c>
      <c r="E115" s="73" t="str">
        <f>IF(OR('Services - WHC'!E114="",'Services - WHC'!E114="[Enter service]"),"",'Services - WHC'!E114)</f>
        <v/>
      </c>
      <c r="F115" s="74" t="str">
        <f>IF(OR('Services - WHC'!F114="",'Services - WHC'!F114="[Select]"),"",'Services - WHC'!F114)</f>
        <v/>
      </c>
      <c r="G115" s="26"/>
      <c r="H115" s="308"/>
      <c r="I115" s="308"/>
      <c r="J115" s="308"/>
      <c r="K115" s="308"/>
      <c r="L115" s="76">
        <f t="shared" si="1"/>
        <v>0</v>
      </c>
      <c r="M115" s="31"/>
    </row>
    <row r="116" spans="3:13" ht="12" customHeight="1" x14ac:dyDescent="0.2">
      <c r="C116" s="13"/>
      <c r="D116" s="19">
        <f>'Revenue - WHC'!D117</f>
        <v>106</v>
      </c>
      <c r="E116" s="73" t="str">
        <f>IF(OR('Services - WHC'!E115="",'Services - WHC'!E115="[Enter service]"),"",'Services - WHC'!E115)</f>
        <v/>
      </c>
      <c r="F116" s="74" t="str">
        <f>IF(OR('Services - WHC'!F115="",'Services - WHC'!F115="[Select]"),"",'Services - WHC'!F115)</f>
        <v/>
      </c>
      <c r="G116" s="26"/>
      <c r="H116" s="308"/>
      <c r="I116" s="308"/>
      <c r="J116" s="308"/>
      <c r="K116" s="308"/>
      <c r="L116" s="76">
        <f t="shared" si="1"/>
        <v>0</v>
      </c>
      <c r="M116" s="31"/>
    </row>
    <row r="117" spans="3:13" ht="12" customHeight="1" x14ac:dyDescent="0.2">
      <c r="C117" s="13"/>
      <c r="D117" s="19">
        <f>'Revenue - WHC'!D118</f>
        <v>107</v>
      </c>
      <c r="E117" s="73" t="str">
        <f>IF(OR('Services - WHC'!E116="",'Services - WHC'!E116="[Enter service]"),"",'Services - WHC'!E116)</f>
        <v/>
      </c>
      <c r="F117" s="74" t="str">
        <f>IF(OR('Services - WHC'!F116="",'Services - WHC'!F116="[Select]"),"",'Services - WHC'!F116)</f>
        <v/>
      </c>
      <c r="G117" s="26"/>
      <c r="H117" s="308"/>
      <c r="I117" s="308"/>
      <c r="J117" s="308"/>
      <c r="K117" s="308"/>
      <c r="L117" s="76">
        <f t="shared" si="1"/>
        <v>0</v>
      </c>
      <c r="M117" s="31"/>
    </row>
    <row r="118" spans="3:13" ht="12" customHeight="1" x14ac:dyDescent="0.2">
      <c r="C118" s="13"/>
      <c r="D118" s="19">
        <f>'Revenue - WHC'!D119</f>
        <v>108</v>
      </c>
      <c r="E118" s="73" t="str">
        <f>IF(OR('Services - WHC'!E117="",'Services - WHC'!E117="[Enter service]"),"",'Services - WHC'!E117)</f>
        <v/>
      </c>
      <c r="F118" s="74" t="str">
        <f>IF(OR('Services - WHC'!F117="",'Services - WHC'!F117="[Select]"),"",'Services - WHC'!F117)</f>
        <v/>
      </c>
      <c r="G118" s="26"/>
      <c r="H118" s="308"/>
      <c r="I118" s="308"/>
      <c r="J118" s="308"/>
      <c r="K118" s="308"/>
      <c r="L118" s="76">
        <f t="shared" si="1"/>
        <v>0</v>
      </c>
      <c r="M118" s="31"/>
    </row>
    <row r="119" spans="3:13" ht="12" customHeight="1" x14ac:dyDescent="0.2">
      <c r="C119" s="13"/>
      <c r="D119" s="19">
        <f>'Revenue - WHC'!D120</f>
        <v>109</v>
      </c>
      <c r="E119" s="73" t="str">
        <f>IF(OR('Services - WHC'!E118="",'Services - WHC'!E118="[Enter service]"),"",'Services - WHC'!E118)</f>
        <v/>
      </c>
      <c r="F119" s="74" t="str">
        <f>IF(OR('Services - WHC'!F118="",'Services - WHC'!F118="[Select]"),"",'Services - WHC'!F118)</f>
        <v/>
      </c>
      <c r="G119" s="26"/>
      <c r="H119" s="308"/>
      <c r="I119" s="308"/>
      <c r="J119" s="308"/>
      <c r="K119" s="308"/>
      <c r="L119" s="76">
        <f t="shared" si="1"/>
        <v>0</v>
      </c>
      <c r="M119" s="31"/>
    </row>
    <row r="120" spans="3:13" ht="12" customHeight="1" x14ac:dyDescent="0.2">
      <c r="C120" s="13"/>
      <c r="D120" s="19">
        <f>'Revenue - WHC'!D121</f>
        <v>110</v>
      </c>
      <c r="E120" s="73" t="str">
        <f>IF(OR('Services - WHC'!E119="",'Services - WHC'!E119="[Enter service]"),"",'Services - WHC'!E119)</f>
        <v/>
      </c>
      <c r="F120" s="74" t="str">
        <f>IF(OR('Services - WHC'!F119="",'Services - WHC'!F119="[Select]"),"",'Services - WHC'!F119)</f>
        <v/>
      </c>
      <c r="G120" s="26"/>
      <c r="H120" s="308"/>
      <c r="I120" s="308"/>
      <c r="J120" s="308"/>
      <c r="K120" s="308"/>
      <c r="L120" s="76">
        <f t="shared" si="1"/>
        <v>0</v>
      </c>
      <c r="M120" s="31"/>
    </row>
    <row r="121" spans="3:13" ht="12" customHeight="1" x14ac:dyDescent="0.2">
      <c r="C121" s="13"/>
      <c r="D121" s="19">
        <f>'Revenue - WHC'!D122</f>
        <v>111</v>
      </c>
      <c r="E121" s="73" t="str">
        <f>IF(OR('Services - WHC'!E120="",'Services - WHC'!E120="[Enter service]"),"",'Services - WHC'!E120)</f>
        <v/>
      </c>
      <c r="F121" s="74" t="str">
        <f>IF(OR('Services - WHC'!F120="",'Services - WHC'!F120="[Select]"),"",'Services - WHC'!F120)</f>
        <v/>
      </c>
      <c r="G121" s="26"/>
      <c r="H121" s="308"/>
      <c r="I121" s="308"/>
      <c r="J121" s="308"/>
      <c r="K121" s="308"/>
      <c r="L121" s="76">
        <f t="shared" si="1"/>
        <v>0</v>
      </c>
      <c r="M121" s="31"/>
    </row>
    <row r="122" spans="3:13" ht="12" customHeight="1" x14ac:dyDescent="0.2">
      <c r="C122" s="13"/>
      <c r="D122" s="19">
        <f>'Revenue - WHC'!D123</f>
        <v>112</v>
      </c>
      <c r="E122" s="73" t="str">
        <f>IF(OR('Services - WHC'!E121="",'Services - WHC'!E121="[Enter service]"),"",'Services - WHC'!E121)</f>
        <v/>
      </c>
      <c r="F122" s="74" t="str">
        <f>IF(OR('Services - WHC'!F121="",'Services - WHC'!F121="[Select]"),"",'Services - WHC'!F121)</f>
        <v/>
      </c>
      <c r="G122" s="26"/>
      <c r="H122" s="308"/>
      <c r="I122" s="308"/>
      <c r="J122" s="308"/>
      <c r="K122" s="308"/>
      <c r="L122" s="76">
        <f t="shared" si="1"/>
        <v>0</v>
      </c>
      <c r="M122" s="31"/>
    </row>
    <row r="123" spans="3:13" ht="12" customHeight="1" x14ac:dyDescent="0.2">
      <c r="C123" s="13"/>
      <c r="D123" s="19">
        <f>'Revenue - WHC'!D124</f>
        <v>113</v>
      </c>
      <c r="E123" s="73" t="str">
        <f>IF(OR('Services - WHC'!E122="",'Services - WHC'!E122="[Enter service]"),"",'Services - WHC'!E122)</f>
        <v/>
      </c>
      <c r="F123" s="74" t="str">
        <f>IF(OR('Services - WHC'!F122="",'Services - WHC'!F122="[Select]"),"",'Services - WHC'!F122)</f>
        <v/>
      </c>
      <c r="G123" s="26"/>
      <c r="H123" s="308"/>
      <c r="I123" s="308"/>
      <c r="J123" s="308"/>
      <c r="K123" s="308"/>
      <c r="L123" s="76">
        <f t="shared" si="1"/>
        <v>0</v>
      </c>
      <c r="M123" s="31"/>
    </row>
    <row r="124" spans="3:13" ht="12" customHeight="1" x14ac:dyDescent="0.2">
      <c r="C124" s="13"/>
      <c r="D124" s="19">
        <f>'Revenue - WHC'!D125</f>
        <v>114</v>
      </c>
      <c r="E124" s="73" t="str">
        <f>IF(OR('Services - WHC'!E123="",'Services - WHC'!E123="[Enter service]"),"",'Services - WHC'!E123)</f>
        <v/>
      </c>
      <c r="F124" s="74" t="str">
        <f>IF(OR('Services - WHC'!F123="",'Services - WHC'!F123="[Select]"),"",'Services - WHC'!F123)</f>
        <v/>
      </c>
      <c r="G124" s="26"/>
      <c r="H124" s="308"/>
      <c r="I124" s="308"/>
      <c r="J124" s="308"/>
      <c r="K124" s="308"/>
      <c r="L124" s="76">
        <f t="shared" si="1"/>
        <v>0</v>
      </c>
      <c r="M124" s="31"/>
    </row>
    <row r="125" spans="3:13" ht="12" customHeight="1" x14ac:dyDescent="0.2">
      <c r="C125" s="13"/>
      <c r="D125" s="19">
        <f>'Revenue - WHC'!D126</f>
        <v>115</v>
      </c>
      <c r="E125" s="73" t="str">
        <f>IF(OR('Services - WHC'!E124="",'Services - WHC'!E124="[Enter service]"),"",'Services - WHC'!E124)</f>
        <v/>
      </c>
      <c r="F125" s="74" t="str">
        <f>IF(OR('Services - WHC'!F124="",'Services - WHC'!F124="[Select]"),"",'Services - WHC'!F124)</f>
        <v/>
      </c>
      <c r="G125" s="26"/>
      <c r="H125" s="308"/>
      <c r="I125" s="308"/>
      <c r="J125" s="308"/>
      <c r="K125" s="308"/>
      <c r="L125" s="76">
        <f t="shared" si="1"/>
        <v>0</v>
      </c>
      <c r="M125" s="31"/>
    </row>
    <row r="126" spans="3:13" ht="12" customHeight="1" x14ac:dyDescent="0.2">
      <c r="C126" s="13"/>
      <c r="D126" s="19">
        <f>'Revenue - WHC'!D127</f>
        <v>116</v>
      </c>
      <c r="E126" s="73" t="str">
        <f>IF(OR('Services - WHC'!E125="",'Services - WHC'!E125="[Enter service]"),"",'Services - WHC'!E125)</f>
        <v/>
      </c>
      <c r="F126" s="74" t="str">
        <f>IF(OR('Services - WHC'!F125="",'Services - WHC'!F125="[Select]"),"",'Services - WHC'!F125)</f>
        <v/>
      </c>
      <c r="G126" s="26"/>
      <c r="H126" s="308"/>
      <c r="I126" s="308"/>
      <c r="J126" s="308"/>
      <c r="K126" s="308"/>
      <c r="L126" s="76">
        <f t="shared" si="1"/>
        <v>0</v>
      </c>
      <c r="M126" s="31"/>
    </row>
    <row r="127" spans="3:13" ht="12" customHeight="1" x14ac:dyDescent="0.2">
      <c r="C127" s="13"/>
      <c r="D127" s="19">
        <f>'Revenue - WHC'!D128</f>
        <v>117</v>
      </c>
      <c r="E127" s="73" t="str">
        <f>IF(OR('Services - WHC'!E126="",'Services - WHC'!E126="[Enter service]"),"",'Services - WHC'!E126)</f>
        <v/>
      </c>
      <c r="F127" s="74" t="str">
        <f>IF(OR('Services - WHC'!F126="",'Services - WHC'!F126="[Select]"),"",'Services - WHC'!F126)</f>
        <v/>
      </c>
      <c r="G127" s="26"/>
      <c r="H127" s="308"/>
      <c r="I127" s="308"/>
      <c r="J127" s="308"/>
      <c r="K127" s="308"/>
      <c r="L127" s="76">
        <f t="shared" si="1"/>
        <v>0</v>
      </c>
      <c r="M127" s="31"/>
    </row>
    <row r="128" spans="3:13" ht="12" customHeight="1" x14ac:dyDescent="0.2">
      <c r="C128" s="13"/>
      <c r="D128" s="19">
        <f>'Revenue - WHC'!D129</f>
        <v>118</v>
      </c>
      <c r="E128" s="73" t="str">
        <f>IF(OR('Services - WHC'!E127="",'Services - WHC'!E127="[Enter service]"),"",'Services - WHC'!E127)</f>
        <v/>
      </c>
      <c r="F128" s="74" t="str">
        <f>IF(OR('Services - WHC'!F127="",'Services - WHC'!F127="[Select]"),"",'Services - WHC'!F127)</f>
        <v/>
      </c>
      <c r="G128" s="26"/>
      <c r="H128" s="308"/>
      <c r="I128" s="308"/>
      <c r="J128" s="308"/>
      <c r="K128" s="308"/>
      <c r="L128" s="76">
        <f t="shared" si="1"/>
        <v>0</v>
      </c>
      <c r="M128" s="31"/>
    </row>
    <row r="129" spans="3:13" ht="12" customHeight="1" x14ac:dyDescent="0.2">
      <c r="C129" s="13"/>
      <c r="D129" s="19">
        <f>'Revenue - WHC'!D130</f>
        <v>119</v>
      </c>
      <c r="E129" s="73" t="str">
        <f>IF(OR('Services - WHC'!E128="",'Services - WHC'!E128="[Enter service]"),"",'Services - WHC'!E128)</f>
        <v/>
      </c>
      <c r="F129" s="74" t="str">
        <f>IF(OR('Services - WHC'!F128="",'Services - WHC'!F128="[Select]"),"",'Services - WHC'!F128)</f>
        <v/>
      </c>
      <c r="G129" s="26"/>
      <c r="H129" s="308"/>
      <c r="I129" s="308"/>
      <c r="J129" s="308"/>
      <c r="K129" s="308"/>
      <c r="L129" s="76">
        <f t="shared" si="1"/>
        <v>0</v>
      </c>
      <c r="M129" s="31"/>
    </row>
    <row r="130" spans="3:13" ht="12" customHeight="1" x14ac:dyDescent="0.2">
      <c r="C130" s="13"/>
      <c r="D130" s="19">
        <f>'Revenue - WHC'!D131</f>
        <v>120</v>
      </c>
      <c r="E130" s="73" t="str">
        <f>IF(OR('Services - WHC'!E129="",'Services - WHC'!E129="[Enter service]"),"",'Services - WHC'!E129)</f>
        <v/>
      </c>
      <c r="F130" s="74" t="str">
        <f>IF(OR('Services - WHC'!F129="",'Services - WHC'!F129="[Select]"),"",'Services - WHC'!F129)</f>
        <v/>
      </c>
      <c r="G130" s="26"/>
      <c r="H130" s="308"/>
      <c r="I130" s="308"/>
      <c r="J130" s="308"/>
      <c r="K130" s="308"/>
      <c r="L130" s="76">
        <f t="shared" si="1"/>
        <v>0</v>
      </c>
      <c r="M130" s="31"/>
    </row>
    <row r="131" spans="3:13" ht="12" customHeight="1" x14ac:dyDescent="0.2">
      <c r="C131" s="13"/>
      <c r="D131" s="19">
        <f>'Revenue - WHC'!D132</f>
        <v>121</v>
      </c>
      <c r="E131" s="73" t="str">
        <f>IF(OR('Services - WHC'!E130="",'Services - WHC'!E130="[Enter service]"),"",'Services - WHC'!E130)</f>
        <v/>
      </c>
      <c r="F131" s="74" t="str">
        <f>IF(OR('Services - WHC'!F130="",'Services - WHC'!F130="[Select]"),"",'Services - WHC'!F130)</f>
        <v/>
      </c>
      <c r="G131" s="26"/>
      <c r="H131" s="308"/>
      <c r="I131" s="308"/>
      <c r="J131" s="308"/>
      <c r="K131" s="308"/>
      <c r="L131" s="76">
        <f t="shared" si="1"/>
        <v>0</v>
      </c>
      <c r="M131" s="31"/>
    </row>
    <row r="132" spans="3:13" ht="12" customHeight="1" x14ac:dyDescent="0.2">
      <c r="C132" s="13"/>
      <c r="D132" s="19">
        <f>'Revenue - WHC'!D133</f>
        <v>122</v>
      </c>
      <c r="E132" s="73" t="str">
        <f>IF(OR('Services - WHC'!E131="",'Services - WHC'!E131="[Enter service]"),"",'Services - WHC'!E131)</f>
        <v/>
      </c>
      <c r="F132" s="74" t="str">
        <f>IF(OR('Services - WHC'!F131="",'Services - WHC'!F131="[Select]"),"",'Services - WHC'!F131)</f>
        <v/>
      </c>
      <c r="G132" s="26"/>
      <c r="H132" s="308"/>
      <c r="I132" s="308"/>
      <c r="J132" s="308"/>
      <c r="K132" s="308"/>
      <c r="L132" s="76">
        <f t="shared" si="1"/>
        <v>0</v>
      </c>
      <c r="M132" s="31"/>
    </row>
    <row r="133" spans="3:13" ht="12" customHeight="1" x14ac:dyDescent="0.2">
      <c r="C133" s="13"/>
      <c r="D133" s="19">
        <f>'Revenue - WHC'!D134</f>
        <v>123</v>
      </c>
      <c r="E133" s="73" t="str">
        <f>IF(OR('Services - WHC'!E132="",'Services - WHC'!E132="[Enter service]"),"",'Services - WHC'!E132)</f>
        <v/>
      </c>
      <c r="F133" s="74" t="str">
        <f>IF(OR('Services - WHC'!F132="",'Services - WHC'!F132="[Select]"),"",'Services - WHC'!F132)</f>
        <v/>
      </c>
      <c r="G133" s="26"/>
      <c r="H133" s="308"/>
      <c r="I133" s="308"/>
      <c r="J133" s="308"/>
      <c r="K133" s="308"/>
      <c r="L133" s="76">
        <f t="shared" si="1"/>
        <v>0</v>
      </c>
      <c r="M133" s="31"/>
    </row>
    <row r="134" spans="3:13" ht="12" customHeight="1" x14ac:dyDescent="0.2">
      <c r="C134" s="13"/>
      <c r="D134" s="19">
        <f>'Revenue - WHC'!D135</f>
        <v>124</v>
      </c>
      <c r="E134" s="73" t="str">
        <f>IF(OR('Services - WHC'!E133="",'Services - WHC'!E133="[Enter service]"),"",'Services - WHC'!E133)</f>
        <v/>
      </c>
      <c r="F134" s="74" t="str">
        <f>IF(OR('Services - WHC'!F133="",'Services - WHC'!F133="[Select]"),"",'Services - WHC'!F133)</f>
        <v/>
      </c>
      <c r="G134" s="26"/>
      <c r="H134" s="308"/>
      <c r="I134" s="308"/>
      <c r="J134" s="308"/>
      <c r="K134" s="308"/>
      <c r="L134" s="76">
        <f t="shared" si="1"/>
        <v>0</v>
      </c>
      <c r="M134" s="31"/>
    </row>
    <row r="135" spans="3:13" ht="12" customHeight="1" x14ac:dyDescent="0.2">
      <c r="C135" s="13"/>
      <c r="D135" s="19">
        <f>'Revenue - WHC'!D136</f>
        <v>125</v>
      </c>
      <c r="E135" s="73" t="str">
        <f>IF(OR('Services - WHC'!E134="",'Services - WHC'!E134="[Enter service]"),"",'Services - WHC'!E134)</f>
        <v/>
      </c>
      <c r="F135" s="74" t="str">
        <f>IF(OR('Services - WHC'!F134="",'Services - WHC'!F134="[Select]"),"",'Services - WHC'!F134)</f>
        <v/>
      </c>
      <c r="G135" s="26"/>
      <c r="H135" s="308"/>
      <c r="I135" s="308"/>
      <c r="J135" s="308"/>
      <c r="K135" s="308"/>
      <c r="L135" s="76">
        <f t="shared" si="1"/>
        <v>0</v>
      </c>
      <c r="M135" s="31"/>
    </row>
    <row r="136" spans="3:13" ht="12" customHeight="1" x14ac:dyDescent="0.2">
      <c r="C136" s="13"/>
      <c r="D136" s="19">
        <f>'Revenue - WHC'!D137</f>
        <v>126</v>
      </c>
      <c r="E136" s="73" t="str">
        <f>IF(OR('Services - WHC'!E135="",'Services - WHC'!E135="[Enter service]"),"",'Services - WHC'!E135)</f>
        <v/>
      </c>
      <c r="F136" s="74" t="str">
        <f>IF(OR('Services - WHC'!F135="",'Services - WHC'!F135="[Select]"),"",'Services - WHC'!F135)</f>
        <v/>
      </c>
      <c r="G136" s="26"/>
      <c r="H136" s="308"/>
      <c r="I136" s="308"/>
      <c r="J136" s="308"/>
      <c r="K136" s="308"/>
      <c r="L136" s="76">
        <f t="shared" si="1"/>
        <v>0</v>
      </c>
      <c r="M136" s="31"/>
    </row>
    <row r="137" spans="3:13" ht="12" customHeight="1" x14ac:dyDescent="0.2">
      <c r="C137" s="13"/>
      <c r="D137" s="19">
        <f>'Revenue - WHC'!D138</f>
        <v>127</v>
      </c>
      <c r="E137" s="73" t="str">
        <f>IF(OR('Services - WHC'!E136="",'Services - WHC'!E136="[Enter service]"),"",'Services - WHC'!E136)</f>
        <v/>
      </c>
      <c r="F137" s="74" t="str">
        <f>IF(OR('Services - WHC'!F136="",'Services - WHC'!F136="[Select]"),"",'Services - WHC'!F136)</f>
        <v/>
      </c>
      <c r="G137" s="26"/>
      <c r="H137" s="308"/>
      <c r="I137" s="308"/>
      <c r="J137" s="308"/>
      <c r="K137" s="308"/>
      <c r="L137" s="76">
        <f t="shared" si="1"/>
        <v>0</v>
      </c>
      <c r="M137" s="31"/>
    </row>
    <row r="138" spans="3:13" ht="12" customHeight="1" x14ac:dyDescent="0.2">
      <c r="C138" s="13"/>
      <c r="D138" s="19">
        <f>'Revenue - WHC'!D139</f>
        <v>128</v>
      </c>
      <c r="E138" s="73" t="str">
        <f>IF(OR('Services - WHC'!E137="",'Services - WHC'!E137="[Enter service]"),"",'Services - WHC'!E137)</f>
        <v/>
      </c>
      <c r="F138" s="74" t="str">
        <f>IF(OR('Services - WHC'!F137="",'Services - WHC'!F137="[Select]"),"",'Services - WHC'!F137)</f>
        <v/>
      </c>
      <c r="G138" s="26"/>
      <c r="H138" s="308"/>
      <c r="I138" s="308"/>
      <c r="J138" s="308"/>
      <c r="K138" s="308"/>
      <c r="L138" s="76">
        <f t="shared" si="1"/>
        <v>0</v>
      </c>
      <c r="M138" s="31"/>
    </row>
    <row r="139" spans="3:13" ht="12" customHeight="1" x14ac:dyDescent="0.2">
      <c r="C139" s="13"/>
      <c r="D139" s="19">
        <f>'Revenue - WHC'!D140</f>
        <v>129</v>
      </c>
      <c r="E139" s="73" t="str">
        <f>IF(OR('Services - WHC'!E138="",'Services - WHC'!E138="[Enter service]"),"",'Services - WHC'!E138)</f>
        <v/>
      </c>
      <c r="F139" s="74" t="str">
        <f>IF(OR('Services - WHC'!F138="",'Services - WHC'!F138="[Select]"),"",'Services - WHC'!F138)</f>
        <v/>
      </c>
      <c r="G139" s="26"/>
      <c r="H139" s="308"/>
      <c r="I139" s="308"/>
      <c r="J139" s="308"/>
      <c r="K139" s="308"/>
      <c r="L139" s="76">
        <f t="shared" si="1"/>
        <v>0</v>
      </c>
      <c r="M139" s="31"/>
    </row>
    <row r="140" spans="3:13" ht="12" customHeight="1" x14ac:dyDescent="0.2">
      <c r="C140" s="13"/>
      <c r="D140" s="19">
        <f>'Revenue - WHC'!D141</f>
        <v>130</v>
      </c>
      <c r="E140" s="73" t="str">
        <f>IF(OR('Services - WHC'!E139="",'Services - WHC'!E139="[Enter service]"),"",'Services - WHC'!E139)</f>
        <v/>
      </c>
      <c r="F140" s="74" t="str">
        <f>IF(OR('Services - WHC'!F139="",'Services - WHC'!F139="[Select]"),"",'Services - WHC'!F139)</f>
        <v/>
      </c>
      <c r="G140" s="26"/>
      <c r="H140" s="308"/>
      <c r="I140" s="308"/>
      <c r="J140" s="308"/>
      <c r="K140" s="308"/>
      <c r="L140" s="76">
        <f t="shared" si="1"/>
        <v>0</v>
      </c>
      <c r="M140" s="31"/>
    </row>
    <row r="141" spans="3:13" ht="12" customHeight="1" x14ac:dyDescent="0.2">
      <c r="C141" s="13"/>
      <c r="D141" s="19">
        <f>'Revenue - WHC'!D142</f>
        <v>131</v>
      </c>
      <c r="E141" s="73" t="str">
        <f>IF(OR('Services - WHC'!E140="",'Services - WHC'!E140="[Enter service]"),"",'Services - WHC'!E140)</f>
        <v/>
      </c>
      <c r="F141" s="74" t="str">
        <f>IF(OR('Services - WHC'!F140="",'Services - WHC'!F140="[Select]"),"",'Services - WHC'!F140)</f>
        <v/>
      </c>
      <c r="G141" s="26"/>
      <c r="H141" s="308"/>
      <c r="I141" s="308"/>
      <c r="J141" s="308"/>
      <c r="K141" s="308"/>
      <c r="L141" s="76">
        <f t="shared" si="1"/>
        <v>0</v>
      </c>
      <c r="M141" s="31"/>
    </row>
    <row r="142" spans="3:13" ht="12" customHeight="1" x14ac:dyDescent="0.2">
      <c r="C142" s="13"/>
      <c r="D142" s="19">
        <f>'Revenue - WHC'!D143</f>
        <v>132</v>
      </c>
      <c r="E142" s="73" t="str">
        <f>IF(OR('Services - WHC'!E141="",'Services - WHC'!E141="[Enter service]"),"",'Services - WHC'!E141)</f>
        <v/>
      </c>
      <c r="F142" s="74" t="str">
        <f>IF(OR('Services - WHC'!F141="",'Services - WHC'!F141="[Select]"),"",'Services - WHC'!F141)</f>
        <v/>
      </c>
      <c r="G142" s="26"/>
      <c r="H142" s="308"/>
      <c r="I142" s="308"/>
      <c r="J142" s="308"/>
      <c r="K142" s="308"/>
      <c r="L142" s="76">
        <f t="shared" si="1"/>
        <v>0</v>
      </c>
      <c r="M142" s="31"/>
    </row>
    <row r="143" spans="3:13" ht="12" customHeight="1" x14ac:dyDescent="0.2">
      <c r="C143" s="13"/>
      <c r="D143" s="19">
        <f>'Revenue - WHC'!D144</f>
        <v>133</v>
      </c>
      <c r="E143" s="73" t="str">
        <f>IF(OR('Services - WHC'!E142="",'Services - WHC'!E142="[Enter service]"),"",'Services - WHC'!E142)</f>
        <v/>
      </c>
      <c r="F143" s="74" t="str">
        <f>IF(OR('Services - WHC'!F142="",'Services - WHC'!F142="[Select]"),"",'Services - WHC'!F142)</f>
        <v/>
      </c>
      <c r="G143" s="26"/>
      <c r="H143" s="308"/>
      <c r="I143" s="308"/>
      <c r="J143" s="308"/>
      <c r="K143" s="308"/>
      <c r="L143" s="76">
        <f t="shared" si="1"/>
        <v>0</v>
      </c>
      <c r="M143" s="31"/>
    </row>
    <row r="144" spans="3:13" ht="12" customHeight="1" x14ac:dyDescent="0.2">
      <c r="C144" s="13"/>
      <c r="D144" s="19">
        <f>'Revenue - WHC'!D145</f>
        <v>134</v>
      </c>
      <c r="E144" s="73" t="str">
        <f>IF(OR('Services - WHC'!E143="",'Services - WHC'!E143="[Enter service]"),"",'Services - WHC'!E143)</f>
        <v/>
      </c>
      <c r="F144" s="74" t="str">
        <f>IF(OR('Services - WHC'!F143="",'Services - WHC'!F143="[Select]"),"",'Services - WHC'!F143)</f>
        <v/>
      </c>
      <c r="G144" s="26"/>
      <c r="H144" s="308"/>
      <c r="I144" s="308"/>
      <c r="J144" s="308"/>
      <c r="K144" s="308"/>
      <c r="L144" s="76">
        <f t="shared" si="1"/>
        <v>0</v>
      </c>
      <c r="M144" s="31"/>
    </row>
    <row r="145" spans="3:13" ht="12" customHeight="1" x14ac:dyDescent="0.2">
      <c r="C145" s="13"/>
      <c r="D145" s="19">
        <f>'Revenue - WHC'!D146</f>
        <v>135</v>
      </c>
      <c r="E145" s="73" t="str">
        <f>IF(OR('Services - WHC'!E144="",'Services - WHC'!E144="[Enter service]"),"",'Services - WHC'!E144)</f>
        <v/>
      </c>
      <c r="F145" s="74" t="str">
        <f>IF(OR('Services - WHC'!F144="",'Services - WHC'!F144="[Select]"),"",'Services - WHC'!F144)</f>
        <v/>
      </c>
      <c r="G145" s="26"/>
      <c r="H145" s="308"/>
      <c r="I145" s="308"/>
      <c r="J145" s="308"/>
      <c r="K145" s="308"/>
      <c r="L145" s="76">
        <f t="shared" si="1"/>
        <v>0</v>
      </c>
      <c r="M145" s="31"/>
    </row>
    <row r="146" spans="3:13" ht="12" customHeight="1" x14ac:dyDescent="0.2">
      <c r="C146" s="13"/>
      <c r="D146" s="19">
        <f>'Revenue - WHC'!D147</f>
        <v>136</v>
      </c>
      <c r="E146" s="73" t="str">
        <f>IF(OR('Services - WHC'!E145="",'Services - WHC'!E145="[Enter service]"),"",'Services - WHC'!E145)</f>
        <v/>
      </c>
      <c r="F146" s="74" t="str">
        <f>IF(OR('Services - WHC'!F145="",'Services - WHC'!F145="[Select]"),"",'Services - WHC'!F145)</f>
        <v/>
      </c>
      <c r="G146" s="26"/>
      <c r="H146" s="308"/>
      <c r="I146" s="308"/>
      <c r="J146" s="308"/>
      <c r="K146" s="308"/>
      <c r="L146" s="76">
        <f t="shared" si="1"/>
        <v>0</v>
      </c>
      <c r="M146" s="31"/>
    </row>
    <row r="147" spans="3:13" ht="12" customHeight="1" x14ac:dyDescent="0.2">
      <c r="C147" s="13"/>
      <c r="D147" s="19">
        <f>'Revenue - WHC'!D148</f>
        <v>137</v>
      </c>
      <c r="E147" s="73" t="str">
        <f>IF(OR('Services - WHC'!E146="",'Services - WHC'!E146="[Enter service]"),"",'Services - WHC'!E146)</f>
        <v/>
      </c>
      <c r="F147" s="74" t="str">
        <f>IF(OR('Services - WHC'!F146="",'Services - WHC'!F146="[Select]"),"",'Services - WHC'!F146)</f>
        <v/>
      </c>
      <c r="G147" s="26"/>
      <c r="H147" s="308"/>
      <c r="I147" s="308"/>
      <c r="J147" s="308"/>
      <c r="K147" s="308"/>
      <c r="L147" s="76">
        <f t="shared" si="1"/>
        <v>0</v>
      </c>
      <c r="M147" s="31"/>
    </row>
    <row r="148" spans="3:13" ht="12" customHeight="1" x14ac:dyDescent="0.2">
      <c r="C148" s="13"/>
      <c r="D148" s="19">
        <f>'Revenue - WHC'!D149</f>
        <v>138</v>
      </c>
      <c r="E148" s="73" t="str">
        <f>IF(OR('Services - WHC'!E147="",'Services - WHC'!E147="[Enter service]"),"",'Services - WHC'!E147)</f>
        <v/>
      </c>
      <c r="F148" s="74" t="str">
        <f>IF(OR('Services - WHC'!F147="",'Services - WHC'!F147="[Select]"),"",'Services - WHC'!F147)</f>
        <v/>
      </c>
      <c r="G148" s="26"/>
      <c r="H148" s="308"/>
      <c r="I148" s="308"/>
      <c r="J148" s="308"/>
      <c r="K148" s="308"/>
      <c r="L148" s="76">
        <f t="shared" si="1"/>
        <v>0</v>
      </c>
      <c r="M148" s="31"/>
    </row>
    <row r="149" spans="3:13" ht="12" customHeight="1" x14ac:dyDescent="0.2">
      <c r="C149" s="13"/>
      <c r="D149" s="19">
        <f>'Revenue - WHC'!D150</f>
        <v>139</v>
      </c>
      <c r="E149" s="73" t="str">
        <f>IF(OR('Services - WHC'!E148="",'Services - WHC'!E148="[Enter service]"),"",'Services - WHC'!E148)</f>
        <v/>
      </c>
      <c r="F149" s="74" t="str">
        <f>IF(OR('Services - WHC'!F148="",'Services - WHC'!F148="[Select]"),"",'Services - WHC'!F148)</f>
        <v/>
      </c>
      <c r="G149" s="26"/>
      <c r="H149" s="308"/>
      <c r="I149" s="308"/>
      <c r="J149" s="308"/>
      <c r="K149" s="308"/>
      <c r="L149" s="76">
        <f t="shared" si="1"/>
        <v>0</v>
      </c>
      <c r="M149" s="31"/>
    </row>
    <row r="150" spans="3:13" ht="12" customHeight="1" x14ac:dyDescent="0.2">
      <c r="C150" s="13"/>
      <c r="D150" s="19">
        <f>'Revenue - WHC'!D151</f>
        <v>140</v>
      </c>
      <c r="E150" s="73" t="str">
        <f>IF(OR('Services - WHC'!E149="",'Services - WHC'!E149="[Enter service]"),"",'Services - WHC'!E149)</f>
        <v/>
      </c>
      <c r="F150" s="74" t="str">
        <f>IF(OR('Services - WHC'!F149="",'Services - WHC'!F149="[Select]"),"",'Services - WHC'!F149)</f>
        <v/>
      </c>
      <c r="G150" s="26"/>
      <c r="H150" s="308"/>
      <c r="I150" s="308"/>
      <c r="J150" s="308"/>
      <c r="K150" s="308"/>
      <c r="L150" s="76">
        <f t="shared" si="1"/>
        <v>0</v>
      </c>
      <c r="M150" s="31"/>
    </row>
    <row r="151" spans="3:13" ht="12" customHeight="1" collapsed="1" thickBot="1" x14ac:dyDescent="0.25">
      <c r="C151" s="13"/>
      <c r="D151" s="19"/>
      <c r="E151" s="77" t="s">
        <v>91</v>
      </c>
      <c r="F151" s="78"/>
      <c r="G151" s="26"/>
      <c r="H151" s="79"/>
      <c r="I151" s="79"/>
      <c r="J151" s="79"/>
      <c r="K151" s="79">
        <v>9149000</v>
      </c>
      <c r="L151" s="80">
        <f t="shared" si="1"/>
        <v>9149000</v>
      </c>
      <c r="M151" s="31"/>
    </row>
    <row r="152" spans="3:13" ht="12" customHeight="1" thickTop="1" x14ac:dyDescent="0.2">
      <c r="C152" s="13"/>
      <c r="D152" s="14"/>
      <c r="E152" s="50" t="s">
        <v>90</v>
      </c>
      <c r="F152" s="51"/>
      <c r="G152" s="26"/>
      <c r="H152" s="52">
        <f>+SUM(H11:H151)</f>
        <v>102047311.17999998</v>
      </c>
      <c r="I152" s="52">
        <f>+SUM(I11:I151)</f>
        <v>45712404.959999986</v>
      </c>
      <c r="J152" s="52">
        <f>+SUM(J11:J151)</f>
        <v>33200000</v>
      </c>
      <c r="K152" s="52">
        <f>+SUM(K11:K151)</f>
        <v>258756091.88999999</v>
      </c>
      <c r="L152" s="53">
        <f t="shared" ref="L152" si="2">SUM(H152:K152)</f>
        <v>439715808.02999997</v>
      </c>
      <c r="M152" s="31"/>
    </row>
    <row r="153" spans="3:13" ht="12.6" customHeight="1" thickBot="1" x14ac:dyDescent="0.25">
      <c r="C153" s="32"/>
      <c r="D153" s="33"/>
      <c r="E153" s="34"/>
      <c r="F153" s="35"/>
      <c r="G153" s="128"/>
      <c r="H153" s="33"/>
      <c r="I153" s="36"/>
      <c r="J153" s="36"/>
      <c r="K153" s="36"/>
      <c r="L153" s="36"/>
      <c r="M153" s="48"/>
    </row>
    <row r="155" spans="3:13" x14ac:dyDescent="0.2">
      <c r="F155" s="6"/>
      <c r="G155" s="6"/>
      <c r="H155" s="215"/>
      <c r="I155" s="215"/>
      <c r="J155" s="215"/>
      <c r="K155" s="215"/>
      <c r="L155" s="215"/>
    </row>
    <row r="156" spans="3:13" ht="13.5" thickBot="1" x14ac:dyDescent="0.25">
      <c r="F156" s="6"/>
      <c r="G156" s="6"/>
    </row>
    <row r="157" spans="3:13" x14ac:dyDescent="0.2">
      <c r="C157" s="426"/>
      <c r="D157" s="427"/>
      <c r="E157" s="427"/>
      <c r="F157" s="404"/>
      <c r="G157" s="404"/>
      <c r="H157" s="405"/>
    </row>
    <row r="158" spans="3:13" x14ac:dyDescent="0.2">
      <c r="C158" s="13"/>
      <c r="D158" s="14"/>
      <c r="E158" s="25" t="s">
        <v>273</v>
      </c>
      <c r="F158" s="15"/>
      <c r="G158" s="15"/>
      <c r="H158" s="31"/>
    </row>
    <row r="159" spans="3:13" x14ac:dyDescent="0.2">
      <c r="C159" s="13"/>
      <c r="D159" s="14"/>
      <c r="E159" s="6" t="s">
        <v>276</v>
      </c>
      <c r="F159" s="15" t="s">
        <v>268</v>
      </c>
      <c r="G159" s="15"/>
      <c r="H159" s="31"/>
    </row>
    <row r="160" spans="3:13" x14ac:dyDescent="0.2">
      <c r="C160" s="13"/>
      <c r="D160" s="14"/>
      <c r="E160" s="409" t="s">
        <v>1019</v>
      </c>
      <c r="F160" s="410">
        <v>8118000</v>
      </c>
      <c r="G160" s="411"/>
      <c r="H160" s="31"/>
    </row>
    <row r="161" spans="3:8" x14ac:dyDescent="0.2">
      <c r="C161" s="13"/>
      <c r="D161" s="14"/>
      <c r="E161" s="409" t="s">
        <v>1020</v>
      </c>
      <c r="F161" s="410">
        <v>653000</v>
      </c>
      <c r="G161" s="411"/>
      <c r="H161" s="31"/>
    </row>
    <row r="162" spans="3:8" x14ac:dyDescent="0.2">
      <c r="C162" s="13"/>
      <c r="D162" s="14"/>
      <c r="E162" s="409" t="s">
        <v>1023</v>
      </c>
      <c r="F162" s="410">
        <v>378000</v>
      </c>
      <c r="G162" s="411"/>
      <c r="H162" s="31"/>
    </row>
    <row r="163" spans="3:8" x14ac:dyDescent="0.2">
      <c r="C163" s="13"/>
      <c r="D163" s="14"/>
      <c r="E163" s="409" t="s">
        <v>270</v>
      </c>
      <c r="F163" s="410"/>
      <c r="G163" s="411"/>
      <c r="H163" s="31"/>
    </row>
    <row r="164" spans="3:8" x14ac:dyDescent="0.2">
      <c r="C164" s="13"/>
      <c r="D164" s="14"/>
      <c r="E164" s="409" t="s">
        <v>270</v>
      </c>
      <c r="F164" s="410"/>
      <c r="G164" s="411"/>
      <c r="H164" s="31"/>
    </row>
    <row r="165" spans="3:8" x14ac:dyDescent="0.2">
      <c r="C165" s="13"/>
      <c r="D165" s="14"/>
      <c r="E165" s="409" t="s">
        <v>270</v>
      </c>
      <c r="F165" s="410"/>
      <c r="G165" s="411"/>
      <c r="H165" s="31"/>
    </row>
    <row r="166" spans="3:8" x14ac:dyDescent="0.2">
      <c r="C166" s="13"/>
      <c r="D166" s="14"/>
      <c r="E166" s="409" t="s">
        <v>270</v>
      </c>
      <c r="F166" s="410"/>
      <c r="G166" s="411"/>
      <c r="H166" s="31"/>
    </row>
    <row r="167" spans="3:8" x14ac:dyDescent="0.2">
      <c r="C167" s="13"/>
      <c r="D167" s="14"/>
      <c r="E167" s="409" t="s">
        <v>270</v>
      </c>
      <c r="F167" s="410"/>
      <c r="G167" s="411"/>
      <c r="H167" s="31"/>
    </row>
    <row r="168" spans="3:8" x14ac:dyDescent="0.2">
      <c r="C168" s="13"/>
      <c r="D168" s="14"/>
      <c r="E168" s="409" t="s">
        <v>270</v>
      </c>
      <c r="F168" s="410"/>
      <c r="G168" s="411"/>
      <c r="H168" s="31"/>
    </row>
    <row r="169" spans="3:8" x14ac:dyDescent="0.2">
      <c r="C169" s="13"/>
      <c r="D169" s="14"/>
      <c r="E169" s="409" t="s">
        <v>270</v>
      </c>
      <c r="F169" s="410"/>
      <c r="G169" s="411"/>
      <c r="H169" s="31"/>
    </row>
    <row r="170" spans="3:8" x14ac:dyDescent="0.2">
      <c r="C170" s="13"/>
      <c r="D170" s="14"/>
      <c r="E170" s="409" t="s">
        <v>270</v>
      </c>
      <c r="F170" s="410"/>
      <c r="G170" s="411"/>
      <c r="H170" s="31"/>
    </row>
    <row r="171" spans="3:8" x14ac:dyDescent="0.2">
      <c r="C171" s="13"/>
      <c r="D171" s="14"/>
      <c r="E171" s="409" t="s">
        <v>270</v>
      </c>
      <c r="F171" s="410"/>
      <c r="G171" s="411"/>
      <c r="H171" s="31"/>
    </row>
    <row r="172" spans="3:8" x14ac:dyDescent="0.2">
      <c r="C172" s="13"/>
      <c r="D172" s="14"/>
      <c r="E172" s="409" t="s">
        <v>270</v>
      </c>
      <c r="F172" s="410"/>
      <c r="G172" s="411"/>
      <c r="H172" s="31"/>
    </row>
    <row r="173" spans="3:8" x14ac:dyDescent="0.2">
      <c r="C173" s="13"/>
      <c r="D173" s="14"/>
      <c r="E173" s="29" t="s">
        <v>90</v>
      </c>
      <c r="F173" s="411">
        <f>SUM(F160:F172)</f>
        <v>9149000</v>
      </c>
      <c r="G173" s="411"/>
      <c r="H173" s="31"/>
    </row>
    <row r="174" spans="3:8" x14ac:dyDescent="0.2">
      <c r="C174" s="13"/>
      <c r="D174" s="14"/>
      <c r="E174" s="29"/>
      <c r="F174" s="26"/>
      <c r="G174" s="26"/>
      <c r="H174" s="31"/>
    </row>
    <row r="175" spans="3:8" x14ac:dyDescent="0.2">
      <c r="C175" s="13"/>
      <c r="D175" s="14"/>
      <c r="E175" s="29" t="s">
        <v>274</v>
      </c>
      <c r="F175" s="424">
        <f>L151</f>
        <v>9149000</v>
      </c>
      <c r="G175" s="424"/>
      <c r="H175" s="31"/>
    </row>
    <row r="176" spans="3:8" x14ac:dyDescent="0.2">
      <c r="C176" s="13"/>
      <c r="D176" s="14"/>
      <c r="E176" s="30" t="s">
        <v>220</v>
      </c>
      <c r="F176" s="423">
        <f>F173-F175</f>
        <v>0</v>
      </c>
      <c r="G176" s="424"/>
      <c r="H176" s="31"/>
    </row>
    <row r="177" spans="3:8" ht="14.25" x14ac:dyDescent="0.2">
      <c r="C177" s="13"/>
      <c r="D177" s="14"/>
      <c r="E177" s="417" t="s">
        <v>269</v>
      </c>
      <c r="F177" s="428" t="str">
        <f>IF(F176="","",IF(F176=0,"OK","ISSUE"))</f>
        <v>OK</v>
      </c>
      <c r="G177" s="416"/>
      <c r="H177" s="31"/>
    </row>
    <row r="178" spans="3:8" x14ac:dyDescent="0.2">
      <c r="C178" s="13"/>
      <c r="D178" s="14"/>
      <c r="G178" s="418"/>
      <c r="H178" s="31"/>
    </row>
    <row r="179" spans="3:8" ht="13.5" thickBot="1" x14ac:dyDescent="0.25">
      <c r="C179" s="124"/>
      <c r="D179" s="263"/>
      <c r="E179" s="263"/>
      <c r="F179" s="425"/>
      <c r="G179" s="425"/>
      <c r="H179" s="12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37" priority="1" operator="equal">
      <formula>"OK"</formula>
    </cfRule>
    <cfRule type="cellIs" dxfId="36" priority="2" operator="equal">
      <formula>"ISSUE"</formula>
    </cfRule>
  </conditionalFormatting>
  <pageMargins left="0.23622047244094491" right="0.23622047244094491" top="0.74803149606299213" bottom="0.74803149606299213" header="0.31496062992125984" footer="0.31496062992125984"/>
  <pageSetup paperSize="8" scale="98" fitToHeight="3"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V327"/>
  <sheetViews>
    <sheetView zoomScale="80" zoomScaleNormal="80" zoomScalePageLayoutView="80" workbookViewId="0">
      <pane xSplit="5" ySplit="4" topLeftCell="F21" activePane="bottomRight" state="frozen"/>
      <selection activeCell="A10" sqref="A10"/>
      <selection pane="topRight" activeCell="A10" sqref="A10"/>
      <selection pane="bottomLeft" activeCell="A10" sqref="A10"/>
      <selection pane="bottomRight" activeCell="I31" sqref="I3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3" customWidth="1"/>
    <col min="6" max="6" width="19.33203125" style="54" customWidth="1"/>
    <col min="7" max="7" width="6.1640625" style="54" customWidth="1"/>
    <col min="8" max="9" width="50.1640625" style="6" customWidth="1"/>
    <col min="10" max="10" width="3.33203125" style="6" customWidth="1"/>
    <col min="11" max="13" width="17.33203125" style="6" customWidth="1"/>
    <col min="14" max="14" width="21" style="6" bestFit="1" customWidth="1"/>
    <col min="15" max="15" width="19.33203125" style="6" bestFit="1" customWidth="1"/>
    <col min="16" max="16" width="17.33203125" style="6" customWidth="1"/>
    <col min="17" max="17" width="19.33203125" style="6" bestFit="1" customWidth="1"/>
    <col min="18" max="18" width="21" style="6" bestFit="1"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191</v>
      </c>
      <c r="H2" s="14"/>
    </row>
    <row r="3" spans="1:22" ht="16.350000000000001" customHeight="1" x14ac:dyDescent="0.2">
      <c r="B3" s="43" t="str">
        <f>'Revenue - WHC'!B3</f>
        <v>Casey (C)</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18"/>
      <c r="D5" s="119"/>
      <c r="E5" s="120"/>
      <c r="F5" s="121"/>
      <c r="G5" s="122"/>
      <c r="H5" s="122"/>
      <c r="I5" s="122"/>
      <c r="J5" s="122"/>
      <c r="K5" s="122"/>
      <c r="L5" s="122"/>
      <c r="M5" s="122"/>
      <c r="N5" s="122"/>
      <c r="O5" s="122"/>
      <c r="P5" s="122"/>
      <c r="Q5" s="122"/>
      <c r="R5" s="122"/>
      <c r="S5" s="122"/>
      <c r="T5" s="122"/>
      <c r="U5" s="123"/>
      <c r="V5" s="14"/>
    </row>
    <row r="6" spans="1:22" ht="15" x14ac:dyDescent="0.2">
      <c r="C6" s="13"/>
      <c r="D6" s="45"/>
      <c r="E6" s="85"/>
      <c r="F6" s="56"/>
      <c r="G6" s="14"/>
      <c r="H6" s="14"/>
      <c r="I6" s="14"/>
      <c r="J6" s="14"/>
      <c r="K6" s="651" t="s">
        <v>72</v>
      </c>
      <c r="L6" s="652"/>
      <c r="M6" s="652"/>
      <c r="N6" s="652"/>
      <c r="O6" s="652"/>
      <c r="P6" s="652"/>
      <c r="Q6" s="652"/>
      <c r="R6" s="652"/>
      <c r="S6" s="652"/>
      <c r="T6" s="653"/>
      <c r="U6" s="31"/>
      <c r="V6" s="14"/>
    </row>
    <row r="7" spans="1:22" ht="9.75" customHeight="1" x14ac:dyDescent="0.2">
      <c r="C7" s="13"/>
      <c r="D7" s="45"/>
      <c r="E7" s="85"/>
      <c r="F7" s="56"/>
      <c r="G7" s="14"/>
      <c r="H7" s="14"/>
      <c r="I7" s="14"/>
      <c r="J7" s="14"/>
      <c r="K7" s="14"/>
      <c r="L7" s="14"/>
      <c r="M7" s="14"/>
      <c r="N7" s="14"/>
      <c r="O7" s="14"/>
      <c r="P7" s="14"/>
      <c r="Q7" s="14"/>
      <c r="R7" s="14"/>
      <c r="S7" s="14"/>
      <c r="T7" s="14"/>
      <c r="U7" s="31"/>
      <c r="V7" s="14"/>
    </row>
    <row r="8" spans="1:22" ht="12.75" customHeight="1" x14ac:dyDescent="0.2">
      <c r="C8" s="13"/>
      <c r="D8" s="14"/>
      <c r="E8" s="85"/>
      <c r="F8" s="698" t="s">
        <v>116</v>
      </c>
      <c r="G8" s="699"/>
      <c r="H8" s="700"/>
      <c r="I8" s="655" t="s">
        <v>173</v>
      </c>
      <c r="J8" s="14"/>
      <c r="K8" s="711" t="s">
        <v>171</v>
      </c>
      <c r="L8" s="711"/>
      <c r="M8" s="711"/>
      <c r="N8" s="664" t="s">
        <v>110</v>
      </c>
      <c r="O8" s="665"/>
      <c r="P8" s="665"/>
      <c r="Q8" s="665"/>
      <c r="R8" s="666"/>
      <c r="S8" s="654" t="s">
        <v>125</v>
      </c>
      <c r="T8" s="654" t="s">
        <v>98</v>
      </c>
      <c r="U8" s="31"/>
      <c r="V8" s="14"/>
    </row>
    <row r="9" spans="1:22" ht="25.5" x14ac:dyDescent="0.2">
      <c r="C9" s="13"/>
      <c r="D9" s="14"/>
      <c r="E9" s="126"/>
      <c r="F9" s="701"/>
      <c r="G9" s="702"/>
      <c r="H9" s="703"/>
      <c r="I9" s="656"/>
      <c r="J9" s="14"/>
      <c r="K9" s="234" t="s">
        <v>126</v>
      </c>
      <c r="L9" s="234" t="s">
        <v>133</v>
      </c>
      <c r="M9" s="234" t="s">
        <v>172</v>
      </c>
      <c r="N9" s="232" t="s">
        <v>112</v>
      </c>
      <c r="O9" s="232" t="s">
        <v>113</v>
      </c>
      <c r="P9" s="232" t="s">
        <v>114</v>
      </c>
      <c r="Q9" s="232" t="s">
        <v>115</v>
      </c>
      <c r="R9" s="232" t="s">
        <v>90</v>
      </c>
      <c r="S9" s="654"/>
      <c r="T9" s="654"/>
      <c r="U9" s="31"/>
      <c r="V9" s="14"/>
    </row>
    <row r="10" spans="1:22" x14ac:dyDescent="0.2">
      <c r="C10" s="13"/>
      <c r="D10" s="14"/>
      <c r="E10" s="126"/>
      <c r="F10" s="159"/>
      <c r="G10" s="159"/>
      <c r="H10" s="159"/>
      <c r="I10" s="159"/>
      <c r="J10" s="14"/>
      <c r="K10" s="56" t="s">
        <v>174</v>
      </c>
      <c r="L10" s="56" t="s">
        <v>174</v>
      </c>
      <c r="M10" s="56" t="s">
        <v>174</v>
      </c>
      <c r="N10" s="56" t="s">
        <v>175</v>
      </c>
      <c r="O10" s="56" t="s">
        <v>175</v>
      </c>
      <c r="P10" s="56" t="s">
        <v>175</v>
      </c>
      <c r="Q10" s="56" t="s">
        <v>175</v>
      </c>
      <c r="R10" s="56" t="s">
        <v>175</v>
      </c>
      <c r="S10" s="56"/>
      <c r="T10" s="56" t="s">
        <v>175</v>
      </c>
      <c r="U10" s="31"/>
      <c r="V10" s="14"/>
    </row>
    <row r="11" spans="1:22" ht="6.75" customHeight="1" x14ac:dyDescent="0.2">
      <c r="C11" s="13"/>
      <c r="D11" s="14"/>
      <c r="E11" s="85"/>
      <c r="F11" s="57"/>
      <c r="G11" s="56"/>
      <c r="H11" s="14"/>
      <c r="I11" s="14"/>
      <c r="J11" s="14"/>
      <c r="K11" s="14"/>
      <c r="L11" s="14"/>
      <c r="M11" s="14"/>
      <c r="N11" s="14"/>
      <c r="O11" s="14"/>
      <c r="P11" s="14"/>
      <c r="Q11" s="14"/>
      <c r="R11" s="14"/>
      <c r="S11" s="14"/>
      <c r="T11" s="14"/>
      <c r="U11" s="31"/>
      <c r="V11" s="14"/>
    </row>
    <row r="12" spans="1:22" x14ac:dyDescent="0.2">
      <c r="C12" s="13"/>
      <c r="D12" s="19">
        <v>1</v>
      </c>
      <c r="E12" s="693" t="s">
        <v>851</v>
      </c>
      <c r="F12" s="694" t="s">
        <v>852</v>
      </c>
      <c r="G12" s="695"/>
      <c r="H12" s="696"/>
      <c r="I12" s="542" t="s">
        <v>323</v>
      </c>
      <c r="J12" s="14"/>
      <c r="K12" s="697">
        <v>100</v>
      </c>
      <c r="L12" s="697"/>
      <c r="M12" s="697"/>
      <c r="N12" s="697">
        <v>82700000</v>
      </c>
      <c r="O12" s="697"/>
      <c r="P12" s="697"/>
      <c r="Q12" s="697"/>
      <c r="R12" s="707">
        <f>SUM(N12:Q16)</f>
        <v>82700000</v>
      </c>
      <c r="S12" s="113" t="s">
        <v>117</v>
      </c>
      <c r="T12" s="114">
        <v>4000000</v>
      </c>
      <c r="U12" s="31"/>
      <c r="V12" s="14"/>
    </row>
    <row r="13" spans="1:22" x14ac:dyDescent="0.2">
      <c r="C13" s="13"/>
      <c r="D13" s="19"/>
      <c r="E13" s="672"/>
      <c r="F13" s="677"/>
      <c r="G13" s="678"/>
      <c r="H13" s="679"/>
      <c r="I13" s="81" t="s">
        <v>411</v>
      </c>
      <c r="J13" s="14"/>
      <c r="K13" s="668"/>
      <c r="L13" s="668"/>
      <c r="M13" s="668"/>
      <c r="N13" s="668"/>
      <c r="O13" s="668"/>
      <c r="P13" s="668"/>
      <c r="Q13" s="668"/>
      <c r="R13" s="660"/>
      <c r="S13" s="67" t="s">
        <v>120</v>
      </c>
      <c r="T13" s="115">
        <v>2000000</v>
      </c>
      <c r="U13" s="31"/>
      <c r="V13" s="14"/>
    </row>
    <row r="14" spans="1:22" ht="12" customHeight="1" x14ac:dyDescent="0.2">
      <c r="C14" s="13"/>
      <c r="D14" s="19"/>
      <c r="E14" s="672"/>
      <c r="F14" s="677"/>
      <c r="G14" s="678"/>
      <c r="H14" s="679"/>
      <c r="I14" s="81" t="s">
        <v>412</v>
      </c>
      <c r="J14" s="14"/>
      <c r="K14" s="668"/>
      <c r="L14" s="668"/>
      <c r="M14" s="668"/>
      <c r="N14" s="668"/>
      <c r="O14" s="668"/>
      <c r="P14" s="668"/>
      <c r="Q14" s="668"/>
      <c r="R14" s="660"/>
      <c r="S14" s="67" t="s">
        <v>111</v>
      </c>
      <c r="T14" s="115">
        <v>76700000</v>
      </c>
      <c r="U14" s="31"/>
      <c r="V14" s="14"/>
    </row>
    <row r="15" spans="1:22" x14ac:dyDescent="0.2">
      <c r="C15" s="13"/>
      <c r="D15" s="19"/>
      <c r="E15" s="672"/>
      <c r="F15" s="677"/>
      <c r="G15" s="678"/>
      <c r="H15" s="679"/>
      <c r="I15" s="81" t="s">
        <v>339</v>
      </c>
      <c r="J15" s="14"/>
      <c r="K15" s="668"/>
      <c r="L15" s="668"/>
      <c r="M15" s="668"/>
      <c r="N15" s="668"/>
      <c r="O15" s="668"/>
      <c r="P15" s="668"/>
      <c r="Q15" s="668"/>
      <c r="R15" s="660"/>
      <c r="S15" s="67"/>
      <c r="T15" s="115"/>
      <c r="U15" s="31"/>
      <c r="V15" s="14"/>
    </row>
    <row r="16" spans="1:22" ht="55.5" customHeight="1" x14ac:dyDescent="0.2">
      <c r="C16" s="13"/>
      <c r="D16" s="19"/>
      <c r="E16" s="684"/>
      <c r="F16" s="680"/>
      <c r="G16" s="681"/>
      <c r="H16" s="682"/>
      <c r="I16" s="81" t="s">
        <v>359</v>
      </c>
      <c r="J16" s="14"/>
      <c r="K16" s="669"/>
      <c r="L16" s="669"/>
      <c r="M16" s="669"/>
      <c r="N16" s="669"/>
      <c r="O16" s="669"/>
      <c r="P16" s="669"/>
      <c r="Q16" s="669"/>
      <c r="R16" s="670"/>
      <c r="S16" s="160" t="s">
        <v>90</v>
      </c>
      <c r="T16" s="116">
        <f>SUM(T12:T15)</f>
        <v>82700000</v>
      </c>
      <c r="U16" s="31"/>
      <c r="V16" s="14"/>
    </row>
    <row r="17" spans="3:22" ht="12" customHeight="1" x14ac:dyDescent="0.2">
      <c r="C17" s="13"/>
      <c r="D17" s="19">
        <f>D12+1</f>
        <v>2</v>
      </c>
      <c r="E17" s="671" t="s">
        <v>853</v>
      </c>
      <c r="F17" s="674" t="s">
        <v>1168</v>
      </c>
      <c r="G17" s="675"/>
      <c r="H17" s="676"/>
      <c r="I17" s="68" t="s">
        <v>368</v>
      </c>
      <c r="J17" s="14"/>
      <c r="K17" s="667">
        <v>100</v>
      </c>
      <c r="L17" s="667"/>
      <c r="M17" s="667"/>
      <c r="N17" s="667"/>
      <c r="O17" s="667"/>
      <c r="P17" s="667">
        <v>5931000</v>
      </c>
      <c r="Q17" s="667">
        <v>1482000</v>
      </c>
      <c r="R17" s="659">
        <f t="shared" ref="R17" si="0">SUM(N17:Q21)</f>
        <v>7413000</v>
      </c>
      <c r="S17" s="82" t="s">
        <v>92</v>
      </c>
      <c r="T17" s="117">
        <v>3482000</v>
      </c>
      <c r="U17" s="31"/>
      <c r="V17" s="14"/>
    </row>
    <row r="18" spans="3:22" ht="12" customHeight="1" x14ac:dyDescent="0.2">
      <c r="C18" s="13"/>
      <c r="D18" s="19"/>
      <c r="E18" s="672"/>
      <c r="F18" s="677"/>
      <c r="G18" s="678"/>
      <c r="H18" s="679"/>
      <c r="I18" s="68" t="s">
        <v>499</v>
      </c>
      <c r="J18" s="14"/>
      <c r="K18" s="668"/>
      <c r="L18" s="668"/>
      <c r="M18" s="668"/>
      <c r="N18" s="668"/>
      <c r="O18" s="668"/>
      <c r="P18" s="668"/>
      <c r="Q18" s="668"/>
      <c r="R18" s="660"/>
      <c r="S18" s="67" t="s">
        <v>120</v>
      </c>
      <c r="T18" s="117">
        <v>1000000</v>
      </c>
      <c r="U18" s="31"/>
      <c r="V18" s="14"/>
    </row>
    <row r="19" spans="3:22" ht="12" customHeight="1" x14ac:dyDescent="0.2">
      <c r="C19" s="13"/>
      <c r="D19" s="19"/>
      <c r="E19" s="672"/>
      <c r="F19" s="677"/>
      <c r="G19" s="678"/>
      <c r="H19" s="679"/>
      <c r="I19" s="68" t="s">
        <v>429</v>
      </c>
      <c r="J19" s="14"/>
      <c r="K19" s="668"/>
      <c r="L19" s="668"/>
      <c r="M19" s="668"/>
      <c r="N19" s="668"/>
      <c r="O19" s="668"/>
      <c r="P19" s="668"/>
      <c r="Q19" s="668"/>
      <c r="R19" s="660"/>
      <c r="S19" s="67"/>
      <c r="T19" s="117"/>
      <c r="U19" s="31"/>
      <c r="V19" s="14"/>
    </row>
    <row r="20" spans="3:22" ht="12" customHeight="1" x14ac:dyDescent="0.2">
      <c r="C20" s="13"/>
      <c r="D20" s="19"/>
      <c r="E20" s="672"/>
      <c r="F20" s="677"/>
      <c r="G20" s="678"/>
      <c r="H20" s="679"/>
      <c r="I20" s="81" t="s">
        <v>412</v>
      </c>
      <c r="J20" s="14"/>
      <c r="K20" s="668"/>
      <c r="L20" s="668"/>
      <c r="M20" s="668"/>
      <c r="N20" s="668"/>
      <c r="O20" s="668"/>
      <c r="P20" s="668"/>
      <c r="Q20" s="668"/>
      <c r="R20" s="660"/>
      <c r="S20" s="67"/>
      <c r="T20" s="117"/>
      <c r="U20" s="31"/>
      <c r="V20" s="14"/>
    </row>
    <row r="21" spans="3:22" ht="56.25" customHeight="1" x14ac:dyDescent="0.2">
      <c r="C21" s="13"/>
      <c r="D21" s="19"/>
      <c r="E21" s="684"/>
      <c r="F21" s="680"/>
      <c r="G21" s="681"/>
      <c r="H21" s="682"/>
      <c r="I21" s="68"/>
      <c r="J21" s="14"/>
      <c r="K21" s="669"/>
      <c r="L21" s="669"/>
      <c r="M21" s="669"/>
      <c r="N21" s="669"/>
      <c r="O21" s="669"/>
      <c r="P21" s="669"/>
      <c r="Q21" s="669"/>
      <c r="R21" s="670"/>
      <c r="S21" s="160" t="s">
        <v>90</v>
      </c>
      <c r="T21" s="116">
        <f>SUM(T17:T20)</f>
        <v>4482000</v>
      </c>
      <c r="U21" s="31"/>
      <c r="V21" s="14"/>
    </row>
    <row r="22" spans="3:22" ht="12" customHeight="1" x14ac:dyDescent="0.2">
      <c r="C22" s="13"/>
      <c r="D22" s="19">
        <f t="shared" ref="D22" si="1">D17+1</f>
        <v>3</v>
      </c>
      <c r="E22" s="671" t="s">
        <v>862</v>
      </c>
      <c r="F22" s="674" t="s">
        <v>1169</v>
      </c>
      <c r="G22" s="675"/>
      <c r="H22" s="676"/>
      <c r="I22" s="68" t="s">
        <v>319</v>
      </c>
      <c r="J22" s="14"/>
      <c r="K22" s="667"/>
      <c r="L22" s="667"/>
      <c r="M22" s="667">
        <v>100</v>
      </c>
      <c r="N22" s="667">
        <v>1539000</v>
      </c>
      <c r="O22" s="667"/>
      <c r="P22" s="667"/>
      <c r="Q22" s="667">
        <v>4810000</v>
      </c>
      <c r="R22" s="659">
        <f t="shared" ref="R22" si="2">SUM(N22:Q26)</f>
        <v>6349000</v>
      </c>
      <c r="S22" s="82" t="s">
        <v>92</v>
      </c>
      <c r="T22" s="117">
        <v>2850000</v>
      </c>
      <c r="U22" s="31"/>
      <c r="V22" s="14"/>
    </row>
    <row r="23" spans="3:22" ht="12" customHeight="1" x14ac:dyDescent="0.2">
      <c r="C23" s="13"/>
      <c r="D23" s="19"/>
      <c r="E23" s="672"/>
      <c r="F23" s="677"/>
      <c r="G23" s="678"/>
      <c r="H23" s="679"/>
      <c r="I23" s="68" t="s">
        <v>440</v>
      </c>
      <c r="J23" s="14"/>
      <c r="K23" s="668"/>
      <c r="L23" s="668"/>
      <c r="M23" s="668"/>
      <c r="N23" s="668"/>
      <c r="O23" s="668"/>
      <c r="P23" s="668"/>
      <c r="Q23" s="668"/>
      <c r="R23" s="660"/>
      <c r="S23" s="67" t="s">
        <v>117</v>
      </c>
      <c r="T23" s="117">
        <v>3499000</v>
      </c>
      <c r="U23" s="31"/>
      <c r="V23" s="14"/>
    </row>
    <row r="24" spans="3:22" ht="12" customHeight="1" x14ac:dyDescent="0.2">
      <c r="C24" s="13"/>
      <c r="D24" s="19"/>
      <c r="E24" s="672"/>
      <c r="F24" s="677"/>
      <c r="G24" s="678"/>
      <c r="H24" s="679"/>
      <c r="I24" s="68" t="s">
        <v>369</v>
      </c>
      <c r="J24" s="14"/>
      <c r="K24" s="668"/>
      <c r="L24" s="668"/>
      <c r="M24" s="668"/>
      <c r="N24" s="668"/>
      <c r="O24" s="668"/>
      <c r="P24" s="668"/>
      <c r="Q24" s="668"/>
      <c r="R24" s="660"/>
      <c r="S24" s="67"/>
      <c r="T24" s="117"/>
      <c r="U24" s="31"/>
      <c r="V24" s="14"/>
    </row>
    <row r="25" spans="3:22" ht="12" customHeight="1" x14ac:dyDescent="0.2">
      <c r="C25" s="13"/>
      <c r="D25" s="19"/>
      <c r="E25" s="672"/>
      <c r="F25" s="677"/>
      <c r="G25" s="678"/>
      <c r="H25" s="679"/>
      <c r="I25" s="68" t="s">
        <v>496</v>
      </c>
      <c r="J25" s="14"/>
      <c r="K25" s="668"/>
      <c r="L25" s="668"/>
      <c r="M25" s="668"/>
      <c r="N25" s="668"/>
      <c r="O25" s="668"/>
      <c r="P25" s="668"/>
      <c r="Q25" s="668"/>
      <c r="R25" s="660"/>
      <c r="S25" s="67"/>
      <c r="T25" s="117"/>
      <c r="U25" s="31"/>
      <c r="V25" s="14"/>
    </row>
    <row r="26" spans="3:22" ht="75" customHeight="1" x14ac:dyDescent="0.2">
      <c r="C26" s="13"/>
      <c r="D26" s="19"/>
      <c r="E26" s="684"/>
      <c r="F26" s="680"/>
      <c r="G26" s="681"/>
      <c r="H26" s="682"/>
      <c r="I26" s="543" t="s">
        <v>510</v>
      </c>
      <c r="J26" s="14"/>
      <c r="K26" s="669"/>
      <c r="L26" s="669"/>
      <c r="M26" s="669"/>
      <c r="N26" s="669"/>
      <c r="O26" s="669"/>
      <c r="P26" s="669"/>
      <c r="Q26" s="669"/>
      <c r="R26" s="670"/>
      <c r="S26" s="160" t="s">
        <v>90</v>
      </c>
      <c r="T26" s="116">
        <f>SUM(T22:T25)</f>
        <v>6349000</v>
      </c>
      <c r="U26" s="31"/>
      <c r="V26" s="14"/>
    </row>
    <row r="27" spans="3:22" ht="12" customHeight="1" x14ac:dyDescent="0.2">
      <c r="C27" s="13"/>
      <c r="D27" s="19">
        <f t="shared" ref="D27" si="3">D22+1</f>
        <v>4</v>
      </c>
      <c r="E27" s="671" t="s">
        <v>856</v>
      </c>
      <c r="F27" s="674" t="s">
        <v>857</v>
      </c>
      <c r="G27" s="675"/>
      <c r="H27" s="676"/>
      <c r="I27" s="68" t="s">
        <v>319</v>
      </c>
      <c r="J27" s="14"/>
      <c r="K27" s="667"/>
      <c r="L27" s="667"/>
      <c r="M27" s="667">
        <v>100</v>
      </c>
      <c r="N27" s="667"/>
      <c r="O27" s="667">
        <v>3600000</v>
      </c>
      <c r="P27" s="667"/>
      <c r="Q27" s="667"/>
      <c r="R27" s="659">
        <f t="shared" ref="R27" si="4">SUM(N27:Q31)</f>
        <v>3600000</v>
      </c>
      <c r="S27" s="82" t="s">
        <v>92</v>
      </c>
      <c r="T27" s="117">
        <v>1420000</v>
      </c>
      <c r="U27" s="31"/>
      <c r="V27" s="14"/>
    </row>
    <row r="28" spans="3:22" ht="12" customHeight="1" x14ac:dyDescent="0.2">
      <c r="C28" s="13"/>
      <c r="D28" s="19"/>
      <c r="E28" s="672"/>
      <c r="F28" s="677"/>
      <c r="G28" s="678"/>
      <c r="H28" s="679"/>
      <c r="I28" s="68" t="s">
        <v>440</v>
      </c>
      <c r="J28" s="14"/>
      <c r="K28" s="668"/>
      <c r="L28" s="668"/>
      <c r="M28" s="668"/>
      <c r="N28" s="668"/>
      <c r="O28" s="668"/>
      <c r="P28" s="668"/>
      <c r="Q28" s="668"/>
      <c r="R28" s="660"/>
      <c r="S28" s="67" t="s">
        <v>117</v>
      </c>
      <c r="T28" s="117">
        <v>2180000</v>
      </c>
      <c r="U28" s="31"/>
      <c r="V28" s="14"/>
    </row>
    <row r="29" spans="3:22" ht="12" customHeight="1" x14ac:dyDescent="0.2">
      <c r="C29" s="13"/>
      <c r="D29" s="19"/>
      <c r="E29" s="672"/>
      <c r="F29" s="677"/>
      <c r="G29" s="678"/>
      <c r="H29" s="679"/>
      <c r="I29" s="68" t="s">
        <v>496</v>
      </c>
      <c r="J29" s="14"/>
      <c r="K29" s="668"/>
      <c r="L29" s="668"/>
      <c r="M29" s="668"/>
      <c r="N29" s="668"/>
      <c r="O29" s="668"/>
      <c r="P29" s="668"/>
      <c r="Q29" s="668"/>
      <c r="R29" s="660"/>
      <c r="S29" s="67"/>
      <c r="T29" s="117"/>
      <c r="U29" s="31"/>
      <c r="V29" s="14"/>
    </row>
    <row r="30" spans="3:22" ht="12" customHeight="1" x14ac:dyDescent="0.2">
      <c r="C30" s="13"/>
      <c r="D30" s="19"/>
      <c r="E30" s="672"/>
      <c r="F30" s="677"/>
      <c r="G30" s="678"/>
      <c r="H30" s="679"/>
      <c r="I30" s="543" t="s">
        <v>510</v>
      </c>
      <c r="J30" s="14"/>
      <c r="K30" s="668"/>
      <c r="L30" s="668"/>
      <c r="M30" s="668"/>
      <c r="N30" s="668"/>
      <c r="O30" s="668"/>
      <c r="P30" s="668"/>
      <c r="Q30" s="668"/>
      <c r="R30" s="660"/>
      <c r="S30" s="67"/>
      <c r="T30" s="117"/>
      <c r="U30" s="31"/>
      <c r="V30" s="14"/>
    </row>
    <row r="31" spans="3:22" ht="41.25" customHeight="1" x14ac:dyDescent="0.2">
      <c r="C31" s="13"/>
      <c r="D31" s="19"/>
      <c r="E31" s="684"/>
      <c r="F31" s="680"/>
      <c r="G31" s="681"/>
      <c r="H31" s="682"/>
      <c r="I31" s="68" t="s">
        <v>340</v>
      </c>
      <c r="J31" s="14"/>
      <c r="K31" s="669"/>
      <c r="L31" s="669"/>
      <c r="M31" s="669"/>
      <c r="N31" s="669"/>
      <c r="O31" s="669"/>
      <c r="P31" s="669"/>
      <c r="Q31" s="669"/>
      <c r="R31" s="670"/>
      <c r="S31" s="160" t="s">
        <v>90</v>
      </c>
      <c r="T31" s="116">
        <f>SUM(T27:T30)</f>
        <v>3600000</v>
      </c>
      <c r="U31" s="31"/>
      <c r="V31" s="14"/>
    </row>
    <row r="32" spans="3:22" ht="12" customHeight="1" x14ac:dyDescent="0.2">
      <c r="C32" s="13"/>
      <c r="D32" s="19">
        <f t="shared" ref="D32" si="5">D27+1</f>
        <v>5</v>
      </c>
      <c r="E32" s="671" t="s">
        <v>860</v>
      </c>
      <c r="F32" s="674" t="s">
        <v>861</v>
      </c>
      <c r="G32" s="685"/>
      <c r="H32" s="686"/>
      <c r="I32" s="68" t="s">
        <v>319</v>
      </c>
      <c r="J32" s="14"/>
      <c r="K32" s="667"/>
      <c r="L32" s="667"/>
      <c r="M32" s="667">
        <v>100</v>
      </c>
      <c r="N32" s="667"/>
      <c r="O32" s="667">
        <v>3100000</v>
      </c>
      <c r="P32" s="667"/>
      <c r="Q32" s="667"/>
      <c r="R32" s="659">
        <f t="shared" ref="R32" si="6">SUM(N32:Q36)</f>
        <v>3100000</v>
      </c>
      <c r="S32" s="82" t="s">
        <v>92</v>
      </c>
      <c r="T32" s="117">
        <v>3100000</v>
      </c>
      <c r="U32" s="31"/>
      <c r="V32" s="14"/>
    </row>
    <row r="33" spans="3:22" ht="12" customHeight="1" x14ac:dyDescent="0.2">
      <c r="C33" s="13"/>
      <c r="D33" s="19"/>
      <c r="E33" s="672"/>
      <c r="F33" s="687"/>
      <c r="G33" s="688"/>
      <c r="H33" s="689"/>
      <c r="I33" s="68" t="s">
        <v>440</v>
      </c>
      <c r="J33" s="14"/>
      <c r="K33" s="668"/>
      <c r="L33" s="668"/>
      <c r="M33" s="668"/>
      <c r="N33" s="668"/>
      <c r="O33" s="668"/>
      <c r="P33" s="668"/>
      <c r="Q33" s="668"/>
      <c r="R33" s="660"/>
      <c r="S33" s="67"/>
      <c r="T33" s="117"/>
      <c r="U33" s="31"/>
      <c r="V33" s="14"/>
    </row>
    <row r="34" spans="3:22" ht="12" customHeight="1" x14ac:dyDescent="0.2">
      <c r="C34" s="13"/>
      <c r="D34" s="19"/>
      <c r="E34" s="672"/>
      <c r="F34" s="687"/>
      <c r="G34" s="688"/>
      <c r="H34" s="689"/>
      <c r="I34" s="68" t="s">
        <v>369</v>
      </c>
      <c r="J34" s="14"/>
      <c r="K34" s="668"/>
      <c r="L34" s="668"/>
      <c r="M34" s="668"/>
      <c r="N34" s="668"/>
      <c r="O34" s="668"/>
      <c r="P34" s="668"/>
      <c r="Q34" s="668"/>
      <c r="R34" s="660"/>
      <c r="S34" s="67"/>
      <c r="T34" s="117"/>
      <c r="U34" s="31"/>
      <c r="V34" s="14"/>
    </row>
    <row r="35" spans="3:22" ht="12" customHeight="1" x14ac:dyDescent="0.2">
      <c r="C35" s="13"/>
      <c r="D35" s="19"/>
      <c r="E35" s="672"/>
      <c r="F35" s="687"/>
      <c r="G35" s="688"/>
      <c r="H35" s="689"/>
      <c r="I35" s="68" t="s">
        <v>496</v>
      </c>
      <c r="J35" s="14"/>
      <c r="K35" s="668"/>
      <c r="L35" s="668"/>
      <c r="M35" s="668"/>
      <c r="N35" s="668"/>
      <c r="O35" s="668"/>
      <c r="P35" s="668"/>
      <c r="Q35" s="668"/>
      <c r="R35" s="660"/>
      <c r="S35" s="67"/>
      <c r="T35" s="117"/>
      <c r="U35" s="31"/>
      <c r="V35" s="14"/>
    </row>
    <row r="36" spans="3:22" ht="31.5" customHeight="1" x14ac:dyDescent="0.2">
      <c r="C36" s="13"/>
      <c r="D36" s="19"/>
      <c r="E36" s="684"/>
      <c r="F36" s="690"/>
      <c r="G36" s="691"/>
      <c r="H36" s="692"/>
      <c r="I36" s="68"/>
      <c r="J36" s="14"/>
      <c r="K36" s="669"/>
      <c r="L36" s="669"/>
      <c r="M36" s="669"/>
      <c r="N36" s="669"/>
      <c r="O36" s="669"/>
      <c r="P36" s="669"/>
      <c r="Q36" s="669"/>
      <c r="R36" s="670"/>
      <c r="S36" s="160" t="s">
        <v>90</v>
      </c>
      <c r="T36" s="116">
        <f>SUM(T32:T35)</f>
        <v>3100000</v>
      </c>
      <c r="U36" s="31"/>
      <c r="V36" s="14"/>
    </row>
    <row r="37" spans="3:22" x14ac:dyDescent="0.2">
      <c r="C37" s="13"/>
      <c r="D37" s="19">
        <f t="shared" ref="D37" si="7">D32+1</f>
        <v>6</v>
      </c>
      <c r="E37" s="671" t="s">
        <v>858</v>
      </c>
      <c r="F37" s="674" t="s">
        <v>859</v>
      </c>
      <c r="G37" s="675"/>
      <c r="H37" s="676"/>
      <c r="I37" s="68" t="s">
        <v>319</v>
      </c>
      <c r="J37" s="14"/>
      <c r="K37" s="667"/>
      <c r="L37" s="667">
        <v>100</v>
      </c>
      <c r="M37" s="667"/>
      <c r="N37" s="667"/>
      <c r="O37" s="667">
        <v>2985000</v>
      </c>
      <c r="P37" s="667"/>
      <c r="Q37" s="667"/>
      <c r="R37" s="659">
        <f t="shared" ref="R37" si="8">SUM(N37:Q41)</f>
        <v>2985000</v>
      </c>
      <c r="S37" s="82" t="s">
        <v>120</v>
      </c>
      <c r="T37" s="117">
        <v>2985000</v>
      </c>
      <c r="U37" s="31"/>
      <c r="V37" s="14"/>
    </row>
    <row r="38" spans="3:22" ht="12.75" customHeight="1" x14ac:dyDescent="0.2">
      <c r="C38" s="13"/>
      <c r="D38" s="19"/>
      <c r="E38" s="672"/>
      <c r="F38" s="677"/>
      <c r="G38" s="678"/>
      <c r="H38" s="679"/>
      <c r="I38" s="543" t="s">
        <v>421</v>
      </c>
      <c r="J38" s="14"/>
      <c r="K38" s="668"/>
      <c r="L38" s="668"/>
      <c r="M38" s="668"/>
      <c r="N38" s="668"/>
      <c r="O38" s="668"/>
      <c r="P38" s="668"/>
      <c r="Q38" s="668"/>
      <c r="R38" s="660"/>
      <c r="S38" s="67"/>
      <c r="T38" s="117"/>
      <c r="U38" s="31"/>
      <c r="V38" s="14"/>
    </row>
    <row r="39" spans="3:22" x14ac:dyDescent="0.2">
      <c r="C39" s="13"/>
      <c r="D39" s="19"/>
      <c r="E39" s="672"/>
      <c r="F39" s="677"/>
      <c r="G39" s="678"/>
      <c r="H39" s="679"/>
      <c r="I39" s="68"/>
      <c r="J39" s="14"/>
      <c r="K39" s="668"/>
      <c r="L39" s="668"/>
      <c r="M39" s="668"/>
      <c r="N39" s="668"/>
      <c r="O39" s="668"/>
      <c r="P39" s="668"/>
      <c r="Q39" s="668"/>
      <c r="R39" s="660"/>
      <c r="S39" s="67"/>
      <c r="T39" s="117"/>
      <c r="U39" s="31"/>
      <c r="V39" s="14"/>
    </row>
    <row r="40" spans="3:22" x14ac:dyDescent="0.2">
      <c r="C40" s="13"/>
      <c r="D40" s="19"/>
      <c r="E40" s="672"/>
      <c r="F40" s="677"/>
      <c r="G40" s="678"/>
      <c r="H40" s="679"/>
      <c r="I40" s="68"/>
      <c r="J40" s="14"/>
      <c r="K40" s="668"/>
      <c r="L40" s="668"/>
      <c r="M40" s="668"/>
      <c r="N40" s="668"/>
      <c r="O40" s="668"/>
      <c r="P40" s="668"/>
      <c r="Q40" s="668"/>
      <c r="R40" s="660"/>
      <c r="S40" s="67"/>
      <c r="T40" s="117"/>
      <c r="U40" s="31"/>
      <c r="V40" s="14"/>
    </row>
    <row r="41" spans="3:22" x14ac:dyDescent="0.2">
      <c r="C41" s="13"/>
      <c r="D41" s="19"/>
      <c r="E41" s="684"/>
      <c r="F41" s="680"/>
      <c r="G41" s="681"/>
      <c r="H41" s="682"/>
      <c r="I41" s="68"/>
      <c r="J41" s="14"/>
      <c r="K41" s="669"/>
      <c r="L41" s="669"/>
      <c r="M41" s="669"/>
      <c r="N41" s="669"/>
      <c r="O41" s="669"/>
      <c r="P41" s="669"/>
      <c r="Q41" s="669"/>
      <c r="R41" s="670"/>
      <c r="S41" s="160" t="s">
        <v>90</v>
      </c>
      <c r="T41" s="116">
        <f>SUM(T37:T40)</f>
        <v>2985000</v>
      </c>
      <c r="U41" s="31"/>
      <c r="V41" s="14"/>
    </row>
    <row r="42" spans="3:22" x14ac:dyDescent="0.2">
      <c r="C42" s="13"/>
      <c r="D42" s="19">
        <f>D37+1</f>
        <v>7</v>
      </c>
      <c r="E42" s="671" t="s">
        <v>854</v>
      </c>
      <c r="F42" s="674" t="s">
        <v>871</v>
      </c>
      <c r="G42" s="675"/>
      <c r="H42" s="676"/>
      <c r="I42" s="68" t="s">
        <v>319</v>
      </c>
      <c r="J42" s="14"/>
      <c r="K42" s="667"/>
      <c r="L42" s="667"/>
      <c r="M42" s="667">
        <v>100</v>
      </c>
      <c r="N42" s="667">
        <v>557000</v>
      </c>
      <c r="O42" s="667">
        <v>2229000</v>
      </c>
      <c r="P42" s="667"/>
      <c r="Q42" s="667"/>
      <c r="R42" s="659">
        <f t="shared" ref="R42" si="9">SUM(N42:Q46)</f>
        <v>2786000</v>
      </c>
      <c r="S42" s="82" t="s">
        <v>92</v>
      </c>
      <c r="T42" s="117">
        <v>1000000</v>
      </c>
      <c r="U42" s="31"/>
      <c r="V42" s="14"/>
    </row>
    <row r="43" spans="3:22" ht="12.75" customHeight="1" x14ac:dyDescent="0.2">
      <c r="C43" s="13"/>
      <c r="D43" s="19"/>
      <c r="E43" s="672"/>
      <c r="F43" s="677"/>
      <c r="G43" s="678"/>
      <c r="H43" s="679"/>
      <c r="I43" s="68" t="s">
        <v>440</v>
      </c>
      <c r="J43" s="14"/>
      <c r="K43" s="668"/>
      <c r="L43" s="668"/>
      <c r="M43" s="668"/>
      <c r="N43" s="668"/>
      <c r="O43" s="668"/>
      <c r="P43" s="668"/>
      <c r="Q43" s="668"/>
      <c r="R43" s="660"/>
      <c r="S43" s="67" t="s">
        <v>120</v>
      </c>
      <c r="T43" s="117">
        <v>1786000</v>
      </c>
      <c r="U43" s="31"/>
      <c r="V43" s="14"/>
    </row>
    <row r="44" spans="3:22" x14ac:dyDescent="0.2">
      <c r="C44" s="13"/>
      <c r="D44" s="19"/>
      <c r="E44" s="672"/>
      <c r="F44" s="677"/>
      <c r="G44" s="678"/>
      <c r="H44" s="679"/>
      <c r="I44" s="68" t="s">
        <v>340</v>
      </c>
      <c r="J44" s="14"/>
      <c r="K44" s="668"/>
      <c r="L44" s="668"/>
      <c r="M44" s="668"/>
      <c r="N44" s="668"/>
      <c r="O44" s="668"/>
      <c r="P44" s="668"/>
      <c r="Q44" s="668"/>
      <c r="R44" s="660"/>
      <c r="S44" s="67"/>
      <c r="T44" s="117"/>
      <c r="U44" s="31"/>
      <c r="V44" s="14"/>
    </row>
    <row r="45" spans="3:22" x14ac:dyDescent="0.2">
      <c r="C45" s="13"/>
      <c r="D45" s="19"/>
      <c r="E45" s="672"/>
      <c r="F45" s="677"/>
      <c r="G45" s="678"/>
      <c r="H45" s="679"/>
      <c r="I45" s="68" t="s">
        <v>496</v>
      </c>
      <c r="J45" s="14"/>
      <c r="K45" s="668"/>
      <c r="L45" s="668"/>
      <c r="M45" s="668"/>
      <c r="N45" s="668"/>
      <c r="O45" s="668"/>
      <c r="P45" s="668"/>
      <c r="Q45" s="668"/>
      <c r="R45" s="660"/>
      <c r="S45" s="67"/>
      <c r="T45" s="117"/>
      <c r="U45" s="31"/>
      <c r="V45" s="14"/>
    </row>
    <row r="46" spans="3:22" ht="72" customHeight="1" x14ac:dyDescent="0.2">
      <c r="C46" s="13"/>
      <c r="D46" s="19"/>
      <c r="E46" s="684"/>
      <c r="F46" s="680"/>
      <c r="G46" s="681"/>
      <c r="H46" s="682"/>
      <c r="I46" s="543" t="s">
        <v>510</v>
      </c>
      <c r="J46" s="14"/>
      <c r="K46" s="669"/>
      <c r="L46" s="669"/>
      <c r="M46" s="669"/>
      <c r="N46" s="669"/>
      <c r="O46" s="669"/>
      <c r="P46" s="669"/>
      <c r="Q46" s="669"/>
      <c r="R46" s="670"/>
      <c r="S46" s="160" t="s">
        <v>90</v>
      </c>
      <c r="T46" s="116">
        <f>SUM(T42:T45)</f>
        <v>2786000</v>
      </c>
      <c r="U46" s="31"/>
      <c r="V46" s="14"/>
    </row>
    <row r="47" spans="3:22" x14ac:dyDescent="0.2">
      <c r="C47" s="13"/>
      <c r="D47" s="19">
        <f t="shared" ref="D47" si="10">D42+1</f>
        <v>8</v>
      </c>
      <c r="E47" s="671" t="s">
        <v>872</v>
      </c>
      <c r="F47" s="674" t="s">
        <v>873</v>
      </c>
      <c r="G47" s="675"/>
      <c r="H47" s="676"/>
      <c r="I47" s="68" t="s">
        <v>330</v>
      </c>
      <c r="J47" s="14"/>
      <c r="K47" s="667">
        <v>100</v>
      </c>
      <c r="L47" s="667"/>
      <c r="M47" s="667"/>
      <c r="N47" s="667">
        <v>2733000</v>
      </c>
      <c r="O47" s="667"/>
      <c r="P47" s="667"/>
      <c r="Q47" s="667"/>
      <c r="R47" s="659">
        <f t="shared" ref="R47" si="11">SUM(N47:Q51)</f>
        <v>2733000</v>
      </c>
      <c r="S47" s="82" t="s">
        <v>92</v>
      </c>
      <c r="T47" s="117">
        <v>1675000</v>
      </c>
      <c r="U47" s="31"/>
      <c r="V47" s="14"/>
    </row>
    <row r="48" spans="3:22" ht="12.75" customHeight="1" x14ac:dyDescent="0.2">
      <c r="C48" s="13"/>
      <c r="D48" s="19"/>
      <c r="E48" s="672"/>
      <c r="F48" s="677"/>
      <c r="G48" s="678"/>
      <c r="H48" s="679"/>
      <c r="I48" s="81" t="s">
        <v>412</v>
      </c>
      <c r="J48" s="14"/>
      <c r="K48" s="668"/>
      <c r="L48" s="668"/>
      <c r="M48" s="668"/>
      <c r="N48" s="668"/>
      <c r="O48" s="668"/>
      <c r="P48" s="668"/>
      <c r="Q48" s="668"/>
      <c r="R48" s="660"/>
      <c r="S48" s="67" t="s">
        <v>120</v>
      </c>
      <c r="T48" s="117">
        <f>-1675000+2733000</f>
        <v>1058000</v>
      </c>
      <c r="U48" s="31"/>
      <c r="V48" s="14"/>
    </row>
    <row r="49" spans="2:22" x14ac:dyDescent="0.2">
      <c r="C49" s="13"/>
      <c r="D49" s="19"/>
      <c r="E49" s="672"/>
      <c r="F49" s="677"/>
      <c r="G49" s="678"/>
      <c r="H49" s="679"/>
      <c r="I49" s="68" t="s">
        <v>411</v>
      </c>
      <c r="J49" s="14"/>
      <c r="K49" s="668"/>
      <c r="L49" s="668"/>
      <c r="M49" s="668"/>
      <c r="N49" s="668"/>
      <c r="O49" s="668"/>
      <c r="P49" s="668"/>
      <c r="Q49" s="668"/>
      <c r="R49" s="660"/>
      <c r="S49" s="67"/>
      <c r="T49" s="117"/>
      <c r="U49" s="31"/>
      <c r="V49" s="14"/>
    </row>
    <row r="50" spans="2:22" x14ac:dyDescent="0.2">
      <c r="C50" s="13"/>
      <c r="D50" s="19"/>
      <c r="E50" s="672"/>
      <c r="F50" s="677"/>
      <c r="G50" s="678"/>
      <c r="H50" s="679"/>
      <c r="I50" s="81" t="s">
        <v>874</v>
      </c>
      <c r="J50" s="14"/>
      <c r="K50" s="668"/>
      <c r="L50" s="668"/>
      <c r="M50" s="668"/>
      <c r="N50" s="668"/>
      <c r="O50" s="668"/>
      <c r="P50" s="668"/>
      <c r="Q50" s="668"/>
      <c r="R50" s="660"/>
      <c r="S50" s="67"/>
      <c r="T50" s="117"/>
      <c r="U50" s="31"/>
      <c r="V50" s="14"/>
    </row>
    <row r="51" spans="2:22" ht="81.75" customHeight="1" x14ac:dyDescent="0.2">
      <c r="C51" s="13"/>
      <c r="D51" s="19"/>
      <c r="E51" s="684"/>
      <c r="F51" s="680"/>
      <c r="G51" s="681"/>
      <c r="H51" s="682"/>
      <c r="I51" s="81" t="s">
        <v>875</v>
      </c>
      <c r="J51" s="14"/>
      <c r="K51" s="669"/>
      <c r="L51" s="669"/>
      <c r="M51" s="669"/>
      <c r="N51" s="669"/>
      <c r="O51" s="669"/>
      <c r="P51" s="669"/>
      <c r="Q51" s="669"/>
      <c r="R51" s="670"/>
      <c r="S51" s="160" t="s">
        <v>90</v>
      </c>
      <c r="T51" s="116">
        <f>SUM(T47:T50)</f>
        <v>2733000</v>
      </c>
      <c r="U51" s="31"/>
      <c r="V51" s="14"/>
    </row>
    <row r="52" spans="2:22" x14ac:dyDescent="0.2">
      <c r="C52" s="13"/>
      <c r="D52" s="19">
        <f t="shared" ref="D52" si="12">D47+1</f>
        <v>9</v>
      </c>
      <c r="E52" s="671" t="s">
        <v>868</v>
      </c>
      <c r="F52" s="674" t="s">
        <v>869</v>
      </c>
      <c r="G52" s="675"/>
      <c r="H52" s="676"/>
      <c r="I52" s="68" t="s">
        <v>319</v>
      </c>
      <c r="J52" s="14"/>
      <c r="K52" s="667"/>
      <c r="L52" s="667"/>
      <c r="M52" s="667">
        <v>100</v>
      </c>
      <c r="N52" s="667"/>
      <c r="O52" s="667">
        <v>2100000</v>
      </c>
      <c r="P52" s="667"/>
      <c r="Q52" s="667"/>
      <c r="R52" s="659">
        <f t="shared" ref="R52:R57" si="13">SUM(N52:Q56)</f>
        <v>2100000</v>
      </c>
      <c r="S52" s="82" t="s">
        <v>92</v>
      </c>
      <c r="T52" s="117">
        <v>2100000</v>
      </c>
      <c r="U52" s="31"/>
      <c r="V52" s="14"/>
    </row>
    <row r="53" spans="2:22" ht="12.75" customHeight="1" x14ac:dyDescent="0.2">
      <c r="C53" s="13"/>
      <c r="D53" s="19"/>
      <c r="E53" s="672"/>
      <c r="F53" s="677"/>
      <c r="G53" s="678"/>
      <c r="H53" s="679"/>
      <c r="I53" s="68" t="s">
        <v>440</v>
      </c>
      <c r="J53" s="14"/>
      <c r="K53" s="668"/>
      <c r="L53" s="668"/>
      <c r="M53" s="668"/>
      <c r="N53" s="668"/>
      <c r="O53" s="668"/>
      <c r="P53" s="668"/>
      <c r="Q53" s="668"/>
      <c r="R53" s="660"/>
      <c r="S53" s="67"/>
      <c r="T53" s="117"/>
      <c r="U53" s="31"/>
      <c r="V53" s="14"/>
    </row>
    <row r="54" spans="2:22" ht="12.75" customHeight="1" x14ac:dyDescent="0.2">
      <c r="C54" s="13"/>
      <c r="D54" s="19"/>
      <c r="E54" s="672"/>
      <c r="F54" s="677"/>
      <c r="G54" s="678"/>
      <c r="H54" s="679"/>
      <c r="I54" s="68" t="s">
        <v>340</v>
      </c>
      <c r="J54" s="14"/>
      <c r="K54" s="668"/>
      <c r="L54" s="668"/>
      <c r="M54" s="668"/>
      <c r="N54" s="668"/>
      <c r="O54" s="668"/>
      <c r="P54" s="668"/>
      <c r="Q54" s="668"/>
      <c r="R54" s="660"/>
      <c r="S54" s="67"/>
      <c r="T54" s="117"/>
      <c r="U54" s="31"/>
      <c r="V54" s="14"/>
    </row>
    <row r="55" spans="2:22" ht="12.75" customHeight="1" x14ac:dyDescent="0.2">
      <c r="C55" s="13"/>
      <c r="D55" s="19"/>
      <c r="E55" s="672"/>
      <c r="F55" s="677"/>
      <c r="G55" s="678"/>
      <c r="H55" s="679"/>
      <c r="I55" s="68" t="s">
        <v>369</v>
      </c>
      <c r="J55" s="14"/>
      <c r="K55" s="668"/>
      <c r="L55" s="668"/>
      <c r="M55" s="668"/>
      <c r="N55" s="668"/>
      <c r="O55" s="668"/>
      <c r="P55" s="668"/>
      <c r="Q55" s="668"/>
      <c r="R55" s="660"/>
      <c r="S55" s="67"/>
      <c r="T55" s="117"/>
      <c r="U55" s="31"/>
      <c r="V55" s="14"/>
    </row>
    <row r="56" spans="2:22" ht="39.75" customHeight="1" x14ac:dyDescent="0.2">
      <c r="C56" s="13"/>
      <c r="D56" s="19"/>
      <c r="E56" s="673"/>
      <c r="F56" s="680"/>
      <c r="G56" s="681"/>
      <c r="H56" s="682"/>
      <c r="I56" s="68" t="s">
        <v>496</v>
      </c>
      <c r="J56" s="14"/>
      <c r="K56" s="669"/>
      <c r="L56" s="669"/>
      <c r="M56" s="669"/>
      <c r="N56" s="669"/>
      <c r="O56" s="669"/>
      <c r="P56" s="669"/>
      <c r="Q56" s="669"/>
      <c r="R56" s="670"/>
      <c r="S56" s="160" t="s">
        <v>90</v>
      </c>
      <c r="T56" s="116">
        <f>SUM(T52:T55)</f>
        <v>2100000</v>
      </c>
      <c r="U56" s="31"/>
      <c r="V56" s="14"/>
    </row>
    <row r="57" spans="2:22" ht="12.75" customHeight="1" x14ac:dyDescent="0.2">
      <c r="C57" s="13"/>
      <c r="D57" s="19">
        <f t="shared" ref="D57" si="14">D52+1</f>
        <v>10</v>
      </c>
      <c r="E57" s="671" t="s">
        <v>876</v>
      </c>
      <c r="F57" s="674" t="s">
        <v>877</v>
      </c>
      <c r="G57" s="675"/>
      <c r="H57" s="676"/>
      <c r="I57" s="68" t="s">
        <v>368</v>
      </c>
      <c r="J57" s="14"/>
      <c r="K57" s="667">
        <v>100</v>
      </c>
      <c r="L57" s="667"/>
      <c r="M57" s="667"/>
      <c r="N57" s="667">
        <v>1594000</v>
      </c>
      <c r="O57" s="667"/>
      <c r="P57" s="667"/>
      <c r="Q57" s="667"/>
      <c r="R57" s="659">
        <f t="shared" si="13"/>
        <v>1594000</v>
      </c>
      <c r="S57" s="82" t="s">
        <v>92</v>
      </c>
      <c r="T57" s="117">
        <v>1594000</v>
      </c>
      <c r="U57" s="31"/>
      <c r="V57" s="14"/>
    </row>
    <row r="58" spans="2:22" ht="12.75" customHeight="1" x14ac:dyDescent="0.2">
      <c r="C58" s="13"/>
      <c r="D58" s="19"/>
      <c r="E58" s="672"/>
      <c r="F58" s="677"/>
      <c r="G58" s="678"/>
      <c r="H58" s="679"/>
      <c r="I58" s="81" t="s">
        <v>412</v>
      </c>
      <c r="J58" s="14"/>
      <c r="K58" s="668"/>
      <c r="L58" s="668"/>
      <c r="M58" s="668"/>
      <c r="N58" s="668"/>
      <c r="O58" s="668"/>
      <c r="P58" s="668"/>
      <c r="Q58" s="668"/>
      <c r="R58" s="660"/>
      <c r="S58" s="67"/>
      <c r="T58" s="117"/>
      <c r="U58" s="31"/>
      <c r="V58" s="14"/>
    </row>
    <row r="59" spans="2:22" ht="12.75" customHeight="1" x14ac:dyDescent="0.2">
      <c r="C59" s="13"/>
      <c r="D59" s="19"/>
      <c r="E59" s="672"/>
      <c r="F59" s="677"/>
      <c r="G59" s="678"/>
      <c r="H59" s="679"/>
      <c r="I59" s="68" t="s">
        <v>499</v>
      </c>
      <c r="J59" s="14"/>
      <c r="K59" s="668"/>
      <c r="L59" s="668"/>
      <c r="M59" s="668"/>
      <c r="N59" s="668"/>
      <c r="O59" s="668"/>
      <c r="P59" s="668"/>
      <c r="Q59" s="668"/>
      <c r="R59" s="660"/>
      <c r="S59" s="67"/>
      <c r="T59" s="117"/>
      <c r="U59" s="31"/>
      <c r="V59" s="14"/>
    </row>
    <row r="60" spans="2:22" ht="12.75" customHeight="1" x14ac:dyDescent="0.2">
      <c r="C60" s="13"/>
      <c r="D60" s="19"/>
      <c r="E60" s="672"/>
      <c r="F60" s="677"/>
      <c r="G60" s="678"/>
      <c r="H60" s="679"/>
      <c r="I60" s="68" t="s">
        <v>429</v>
      </c>
      <c r="J60" s="14"/>
      <c r="K60" s="668"/>
      <c r="L60" s="668"/>
      <c r="M60" s="668"/>
      <c r="N60" s="668"/>
      <c r="O60" s="668"/>
      <c r="P60" s="668"/>
      <c r="Q60" s="668"/>
      <c r="R60" s="660"/>
      <c r="S60" s="67"/>
      <c r="T60" s="117"/>
      <c r="U60" s="31"/>
      <c r="V60" s="14"/>
    </row>
    <row r="61" spans="2:22" ht="81" customHeight="1" x14ac:dyDescent="0.2">
      <c r="C61" s="13"/>
      <c r="D61" s="19"/>
      <c r="E61" s="673"/>
      <c r="F61" s="708"/>
      <c r="G61" s="709"/>
      <c r="H61" s="710"/>
      <c r="I61" s="130" t="s">
        <v>371</v>
      </c>
      <c r="J61" s="14"/>
      <c r="K61" s="683"/>
      <c r="L61" s="683"/>
      <c r="M61" s="683"/>
      <c r="N61" s="683"/>
      <c r="O61" s="683"/>
      <c r="P61" s="683"/>
      <c r="Q61" s="683"/>
      <c r="R61" s="661"/>
      <c r="S61" s="131" t="s">
        <v>90</v>
      </c>
      <c r="T61" s="132">
        <f>SUM(T57:T60)</f>
        <v>1594000</v>
      </c>
      <c r="U61" s="31"/>
      <c r="V61" s="14"/>
    </row>
    <row r="62" spans="2:22" ht="12.75" customHeight="1" x14ac:dyDescent="0.2">
      <c r="C62" s="13"/>
      <c r="D62" s="14"/>
      <c r="E62" s="85"/>
      <c r="F62" s="56"/>
      <c r="G62" s="56"/>
      <c r="H62" s="14"/>
      <c r="I62" s="14"/>
      <c r="J62" s="14"/>
      <c r="K62" s="14"/>
      <c r="L62" s="14"/>
      <c r="M62" s="14"/>
      <c r="N62" s="14"/>
      <c r="O62" s="14"/>
      <c r="P62" s="14"/>
      <c r="Q62" s="14"/>
      <c r="R62" s="309">
        <f>SUM(R12:R61)/R93</f>
        <v>0.7659619674917667</v>
      </c>
      <c r="S62" s="14"/>
      <c r="T62" s="14"/>
      <c r="U62" s="31"/>
      <c r="V62" s="14"/>
    </row>
    <row r="63" spans="2:22" ht="12.75" customHeight="1" x14ac:dyDescent="0.2">
      <c r="C63" s="13"/>
      <c r="D63" s="14"/>
      <c r="E63" s="85"/>
      <c r="F63" s="56"/>
      <c r="G63" s="56"/>
      <c r="H63" s="14"/>
      <c r="I63" s="14"/>
      <c r="J63" s="14"/>
      <c r="K63" s="14"/>
      <c r="L63" s="14"/>
      <c r="M63" s="14"/>
      <c r="N63" s="14"/>
      <c r="O63" s="14"/>
      <c r="P63" s="14"/>
      <c r="Q63" s="14"/>
      <c r="R63" s="14"/>
      <c r="S63" s="14"/>
      <c r="T63" s="14"/>
      <c r="U63" s="31"/>
      <c r="V63" s="14"/>
    </row>
    <row r="64" spans="2:22" x14ac:dyDescent="0.2">
      <c r="B64" s="14"/>
      <c r="C64" s="13"/>
      <c r="D64" s="14"/>
      <c r="E64" s="85"/>
      <c r="F64" s="14"/>
      <c r="G64" s="14"/>
      <c r="H64" s="14"/>
      <c r="I64" s="14"/>
      <c r="J64" s="14"/>
      <c r="K64" s="14"/>
      <c r="L64" s="14"/>
      <c r="M64" s="14"/>
      <c r="N64" s="14"/>
      <c r="O64" s="14"/>
      <c r="P64" s="14"/>
      <c r="Q64" s="14"/>
      <c r="R64" s="14"/>
      <c r="S64" s="14"/>
      <c r="T64" s="14"/>
      <c r="U64" s="31"/>
      <c r="V64" s="14"/>
    </row>
    <row r="65" spans="2:22" x14ac:dyDescent="0.2">
      <c r="B65" s="14"/>
      <c r="C65" s="13"/>
      <c r="D65" s="14"/>
      <c r="E65" s="133"/>
      <c r="F65" s="137"/>
      <c r="G65" s="137"/>
      <c r="H65" s="662" t="s">
        <v>154</v>
      </c>
      <c r="I65" s="663"/>
      <c r="J65" s="14"/>
      <c r="K65" s="14"/>
      <c r="L65" s="14"/>
      <c r="M65" s="14"/>
      <c r="N65" s="664" t="s">
        <v>110</v>
      </c>
      <c r="O65" s="665"/>
      <c r="P65" s="665"/>
      <c r="Q65" s="665"/>
      <c r="R65" s="666"/>
      <c r="S65" s="134"/>
      <c r="T65" s="135"/>
      <c r="U65" s="140"/>
      <c r="V65" s="30"/>
    </row>
    <row r="66" spans="2:22" ht="25.5" x14ac:dyDescent="0.2">
      <c r="B66" s="14"/>
      <c r="C66" s="13"/>
      <c r="D66" s="14"/>
      <c r="E66" s="139"/>
      <c r="F66" s="14"/>
      <c r="G66" s="14"/>
      <c r="H66" s="232" t="s">
        <v>152</v>
      </c>
      <c r="I66" s="232" t="s">
        <v>153</v>
      </c>
      <c r="J66" s="14"/>
      <c r="K66" s="14"/>
      <c r="L66" s="14"/>
      <c r="M66" s="14"/>
      <c r="N66" s="233" t="s">
        <v>112</v>
      </c>
      <c r="O66" s="233" t="s">
        <v>113</v>
      </c>
      <c r="P66" s="233" t="s">
        <v>114</v>
      </c>
      <c r="Q66" s="233" t="s">
        <v>115</v>
      </c>
      <c r="R66" s="233" t="s">
        <v>90</v>
      </c>
      <c r="S66" s="233" t="s">
        <v>150</v>
      </c>
      <c r="T66" s="233" t="s">
        <v>151</v>
      </c>
      <c r="U66" s="31"/>
      <c r="V66" s="14"/>
    </row>
    <row r="67" spans="2:22" x14ac:dyDescent="0.2">
      <c r="B67" s="14"/>
      <c r="C67" s="13"/>
      <c r="D67" s="14"/>
      <c r="E67" s="139"/>
      <c r="F67" s="14"/>
      <c r="G67" s="14"/>
      <c r="H67" s="159" t="s">
        <v>175</v>
      </c>
      <c r="I67" s="159" t="s">
        <v>174</v>
      </c>
      <c r="J67" s="14"/>
      <c r="K67" s="14"/>
      <c r="L67" s="14"/>
      <c r="M67" s="14"/>
      <c r="N67" s="159" t="s">
        <v>175</v>
      </c>
      <c r="O67" s="159" t="s">
        <v>175</v>
      </c>
      <c r="P67" s="159" t="s">
        <v>175</v>
      </c>
      <c r="Q67" s="159" t="s">
        <v>175</v>
      </c>
      <c r="R67" s="159" t="s">
        <v>175</v>
      </c>
      <c r="S67" s="159" t="s">
        <v>175</v>
      </c>
      <c r="T67" s="159" t="s">
        <v>174</v>
      </c>
      <c r="U67" s="31"/>
      <c r="V67" s="14"/>
    </row>
    <row r="68" spans="2:22" ht="6.75" customHeight="1" x14ac:dyDescent="0.2">
      <c r="B68" s="14"/>
      <c r="C68" s="13"/>
      <c r="D68" s="14"/>
      <c r="E68" s="139"/>
      <c r="F68" s="14"/>
      <c r="G68" s="14"/>
      <c r="H68" s="159"/>
      <c r="I68" s="159"/>
      <c r="J68" s="14"/>
      <c r="K68" s="14"/>
      <c r="L68" s="14"/>
      <c r="M68" s="14"/>
      <c r="N68" s="159"/>
      <c r="O68" s="159"/>
      <c r="P68" s="159"/>
      <c r="Q68" s="159"/>
      <c r="R68" s="159"/>
      <c r="S68" s="159"/>
      <c r="T68" s="235"/>
      <c r="U68" s="31"/>
      <c r="V68" s="14"/>
    </row>
    <row r="69" spans="2:22" ht="12.75" customHeight="1" x14ac:dyDescent="0.2">
      <c r="B69" s="14"/>
      <c r="C69" s="13"/>
      <c r="D69" s="14"/>
      <c r="E69" s="139" t="s">
        <v>126</v>
      </c>
      <c r="F69" s="14"/>
      <c r="G69" s="14"/>
      <c r="H69" s="159"/>
      <c r="I69" s="159"/>
      <c r="J69" s="14"/>
      <c r="K69" s="14"/>
      <c r="L69" s="14"/>
      <c r="M69" s="14"/>
      <c r="N69" s="159"/>
      <c r="O69" s="159"/>
      <c r="P69" s="159"/>
      <c r="Q69" s="159"/>
      <c r="R69" s="159"/>
      <c r="S69" s="159"/>
      <c r="T69" s="159"/>
      <c r="U69" s="31"/>
      <c r="V69" s="14"/>
    </row>
    <row r="70" spans="2:22" x14ac:dyDescent="0.2">
      <c r="B70" s="14"/>
      <c r="C70" s="13"/>
      <c r="D70" s="19"/>
      <c r="E70" s="149" t="s">
        <v>127</v>
      </c>
      <c r="F70" s="150"/>
      <c r="G70" s="150"/>
      <c r="H70" s="147">
        <v>560794000</v>
      </c>
      <c r="I70" s="147" t="s">
        <v>159</v>
      </c>
      <c r="J70" s="14"/>
      <c r="K70" s="14"/>
      <c r="L70" s="14"/>
      <c r="M70" s="14"/>
      <c r="N70" s="147">
        <v>1100000</v>
      </c>
      <c r="O70" s="147"/>
      <c r="P70" s="147"/>
      <c r="Q70" s="147"/>
      <c r="R70" s="148">
        <f>SUM(N70:Q70)</f>
        <v>1100000</v>
      </c>
      <c r="S70" s="147">
        <v>0</v>
      </c>
      <c r="T70" s="224" t="str">
        <f>IFERROR(O70/S70,"")</f>
        <v/>
      </c>
      <c r="U70" s="31"/>
      <c r="V70" s="14"/>
    </row>
    <row r="71" spans="2:22" x14ac:dyDescent="0.2">
      <c r="B71" s="14"/>
      <c r="C71" s="13"/>
      <c r="D71" s="19"/>
      <c r="E71" s="149" t="s">
        <v>128</v>
      </c>
      <c r="F71" s="150"/>
      <c r="G71" s="150"/>
      <c r="H71" s="151">
        <v>0</v>
      </c>
      <c r="I71" s="544">
        <v>0</v>
      </c>
      <c r="J71" s="14"/>
      <c r="K71" s="14"/>
      <c r="L71" s="14"/>
      <c r="M71" s="14"/>
      <c r="N71" s="151"/>
      <c r="O71" s="151"/>
      <c r="P71" s="151"/>
      <c r="Q71" s="151"/>
      <c r="R71" s="152">
        <f t="shared" ref="R71:R92" si="15">SUM(N71:Q71)</f>
        <v>0</v>
      </c>
      <c r="S71" s="151">
        <v>0</v>
      </c>
      <c r="T71" s="225" t="str">
        <f t="shared" ref="T71:T75" si="16">IFERROR(O71/S71,"")</f>
        <v/>
      </c>
      <c r="U71" s="31"/>
      <c r="V71" s="14"/>
    </row>
    <row r="72" spans="2:22" x14ac:dyDescent="0.2">
      <c r="B72" s="14"/>
      <c r="C72" s="13"/>
      <c r="D72" s="19"/>
      <c r="E72" s="149" t="s">
        <v>129</v>
      </c>
      <c r="F72" s="150"/>
      <c r="G72" s="150"/>
      <c r="H72" s="151">
        <v>273502000</v>
      </c>
      <c r="I72" s="151" t="s">
        <v>870</v>
      </c>
      <c r="J72" s="14"/>
      <c r="K72" s="14"/>
      <c r="L72" s="14"/>
      <c r="M72" s="14"/>
      <c r="N72" s="151">
        <v>88516000</v>
      </c>
      <c r="O72" s="151">
        <v>4666000</v>
      </c>
      <c r="P72" s="151">
        <v>6996000</v>
      </c>
      <c r="Q72" s="151">
        <v>3118000</v>
      </c>
      <c r="R72" s="152">
        <f t="shared" si="15"/>
        <v>103296000</v>
      </c>
      <c r="S72" s="147">
        <v>8775312</v>
      </c>
      <c r="T72" s="225">
        <f t="shared" si="16"/>
        <v>0.53171898617393887</v>
      </c>
      <c r="U72" s="31"/>
      <c r="V72" s="14"/>
    </row>
    <row r="73" spans="2:22" x14ac:dyDescent="0.2">
      <c r="B73" s="14"/>
      <c r="C73" s="13"/>
      <c r="D73" s="19"/>
      <c r="E73" s="149" t="s">
        <v>130</v>
      </c>
      <c r="F73" s="150"/>
      <c r="G73" s="150"/>
      <c r="H73" s="151">
        <v>0</v>
      </c>
      <c r="I73" s="147" t="s">
        <v>159</v>
      </c>
      <c r="J73" s="14"/>
      <c r="K73" s="14"/>
      <c r="L73" s="14"/>
      <c r="M73" s="14"/>
      <c r="N73" s="151"/>
      <c r="O73" s="151"/>
      <c r="P73" s="151"/>
      <c r="Q73" s="151"/>
      <c r="R73" s="152">
        <f t="shared" si="15"/>
        <v>0</v>
      </c>
      <c r="S73" s="151"/>
      <c r="T73" s="225" t="str">
        <f t="shared" si="16"/>
        <v/>
      </c>
      <c r="U73" s="31"/>
      <c r="V73" s="14"/>
    </row>
    <row r="74" spans="2:22" x14ac:dyDescent="0.2">
      <c r="B74" s="14"/>
      <c r="C74" s="13"/>
      <c r="D74" s="19"/>
      <c r="E74" s="149" t="s">
        <v>131</v>
      </c>
      <c r="F74" s="150"/>
      <c r="G74" s="150"/>
      <c r="H74" s="151">
        <v>0</v>
      </c>
      <c r="I74" s="147" t="s">
        <v>159</v>
      </c>
      <c r="J74" s="14"/>
      <c r="K74" s="14"/>
      <c r="L74" s="14"/>
      <c r="M74" s="14"/>
      <c r="N74" s="151"/>
      <c r="O74" s="151"/>
      <c r="P74" s="151"/>
      <c r="Q74" s="151"/>
      <c r="R74" s="152">
        <f t="shared" si="15"/>
        <v>0</v>
      </c>
      <c r="S74" s="151"/>
      <c r="T74" s="225" t="str">
        <f t="shared" si="16"/>
        <v/>
      </c>
      <c r="U74" s="31"/>
      <c r="V74" s="14"/>
    </row>
    <row r="75" spans="2:22" x14ac:dyDescent="0.2">
      <c r="B75" s="14"/>
      <c r="C75" s="13"/>
      <c r="D75" s="14"/>
      <c r="E75" s="149" t="s">
        <v>132</v>
      </c>
      <c r="F75" s="150"/>
      <c r="G75" s="150"/>
      <c r="H75" s="151">
        <v>0</v>
      </c>
      <c r="I75" s="147" t="s">
        <v>159</v>
      </c>
      <c r="J75" s="14"/>
      <c r="K75" s="14"/>
      <c r="L75" s="14"/>
      <c r="M75" s="14"/>
      <c r="N75" s="151"/>
      <c r="O75" s="151"/>
      <c r="P75" s="151"/>
      <c r="Q75" s="151"/>
      <c r="R75" s="152">
        <f t="shared" si="15"/>
        <v>0</v>
      </c>
      <c r="S75" s="151"/>
      <c r="T75" s="225" t="str">
        <f t="shared" si="16"/>
        <v/>
      </c>
      <c r="U75" s="31"/>
      <c r="V75" s="14"/>
    </row>
    <row r="76" spans="2:22" x14ac:dyDescent="0.2">
      <c r="B76" s="14"/>
      <c r="C76" s="13"/>
      <c r="D76" s="14"/>
      <c r="E76" s="153" t="s">
        <v>133</v>
      </c>
      <c r="F76" s="150"/>
      <c r="G76" s="150"/>
      <c r="H76" s="150"/>
      <c r="I76" s="150"/>
      <c r="J76" s="14"/>
      <c r="K76" s="14"/>
      <c r="L76" s="14"/>
      <c r="M76" s="14"/>
      <c r="N76" s="150"/>
      <c r="O76" s="150"/>
      <c r="P76" s="150"/>
      <c r="Q76" s="150"/>
      <c r="R76" s="150"/>
      <c r="S76" s="150"/>
      <c r="T76" s="226"/>
      <c r="U76" s="140"/>
      <c r="V76" s="30"/>
    </row>
    <row r="77" spans="2:22" x14ac:dyDescent="0.2">
      <c r="B77" s="14"/>
      <c r="C77" s="13"/>
      <c r="D77" s="19"/>
      <c r="E77" s="149" t="s">
        <v>134</v>
      </c>
      <c r="F77" s="150"/>
      <c r="G77" s="150"/>
      <c r="H77" s="151">
        <v>0</v>
      </c>
      <c r="I77" s="147" t="s">
        <v>159</v>
      </c>
      <c r="J77" s="14"/>
      <c r="K77" s="14"/>
      <c r="L77" s="14"/>
      <c r="M77" s="14"/>
      <c r="N77" s="151"/>
      <c r="O77" s="151"/>
      <c r="P77" s="151"/>
      <c r="Q77" s="151"/>
      <c r="R77" s="152">
        <f t="shared" si="15"/>
        <v>0</v>
      </c>
      <c r="S77" s="151"/>
      <c r="T77" s="225" t="str">
        <f t="shared" ref="T77:T92" si="17">IFERROR(O77/S77,"")</f>
        <v/>
      </c>
      <c r="U77" s="31"/>
      <c r="V77" s="14"/>
    </row>
    <row r="78" spans="2:22" x14ac:dyDescent="0.2">
      <c r="B78" s="14"/>
      <c r="C78" s="13"/>
      <c r="D78" s="19"/>
      <c r="E78" s="149" t="s">
        <v>135</v>
      </c>
      <c r="F78" s="150"/>
      <c r="G78" s="150"/>
      <c r="H78" s="151">
        <v>8200000</v>
      </c>
      <c r="I78" s="544">
        <v>0</v>
      </c>
      <c r="J78" s="14"/>
      <c r="K78" s="14"/>
      <c r="L78" s="14"/>
      <c r="M78" s="14"/>
      <c r="N78" s="151">
        <v>175000</v>
      </c>
      <c r="O78" s="151">
        <v>2985000</v>
      </c>
      <c r="P78" s="151"/>
      <c r="Q78" s="151">
        <v>145000</v>
      </c>
      <c r="R78" s="152">
        <f t="shared" si="15"/>
        <v>3305000</v>
      </c>
      <c r="S78" s="147">
        <v>2459000</v>
      </c>
      <c r="T78" s="225">
        <f t="shared" si="17"/>
        <v>1.2139080927206181</v>
      </c>
      <c r="U78" s="31"/>
      <c r="V78" s="14"/>
    </row>
    <row r="79" spans="2:22" x14ac:dyDescent="0.2">
      <c r="B79" s="14"/>
      <c r="C79" s="13"/>
      <c r="D79" s="19"/>
      <c r="E79" s="149" t="s">
        <v>136</v>
      </c>
      <c r="F79" s="150"/>
      <c r="G79" s="150"/>
      <c r="H79" s="151">
        <v>4422000</v>
      </c>
      <c r="I79" s="544">
        <v>0</v>
      </c>
      <c r="J79" s="14"/>
      <c r="K79" s="14"/>
      <c r="L79" s="14"/>
      <c r="M79" s="14"/>
      <c r="N79" s="151">
        <v>35000</v>
      </c>
      <c r="O79" s="151"/>
      <c r="P79" s="151"/>
      <c r="Q79" s="151"/>
      <c r="R79" s="152">
        <f t="shared" si="15"/>
        <v>35000</v>
      </c>
      <c r="S79" s="151">
        <v>462000</v>
      </c>
      <c r="T79" s="225">
        <f t="shared" si="17"/>
        <v>0</v>
      </c>
      <c r="U79" s="31"/>
      <c r="V79" s="14"/>
    </row>
    <row r="80" spans="2:22" x14ac:dyDescent="0.2">
      <c r="B80" s="14"/>
      <c r="C80" s="13"/>
      <c r="D80" s="19"/>
      <c r="E80" s="149" t="s">
        <v>137</v>
      </c>
      <c r="F80" s="150"/>
      <c r="G80" s="150"/>
      <c r="H80" s="151">
        <v>1524000</v>
      </c>
      <c r="I80" s="544">
        <v>0</v>
      </c>
      <c r="J80" s="14"/>
      <c r="K80" s="14"/>
      <c r="L80" s="14"/>
      <c r="M80" s="14"/>
      <c r="N80" s="151">
        <v>1580000</v>
      </c>
      <c r="O80" s="151">
        <v>2207000</v>
      </c>
      <c r="P80" s="151">
        <v>65000</v>
      </c>
      <c r="Q80" s="151">
        <v>466000</v>
      </c>
      <c r="R80" s="152">
        <f t="shared" si="15"/>
        <v>4318000</v>
      </c>
      <c r="S80" s="147">
        <v>796000</v>
      </c>
      <c r="T80" s="225">
        <f t="shared" si="17"/>
        <v>2.7726130653266332</v>
      </c>
      <c r="U80" s="31"/>
      <c r="V80" s="14"/>
    </row>
    <row r="81" spans="2:22" x14ac:dyDescent="0.2">
      <c r="B81" s="14"/>
      <c r="C81" s="13"/>
      <c r="D81" s="19"/>
      <c r="E81" s="149" t="s">
        <v>138</v>
      </c>
      <c r="F81" s="150"/>
      <c r="G81" s="150"/>
      <c r="H81" s="151">
        <v>0</v>
      </c>
      <c r="I81" s="147" t="s">
        <v>159</v>
      </c>
      <c r="J81" s="14"/>
      <c r="K81" s="14"/>
      <c r="L81" s="14"/>
      <c r="M81" s="14"/>
      <c r="N81" s="151"/>
      <c r="O81" s="151"/>
      <c r="P81" s="151"/>
      <c r="Q81" s="151"/>
      <c r="R81" s="152">
        <f t="shared" si="15"/>
        <v>0</v>
      </c>
      <c r="S81" s="151"/>
      <c r="T81" s="225" t="str">
        <f t="shared" si="17"/>
        <v/>
      </c>
      <c r="U81" s="31"/>
      <c r="V81" s="14"/>
    </row>
    <row r="82" spans="2:22" ht="12.75" customHeight="1" x14ac:dyDescent="0.2">
      <c r="B82" s="14"/>
      <c r="C82" s="13"/>
      <c r="D82" s="19"/>
      <c r="E82" s="153" t="s">
        <v>139</v>
      </c>
      <c r="F82" s="150"/>
      <c r="G82" s="150"/>
      <c r="H82" s="150"/>
      <c r="I82" s="150"/>
      <c r="J82" s="14"/>
      <c r="K82" s="14"/>
      <c r="L82" s="14"/>
      <c r="M82" s="14"/>
      <c r="N82" s="150"/>
      <c r="O82" s="150"/>
      <c r="P82" s="150"/>
      <c r="Q82" s="150"/>
      <c r="R82" s="150"/>
      <c r="S82" s="150"/>
      <c r="T82" s="226"/>
      <c r="U82" s="31"/>
      <c r="V82" s="14"/>
    </row>
    <row r="83" spans="2:22" ht="12.75" customHeight="1" x14ac:dyDescent="0.2">
      <c r="B83" s="14"/>
      <c r="C83" s="13"/>
      <c r="D83" s="19"/>
      <c r="E83" s="149" t="s">
        <v>140</v>
      </c>
      <c r="F83" s="150"/>
      <c r="G83" s="150"/>
      <c r="H83" s="151">
        <v>648737000</v>
      </c>
      <c r="I83" s="545">
        <v>3.0000000000000001E-3</v>
      </c>
      <c r="J83" s="14"/>
      <c r="K83" s="14"/>
      <c r="L83" s="14"/>
      <c r="M83" s="14"/>
      <c r="N83" s="151">
        <v>4055000</v>
      </c>
      <c r="O83" s="151">
        <v>9985000</v>
      </c>
      <c r="P83" s="151"/>
      <c r="Q83" s="151">
        <v>4945000</v>
      </c>
      <c r="R83" s="152">
        <f t="shared" si="15"/>
        <v>18985000</v>
      </c>
      <c r="S83" s="147">
        <v>8939000</v>
      </c>
      <c r="T83" s="225">
        <f t="shared" si="17"/>
        <v>1.1170153260991162</v>
      </c>
      <c r="U83" s="31"/>
      <c r="V83" s="14"/>
    </row>
    <row r="84" spans="2:22" ht="12.75" customHeight="1" x14ac:dyDescent="0.2">
      <c r="B84" s="14"/>
      <c r="C84" s="13"/>
      <c r="D84" s="19"/>
      <c r="E84" s="149" t="s">
        <v>141</v>
      </c>
      <c r="F84" s="150"/>
      <c r="G84" s="150"/>
      <c r="H84" s="151">
        <v>29520000</v>
      </c>
      <c r="I84" s="545">
        <v>0.03</v>
      </c>
      <c r="J84" s="14"/>
      <c r="K84" s="14"/>
      <c r="L84" s="14"/>
      <c r="M84" s="14"/>
      <c r="N84" s="151"/>
      <c r="O84" s="151">
        <v>95000</v>
      </c>
      <c r="P84" s="151"/>
      <c r="Q84" s="151"/>
      <c r="R84" s="152">
        <f t="shared" si="15"/>
        <v>95000</v>
      </c>
      <c r="S84" s="147">
        <v>458500</v>
      </c>
      <c r="T84" s="225">
        <f t="shared" si="17"/>
        <v>0.20719738276990185</v>
      </c>
      <c r="U84" s="31"/>
      <c r="V84" s="14"/>
    </row>
    <row r="85" spans="2:22" ht="12.75" customHeight="1" x14ac:dyDescent="0.2">
      <c r="B85" s="14"/>
      <c r="C85" s="13"/>
      <c r="D85" s="19"/>
      <c r="E85" s="149" t="s">
        <v>142</v>
      </c>
      <c r="F85" s="150"/>
      <c r="G85" s="150"/>
      <c r="H85" s="151">
        <v>93625000</v>
      </c>
      <c r="I85" s="545">
        <v>0</v>
      </c>
      <c r="J85" s="14"/>
      <c r="K85" s="14"/>
      <c r="L85" s="14"/>
      <c r="M85" s="14"/>
      <c r="N85" s="151">
        <v>1149000</v>
      </c>
      <c r="O85" s="151">
        <v>2116000</v>
      </c>
      <c r="P85" s="151"/>
      <c r="Q85" s="151"/>
      <c r="R85" s="152">
        <f t="shared" si="15"/>
        <v>3265000</v>
      </c>
      <c r="S85" s="147">
        <v>2035000</v>
      </c>
      <c r="T85" s="225">
        <f t="shared" si="17"/>
        <v>1.0398034398034397</v>
      </c>
      <c r="U85" s="31"/>
      <c r="V85" s="14"/>
    </row>
    <row r="86" spans="2:22" ht="12.75" customHeight="1" x14ac:dyDescent="0.2">
      <c r="B86" s="14"/>
      <c r="C86" s="13"/>
      <c r="D86" s="19"/>
      <c r="E86" s="149" t="s">
        <v>143</v>
      </c>
      <c r="F86" s="150"/>
      <c r="G86" s="150"/>
      <c r="H86" s="151">
        <v>330190000</v>
      </c>
      <c r="I86" s="545">
        <v>0</v>
      </c>
      <c r="J86" s="14"/>
      <c r="K86" s="14"/>
      <c r="L86" s="14"/>
      <c r="M86" s="14"/>
      <c r="N86" s="151">
        <v>344000</v>
      </c>
      <c r="O86" s="151">
        <v>585000</v>
      </c>
      <c r="P86" s="151"/>
      <c r="Q86" s="151">
        <v>135000</v>
      </c>
      <c r="R86" s="152">
        <f t="shared" si="15"/>
        <v>1064000</v>
      </c>
      <c r="S86" s="147">
        <v>4042687.5</v>
      </c>
      <c r="T86" s="225">
        <f t="shared" si="17"/>
        <v>0.14470571865868931</v>
      </c>
      <c r="U86" s="31"/>
      <c r="V86" s="14"/>
    </row>
    <row r="87" spans="2:22" ht="12.75" customHeight="1" x14ac:dyDescent="0.2">
      <c r="B87" s="14"/>
      <c r="C87" s="13"/>
      <c r="D87" s="19"/>
      <c r="E87" s="149" t="s">
        <v>144</v>
      </c>
      <c r="F87" s="150"/>
      <c r="G87" s="150"/>
      <c r="H87" s="151">
        <v>27607000</v>
      </c>
      <c r="I87" s="545">
        <v>0</v>
      </c>
      <c r="J87" s="14"/>
      <c r="K87" s="14"/>
      <c r="L87" s="14"/>
      <c r="M87" s="14"/>
      <c r="N87" s="151">
        <v>6549000</v>
      </c>
      <c r="O87" s="151">
        <v>4293000</v>
      </c>
      <c r="P87" s="151">
        <v>53000</v>
      </c>
      <c r="Q87" s="151">
        <v>762000</v>
      </c>
      <c r="R87" s="152">
        <f t="shared" si="15"/>
        <v>11657000</v>
      </c>
      <c r="S87" s="147">
        <v>892000</v>
      </c>
      <c r="T87" s="225">
        <f t="shared" si="17"/>
        <v>4.8127802690582957</v>
      </c>
      <c r="U87" s="31"/>
      <c r="V87" s="14"/>
    </row>
    <row r="88" spans="2:22" ht="12.75" customHeight="1" x14ac:dyDescent="0.2">
      <c r="B88" s="14"/>
      <c r="C88" s="13"/>
      <c r="D88" s="19"/>
      <c r="E88" s="149" t="s">
        <v>145</v>
      </c>
      <c r="F88" s="150"/>
      <c r="G88" s="150"/>
      <c r="H88" s="151">
        <v>21057000</v>
      </c>
      <c r="I88" s="545">
        <v>0</v>
      </c>
      <c r="J88" s="14"/>
      <c r="K88" s="14"/>
      <c r="L88" s="14"/>
      <c r="M88" s="14"/>
      <c r="N88" s="151">
        <v>32000</v>
      </c>
      <c r="O88" s="151"/>
      <c r="P88" s="151"/>
      <c r="Q88" s="151">
        <v>11000</v>
      </c>
      <c r="R88" s="152">
        <f t="shared" si="15"/>
        <v>43000</v>
      </c>
      <c r="S88" s="151">
        <v>1447000</v>
      </c>
      <c r="T88" s="225">
        <f t="shared" si="17"/>
        <v>0</v>
      </c>
      <c r="U88" s="31"/>
      <c r="V88" s="14"/>
    </row>
    <row r="89" spans="2:22" ht="12.75" customHeight="1" x14ac:dyDescent="0.2">
      <c r="B89" s="14"/>
      <c r="C89" s="13"/>
      <c r="D89" s="19"/>
      <c r="E89" s="149" t="s">
        <v>146</v>
      </c>
      <c r="F89" s="150"/>
      <c r="G89" s="150"/>
      <c r="H89" s="151">
        <v>37401000</v>
      </c>
      <c r="I89" s="545">
        <v>0</v>
      </c>
      <c r="J89" s="14"/>
      <c r="K89" s="14"/>
      <c r="L89" s="14"/>
      <c r="M89" s="14"/>
      <c r="N89" s="151">
        <v>1435000</v>
      </c>
      <c r="O89" s="151">
        <v>1394000</v>
      </c>
      <c r="P89" s="151"/>
      <c r="Q89" s="151">
        <v>616000</v>
      </c>
      <c r="R89" s="152">
        <f t="shared" si="15"/>
        <v>3445000</v>
      </c>
      <c r="S89" s="151">
        <v>1729500</v>
      </c>
      <c r="T89" s="225">
        <f t="shared" si="17"/>
        <v>0.80601329864122584</v>
      </c>
      <c r="U89" s="31"/>
      <c r="V89" s="14"/>
    </row>
    <row r="90" spans="2:22" ht="12.75" customHeight="1" x14ac:dyDescent="0.2">
      <c r="B90" s="14"/>
      <c r="C90" s="13"/>
      <c r="D90" s="19"/>
      <c r="E90" s="149" t="s">
        <v>147</v>
      </c>
      <c r="F90" s="150"/>
      <c r="G90" s="150"/>
      <c r="H90" s="151">
        <v>0</v>
      </c>
      <c r="I90" s="147" t="s">
        <v>159</v>
      </c>
      <c r="J90" s="14"/>
      <c r="K90" s="14"/>
      <c r="L90" s="14"/>
      <c r="M90" s="14"/>
      <c r="N90" s="151"/>
      <c r="O90" s="151"/>
      <c r="P90" s="151"/>
      <c r="Q90" s="151"/>
      <c r="R90" s="152">
        <f t="shared" si="15"/>
        <v>0</v>
      </c>
      <c r="S90" s="151"/>
      <c r="T90" s="225" t="str">
        <f t="shared" si="17"/>
        <v/>
      </c>
      <c r="U90" s="31"/>
      <c r="V90" s="14"/>
    </row>
    <row r="91" spans="2:22" ht="12.75" customHeight="1" x14ac:dyDescent="0.2">
      <c r="B91" s="14"/>
      <c r="C91" s="13"/>
      <c r="D91" s="19"/>
      <c r="E91" s="154" t="s">
        <v>148</v>
      </c>
      <c r="F91" s="155"/>
      <c r="G91" s="155"/>
      <c r="H91" s="156">
        <v>21438000</v>
      </c>
      <c r="I91" s="546">
        <v>0</v>
      </c>
      <c r="J91" s="14"/>
      <c r="K91" s="14"/>
      <c r="L91" s="14"/>
      <c r="M91" s="14"/>
      <c r="N91" s="156"/>
      <c r="O91" s="156"/>
      <c r="P91" s="156"/>
      <c r="Q91" s="156"/>
      <c r="R91" s="157">
        <f t="shared" si="15"/>
        <v>0</v>
      </c>
      <c r="S91" s="156">
        <v>383000</v>
      </c>
      <c r="T91" s="227">
        <f t="shared" si="17"/>
        <v>0</v>
      </c>
      <c r="U91" s="31"/>
      <c r="V91" s="14"/>
    </row>
    <row r="92" spans="2:22" ht="13.5" thickBot="1" x14ac:dyDescent="0.25">
      <c r="B92" s="14"/>
      <c r="C92" s="13"/>
      <c r="D92" s="19"/>
      <c r="E92" s="141" t="s">
        <v>149</v>
      </c>
      <c r="F92" s="142"/>
      <c r="G92" s="142"/>
      <c r="H92" s="143">
        <v>35960000</v>
      </c>
      <c r="I92" s="547">
        <v>0</v>
      </c>
      <c r="J92" s="14"/>
      <c r="K92" s="14"/>
      <c r="L92" s="14"/>
      <c r="M92" s="14"/>
      <c r="N92" s="143"/>
      <c r="O92" s="143"/>
      <c r="P92" s="143"/>
      <c r="Q92" s="143"/>
      <c r="R92" s="144">
        <f t="shared" si="15"/>
        <v>0</v>
      </c>
      <c r="S92" s="143">
        <v>781000</v>
      </c>
      <c r="T92" s="228">
        <f t="shared" si="17"/>
        <v>0</v>
      </c>
      <c r="U92" s="31"/>
      <c r="V92" s="14"/>
    </row>
    <row r="93" spans="2:22" ht="13.5" thickTop="1" x14ac:dyDescent="0.2">
      <c r="B93" s="14"/>
      <c r="C93" s="13"/>
      <c r="D93" s="14"/>
      <c r="E93" s="145"/>
      <c r="F93" s="146" t="s">
        <v>90</v>
      </c>
      <c r="G93" s="138"/>
      <c r="H93" s="59">
        <f>SUM(H70:H92)</f>
        <v>2093977000</v>
      </c>
      <c r="I93" s="59"/>
      <c r="J93" s="14"/>
      <c r="K93" s="14"/>
      <c r="L93" s="14"/>
      <c r="M93" s="14"/>
      <c r="N93" s="59">
        <f>SUM(N70:N92)</f>
        <v>104970000</v>
      </c>
      <c r="O93" s="59">
        <f t="shared" ref="O93:S93" si="18">SUM(O70:O92)</f>
        <v>28326000</v>
      </c>
      <c r="P93" s="59">
        <f t="shared" si="18"/>
        <v>7114000</v>
      </c>
      <c r="Q93" s="59">
        <f t="shared" si="18"/>
        <v>10198000</v>
      </c>
      <c r="R93" s="59">
        <f t="shared" si="18"/>
        <v>150608000</v>
      </c>
      <c r="S93" s="59">
        <f t="shared" si="18"/>
        <v>33199999.5</v>
      </c>
      <c r="T93" s="136"/>
      <c r="U93" s="31"/>
      <c r="V93" s="14"/>
    </row>
    <row r="94" spans="2:22" ht="13.5" thickBot="1" x14ac:dyDescent="0.25">
      <c r="B94" s="14"/>
      <c r="C94" s="124"/>
      <c r="D94" s="33"/>
      <c r="E94" s="33"/>
      <c r="F94" s="33"/>
      <c r="G94" s="33"/>
      <c r="H94" s="33"/>
      <c r="I94" s="33"/>
      <c r="J94" s="33"/>
      <c r="K94" s="36"/>
      <c r="L94" s="36"/>
      <c r="M94" s="36"/>
      <c r="N94" s="36"/>
      <c r="O94" s="36"/>
      <c r="P94" s="36"/>
      <c r="Q94" s="36"/>
      <c r="R94" s="36"/>
      <c r="S94" s="36"/>
      <c r="T94" s="36"/>
      <c r="U94" s="12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7"/>
      <c r="F172" s="6"/>
      <c r="G172" s="6"/>
    </row>
    <row r="173" spans="5:7" ht="12.75" customHeight="1" x14ac:dyDescent="0.2">
      <c r="E173" s="87"/>
      <c r="F173" s="6"/>
      <c r="G173" s="6"/>
    </row>
    <row r="174" spans="5:7" ht="12.75" customHeight="1" x14ac:dyDescent="0.2">
      <c r="E174" s="87"/>
      <c r="F174" s="6"/>
      <c r="G174" s="6"/>
    </row>
    <row r="175" spans="5:7" ht="12.75" customHeight="1" x14ac:dyDescent="0.2">
      <c r="E175" s="87"/>
      <c r="F175" s="6"/>
      <c r="G175" s="6"/>
    </row>
    <row r="176" spans="5:7" ht="12.75" customHeight="1" x14ac:dyDescent="0.2">
      <c r="E176" s="87"/>
      <c r="F176" s="6"/>
      <c r="G176" s="6"/>
    </row>
    <row r="177" spans="5:7" ht="12.75" customHeight="1" x14ac:dyDescent="0.2">
      <c r="E177" s="87"/>
      <c r="F177" s="6"/>
      <c r="G177" s="6"/>
    </row>
    <row r="178" spans="5:7" ht="12.75" customHeight="1" x14ac:dyDescent="0.2">
      <c r="E178" s="87"/>
      <c r="F178" s="6"/>
      <c r="G178" s="6"/>
    </row>
    <row r="179" spans="5:7" ht="12.75" customHeight="1" x14ac:dyDescent="0.2">
      <c r="E179" s="87"/>
      <c r="F179" s="6"/>
      <c r="G179" s="6"/>
    </row>
    <row r="180" spans="5:7" ht="12.75" customHeight="1" x14ac:dyDescent="0.2">
      <c r="E180" s="87"/>
      <c r="F180" s="6"/>
      <c r="G180" s="6"/>
    </row>
    <row r="181" spans="5:7" x14ac:dyDescent="0.2">
      <c r="E181" s="87"/>
      <c r="F181" s="6"/>
      <c r="G181" s="6"/>
    </row>
    <row r="182" spans="5:7" x14ac:dyDescent="0.2">
      <c r="E182" s="87"/>
      <c r="F182" s="6"/>
      <c r="G182" s="6"/>
    </row>
    <row r="183" spans="5:7" x14ac:dyDescent="0.2">
      <c r="E183" s="87"/>
      <c r="F183" s="6"/>
      <c r="G183" s="6"/>
    </row>
    <row r="184" spans="5:7" x14ac:dyDescent="0.2">
      <c r="E184" s="87"/>
      <c r="F184" s="6"/>
      <c r="G184" s="6"/>
    </row>
    <row r="185" spans="5:7" x14ac:dyDescent="0.2">
      <c r="E185" s="87"/>
      <c r="F185" s="6"/>
      <c r="G185" s="6"/>
    </row>
    <row r="186" spans="5:7" x14ac:dyDescent="0.2">
      <c r="E186" s="87"/>
      <c r="F186" s="6"/>
      <c r="G186" s="6"/>
    </row>
    <row r="187" spans="5:7" x14ac:dyDescent="0.2">
      <c r="E187" s="87"/>
      <c r="F187" s="6"/>
      <c r="G187" s="6"/>
    </row>
    <row r="188" spans="5:7" x14ac:dyDescent="0.2">
      <c r="E188" s="87"/>
      <c r="F188" s="6"/>
      <c r="G188" s="6"/>
    </row>
    <row r="189" spans="5:7" x14ac:dyDescent="0.2">
      <c r="E189" s="87"/>
      <c r="F189" s="6"/>
      <c r="G189" s="6"/>
    </row>
    <row r="190" spans="5:7" x14ac:dyDescent="0.2">
      <c r="E190" s="87"/>
      <c r="F190" s="6"/>
      <c r="G190" s="6"/>
    </row>
    <row r="191" spans="5:7" x14ac:dyDescent="0.2">
      <c r="E191" s="87"/>
      <c r="F191" s="6"/>
      <c r="G191" s="6"/>
    </row>
    <row r="192" spans="5:7" x14ac:dyDescent="0.2">
      <c r="E192" s="87"/>
      <c r="F192" s="6"/>
      <c r="G192" s="6"/>
    </row>
    <row r="193" spans="5:19" x14ac:dyDescent="0.2">
      <c r="E193" s="87"/>
      <c r="F193" s="6"/>
      <c r="G193" s="6"/>
    </row>
    <row r="194" spans="5:19" x14ac:dyDescent="0.2">
      <c r="E194" s="87"/>
      <c r="F194" s="6"/>
      <c r="G194" s="6"/>
    </row>
    <row r="195" spans="5:19" x14ac:dyDescent="0.2">
      <c r="E195" s="87"/>
      <c r="F195" s="6"/>
      <c r="G195" s="6"/>
    </row>
    <row r="196" spans="5:19" x14ac:dyDescent="0.2">
      <c r="E196" s="87"/>
      <c r="F196" s="6"/>
      <c r="G196" s="6"/>
    </row>
    <row r="197" spans="5:19" x14ac:dyDescent="0.2">
      <c r="E197" s="87"/>
      <c r="F197" s="6"/>
      <c r="G197" s="6"/>
    </row>
    <row r="198" spans="5:19" x14ac:dyDescent="0.2">
      <c r="E198" s="87"/>
      <c r="F198" s="6"/>
      <c r="G198" s="6"/>
    </row>
    <row r="199" spans="5:19" x14ac:dyDescent="0.2">
      <c r="E199" s="87"/>
      <c r="F199" s="6"/>
      <c r="G199" s="6"/>
    </row>
    <row r="200" spans="5:19" x14ac:dyDescent="0.2">
      <c r="E200" s="87"/>
      <c r="F200" s="6"/>
      <c r="G200" s="6"/>
      <c r="I200" s="6" t="str">
        <f>'Revenue - NHC'!E12</f>
        <v>Active Living Services</v>
      </c>
      <c r="S200" s="6" t="s">
        <v>92</v>
      </c>
    </row>
    <row r="201" spans="5:19" x14ac:dyDescent="0.2">
      <c r="E201" s="87"/>
      <c r="F201" s="6"/>
      <c r="G201" s="6"/>
      <c r="I201" s="6" t="str">
        <f>'Revenue - NHC'!E13</f>
        <v>Advocacy, Consultation and Community information</v>
      </c>
      <c r="S201" s="6" t="s">
        <v>117</v>
      </c>
    </row>
    <row r="202" spans="5:19" x14ac:dyDescent="0.2">
      <c r="E202" s="87"/>
      <c r="F202" s="6"/>
      <c r="G202" s="6"/>
      <c r="I202" s="6" t="str">
        <f>'Revenue - NHC'!E14</f>
        <v>Arts &amp; Events</v>
      </c>
      <c r="S202" s="6" t="s">
        <v>118</v>
      </c>
    </row>
    <row r="203" spans="5:19" x14ac:dyDescent="0.2">
      <c r="E203" s="87"/>
      <c r="F203" s="6"/>
      <c r="G203" s="6"/>
      <c r="I203" s="6" t="str">
        <f>'Revenue - NHC'!E15</f>
        <v>Asset Management</v>
      </c>
      <c r="S203" s="6" t="s">
        <v>111</v>
      </c>
    </row>
    <row r="204" spans="5:19" x14ac:dyDescent="0.2">
      <c r="E204" s="87"/>
      <c r="F204" s="6"/>
      <c r="G204" s="6"/>
      <c r="I204" s="6" t="str">
        <f>'Revenue - NHC'!E16</f>
        <v>Branding and Marketing</v>
      </c>
      <c r="S204" s="6" t="s">
        <v>119</v>
      </c>
    </row>
    <row r="205" spans="5:19" x14ac:dyDescent="0.2">
      <c r="E205" s="87"/>
      <c r="F205" s="6"/>
      <c r="G205" s="6"/>
      <c r="I205" s="6" t="str">
        <f>'Revenue - NHC'!E17</f>
        <v>Building Management Services</v>
      </c>
      <c r="S205" s="6" t="s">
        <v>120</v>
      </c>
    </row>
    <row r="206" spans="5:19" x14ac:dyDescent="0.2">
      <c r="E206" s="87"/>
      <c r="F206" s="6"/>
      <c r="G206" s="6"/>
      <c r="I206" s="6" t="str">
        <f>'Revenue - NHC'!E18</f>
        <v>Building Surveying Services</v>
      </c>
      <c r="S206" s="6" t="s">
        <v>121</v>
      </c>
    </row>
    <row r="207" spans="5:19" x14ac:dyDescent="0.2">
      <c r="E207" s="87"/>
      <c r="F207" s="6"/>
      <c r="G207" s="6"/>
      <c r="I207" s="6" t="str">
        <f>'Revenue - NHC'!E19</f>
        <v>Bunjil Place</v>
      </c>
      <c r="S207" s="6" t="s">
        <v>91</v>
      </c>
    </row>
    <row r="208" spans="5:19" x14ac:dyDescent="0.2">
      <c r="E208" s="87"/>
      <c r="F208" s="6"/>
      <c r="G208" s="6"/>
      <c r="I208" s="6" t="str">
        <f>'Revenue - NHC'!E20</f>
        <v>Business Applications</v>
      </c>
    </row>
    <row r="209" spans="5:9" x14ac:dyDescent="0.2">
      <c r="E209" s="87"/>
      <c r="F209" s="6"/>
      <c r="G209" s="6"/>
      <c r="I209" s="6" t="str">
        <f>'Revenue - NHC'!E21</f>
        <v>Capital Works Coordinating</v>
      </c>
    </row>
    <row r="210" spans="5:9" x14ac:dyDescent="0.2">
      <c r="E210" s="87"/>
      <c r="F210" s="6"/>
      <c r="G210" s="6"/>
      <c r="I210" s="6" t="str">
        <f>'Revenue - NHC'!E22</f>
        <v>Children Services Management</v>
      </c>
    </row>
    <row r="211" spans="5:9" x14ac:dyDescent="0.2">
      <c r="E211" s="87"/>
      <c r="F211" s="6"/>
      <c r="G211" s="6"/>
      <c r="I211" s="6" t="str">
        <f>'Revenue - NHC'!E23</f>
        <v>Cleansing of Roads, Drains &amp; Paths</v>
      </c>
    </row>
    <row r="212" spans="5:9" x14ac:dyDescent="0.2">
      <c r="E212" s="87"/>
      <c r="F212" s="6"/>
      <c r="G212" s="6"/>
      <c r="I212" s="6" t="str">
        <f>'Revenue - NHC'!E24</f>
        <v>Communications Management</v>
      </c>
    </row>
    <row r="213" spans="5:9" x14ac:dyDescent="0.2">
      <c r="E213" s="87"/>
      <c r="F213" s="6"/>
      <c r="G213" s="6"/>
      <c r="I213" s="6" t="str">
        <f>'Revenue - NHC'!E25</f>
        <v>Community Based Services</v>
      </c>
    </row>
    <row r="214" spans="5:9" x14ac:dyDescent="0.2">
      <c r="E214" s="87"/>
      <c r="F214" s="6"/>
      <c r="G214" s="6"/>
      <c r="I214" s="6" t="str">
        <f>'Revenue - NHC'!E26</f>
        <v>Community Care Management</v>
      </c>
    </row>
    <row r="215" spans="5:9" x14ac:dyDescent="0.2">
      <c r="E215" s="87"/>
      <c r="F215" s="6"/>
      <c r="G215" s="6"/>
      <c r="I215" s="6" t="str">
        <f>'Revenue - NHC'!E27</f>
        <v>Community Development Mgmt.</v>
      </c>
    </row>
    <row r="216" spans="5:9" x14ac:dyDescent="0.2">
      <c r="E216" s="87"/>
      <c r="F216" s="6"/>
      <c r="G216" s="6"/>
      <c r="I216" s="6" t="str">
        <f>'Revenue - NHC'!E28</f>
        <v>Community Facilities</v>
      </c>
    </row>
    <row r="217" spans="5:9" x14ac:dyDescent="0.2">
      <c r="E217" s="87"/>
      <c r="F217" s="6"/>
      <c r="G217" s="6"/>
      <c r="I217" s="6" t="str">
        <f>'Revenue - NHC'!E29</f>
        <v>Community Safety Management</v>
      </c>
    </row>
    <row r="218" spans="5:9" x14ac:dyDescent="0.2">
      <c r="E218" s="87"/>
      <c r="F218" s="6"/>
      <c r="G218" s="6"/>
      <c r="I218" s="6" t="str">
        <f>'Revenue - NHC'!E30</f>
        <v>Community Safety</v>
      </c>
    </row>
    <row r="219" spans="5:9" x14ac:dyDescent="0.2">
      <c r="E219" s="87"/>
      <c r="F219" s="6"/>
      <c r="G219" s="6"/>
      <c r="I219" s="6" t="str">
        <f>'Revenue - NHC'!E31</f>
        <v>Community Services Management</v>
      </c>
    </row>
    <row r="220" spans="5:9" x14ac:dyDescent="0.2">
      <c r="E220" s="87"/>
      <c r="F220" s="6"/>
      <c r="G220" s="6"/>
      <c r="I220" s="6" t="str">
        <f>'Revenue - NHC'!E32</f>
        <v>Community Strengthening Management</v>
      </c>
    </row>
    <row r="221" spans="5:9" x14ac:dyDescent="0.2">
      <c r="E221" s="87"/>
      <c r="F221" s="6"/>
      <c r="G221" s="6"/>
      <c r="I221" s="6" t="str">
        <f>'Revenue - NHC'!E33</f>
        <v>Community Transport</v>
      </c>
    </row>
    <row r="222" spans="5:9" x14ac:dyDescent="0.2">
      <c r="E222" s="87"/>
      <c r="F222" s="6"/>
      <c r="G222" s="6"/>
      <c r="I222" s="6" t="str">
        <f>'Revenue - NHC'!E34</f>
        <v>Construction of Roads, Drains &amp; Paths</v>
      </c>
    </row>
    <row r="223" spans="5:9" x14ac:dyDescent="0.2">
      <c r="E223" s="87"/>
      <c r="F223" s="6"/>
      <c r="G223" s="6"/>
      <c r="I223" s="6" t="str">
        <f>'Revenue - NHC'!E35</f>
        <v>Contracts and Purchasing Services</v>
      </c>
    </row>
    <row r="224" spans="5:9" x14ac:dyDescent="0.2">
      <c r="E224" s="87"/>
      <c r="F224" s="6"/>
      <c r="G224" s="6"/>
      <c r="I224" s="6" t="str">
        <f>'Revenue - NHC'!E36</f>
        <v>Corporate Services Management</v>
      </c>
    </row>
    <row r="225" spans="5:19" x14ac:dyDescent="0.2">
      <c r="E225" s="87"/>
      <c r="F225" s="6"/>
      <c r="G225" s="6"/>
    </row>
    <row r="226" spans="5:19" x14ac:dyDescent="0.2">
      <c r="E226" s="87"/>
      <c r="F226" s="6"/>
      <c r="G226" s="6"/>
    </row>
    <row r="227" spans="5:19" x14ac:dyDescent="0.2">
      <c r="E227" s="87"/>
      <c r="F227" s="6"/>
      <c r="G227" s="6"/>
      <c r="I227" s="6" t="str">
        <f>'Revenue - WHC'!E12</f>
        <v>Active Living Services</v>
      </c>
      <c r="S227" s="6" t="s">
        <v>92</v>
      </c>
    </row>
    <row r="228" spans="5:19" x14ac:dyDescent="0.2">
      <c r="E228" s="87"/>
      <c r="F228" s="6"/>
      <c r="G228" s="6"/>
      <c r="I228" s="6" t="str">
        <f>'Revenue - WHC'!E13</f>
        <v>Advocacy, Consultation and Community information</v>
      </c>
      <c r="S228" s="6" t="s">
        <v>117</v>
      </c>
    </row>
    <row r="229" spans="5:19" x14ac:dyDescent="0.2">
      <c r="E229" s="87"/>
      <c r="F229" s="6"/>
      <c r="G229" s="6"/>
      <c r="I229" s="6" t="str">
        <f>'Revenue - WHC'!E14</f>
        <v>Arts &amp; Events</v>
      </c>
      <c r="S229" s="6" t="s">
        <v>118</v>
      </c>
    </row>
    <row r="230" spans="5:19" x14ac:dyDescent="0.2">
      <c r="E230" s="87"/>
      <c r="F230" s="6"/>
      <c r="G230" s="6"/>
      <c r="I230" s="6" t="str">
        <f>'Revenue - WHC'!E15</f>
        <v>Asset Management</v>
      </c>
      <c r="S230" s="6" t="s">
        <v>111</v>
      </c>
    </row>
    <row r="231" spans="5:19" x14ac:dyDescent="0.2">
      <c r="E231" s="87"/>
      <c r="F231" s="6"/>
      <c r="G231" s="6"/>
      <c r="I231" s="6" t="str">
        <f>'Revenue - WHC'!E16</f>
        <v>Branding and Marketing</v>
      </c>
      <c r="S231" s="6" t="s">
        <v>119</v>
      </c>
    </row>
    <row r="232" spans="5:19" x14ac:dyDescent="0.2">
      <c r="E232" s="87"/>
      <c r="F232" s="6"/>
      <c r="G232" s="6"/>
      <c r="I232" s="6" t="str">
        <f>'Revenue - WHC'!E17</f>
        <v>Building Management Services</v>
      </c>
      <c r="S232" s="6" t="s">
        <v>120</v>
      </c>
    </row>
    <row r="233" spans="5:19" x14ac:dyDescent="0.2">
      <c r="E233" s="87"/>
      <c r="F233" s="6"/>
      <c r="G233" s="6"/>
      <c r="I233" s="6" t="str">
        <f>'Revenue - WHC'!E18</f>
        <v>Building Surveying Services</v>
      </c>
      <c r="S233" s="6" t="s">
        <v>121</v>
      </c>
    </row>
    <row r="234" spans="5:19" x14ac:dyDescent="0.2">
      <c r="E234" s="87"/>
      <c r="F234" s="6"/>
      <c r="G234" s="6"/>
      <c r="I234" s="6" t="str">
        <f>'Revenue - WHC'!E19</f>
        <v>Bunjil Place</v>
      </c>
      <c r="S234" s="6" t="s">
        <v>91</v>
      </c>
    </row>
    <row r="235" spans="5:19" x14ac:dyDescent="0.2">
      <c r="E235" s="87"/>
      <c r="F235" s="6"/>
      <c r="G235" s="6"/>
      <c r="I235" s="6" t="str">
        <f>'Revenue - WHC'!E20</f>
        <v>Business Applications</v>
      </c>
    </row>
    <row r="236" spans="5:19" x14ac:dyDescent="0.2">
      <c r="E236" s="87"/>
      <c r="F236" s="6"/>
      <c r="G236" s="6"/>
      <c r="I236" s="6" t="str">
        <f>'Revenue - WHC'!E21</f>
        <v>Capital Works Coordinating</v>
      </c>
    </row>
    <row r="237" spans="5:19" x14ac:dyDescent="0.2">
      <c r="E237" s="87"/>
      <c r="F237" s="6"/>
      <c r="G237" s="6"/>
      <c r="I237" s="6" t="str">
        <f>'Revenue - WHC'!E22</f>
        <v>Children Services Management</v>
      </c>
    </row>
    <row r="238" spans="5:19" x14ac:dyDescent="0.2">
      <c r="E238" s="87"/>
      <c r="F238" s="6"/>
      <c r="G238" s="6"/>
      <c r="I238" s="6" t="str">
        <f>'Revenue - WHC'!E23</f>
        <v>Cleansing of Roads, Drains &amp; Paths</v>
      </c>
    </row>
    <row r="239" spans="5:19" x14ac:dyDescent="0.2">
      <c r="E239" s="87"/>
      <c r="F239" s="6"/>
      <c r="G239" s="6"/>
      <c r="I239" s="6" t="str">
        <f>'Revenue - WHC'!E24</f>
        <v>Communications Management</v>
      </c>
    </row>
    <row r="240" spans="5:19" x14ac:dyDescent="0.2">
      <c r="E240" s="87"/>
      <c r="F240" s="6"/>
      <c r="G240" s="6"/>
      <c r="I240" s="6" t="str">
        <f>'Revenue - WHC'!E25</f>
        <v>Community Based Services</v>
      </c>
    </row>
    <row r="241" spans="5:9" x14ac:dyDescent="0.2">
      <c r="E241" s="87"/>
      <c r="F241" s="6"/>
      <c r="G241" s="6"/>
      <c r="I241" s="6" t="str">
        <f>'Revenue - WHC'!E26</f>
        <v>Community Care Management</v>
      </c>
    </row>
    <row r="242" spans="5:9" x14ac:dyDescent="0.2">
      <c r="E242" s="87"/>
      <c r="F242" s="6"/>
      <c r="G242" s="6"/>
      <c r="I242" s="6" t="str">
        <f>'Revenue - WHC'!E27</f>
        <v>Community Development Mgmt.</v>
      </c>
    </row>
    <row r="243" spans="5:9" x14ac:dyDescent="0.2">
      <c r="E243" s="87"/>
      <c r="F243" s="6"/>
      <c r="G243" s="6"/>
      <c r="I243" s="6" t="str">
        <f>'Revenue - WHC'!E28</f>
        <v>Community Facilities</v>
      </c>
    </row>
    <row r="244" spans="5:9" x14ac:dyDescent="0.2">
      <c r="E244" s="87"/>
      <c r="F244" s="6"/>
      <c r="G244" s="6"/>
      <c r="I244" s="6" t="str">
        <f>'Revenue - WHC'!E29</f>
        <v>Community Safety Management</v>
      </c>
    </row>
    <row r="245" spans="5:9" x14ac:dyDescent="0.2">
      <c r="E245" s="87"/>
      <c r="F245" s="6"/>
      <c r="G245" s="6"/>
      <c r="I245" s="6" t="str">
        <f>'Revenue - WHC'!E30</f>
        <v>Community Safety</v>
      </c>
    </row>
    <row r="246" spans="5:9" x14ac:dyDescent="0.2">
      <c r="E246" s="87"/>
      <c r="F246" s="6"/>
      <c r="G246" s="6"/>
      <c r="I246" s="6" t="str">
        <f>'Revenue - WHC'!E31</f>
        <v>Community Services Management</v>
      </c>
    </row>
    <row r="247" spans="5:9" x14ac:dyDescent="0.2">
      <c r="E247" s="87"/>
      <c r="F247" s="6"/>
      <c r="G247" s="6"/>
      <c r="I247" s="6" t="str">
        <f>'Revenue - WHC'!E32</f>
        <v>Community Strengthening Management</v>
      </c>
    </row>
    <row r="248" spans="5:9" x14ac:dyDescent="0.2">
      <c r="E248" s="87"/>
      <c r="F248" s="6"/>
      <c r="G248" s="6"/>
      <c r="I248" s="6" t="str">
        <f>'Revenue - WHC'!E33</f>
        <v>Community Transport</v>
      </c>
    </row>
    <row r="249" spans="5:9" x14ac:dyDescent="0.2">
      <c r="E249" s="87"/>
      <c r="F249" s="6"/>
      <c r="G249" s="6"/>
      <c r="I249" s="6" t="str">
        <f>'Revenue - WHC'!E34</f>
        <v>Construction of Roads, Drains &amp; Paths</v>
      </c>
    </row>
    <row r="250" spans="5:9" x14ac:dyDescent="0.2">
      <c r="E250" s="87"/>
      <c r="F250" s="6"/>
      <c r="G250" s="6"/>
      <c r="I250" s="6" t="str">
        <f>'Revenue - WHC'!E35</f>
        <v>Contracts and Purchasing Services</v>
      </c>
    </row>
    <row r="251" spans="5:9" x14ac:dyDescent="0.2">
      <c r="E251" s="87"/>
      <c r="F251" s="6"/>
      <c r="G251" s="6"/>
      <c r="I251" s="6" t="str">
        <f>'Revenue - WHC'!E36</f>
        <v>Corporate Services Management</v>
      </c>
    </row>
    <row r="252" spans="5:9" x14ac:dyDescent="0.2">
      <c r="E252" s="87"/>
      <c r="F252" s="6"/>
      <c r="G252" s="6"/>
      <c r="I252" s="6" t="str">
        <f>'Revenue - WHC'!E37</f>
        <v>Council Management</v>
      </c>
    </row>
    <row r="253" spans="5:9" x14ac:dyDescent="0.2">
      <c r="E253" s="87"/>
      <c r="F253" s="6"/>
      <c r="G253" s="6"/>
      <c r="I253" s="6" t="str">
        <f>'Revenue - WHC'!E38</f>
        <v>Customer Service</v>
      </c>
    </row>
    <row r="254" spans="5:9" x14ac:dyDescent="0.2">
      <c r="E254" s="87"/>
      <c r="F254" s="6"/>
      <c r="G254" s="6"/>
      <c r="I254" s="6" t="str">
        <f>'Revenue - WHC'!E39</f>
        <v>Design Management</v>
      </c>
    </row>
    <row r="255" spans="5:9" x14ac:dyDescent="0.2">
      <c r="E255" s="87"/>
      <c r="F255" s="6"/>
      <c r="G255" s="6"/>
      <c r="I255" s="6" t="str">
        <f>'Revenue - WHC'!E40</f>
        <v>Digital Casey</v>
      </c>
    </row>
    <row r="256" spans="5:9" x14ac:dyDescent="0.2">
      <c r="E256" s="87"/>
      <c r="F256" s="6"/>
      <c r="G256" s="6"/>
      <c r="I256" s="6" t="str">
        <f>'Revenue - WHC'!E41</f>
        <v>Early Years Community Support</v>
      </c>
    </row>
    <row r="257" spans="5:9" x14ac:dyDescent="0.2">
      <c r="E257" s="87"/>
      <c r="F257" s="6"/>
      <c r="G257" s="6"/>
      <c r="I257" s="6" t="str">
        <f>'Revenue - WHC'!E42</f>
        <v>Economic Development</v>
      </c>
    </row>
    <row r="258" spans="5:9" x14ac:dyDescent="0.2">
      <c r="E258" s="87"/>
      <c r="F258" s="6"/>
      <c r="G258" s="6"/>
      <c r="I258" s="6" t="str">
        <f>'Revenue - WHC'!E43</f>
        <v>Emergency Management</v>
      </c>
    </row>
    <row r="259" spans="5:9" x14ac:dyDescent="0.2">
      <c r="E259" s="87"/>
      <c r="F259" s="6"/>
      <c r="G259" s="6"/>
      <c r="I259" s="6" t="str">
        <f>'Revenue - WHC'!E44</f>
        <v>Engineering Services Management</v>
      </c>
    </row>
    <row r="260" spans="5:9" x14ac:dyDescent="0.2">
      <c r="E260" s="87"/>
      <c r="F260" s="6"/>
      <c r="G260" s="6"/>
      <c r="I260" s="6" t="str">
        <f>'Revenue - WHC'!E45</f>
        <v>Family Day Care</v>
      </c>
    </row>
    <row r="261" spans="5:9" x14ac:dyDescent="0.2">
      <c r="E261" s="87"/>
      <c r="F261" s="6"/>
      <c r="G261" s="6"/>
      <c r="I261" s="6" t="str">
        <f>'Revenue - WHC'!E46</f>
        <v>Family Services &amp; Community Facilities</v>
      </c>
    </row>
    <row r="262" spans="5:9" x14ac:dyDescent="0.2">
      <c r="E262" s="87"/>
      <c r="F262" s="6"/>
      <c r="G262" s="6"/>
      <c r="I262" s="6" t="str">
        <f>'Revenue - WHC'!E47</f>
        <v>Financial Services</v>
      </c>
    </row>
    <row r="263" spans="5:9" x14ac:dyDescent="0.2">
      <c r="E263" s="87"/>
      <c r="F263" s="6"/>
      <c r="G263" s="6"/>
      <c r="I263" s="6" t="str">
        <f>'Revenue - WHC'!E48</f>
        <v>Fire Prevention</v>
      </c>
    </row>
    <row r="264" spans="5:9" x14ac:dyDescent="0.2">
      <c r="E264" s="87"/>
      <c r="F264" s="6"/>
      <c r="G264" s="6"/>
      <c r="I264" s="6" t="str">
        <f>'Revenue - WHC'!E49</f>
        <v>Governance and Risk Management</v>
      </c>
    </row>
    <row r="265" spans="5:9" x14ac:dyDescent="0.2">
      <c r="E265" s="87"/>
      <c r="F265" s="6"/>
      <c r="G265" s="6"/>
      <c r="I265" s="6" t="str">
        <f>'Revenue - WHC'!E50</f>
        <v>Grafffiti Management</v>
      </c>
    </row>
    <row r="266" spans="5:9" x14ac:dyDescent="0.2">
      <c r="E266" s="87"/>
      <c r="F266" s="6"/>
      <c r="G266" s="6"/>
      <c r="I266" s="6" t="str">
        <f>'Revenue - WHC'!E51</f>
        <v>Grants, Contributions and Sponsorships</v>
      </c>
    </row>
    <row r="267" spans="5:9" x14ac:dyDescent="0.2">
      <c r="E267" s="87"/>
      <c r="F267" s="6"/>
      <c r="G267" s="6"/>
      <c r="I267" s="6" t="str">
        <f>'Revenue - WHC'!E52</f>
        <v>Growth &amp; Development</v>
      </c>
    </row>
    <row r="268" spans="5:9" x14ac:dyDescent="0.2">
      <c r="E268" s="87"/>
      <c r="F268" s="6"/>
      <c r="G268" s="6"/>
      <c r="I268" s="6" t="str">
        <f>'Revenue - WHC'!E53</f>
        <v>Growth Areas Planning</v>
      </c>
    </row>
    <row r="269" spans="5:9" x14ac:dyDescent="0.2">
      <c r="E269" s="87"/>
      <c r="F269" s="6"/>
      <c r="G269" s="6"/>
      <c r="I269" s="6" t="str">
        <f>'Revenue - WHC'!E54</f>
        <v>Home-Based Services</v>
      </c>
    </row>
    <row r="270" spans="5:9" x14ac:dyDescent="0.2">
      <c r="E270" s="87"/>
      <c r="F270" s="6"/>
      <c r="G270" s="6"/>
      <c r="I270" s="6" t="str">
        <f>'Revenue - WHC'!E55</f>
        <v>HR Services</v>
      </c>
    </row>
    <row r="271" spans="5:9" x14ac:dyDescent="0.2">
      <c r="E271" s="87"/>
      <c r="F271" s="6"/>
      <c r="G271" s="6"/>
      <c r="I271" s="6" t="str">
        <f>'Revenue - WHC'!E56</f>
        <v>Information Management</v>
      </c>
    </row>
    <row r="272" spans="5:9" x14ac:dyDescent="0.2">
      <c r="E272" s="87"/>
      <c r="F272" s="6"/>
      <c r="G272" s="6"/>
      <c r="I272" s="6" t="str">
        <f>'Revenue - WHC'!E57</f>
        <v>IT Management</v>
      </c>
    </row>
    <row r="273" spans="5:9" x14ac:dyDescent="0.2">
      <c r="E273" s="87"/>
      <c r="F273" s="6"/>
      <c r="G273" s="6"/>
      <c r="I273" s="6" t="str">
        <f>'Revenue - WHC'!E58</f>
        <v>Infrastructure Services Management</v>
      </c>
    </row>
    <row r="274" spans="5:9" x14ac:dyDescent="0.2">
      <c r="E274" s="87"/>
      <c r="F274" s="6"/>
      <c r="G274" s="6"/>
      <c r="I274" s="6" t="str">
        <f>'Revenue - WHC'!E59</f>
        <v>Kindergarten Services</v>
      </c>
    </row>
    <row r="275" spans="5:9" x14ac:dyDescent="0.2">
      <c r="E275" s="87"/>
      <c r="F275" s="6"/>
      <c r="G275" s="6"/>
      <c r="I275" s="6" t="str">
        <f>'Revenue - WHC'!E60</f>
        <v>Landfill Management</v>
      </c>
    </row>
    <row r="276" spans="5:9" x14ac:dyDescent="0.2">
      <c r="I276" s="6" t="str">
        <f>'Revenue - WHC'!E61</f>
        <v>Landscape Design &amp; Construction</v>
      </c>
    </row>
    <row r="277" spans="5:9" x14ac:dyDescent="0.2">
      <c r="I277" s="6" t="str">
        <f>'Revenue - WHC'!E62</f>
        <v>Landscape Services</v>
      </c>
    </row>
    <row r="278" spans="5:9" x14ac:dyDescent="0.2">
      <c r="I278" s="6" t="str">
        <f>'Revenue - WHC'!E63</f>
        <v>Legal Services</v>
      </c>
    </row>
    <row r="279" spans="5:9" x14ac:dyDescent="0.2">
      <c r="I279" s="6" t="str">
        <f>'Revenue - WHC'!E64</f>
        <v>Libraries</v>
      </c>
    </row>
    <row r="280" spans="5:9" x14ac:dyDescent="0.2">
      <c r="I280" s="6" t="str">
        <f>'Revenue - WHC'!E65</f>
        <v>Local Laws</v>
      </c>
    </row>
    <row r="281" spans="5:9" x14ac:dyDescent="0.2">
      <c r="I281" s="6" t="str">
        <f>'Revenue - WHC'!E66</f>
        <v>Maintain and manage council's fleet and plant</v>
      </c>
    </row>
    <row r="282" spans="5:9" x14ac:dyDescent="0.2">
      <c r="I282" s="6" t="str">
        <f>'Revenue - WHC'!E67</f>
        <v>Manager Building Services</v>
      </c>
    </row>
    <row r="283" spans="5:9" x14ac:dyDescent="0.2">
      <c r="I283" s="6" t="str">
        <f>'Revenue - WHC'!E68</f>
        <v>Maternal &amp; Child Health</v>
      </c>
    </row>
    <row r="284" spans="5:9" x14ac:dyDescent="0.2">
      <c r="I284" s="6" t="str">
        <f>'Revenue - WHC'!E69</f>
        <v>Network and Helpdesk</v>
      </c>
    </row>
    <row r="285" spans="5:9" x14ac:dyDescent="0.2">
      <c r="I285" s="6" t="str">
        <f>'Revenue - WHC'!E70</f>
        <v>Organisational Performance</v>
      </c>
    </row>
    <row r="286" spans="5:9" x14ac:dyDescent="0.2">
      <c r="I286" s="6" t="str">
        <f>'Revenue - WHC'!E71</f>
        <v>Parks &amp; Reserves Management</v>
      </c>
    </row>
    <row r="287" spans="5:9" x14ac:dyDescent="0.2">
      <c r="I287" s="6" t="str">
        <f>'Revenue - WHC'!E72</f>
        <v>Parks Services</v>
      </c>
    </row>
    <row r="288" spans="5:9" x14ac:dyDescent="0.2">
      <c r="I288" s="6" t="str">
        <f>'Revenue - WHC'!E73</f>
        <v>P&amp;D Divisional Management</v>
      </c>
    </row>
    <row r="289" spans="9:9" x14ac:dyDescent="0.2">
      <c r="I289" s="6" t="str">
        <f>'Revenue - WHC'!E74</f>
        <v>Planning Management</v>
      </c>
    </row>
    <row r="290" spans="9:9" x14ac:dyDescent="0.2">
      <c r="I290" s="6" t="str">
        <f>'Revenue - WHC'!E75</f>
        <v>Property Rates &amp; Valuation Management</v>
      </c>
    </row>
    <row r="291" spans="9:9" x14ac:dyDescent="0.2">
      <c r="I291" s="6" t="str">
        <f>'Revenue - WHC'!E76</f>
        <v>Property Services</v>
      </c>
    </row>
    <row r="292" spans="9:9" x14ac:dyDescent="0.2">
      <c r="I292" s="6" t="str">
        <f>'Revenue - WHC'!E77</f>
        <v>Public Health</v>
      </c>
    </row>
    <row r="293" spans="9:9" x14ac:dyDescent="0.2">
      <c r="I293" s="6" t="str">
        <f>'Revenue - WHC'!E78</f>
        <v>Public Lighting</v>
      </c>
    </row>
    <row r="294" spans="9:9" x14ac:dyDescent="0.2">
      <c r="I294" s="6" t="str">
        <f>'Revenue - WHC'!E79</f>
        <v>Rates &amp; Valuation</v>
      </c>
    </row>
    <row r="295" spans="9:9" x14ac:dyDescent="0.2">
      <c r="I295" s="6" t="str">
        <f>'Revenue - WHC'!E80</f>
        <v>Recreation Planning</v>
      </c>
    </row>
    <row r="296" spans="9:9" x14ac:dyDescent="0.2">
      <c r="I296" s="6" t="str">
        <f>'Revenue - WHC'!E81</f>
        <v>Roads and Construction Management</v>
      </c>
    </row>
    <row r="297" spans="9:9" x14ac:dyDescent="0.2">
      <c r="I297" s="6" t="str">
        <f>'Revenue - WHC'!E82</f>
        <v>Maintenance of Roads, Drains &amp; Paths</v>
      </c>
    </row>
    <row r="298" spans="9:9" x14ac:dyDescent="0.2">
      <c r="I298" s="6" t="str">
        <f>'Revenue - WHC'!E83</f>
        <v>School Crossing</v>
      </c>
    </row>
    <row r="299" spans="9:9" x14ac:dyDescent="0.2">
      <c r="I299" s="6" t="str">
        <f>'Revenue - WHC'!E84</f>
        <v>Sports &amp; Leisure Facilities</v>
      </c>
    </row>
    <row r="300" spans="9:9" x14ac:dyDescent="0.2">
      <c r="I300" s="6" t="str">
        <f>'Revenue - WHC'!E85</f>
        <v>Sports &amp; Leisure Management</v>
      </c>
    </row>
    <row r="301" spans="9:9" x14ac:dyDescent="0.2">
      <c r="I301" s="6" t="str">
        <f>'Revenue - WHC'!E86</f>
        <v>Sports Club Liaison Services</v>
      </c>
    </row>
    <row r="302" spans="9:9" x14ac:dyDescent="0.2">
      <c r="I302" s="6" t="str">
        <f>'Revenue - WHC'!E87</f>
        <v>Statutory Planning</v>
      </c>
    </row>
    <row r="303" spans="9:9" x14ac:dyDescent="0.2">
      <c r="I303" s="6" t="str">
        <f>'Revenue - WHC'!E88</f>
        <v>Stormwater Management</v>
      </c>
    </row>
    <row r="304" spans="9:9" x14ac:dyDescent="0.2">
      <c r="I304" s="6" t="str">
        <f>'Revenue - WHC'!E89</f>
        <v>Strategic/Environment Management</v>
      </c>
    </row>
    <row r="305" spans="9:9" x14ac:dyDescent="0.2">
      <c r="I305" s="6" t="str">
        <f>'Revenue - WHC'!E90</f>
        <v>Strategic Land Use Planning</v>
      </c>
    </row>
    <row r="306" spans="9:9" x14ac:dyDescent="0.2">
      <c r="I306" s="6" t="str">
        <f>'Revenue - WHC'!E91</f>
        <v>Strengthening Communities</v>
      </c>
    </row>
    <row r="307" spans="9:9" x14ac:dyDescent="0.2">
      <c r="I307" s="6" t="str">
        <f>'Revenue - WHC'!E92</f>
        <v>SubDivisions</v>
      </c>
    </row>
    <row r="308" spans="9:9" x14ac:dyDescent="0.2">
      <c r="I308" s="6" t="str">
        <f>'Revenue - WHC'!E93</f>
        <v>Supporting Diversity Access and Inclusion</v>
      </c>
    </row>
    <row r="309" spans="9:9" x14ac:dyDescent="0.2">
      <c r="I309" s="6" t="str">
        <f>'Revenue - WHC'!E94</f>
        <v>Sustainable Environmental Development</v>
      </c>
    </row>
    <row r="310" spans="9:9" x14ac:dyDescent="0.2">
      <c r="I310" s="6" t="str">
        <f>'Revenue - WHC'!E95</f>
        <v>Traffic &amp; Parking Management</v>
      </c>
    </row>
    <row r="311" spans="9:9" x14ac:dyDescent="0.2">
      <c r="I311" s="6" t="str">
        <f>'Revenue - WHC'!E96</f>
        <v>Transport Advocacy, Planning &amp; Development</v>
      </c>
    </row>
    <row r="312" spans="9:9" x14ac:dyDescent="0.2">
      <c r="I312" s="6" t="str">
        <f>'Revenue - WHC'!E97</f>
        <v>Transport Department Management</v>
      </c>
    </row>
    <row r="313" spans="9:9" x14ac:dyDescent="0.2">
      <c r="I313" s="6" t="str">
        <f>'Revenue - WHC'!E98</f>
        <v>Trees &amp; Horticulture</v>
      </c>
    </row>
    <row r="314" spans="9:9" x14ac:dyDescent="0.2">
      <c r="I314" s="6" t="str">
        <f>'Revenue - WHC'!E99</f>
        <v>Waste and Landfill Management</v>
      </c>
    </row>
    <row r="315" spans="9:9" x14ac:dyDescent="0.2">
      <c r="I315" s="6" t="str">
        <f>'Revenue - WHC'!E100</f>
        <v>Waste Management</v>
      </c>
    </row>
    <row r="316" spans="9:9" x14ac:dyDescent="0.2">
      <c r="I316" s="6" t="str">
        <f>'Revenue - WHC'!E101</f>
        <v>Youth &amp; Family Services Management</v>
      </c>
    </row>
    <row r="317" spans="9:9" x14ac:dyDescent="0.2">
      <c r="I317" s="6" t="str">
        <f>'Revenue - WHC'!E102</f>
        <v>Youth Services</v>
      </c>
    </row>
    <row r="318" spans="9:9" x14ac:dyDescent="0.2">
      <c r="I318" s="6" t="str">
        <f>'Revenue - WHC'!E103</f>
        <v/>
      </c>
    </row>
    <row r="319" spans="9:9" x14ac:dyDescent="0.2">
      <c r="I319" s="6" t="str">
        <f>'Revenue - WHC'!E104</f>
        <v>Debt Servicing</v>
      </c>
    </row>
    <row r="320" spans="9:9" x14ac:dyDescent="0.2">
      <c r="I320" s="6" t="str">
        <f>'Revenue - WHC'!E105</f>
        <v>Developer Contributions</v>
      </c>
    </row>
    <row r="321" spans="9:9" x14ac:dyDescent="0.2">
      <c r="I321" s="6" t="str">
        <f>'Revenue - WHC'!E106</f>
        <v>Interest on Investment</v>
      </c>
    </row>
    <row r="322" spans="9:9" x14ac:dyDescent="0.2">
      <c r="I322" s="6" t="str">
        <f>'Revenue - WHC'!E107</f>
        <v>VGC Grant</v>
      </c>
    </row>
    <row r="323" spans="9:9" x14ac:dyDescent="0.2">
      <c r="I323" s="6" t="str">
        <f>'Revenue - WHC'!E108</f>
        <v>Capital Works - Rates Funding</v>
      </c>
    </row>
    <row r="324" spans="9:9" x14ac:dyDescent="0.2">
      <c r="I324" s="6" t="str">
        <f>'Revenue - WHC'!E109</f>
        <v>Capital Works - Reserve Funded</v>
      </c>
    </row>
    <row r="325" spans="9:9" x14ac:dyDescent="0.2">
      <c r="I325" s="6" t="str">
        <f>'Revenue - WHC'!E110</f>
        <v>Capital Works - Other Funding</v>
      </c>
    </row>
    <row r="326" spans="9:9" x14ac:dyDescent="0.2">
      <c r="I326" s="6" t="str">
        <f>'Revenue - WHC'!E111</f>
        <v>Depreciation</v>
      </c>
    </row>
    <row r="327" spans="9:9" x14ac:dyDescent="0.2">
      <c r="I327" s="6" t="str">
        <f>'Revenue - WHC'!E152</f>
        <v>Other</v>
      </c>
    </row>
  </sheetData>
  <mergeCells count="109">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
    <cfRule type="cellIs" dxfId="35" priority="18" operator="equal">
      <formula>"OK"</formula>
    </cfRule>
    <cfRule type="cellIs" dxfId="34" priority="19" operator="equal">
      <formula>"ISSUE"</formula>
    </cfRule>
  </conditionalFormatting>
  <conditionalFormatting sqref="F141:F142">
    <cfRule type="cellIs" dxfId="33" priority="16" operator="equal">
      <formula>"OK"</formula>
    </cfRule>
    <cfRule type="cellIs" dxfId="32" priority="17" operator="equal">
      <formula>"ISSUE"</formula>
    </cfRule>
  </conditionalFormatting>
  <conditionalFormatting sqref="F159">
    <cfRule type="cellIs" dxfId="31" priority="12" operator="equal">
      <formula>"OK"</formula>
    </cfRule>
    <cfRule type="cellIs" dxfId="30" priority="13" operator="equal">
      <formula>"ISSUE"</formula>
    </cfRule>
  </conditionalFormatting>
  <conditionalFormatting sqref="F158">
    <cfRule type="cellIs" dxfId="29" priority="14" operator="equal">
      <formula>"OK"</formula>
    </cfRule>
    <cfRule type="cellIs" dxfId="28" priority="15" operator="equal">
      <formula>"ISSUE"</formula>
    </cfRule>
  </conditionalFormatting>
  <conditionalFormatting sqref="F177">
    <cfRule type="cellIs" dxfId="27" priority="8" operator="equal">
      <formula>"OK"</formula>
    </cfRule>
    <cfRule type="cellIs" dxfId="26" priority="9" operator="equal">
      <formula>"ISSUE"</formula>
    </cfRule>
  </conditionalFormatting>
  <conditionalFormatting sqref="F176">
    <cfRule type="cellIs" dxfId="25" priority="10" operator="equal">
      <formula>"OK"</formula>
    </cfRule>
    <cfRule type="cellIs" dxfId="24" priority="11" operator="equal">
      <formula>"ISSUE"</formula>
    </cfRule>
  </conditionalFormatting>
  <conditionalFormatting sqref="F195">
    <cfRule type="cellIs" dxfId="23" priority="4" operator="equal">
      <formula>"OK"</formula>
    </cfRule>
    <cfRule type="cellIs" dxfId="22" priority="5" operator="equal">
      <formula>"ISSUE"</formula>
    </cfRule>
  </conditionalFormatting>
  <conditionalFormatting sqref="F194">
    <cfRule type="cellIs" dxfId="21" priority="6" operator="equal">
      <formula>"OK"</formula>
    </cfRule>
    <cfRule type="cellIs" dxfId="20" priority="7" operator="equal">
      <formula>"ISSUE"</formula>
    </cfRule>
  </conditionalFormatting>
  <dataValidations count="6">
    <dataValidation type="list" allowBlank="1" showInputMessage="1" showErrorMessage="1" sqref="S57:S60 S37:S40 S15 S22:S25 S27:S30 S32:S35 S42:S45 S19:S20 S52:S55 S48:S50">
      <formula1>$S$200:$S$207</formula1>
    </dataValidation>
    <dataValidation type="list" allowBlank="1" showInputMessage="1" showErrorMessage="1" sqref="I21 I61 I40:I41 I36 I31">
      <formula1>$I$200:$I$300</formula1>
    </dataValidation>
    <dataValidation type="list" allowBlank="1" showInputMessage="1" showErrorMessage="1" sqref="I13:I20 I22:I30 I32:I35 I52:I57 I37:I39 I42:I46 I59:I60">
      <formula1>$I$283:$I$383</formula1>
    </dataValidation>
    <dataValidation type="list" allowBlank="1" showInputMessage="1" showErrorMessage="1" sqref="I48 I50:I51 I58">
      <formula1>$I$279:$I$379</formula1>
    </dataValidation>
    <dataValidation type="list" allowBlank="1" showInputMessage="1" showErrorMessage="1" sqref="I47 I49">
      <formula1>$I$373:$I$473</formula1>
    </dataValidation>
    <dataValidation type="list" allowBlank="1" showInputMessage="1" showErrorMessage="1" sqref="S12:S14 S17:S18 S47">
      <formula1>$S$278:$S$285</formula1>
    </dataValidation>
  </dataValidations>
  <pageMargins left="0.25" right="0.25" top="0.75" bottom="0.75" header="0.3" footer="0.3"/>
  <pageSetup paperSize="8" scale="50"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2:ED242"/>
  <sheetViews>
    <sheetView zoomScale="85" zoomScaleNormal="85" zoomScalePageLayoutView="85" workbookViewId="0">
      <selection activeCell="N1" sqref="A1:N156"/>
    </sheetView>
  </sheetViews>
  <sheetFormatPr defaultColWidth="0" defaultRowHeight="12.75" x14ac:dyDescent="0.2"/>
  <cols>
    <col min="1" max="1" width="2.83203125" style="6" customWidth="1"/>
    <col min="2" max="2" width="3.83203125" style="6" customWidth="1"/>
    <col min="3" max="3" width="2.83203125" style="6" customWidth="1"/>
    <col min="4" max="4" width="5.83203125" style="6" customWidth="1"/>
    <col min="5" max="5" width="47.1640625" style="83" customWidth="1"/>
    <col min="6" max="6" width="27.33203125" style="54" customWidth="1"/>
    <col min="7" max="9" width="22.33203125" style="92" customWidth="1"/>
    <col min="10" max="11" width="22.33203125" style="87"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18" width="20.83203125" style="6" customWidth="1"/>
    <col min="19" max="21" width="16.83203125" style="6" customWidth="1"/>
    <col min="22" max="22" width="21.33203125" style="6" customWidth="1"/>
    <col min="23" max="23" width="19.1640625" style="6" customWidth="1"/>
    <col min="24" max="26" width="16.83203125" style="6" customWidth="1"/>
    <col min="27" max="27" width="20.33203125" style="6" customWidth="1"/>
    <col min="28" max="28" width="4.33203125" style="6" customWidth="1"/>
    <col min="29" max="29" width="61" style="6" customWidth="1"/>
    <col min="30" max="35" width="17.6640625" style="6" customWidth="1"/>
    <col min="36" max="36" width="10.83203125" style="6" customWidth="1"/>
    <col min="37" max="134" width="10.83203125" style="6" hidden="1" customWidth="1"/>
    <col min="135" max="16384" width="0" style="6" hidden="1"/>
  </cols>
  <sheetData>
    <row r="2" spans="1:35" ht="18" x14ac:dyDescent="0.2">
      <c r="A2" s="5">
        <v>80</v>
      </c>
      <c r="B2" s="2" t="s">
        <v>210</v>
      </c>
      <c r="F2" s="14"/>
    </row>
    <row r="3" spans="1:35" ht="15" x14ac:dyDescent="0.2">
      <c r="B3" s="43" t="str">
        <f>'Revenue - WHC'!B3</f>
        <v>Casey (C)</v>
      </c>
      <c r="L3" s="66"/>
    </row>
    <row r="4" spans="1:35" ht="12" customHeight="1" x14ac:dyDescent="0.2">
      <c r="B4" s="43"/>
      <c r="L4" s="66"/>
    </row>
    <row r="5" spans="1:35" ht="15.75" thickBot="1" x14ac:dyDescent="0.25">
      <c r="B5" s="209"/>
      <c r="C5" s="209"/>
      <c r="D5" s="209"/>
      <c r="E5" s="229" t="s">
        <v>167</v>
      </c>
      <c r="Q5" s="229" t="s">
        <v>168</v>
      </c>
    </row>
    <row r="6" spans="1:35" x14ac:dyDescent="0.2">
      <c r="C6" s="9"/>
      <c r="D6" s="10"/>
      <c r="E6" s="84"/>
      <c r="F6" s="55"/>
      <c r="G6" s="93"/>
      <c r="H6" s="93"/>
      <c r="I6" s="93"/>
      <c r="J6" s="96"/>
      <c r="K6" s="96"/>
      <c r="L6" s="11"/>
      <c r="M6" s="47"/>
      <c r="P6" s="9"/>
      <c r="Q6" s="10"/>
      <c r="R6" s="84"/>
      <c r="S6" s="55"/>
      <c r="T6" s="93"/>
      <c r="U6" s="93"/>
      <c r="V6" s="93"/>
      <c r="W6" s="96"/>
      <c r="X6" s="96"/>
      <c r="Y6" s="96"/>
      <c r="Z6" s="96"/>
      <c r="AA6" s="96"/>
      <c r="AB6" s="96"/>
      <c r="AC6" s="96"/>
      <c r="AD6" s="96"/>
      <c r="AE6" s="96"/>
      <c r="AF6" s="96"/>
      <c r="AG6" s="96"/>
      <c r="AH6" s="96"/>
      <c r="AI6" s="47"/>
    </row>
    <row r="7" spans="1:35" x14ac:dyDescent="0.2">
      <c r="C7" s="13"/>
      <c r="D7" s="14"/>
      <c r="E7" s="85"/>
      <c r="F7" s="56"/>
      <c r="G7" s="158"/>
      <c r="H7" s="158"/>
      <c r="I7" s="158"/>
      <c r="J7" s="99"/>
      <c r="K7" s="99"/>
      <c r="L7" s="15"/>
      <c r="M7" s="31"/>
      <c r="P7" s="13"/>
      <c r="Q7" s="14"/>
      <c r="AI7" s="31"/>
    </row>
    <row r="8" spans="1:35" ht="12.75" customHeight="1" x14ac:dyDescent="0.2">
      <c r="C8" s="13"/>
      <c r="D8" s="14"/>
      <c r="E8" s="85"/>
      <c r="F8" s="56"/>
      <c r="G8" s="712" t="s">
        <v>161</v>
      </c>
      <c r="H8" s="712"/>
      <c r="I8" s="712" t="s">
        <v>164</v>
      </c>
      <c r="J8" s="712"/>
      <c r="K8" s="712" t="s">
        <v>100</v>
      </c>
      <c r="L8" s="712"/>
      <c r="M8" s="31"/>
      <c r="P8" s="13"/>
      <c r="Q8" s="85"/>
      <c r="R8" s="203"/>
      <c r="S8" s="203"/>
      <c r="T8" s="183" t="s">
        <v>165</v>
      </c>
      <c r="U8" s="203"/>
      <c r="V8" s="203"/>
      <c r="W8" s="194"/>
      <c r="X8" s="194"/>
      <c r="Y8" s="194" t="s">
        <v>166</v>
      </c>
      <c r="Z8" s="194"/>
      <c r="AA8" s="194"/>
      <c r="AB8" s="194"/>
      <c r="AC8" s="85"/>
      <c r="AD8" s="203"/>
      <c r="AE8" s="203"/>
      <c r="AF8" s="203"/>
      <c r="AG8" s="203"/>
      <c r="AH8" s="194"/>
      <c r="AI8" s="31"/>
    </row>
    <row r="9" spans="1:35" ht="25.5" x14ac:dyDescent="0.2">
      <c r="C9" s="13"/>
      <c r="D9" s="14"/>
      <c r="E9" s="65" t="s">
        <v>99</v>
      </c>
      <c r="F9" s="111" t="s">
        <v>122</v>
      </c>
      <c r="G9" s="91" t="s">
        <v>162</v>
      </c>
      <c r="H9" s="181" t="s">
        <v>163</v>
      </c>
      <c r="I9" s="91" t="s">
        <v>162</v>
      </c>
      <c r="J9" s="181" t="s">
        <v>163</v>
      </c>
      <c r="K9" s="181" t="s">
        <v>92</v>
      </c>
      <c r="L9" s="64" t="s">
        <v>164</v>
      </c>
      <c r="M9" s="31"/>
      <c r="P9" s="13"/>
      <c r="Q9" s="85"/>
      <c r="R9" s="205" t="s">
        <v>112</v>
      </c>
      <c r="S9" s="205" t="s">
        <v>113</v>
      </c>
      <c r="T9" s="205" t="s">
        <v>114</v>
      </c>
      <c r="U9" s="205" t="s">
        <v>115</v>
      </c>
      <c r="V9" s="205" t="s">
        <v>90</v>
      </c>
      <c r="W9" s="206" t="s">
        <v>112</v>
      </c>
      <c r="X9" s="206" t="s">
        <v>113</v>
      </c>
      <c r="Y9" s="206" t="s">
        <v>114</v>
      </c>
      <c r="Z9" s="206" t="s">
        <v>115</v>
      </c>
      <c r="AA9" s="206" t="s">
        <v>90</v>
      </c>
      <c r="AB9" s="194"/>
      <c r="AC9" s="85"/>
      <c r="AD9" s="111" t="s">
        <v>112</v>
      </c>
      <c r="AE9" s="111" t="s">
        <v>113</v>
      </c>
      <c r="AF9" s="111" t="s">
        <v>114</v>
      </c>
      <c r="AG9" s="111" t="s">
        <v>115</v>
      </c>
      <c r="AH9" s="111" t="s">
        <v>90</v>
      </c>
      <c r="AI9" s="31"/>
    </row>
    <row r="10" spans="1:35" x14ac:dyDescent="0.2">
      <c r="C10" s="13"/>
      <c r="D10" s="14"/>
      <c r="F10" s="57"/>
      <c r="M10" s="31"/>
      <c r="P10" s="88"/>
      <c r="Q10" s="83"/>
      <c r="S10" s="83"/>
      <c r="T10" s="83"/>
      <c r="U10" s="83"/>
      <c r="V10" s="83"/>
      <c r="X10" s="83"/>
      <c r="Y10" s="83"/>
      <c r="Z10" s="83"/>
      <c r="AA10" s="83"/>
      <c r="AB10" s="194"/>
      <c r="AC10" s="83"/>
      <c r="AE10" s="83"/>
      <c r="AF10" s="83"/>
      <c r="AG10" s="83"/>
      <c r="AH10" s="83"/>
      <c r="AI10" s="90"/>
    </row>
    <row r="11" spans="1:35" x14ac:dyDescent="0.2">
      <c r="C11" s="13"/>
      <c r="D11" s="19">
        <v>1</v>
      </c>
      <c r="E11" s="185" t="str">
        <f>IF(OR('Services - NHC'!E10="",'Services - NHC'!E10="[Enter service]"),"",'Services - NHC'!E10)</f>
        <v>Active Living Services</v>
      </c>
      <c r="F11" s="186" t="str">
        <f>IF(OR('Services - NHC'!F10="",'Services - NHC'!F10="[Select]"),"",'Services - NHC'!F10)</f>
        <v>EXTERNAL</v>
      </c>
      <c r="G11" s="196">
        <f>IF('Revenue - NHC'!S12="","",'Revenue - NHC'!S12)</f>
        <v>-140789</v>
      </c>
      <c r="H11" s="196">
        <f>IF('Revenue - WHC'!S12="","",'Revenue - WHC'!S12)</f>
        <v>-140789</v>
      </c>
      <c r="I11" s="196">
        <f>IF('Expenditure- NHC'!L11="","",'Expenditure- NHC'!L11)</f>
        <v>140788.78</v>
      </c>
      <c r="J11" s="197">
        <f>IF('Expenditure - WHC'!L11="","",'Expenditure - WHC'!L11)</f>
        <v>140788.78</v>
      </c>
      <c r="K11" s="212">
        <f>IFERROR(H11-G11,"")</f>
        <v>0</v>
      </c>
      <c r="L11" s="213">
        <f>IFERROR(J11-I11,"")</f>
        <v>0</v>
      </c>
      <c r="M11" s="214"/>
      <c r="N11" s="215"/>
      <c r="P11" s="13"/>
      <c r="Q11" s="207" t="str">
        <f>'Assets - NHC'!E69</f>
        <v>Property</v>
      </c>
      <c r="R11" s="191">
        <f>SUM(R12:R17)</f>
        <v>89616000</v>
      </c>
      <c r="S11" s="191">
        <f t="shared" ref="S11:AA11" si="0">SUM(S12:S17)</f>
        <v>4666000</v>
      </c>
      <c r="T11" s="191">
        <f t="shared" si="0"/>
        <v>6996000</v>
      </c>
      <c r="U11" s="191">
        <f t="shared" si="0"/>
        <v>3118000</v>
      </c>
      <c r="V11" s="191">
        <f t="shared" si="0"/>
        <v>104396000</v>
      </c>
      <c r="W11" s="191">
        <f t="shared" si="0"/>
        <v>89616000</v>
      </c>
      <c r="X11" s="191">
        <f t="shared" si="0"/>
        <v>4666000</v>
      </c>
      <c r="Y11" s="191">
        <f t="shared" si="0"/>
        <v>6996000</v>
      </c>
      <c r="Z11" s="191">
        <f t="shared" si="0"/>
        <v>3118000</v>
      </c>
      <c r="AA11" s="191">
        <f t="shared" si="0"/>
        <v>104396000</v>
      </c>
      <c r="AB11" s="194"/>
      <c r="AC11" s="207" t="str">
        <f>Q11</f>
        <v>Property</v>
      </c>
      <c r="AD11" s="191">
        <f t="shared" ref="AD11" si="1">SUM(AD12:AD17)</f>
        <v>0</v>
      </c>
      <c r="AE11" s="191">
        <f t="shared" ref="AE11" si="2">SUM(AE12:AE17)</f>
        <v>0</v>
      </c>
      <c r="AF11" s="191">
        <f t="shared" ref="AF11" si="3">SUM(AF12:AF17)</f>
        <v>0</v>
      </c>
      <c r="AG11" s="191">
        <f t="shared" ref="AG11" si="4">SUM(AG12:AG17)</f>
        <v>0</v>
      </c>
      <c r="AH11" s="191">
        <f t="shared" ref="AH11" si="5">SUM(AH12:AH17)</f>
        <v>0</v>
      </c>
      <c r="AI11" s="31"/>
    </row>
    <row r="12" spans="1:35" s="87" customFormat="1" ht="25.5" x14ac:dyDescent="0.2">
      <c r="C12" s="88"/>
      <c r="D12" s="89">
        <f>D11+1</f>
        <v>2</v>
      </c>
      <c r="E12" s="187" t="str">
        <f>IF(OR('Services - NHC'!E11="",'Services - NHC'!E11="[Enter service]"),"",'Services - NHC'!E11)</f>
        <v>Advocacy, Consultation and Community information</v>
      </c>
      <c r="F12" s="188" t="str">
        <f>IF(OR('Services - NHC'!F11="",'Services - NHC'!F11="[Select]"),"",'Services - NHC'!F11)</f>
        <v>EXTERNAL</v>
      </c>
      <c r="G12" s="198">
        <f>IF('Revenue - NHC'!S13="","",'Revenue - NHC'!S13)</f>
        <v>-9200</v>
      </c>
      <c r="H12" s="198">
        <f>IF('Revenue - WHC'!S13="","",'Revenue - WHC'!S13)</f>
        <v>-9200</v>
      </c>
      <c r="I12" s="198">
        <f>IF('Expenditure- NHC'!L12="","",'Expenditure- NHC'!L12)</f>
        <v>567717</v>
      </c>
      <c r="J12" s="199">
        <f>IF('Expenditure - WHC'!L12="","",'Expenditure - WHC'!L12)</f>
        <v>567717</v>
      </c>
      <c r="K12" s="216">
        <f t="shared" ref="K12:K30" si="6">IFERROR(H12-G12,"")</f>
        <v>0</v>
      </c>
      <c r="L12" s="217">
        <f t="shared" ref="L12:L30" si="7">IFERROR(J12-I12,"")</f>
        <v>0</v>
      </c>
      <c r="M12" s="218"/>
      <c r="N12" s="219"/>
      <c r="P12" s="13"/>
      <c r="Q12" s="193" t="str">
        <f>'Assets - NHC'!E70</f>
        <v>Land</v>
      </c>
      <c r="R12" s="152">
        <f>'Assets - NHC'!N70</f>
        <v>1100000</v>
      </c>
      <c r="S12" s="152">
        <f>'Assets - NHC'!O70</f>
        <v>0</v>
      </c>
      <c r="T12" s="152">
        <f>'Assets - NHC'!P70</f>
        <v>0</v>
      </c>
      <c r="U12" s="152">
        <f>'Assets - NHC'!Q70</f>
        <v>0</v>
      </c>
      <c r="V12" s="152">
        <f>'Assets - NHC'!R70</f>
        <v>1100000</v>
      </c>
      <c r="W12" s="152">
        <f>'Assets - WHC'!N70</f>
        <v>1100000</v>
      </c>
      <c r="X12" s="152">
        <f>'Assets - WHC'!O70</f>
        <v>0</v>
      </c>
      <c r="Y12" s="152">
        <f>'Assets - WHC'!P70</f>
        <v>0</v>
      </c>
      <c r="Z12" s="152">
        <f>'Assets - WHC'!Q70</f>
        <v>0</v>
      </c>
      <c r="AA12" s="152">
        <f>'Assets - WHC'!R70</f>
        <v>1100000</v>
      </c>
      <c r="AB12" s="194"/>
      <c r="AC12" s="193" t="str">
        <f t="shared" ref="AC12:AC34" si="8">Q12</f>
        <v>Land</v>
      </c>
      <c r="AD12" s="152">
        <f>W12-R12</f>
        <v>0</v>
      </c>
      <c r="AE12" s="152">
        <f t="shared" ref="AE12:AE17" si="9">X12-S12</f>
        <v>0</v>
      </c>
      <c r="AF12" s="152">
        <f t="shared" ref="AF12:AF17" si="10">Y12-T12</f>
        <v>0</v>
      </c>
      <c r="AG12" s="152">
        <f t="shared" ref="AG12:AG17" si="11">Z12-U12</f>
        <v>0</v>
      </c>
      <c r="AH12" s="152">
        <f t="shared" ref="AH12:AH17" si="12">AA12-V12</f>
        <v>0</v>
      </c>
      <c r="AI12" s="31"/>
    </row>
    <row r="13" spans="1:35" x14ac:dyDescent="0.2">
      <c r="C13" s="13"/>
      <c r="D13" s="19">
        <f>D12+1</f>
        <v>3</v>
      </c>
      <c r="E13" s="187" t="str">
        <f>IF(OR('Services - NHC'!E12="",'Services - NHC'!E12="[Enter service]"),"",'Services - NHC'!E12)</f>
        <v>Arts &amp; Events</v>
      </c>
      <c r="F13" s="188" t="str">
        <f>IF(OR('Services - NHC'!F12="",'Services - NHC'!F12="[Select]"),"",'Services - NHC'!F12)</f>
        <v>EXTERNAL</v>
      </c>
      <c r="G13" s="198">
        <f>IF('Revenue - NHC'!S14="","",'Revenue - NHC'!S14)</f>
        <v>-111599</v>
      </c>
      <c r="H13" s="198">
        <f>IF('Revenue - WHC'!S14="","",'Revenue - WHC'!S14)</f>
        <v>-111599</v>
      </c>
      <c r="I13" s="198">
        <f>IF('Expenditure- NHC'!L13="","",'Expenditure- NHC'!L13)</f>
        <v>1290352.9999999998</v>
      </c>
      <c r="J13" s="199">
        <f>IF('Expenditure - WHC'!L13="","",'Expenditure - WHC'!L13)</f>
        <v>1290352.9999999998</v>
      </c>
      <c r="K13" s="216">
        <f t="shared" si="6"/>
        <v>0</v>
      </c>
      <c r="L13" s="220">
        <f t="shared" si="7"/>
        <v>0</v>
      </c>
      <c r="M13" s="214"/>
      <c r="N13" s="215"/>
      <c r="P13" s="13"/>
      <c r="Q13" s="193" t="str">
        <f>'Assets - NHC'!E71</f>
        <v>Land improvements</v>
      </c>
      <c r="R13" s="152">
        <f>'Assets - NHC'!N71</f>
        <v>0</v>
      </c>
      <c r="S13" s="152">
        <f>'Assets - NHC'!O71</f>
        <v>0</v>
      </c>
      <c r="T13" s="152">
        <f>'Assets - NHC'!P71</f>
        <v>0</v>
      </c>
      <c r="U13" s="152">
        <f>'Assets - NHC'!Q71</f>
        <v>0</v>
      </c>
      <c r="V13" s="152">
        <f>'Assets - NHC'!R71</f>
        <v>0</v>
      </c>
      <c r="W13" s="152">
        <f>'Assets - WHC'!N71</f>
        <v>0</v>
      </c>
      <c r="X13" s="152">
        <f>'Assets - WHC'!O71</f>
        <v>0</v>
      </c>
      <c r="Y13" s="152">
        <f>'Assets - WHC'!P71</f>
        <v>0</v>
      </c>
      <c r="Z13" s="152">
        <f>'Assets - WHC'!Q71</f>
        <v>0</v>
      </c>
      <c r="AA13" s="152">
        <f>'Assets - WHC'!R71</f>
        <v>0</v>
      </c>
      <c r="AB13" s="194"/>
      <c r="AC13" s="193" t="str">
        <f t="shared" si="8"/>
        <v>Land improvements</v>
      </c>
      <c r="AD13" s="152">
        <f t="shared" ref="AD13:AD17" si="13">W13-R13</f>
        <v>0</v>
      </c>
      <c r="AE13" s="152">
        <f t="shared" si="9"/>
        <v>0</v>
      </c>
      <c r="AF13" s="152">
        <f t="shared" si="10"/>
        <v>0</v>
      </c>
      <c r="AG13" s="152">
        <f t="shared" si="11"/>
        <v>0</v>
      </c>
      <c r="AH13" s="152">
        <f t="shared" si="12"/>
        <v>0</v>
      </c>
      <c r="AI13" s="31"/>
    </row>
    <row r="14" spans="1:35" x14ac:dyDescent="0.2">
      <c r="C14" s="13"/>
      <c r="D14" s="19">
        <f>D13+1</f>
        <v>4</v>
      </c>
      <c r="E14" s="187" t="str">
        <f>IF(OR('Services - NHC'!E13="",'Services - NHC'!E13="[Enter service]"),"",'Services - NHC'!E13)</f>
        <v>Asset Management</v>
      </c>
      <c r="F14" s="188" t="str">
        <f>IF(OR('Services - NHC'!F13="",'Services - NHC'!F13="[Select]"),"",'Services - NHC'!F13)</f>
        <v>INTERNAL</v>
      </c>
      <c r="G14" s="200">
        <f>IF('Revenue - NHC'!S15="","",'Revenue - NHC'!S15)</f>
        <v>0</v>
      </c>
      <c r="H14" s="200">
        <f>IF('Revenue - WHC'!S15="","",'Revenue - WHC'!S15)</f>
        <v>0</v>
      </c>
      <c r="I14" s="200">
        <f>IF('Expenditure- NHC'!L14="","",'Expenditure- NHC'!L14)</f>
        <v>853802.9</v>
      </c>
      <c r="J14" s="199">
        <f>IF('Expenditure - WHC'!L14="","",'Expenditure - WHC'!L14)</f>
        <v>853802.9</v>
      </c>
      <c r="K14" s="216">
        <f t="shared" si="6"/>
        <v>0</v>
      </c>
      <c r="L14" s="220">
        <f t="shared" si="7"/>
        <v>0</v>
      </c>
      <c r="M14" s="214"/>
      <c r="N14" s="215"/>
      <c r="P14" s="13"/>
      <c r="Q14" s="193" t="str">
        <f>'Assets - NHC'!E72</f>
        <v>Buildings</v>
      </c>
      <c r="R14" s="152">
        <f>'Assets - NHC'!N72</f>
        <v>88516000</v>
      </c>
      <c r="S14" s="152">
        <f>'Assets - NHC'!O72</f>
        <v>4666000</v>
      </c>
      <c r="T14" s="152">
        <f>'Assets - NHC'!P72</f>
        <v>6996000</v>
      </c>
      <c r="U14" s="152">
        <f>'Assets - NHC'!Q72</f>
        <v>3118000</v>
      </c>
      <c r="V14" s="152">
        <f>'Assets - NHC'!R72</f>
        <v>103296000</v>
      </c>
      <c r="W14" s="152">
        <f>'Assets - WHC'!N72</f>
        <v>88516000</v>
      </c>
      <c r="X14" s="152">
        <f>'Assets - WHC'!O72</f>
        <v>4666000</v>
      </c>
      <c r="Y14" s="152">
        <f>'Assets - WHC'!P72</f>
        <v>6996000</v>
      </c>
      <c r="Z14" s="152">
        <f>'Assets - WHC'!Q72</f>
        <v>3118000</v>
      </c>
      <c r="AA14" s="152">
        <f>'Assets - WHC'!R72</f>
        <v>103296000</v>
      </c>
      <c r="AB14" s="194"/>
      <c r="AC14" s="193" t="str">
        <f t="shared" si="8"/>
        <v>Buildings</v>
      </c>
      <c r="AD14" s="152">
        <f t="shared" si="13"/>
        <v>0</v>
      </c>
      <c r="AE14" s="152">
        <f t="shared" si="9"/>
        <v>0</v>
      </c>
      <c r="AF14" s="152">
        <f t="shared" si="10"/>
        <v>0</v>
      </c>
      <c r="AG14" s="152">
        <f t="shared" si="11"/>
        <v>0</v>
      </c>
      <c r="AH14" s="152">
        <f t="shared" si="12"/>
        <v>0</v>
      </c>
      <c r="AI14" s="31"/>
    </row>
    <row r="15" spans="1:35" x14ac:dyDescent="0.2">
      <c r="C15" s="13"/>
      <c r="D15" s="19">
        <f>D14+1</f>
        <v>5</v>
      </c>
      <c r="E15" s="187" t="str">
        <f>IF(OR('Services - NHC'!E14="",'Services - NHC'!E14="[Enter service]"),"",'Services - NHC'!E14)</f>
        <v>Branding and Marketing</v>
      </c>
      <c r="F15" s="188" t="str">
        <f>IF(OR('Services - NHC'!F14="",'Services - NHC'!F14="[Select]"),"",'Services - NHC'!F14)</f>
        <v>EXTERNAL</v>
      </c>
      <c r="G15" s="200">
        <f>IF('Revenue - NHC'!S16="","",'Revenue - NHC'!S16)</f>
        <v>0</v>
      </c>
      <c r="H15" s="200">
        <f>IF('Revenue - WHC'!S16="","",'Revenue - WHC'!S16)</f>
        <v>0</v>
      </c>
      <c r="I15" s="200">
        <f>IF('Expenditure- NHC'!L15="","",'Expenditure- NHC'!L15)</f>
        <v>56000</v>
      </c>
      <c r="J15" s="199">
        <f>IF('Expenditure - WHC'!L15="","",'Expenditure - WHC'!L15)</f>
        <v>56000</v>
      </c>
      <c r="K15" s="216">
        <f t="shared" si="6"/>
        <v>0</v>
      </c>
      <c r="L15" s="220">
        <f t="shared" si="7"/>
        <v>0</v>
      </c>
      <c r="M15" s="214"/>
      <c r="N15" s="215"/>
      <c r="P15" s="13"/>
      <c r="Q15" s="193" t="str">
        <f>'Assets - NHC'!E73</f>
        <v>Heritage buildings</v>
      </c>
      <c r="R15" s="152">
        <f>'Assets - NHC'!N73</f>
        <v>0</v>
      </c>
      <c r="S15" s="152">
        <f>'Assets - NHC'!O73</f>
        <v>0</v>
      </c>
      <c r="T15" s="152">
        <f>'Assets - NHC'!P73</f>
        <v>0</v>
      </c>
      <c r="U15" s="152">
        <f>'Assets - NHC'!Q73</f>
        <v>0</v>
      </c>
      <c r="V15" s="152">
        <f>'Assets - NHC'!R73</f>
        <v>0</v>
      </c>
      <c r="W15" s="152">
        <f>'Assets - WHC'!N73</f>
        <v>0</v>
      </c>
      <c r="X15" s="152">
        <f>'Assets - WHC'!O73</f>
        <v>0</v>
      </c>
      <c r="Y15" s="152">
        <f>'Assets - WHC'!P73</f>
        <v>0</v>
      </c>
      <c r="Z15" s="152">
        <f>'Assets - WHC'!Q73</f>
        <v>0</v>
      </c>
      <c r="AA15" s="152">
        <f>'Assets - WHC'!R73</f>
        <v>0</v>
      </c>
      <c r="AB15" s="194"/>
      <c r="AC15" s="193" t="str">
        <f t="shared" si="8"/>
        <v>Heritage buildings</v>
      </c>
      <c r="AD15" s="152">
        <f t="shared" si="13"/>
        <v>0</v>
      </c>
      <c r="AE15" s="152">
        <f t="shared" si="9"/>
        <v>0</v>
      </c>
      <c r="AF15" s="152">
        <f t="shared" si="10"/>
        <v>0</v>
      </c>
      <c r="AG15" s="152">
        <f t="shared" si="11"/>
        <v>0</v>
      </c>
      <c r="AH15" s="152">
        <f t="shared" si="12"/>
        <v>0</v>
      </c>
      <c r="AI15" s="31"/>
    </row>
    <row r="16" spans="1:35" x14ac:dyDescent="0.2">
      <c r="C16" s="13"/>
      <c r="D16" s="89">
        <f t="shared" ref="D16:D79" si="14">D15+1</f>
        <v>6</v>
      </c>
      <c r="E16" s="187" t="str">
        <f>IF(OR('Services - NHC'!E15="",'Services - NHC'!E15="[Enter service]"),"",'Services - NHC'!E15)</f>
        <v>Building Services Management Team</v>
      </c>
      <c r="F16" s="188" t="str">
        <f>IF(OR('Services - NHC'!F15="",'Services - NHC'!F15="[Select]"),"",'Services - NHC'!F15)</f>
        <v>INTERNAL</v>
      </c>
      <c r="G16" s="200">
        <f>IF('Revenue - NHC'!S17="","",'Revenue - NHC'!S17)</f>
        <v>0</v>
      </c>
      <c r="H16" s="200">
        <f>IF('Revenue - WHC'!S17="","",'Revenue - WHC'!S17)</f>
        <v>0</v>
      </c>
      <c r="I16" s="200">
        <f>IF('Expenditure- NHC'!L16="","",'Expenditure- NHC'!L16)</f>
        <v>4736172.91</v>
      </c>
      <c r="J16" s="199">
        <f>IF('Expenditure - WHC'!L16="","",'Expenditure - WHC'!L16)</f>
        <v>4736172.91</v>
      </c>
      <c r="K16" s="216">
        <f t="shared" si="6"/>
        <v>0</v>
      </c>
      <c r="L16" s="220">
        <f t="shared" si="7"/>
        <v>0</v>
      </c>
      <c r="M16" s="214"/>
      <c r="N16" s="215"/>
      <c r="P16" s="13"/>
      <c r="Q16" s="193" t="str">
        <f>'Assets - NHC'!E74</f>
        <v>Building improvements</v>
      </c>
      <c r="R16" s="152">
        <f>'Assets - NHC'!N74</f>
        <v>0</v>
      </c>
      <c r="S16" s="152">
        <f>'Assets - NHC'!O74</f>
        <v>0</v>
      </c>
      <c r="T16" s="152">
        <f>'Assets - NHC'!P74</f>
        <v>0</v>
      </c>
      <c r="U16" s="152">
        <f>'Assets - NHC'!Q74</f>
        <v>0</v>
      </c>
      <c r="V16" s="152">
        <f>'Assets - NHC'!R74</f>
        <v>0</v>
      </c>
      <c r="W16" s="152">
        <f>'Assets - WHC'!N74</f>
        <v>0</v>
      </c>
      <c r="X16" s="152">
        <f>'Assets - WHC'!O74</f>
        <v>0</v>
      </c>
      <c r="Y16" s="152">
        <f>'Assets - WHC'!P74</f>
        <v>0</v>
      </c>
      <c r="Z16" s="152">
        <f>'Assets - WHC'!Q74</f>
        <v>0</v>
      </c>
      <c r="AA16" s="152">
        <f>'Assets - WHC'!R74</f>
        <v>0</v>
      </c>
      <c r="AB16" s="194"/>
      <c r="AC16" s="193" t="str">
        <f t="shared" si="8"/>
        <v>Building improvements</v>
      </c>
      <c r="AD16" s="152">
        <f t="shared" si="13"/>
        <v>0</v>
      </c>
      <c r="AE16" s="152">
        <f t="shared" si="9"/>
        <v>0</v>
      </c>
      <c r="AF16" s="152">
        <f t="shared" si="10"/>
        <v>0</v>
      </c>
      <c r="AG16" s="152">
        <f t="shared" si="11"/>
        <v>0</v>
      </c>
      <c r="AH16" s="152">
        <f t="shared" si="12"/>
        <v>0</v>
      </c>
      <c r="AI16" s="31"/>
    </row>
    <row r="17" spans="3:35" x14ac:dyDescent="0.2">
      <c r="C17" s="13"/>
      <c r="D17" s="19">
        <f t="shared" si="14"/>
        <v>7</v>
      </c>
      <c r="E17" s="187" t="str">
        <f>IF(OR('Services - NHC'!E16="",'Services - NHC'!E16="[Enter service]"),"",'Services - NHC'!E16)</f>
        <v>Building Management Services</v>
      </c>
      <c r="F17" s="188" t="str">
        <f>IF(OR('Services - NHC'!F16="",'Services - NHC'!F16="[Select]"),"",'Services - NHC'!F16)</f>
        <v>EXTERNAL</v>
      </c>
      <c r="G17" s="200">
        <f>IF('Revenue - NHC'!S18="","",'Revenue - NHC'!S18)</f>
        <v>-889898</v>
      </c>
      <c r="H17" s="200">
        <f>IF('Revenue - WHC'!S18="","",'Revenue - WHC'!S18)</f>
        <v>-889898</v>
      </c>
      <c r="I17" s="200">
        <f>IF('Expenditure- NHC'!L17="","",'Expenditure- NHC'!L17)</f>
        <v>1158806.75</v>
      </c>
      <c r="J17" s="199">
        <f>IF('Expenditure - WHC'!L17="","",'Expenditure - WHC'!L17)</f>
        <v>1158806.75</v>
      </c>
      <c r="K17" s="216">
        <f t="shared" si="6"/>
        <v>0</v>
      </c>
      <c r="L17" s="220">
        <f t="shared" si="7"/>
        <v>0</v>
      </c>
      <c r="M17" s="214"/>
      <c r="N17" s="215"/>
      <c r="P17" s="13"/>
      <c r="Q17" s="193" t="str">
        <f>'Assets - NHC'!E75</f>
        <v>Leasthold improvements</v>
      </c>
      <c r="R17" s="152">
        <f>'Assets - NHC'!N75</f>
        <v>0</v>
      </c>
      <c r="S17" s="152">
        <f>'Assets - NHC'!O75</f>
        <v>0</v>
      </c>
      <c r="T17" s="152">
        <f>'Assets - NHC'!P75</f>
        <v>0</v>
      </c>
      <c r="U17" s="152">
        <f>'Assets - NHC'!Q75</f>
        <v>0</v>
      </c>
      <c r="V17" s="152">
        <f>'Assets - NHC'!R75</f>
        <v>0</v>
      </c>
      <c r="W17" s="152">
        <f>'Assets - WHC'!N75</f>
        <v>0</v>
      </c>
      <c r="X17" s="152">
        <f>'Assets - WHC'!O75</f>
        <v>0</v>
      </c>
      <c r="Y17" s="152">
        <f>'Assets - WHC'!P75</f>
        <v>0</v>
      </c>
      <c r="Z17" s="152">
        <f>'Assets - WHC'!Q75</f>
        <v>0</v>
      </c>
      <c r="AA17" s="152">
        <f>'Assets - WHC'!R75</f>
        <v>0</v>
      </c>
      <c r="AB17" s="194"/>
      <c r="AC17" s="193" t="str">
        <f t="shared" si="8"/>
        <v>Leasthold improvements</v>
      </c>
      <c r="AD17" s="152">
        <f t="shared" si="13"/>
        <v>0</v>
      </c>
      <c r="AE17" s="152">
        <f t="shared" si="9"/>
        <v>0</v>
      </c>
      <c r="AF17" s="152">
        <f t="shared" si="10"/>
        <v>0</v>
      </c>
      <c r="AG17" s="152">
        <f t="shared" si="11"/>
        <v>0</v>
      </c>
      <c r="AH17" s="152">
        <f t="shared" si="12"/>
        <v>0</v>
      </c>
      <c r="AI17" s="31"/>
    </row>
    <row r="18" spans="3:35" x14ac:dyDescent="0.2">
      <c r="C18" s="13"/>
      <c r="D18" s="19">
        <f t="shared" si="14"/>
        <v>8</v>
      </c>
      <c r="E18" s="187" t="str">
        <f>IF(OR('Services - NHC'!E17="",'Services - NHC'!E17="[Enter service]"),"",'Services - NHC'!E17)</f>
        <v>Bunjil Place</v>
      </c>
      <c r="F18" s="188" t="str">
        <f>IF(OR('Services - NHC'!F17="",'Services - NHC'!F17="[Select]"),"",'Services - NHC'!F17)</f>
        <v>MIXED</v>
      </c>
      <c r="G18" s="200">
        <f>IF('Revenue - NHC'!S19="","",'Revenue - NHC'!S19)</f>
        <v>0</v>
      </c>
      <c r="H18" s="200">
        <f>IF('Revenue - WHC'!S19="","",'Revenue - WHC'!S19)</f>
        <v>0</v>
      </c>
      <c r="I18" s="200">
        <f>IF('Expenditure- NHC'!L18="","",'Expenditure- NHC'!L18)</f>
        <v>899563.45</v>
      </c>
      <c r="J18" s="199">
        <f>IF('Expenditure - WHC'!L18="","",'Expenditure - WHC'!L18)</f>
        <v>899563.45</v>
      </c>
      <c r="K18" s="216">
        <f t="shared" si="6"/>
        <v>0</v>
      </c>
      <c r="L18" s="220">
        <f t="shared" si="7"/>
        <v>0</v>
      </c>
      <c r="M18" s="214"/>
      <c r="N18" s="215"/>
      <c r="P18" s="13"/>
      <c r="Q18" s="207" t="str">
        <f>'Assets - NHC'!E76</f>
        <v>Plant and equipment</v>
      </c>
      <c r="R18" s="192">
        <f>SUM(R19:R23)</f>
        <v>1790000</v>
      </c>
      <c r="S18" s="192">
        <f t="shared" ref="S18:V18" si="15">SUM(S19:S23)</f>
        <v>5192000</v>
      </c>
      <c r="T18" s="192">
        <f t="shared" si="15"/>
        <v>65000</v>
      </c>
      <c r="U18" s="192">
        <f t="shared" si="15"/>
        <v>611000</v>
      </c>
      <c r="V18" s="192">
        <f t="shared" si="15"/>
        <v>7658000</v>
      </c>
      <c r="W18" s="192">
        <f>SUM(W19:W23)</f>
        <v>1790000</v>
      </c>
      <c r="X18" s="192">
        <f t="shared" ref="X18" si="16">SUM(X19:X23)</f>
        <v>5192000</v>
      </c>
      <c r="Y18" s="192">
        <f t="shared" ref="Y18" si="17">SUM(Y19:Y23)</f>
        <v>65000</v>
      </c>
      <c r="Z18" s="192">
        <f t="shared" ref="Z18" si="18">SUM(Z19:Z23)</f>
        <v>611000</v>
      </c>
      <c r="AA18" s="192">
        <f t="shared" ref="AA18" si="19">SUM(AA19:AA23)</f>
        <v>7658000</v>
      </c>
      <c r="AB18" s="194"/>
      <c r="AC18" s="207" t="str">
        <f t="shared" si="8"/>
        <v>Plant and equipment</v>
      </c>
      <c r="AD18" s="192">
        <f t="shared" ref="AD18" si="20">SUM(AD19:AD23)</f>
        <v>0</v>
      </c>
      <c r="AE18" s="192">
        <f t="shared" ref="AE18" si="21">SUM(AE19:AE23)</f>
        <v>0</v>
      </c>
      <c r="AF18" s="192">
        <f t="shared" ref="AF18" si="22">SUM(AF19:AF23)</f>
        <v>0</v>
      </c>
      <c r="AG18" s="192">
        <f t="shared" ref="AG18" si="23">SUM(AG19:AG23)</f>
        <v>0</v>
      </c>
      <c r="AH18" s="192">
        <f t="shared" ref="AH18" si="24">SUM(AH19:AH23)</f>
        <v>0</v>
      </c>
      <c r="AI18" s="31"/>
    </row>
    <row r="19" spans="3:35" x14ac:dyDescent="0.2">
      <c r="C19" s="13"/>
      <c r="D19" s="19">
        <f t="shared" si="14"/>
        <v>9</v>
      </c>
      <c r="E19" s="187" t="str">
        <f>IF(OR('Services - NHC'!E18="",'Services - NHC'!E18="[Enter service]"),"",'Services - NHC'!E18)</f>
        <v>Business Applications</v>
      </c>
      <c r="F19" s="188" t="str">
        <f>IF(OR('Services - NHC'!F18="",'Services - NHC'!F18="[Select]"),"",'Services - NHC'!F18)</f>
        <v>INTERNAL</v>
      </c>
      <c r="G19" s="200">
        <f>IF('Revenue - NHC'!S20="","",'Revenue - NHC'!S20)</f>
        <v>0</v>
      </c>
      <c r="H19" s="200">
        <f>IF('Revenue - WHC'!S20="","",'Revenue - WHC'!S20)</f>
        <v>0</v>
      </c>
      <c r="I19" s="200">
        <f>IF('Expenditure- NHC'!L19="","",'Expenditure- NHC'!L19)</f>
        <v>2868997.4</v>
      </c>
      <c r="J19" s="199">
        <f>IF('Expenditure - WHC'!L19="","",'Expenditure - WHC'!L19)</f>
        <v>2868997.4</v>
      </c>
      <c r="K19" s="216">
        <f t="shared" si="6"/>
        <v>0</v>
      </c>
      <c r="L19" s="220">
        <f t="shared" si="7"/>
        <v>0</v>
      </c>
      <c r="M19" s="214"/>
      <c r="N19" s="215"/>
      <c r="P19" s="13"/>
      <c r="Q19" s="193" t="str">
        <f>'Assets - NHC'!E77</f>
        <v>Heritage plant and equipment</v>
      </c>
      <c r="R19" s="152">
        <f>'Assets - NHC'!N77</f>
        <v>0</v>
      </c>
      <c r="S19" s="152">
        <f>'Assets - NHC'!O77</f>
        <v>0</v>
      </c>
      <c r="T19" s="152">
        <f>'Assets - NHC'!P77</f>
        <v>0</v>
      </c>
      <c r="U19" s="152">
        <f>'Assets - NHC'!Q77</f>
        <v>0</v>
      </c>
      <c r="V19" s="152">
        <f>'Assets - NHC'!R77</f>
        <v>0</v>
      </c>
      <c r="W19" s="152">
        <f>'Assets - WHC'!N77</f>
        <v>0</v>
      </c>
      <c r="X19" s="152">
        <f>'Assets - WHC'!O77</f>
        <v>0</v>
      </c>
      <c r="Y19" s="152">
        <f>'Assets - WHC'!P77</f>
        <v>0</v>
      </c>
      <c r="Z19" s="152">
        <f>'Assets - WHC'!Q77</f>
        <v>0</v>
      </c>
      <c r="AA19" s="152">
        <f>'Assets - WHC'!R77</f>
        <v>0</v>
      </c>
      <c r="AB19" s="194"/>
      <c r="AC19" s="193" t="str">
        <f t="shared" si="8"/>
        <v>Heritage plant and equipment</v>
      </c>
      <c r="AD19" s="152">
        <f t="shared" ref="AD19:AD23" si="25">W19-R19</f>
        <v>0</v>
      </c>
      <c r="AE19" s="152">
        <f t="shared" ref="AE19:AE23" si="26">X19-S19</f>
        <v>0</v>
      </c>
      <c r="AF19" s="152">
        <f t="shared" ref="AF19:AF23" si="27">Y19-T19</f>
        <v>0</v>
      </c>
      <c r="AG19" s="152">
        <f t="shared" ref="AG19:AG23" si="28">Z19-U19</f>
        <v>0</v>
      </c>
      <c r="AH19" s="152">
        <f t="shared" ref="AH19:AH23" si="29">AA19-V19</f>
        <v>0</v>
      </c>
      <c r="AI19" s="31"/>
    </row>
    <row r="20" spans="3:35" x14ac:dyDescent="0.2">
      <c r="C20" s="13"/>
      <c r="D20" s="89">
        <f t="shared" si="14"/>
        <v>10</v>
      </c>
      <c r="E20" s="187" t="str">
        <f>IF(OR('Services - NHC'!E19="",'Services - NHC'!E19="[Enter service]"),"",'Services - NHC'!E19)</f>
        <v>Capital Works Coordinating</v>
      </c>
      <c r="F20" s="188" t="str">
        <f>IF(OR('Services - NHC'!F19="",'Services - NHC'!F19="[Select]"),"",'Services - NHC'!F19)</f>
        <v>INTERNAL</v>
      </c>
      <c r="G20" s="200">
        <f>IF('Revenue - NHC'!S21="","",'Revenue - NHC'!S21)</f>
        <v>0</v>
      </c>
      <c r="H20" s="200">
        <f>IF('Revenue - WHC'!S21="","",'Revenue - WHC'!S21)</f>
        <v>0</v>
      </c>
      <c r="I20" s="200">
        <f>IF('Expenditure- NHC'!L20="","",'Expenditure- NHC'!L20)</f>
        <v>494144.11</v>
      </c>
      <c r="J20" s="199">
        <f>IF('Expenditure - WHC'!L20="","",'Expenditure - WHC'!L20)</f>
        <v>494144.11</v>
      </c>
      <c r="K20" s="216">
        <f t="shared" si="6"/>
        <v>0</v>
      </c>
      <c r="L20" s="220">
        <f t="shared" si="7"/>
        <v>0</v>
      </c>
      <c r="M20" s="214"/>
      <c r="N20" s="215"/>
      <c r="P20" s="13"/>
      <c r="Q20" s="193" t="str">
        <f>'Assets - NHC'!E78</f>
        <v>Plant, machinery and equipment</v>
      </c>
      <c r="R20" s="152">
        <f>'Assets - NHC'!N78</f>
        <v>175000</v>
      </c>
      <c r="S20" s="152">
        <f>'Assets - NHC'!O78</f>
        <v>2985000</v>
      </c>
      <c r="T20" s="152">
        <f>'Assets - NHC'!P78</f>
        <v>0</v>
      </c>
      <c r="U20" s="152">
        <f>'Assets - NHC'!Q78</f>
        <v>145000</v>
      </c>
      <c r="V20" s="152">
        <f>'Assets - NHC'!R78</f>
        <v>3305000</v>
      </c>
      <c r="W20" s="152">
        <f>'Assets - WHC'!N78</f>
        <v>175000</v>
      </c>
      <c r="X20" s="152">
        <f>'Assets - WHC'!O78</f>
        <v>2985000</v>
      </c>
      <c r="Y20" s="152">
        <f>'Assets - WHC'!P78</f>
        <v>0</v>
      </c>
      <c r="Z20" s="152">
        <f>'Assets - WHC'!Q78</f>
        <v>145000</v>
      </c>
      <c r="AA20" s="152">
        <f>'Assets - WHC'!R78</f>
        <v>3305000</v>
      </c>
      <c r="AB20" s="194"/>
      <c r="AC20" s="193" t="str">
        <f t="shared" si="8"/>
        <v>Plant, machinery and equipment</v>
      </c>
      <c r="AD20" s="152">
        <f t="shared" si="25"/>
        <v>0</v>
      </c>
      <c r="AE20" s="152">
        <f t="shared" si="26"/>
        <v>0</v>
      </c>
      <c r="AF20" s="152">
        <f t="shared" si="27"/>
        <v>0</v>
      </c>
      <c r="AG20" s="152">
        <f t="shared" si="28"/>
        <v>0</v>
      </c>
      <c r="AH20" s="152">
        <f t="shared" si="29"/>
        <v>0</v>
      </c>
      <c r="AI20" s="31"/>
    </row>
    <row r="21" spans="3:35" x14ac:dyDescent="0.2">
      <c r="C21" s="13"/>
      <c r="D21" s="19">
        <f t="shared" si="14"/>
        <v>11</v>
      </c>
      <c r="E21" s="187" t="str">
        <f>IF(OR('Services - NHC'!E20="",'Services - NHC'!E20="[Enter service]"),"",'Services - NHC'!E20)</f>
        <v>Children Services Management</v>
      </c>
      <c r="F21" s="188" t="str">
        <f>IF(OR('Services - NHC'!F20="",'Services - NHC'!F20="[Select]"),"",'Services - NHC'!F20)</f>
        <v>INTERNAL</v>
      </c>
      <c r="G21" s="200">
        <f>IF('Revenue - NHC'!S22="","",'Revenue - NHC'!S22)</f>
        <v>-160000</v>
      </c>
      <c r="H21" s="200">
        <f>IF('Revenue - WHC'!S22="","",'Revenue - WHC'!S22)</f>
        <v>-160000</v>
      </c>
      <c r="I21" s="200">
        <f>IF('Expenditure- NHC'!L21="","",'Expenditure- NHC'!L21)</f>
        <v>551572.69999999995</v>
      </c>
      <c r="J21" s="199">
        <f>IF('Expenditure - WHC'!L21="","",'Expenditure - WHC'!L21)</f>
        <v>551572.69999999995</v>
      </c>
      <c r="K21" s="216">
        <f t="shared" si="6"/>
        <v>0</v>
      </c>
      <c r="L21" s="220">
        <f t="shared" si="7"/>
        <v>0</v>
      </c>
      <c r="M21" s="214"/>
      <c r="N21" s="215"/>
      <c r="P21" s="13"/>
      <c r="Q21" s="193" t="str">
        <f>'Assets - NHC'!E79</f>
        <v>Fixtures, fittings and furniture</v>
      </c>
      <c r="R21" s="152">
        <f>'Assets - NHC'!N79</f>
        <v>35000</v>
      </c>
      <c r="S21" s="152">
        <f>'Assets - NHC'!O79</f>
        <v>0</v>
      </c>
      <c r="T21" s="152">
        <f>'Assets - NHC'!P79</f>
        <v>0</v>
      </c>
      <c r="U21" s="152">
        <f>'Assets - NHC'!Q79</f>
        <v>0</v>
      </c>
      <c r="V21" s="152">
        <f>'Assets - NHC'!R79</f>
        <v>35000</v>
      </c>
      <c r="W21" s="152">
        <f>'Assets - WHC'!N79</f>
        <v>35000</v>
      </c>
      <c r="X21" s="152">
        <f>'Assets - WHC'!O79</f>
        <v>0</v>
      </c>
      <c r="Y21" s="152">
        <f>'Assets - WHC'!P79</f>
        <v>0</v>
      </c>
      <c r="Z21" s="152">
        <f>'Assets - WHC'!Q79</f>
        <v>0</v>
      </c>
      <c r="AA21" s="152">
        <f>'Assets - WHC'!R79</f>
        <v>35000</v>
      </c>
      <c r="AB21" s="194"/>
      <c r="AC21" s="193" t="str">
        <f t="shared" si="8"/>
        <v>Fixtures, fittings and furniture</v>
      </c>
      <c r="AD21" s="152">
        <f t="shared" si="25"/>
        <v>0</v>
      </c>
      <c r="AE21" s="152">
        <f t="shared" si="26"/>
        <v>0</v>
      </c>
      <c r="AF21" s="152">
        <f t="shared" si="27"/>
        <v>0</v>
      </c>
      <c r="AG21" s="152">
        <f t="shared" si="28"/>
        <v>0</v>
      </c>
      <c r="AH21" s="152">
        <f t="shared" si="29"/>
        <v>0</v>
      </c>
      <c r="AI21" s="31"/>
    </row>
    <row r="22" spans="3:35" x14ac:dyDescent="0.2">
      <c r="C22" s="13"/>
      <c r="D22" s="19">
        <f t="shared" si="14"/>
        <v>12</v>
      </c>
      <c r="E22" s="187" t="str">
        <f>IF(OR('Services - NHC'!E21="",'Services - NHC'!E21="[Enter service]"),"",'Services - NHC'!E21)</f>
        <v>Cleansing of Roads, Drains &amp; Paths</v>
      </c>
      <c r="F22" s="188" t="str">
        <f>IF(OR('Services - NHC'!F21="",'Services - NHC'!F21="[Select]"),"",'Services - NHC'!F21)</f>
        <v>EXTERNAL</v>
      </c>
      <c r="G22" s="200">
        <f>IF('Revenue - NHC'!S23="","",'Revenue - NHC'!S23)</f>
        <v>0</v>
      </c>
      <c r="H22" s="200">
        <f>IF('Revenue - WHC'!S23="","",'Revenue - WHC'!S23)</f>
        <v>0</v>
      </c>
      <c r="I22" s="200">
        <f>IF('Expenditure- NHC'!L22="","",'Expenditure- NHC'!L22)</f>
        <v>2636801.2599999998</v>
      </c>
      <c r="J22" s="199">
        <f>IF('Expenditure - WHC'!L22="","",'Expenditure - WHC'!L22)</f>
        <v>2636801.2599999998</v>
      </c>
      <c r="K22" s="216">
        <f t="shared" si="6"/>
        <v>0</v>
      </c>
      <c r="L22" s="220">
        <f t="shared" si="7"/>
        <v>0</v>
      </c>
      <c r="M22" s="214"/>
      <c r="N22" s="215"/>
      <c r="P22" s="13"/>
      <c r="Q22" s="193" t="str">
        <f>'Assets - NHC'!E80</f>
        <v>Computers and telecommunications</v>
      </c>
      <c r="R22" s="152">
        <f>'Assets - NHC'!N80</f>
        <v>1580000</v>
      </c>
      <c r="S22" s="152">
        <f>'Assets - NHC'!O80</f>
        <v>2207000</v>
      </c>
      <c r="T22" s="152">
        <f>'Assets - NHC'!P80</f>
        <v>65000</v>
      </c>
      <c r="U22" s="152">
        <f>'Assets - NHC'!Q80</f>
        <v>466000</v>
      </c>
      <c r="V22" s="152">
        <f>'Assets - NHC'!R80</f>
        <v>4318000</v>
      </c>
      <c r="W22" s="152">
        <f>'Assets - WHC'!N80</f>
        <v>1580000</v>
      </c>
      <c r="X22" s="152">
        <f>'Assets - WHC'!O80</f>
        <v>2207000</v>
      </c>
      <c r="Y22" s="152">
        <f>'Assets - WHC'!P80</f>
        <v>65000</v>
      </c>
      <c r="Z22" s="152">
        <f>'Assets - WHC'!Q80</f>
        <v>466000</v>
      </c>
      <c r="AA22" s="152">
        <f>'Assets - WHC'!R80</f>
        <v>4318000</v>
      </c>
      <c r="AB22" s="194"/>
      <c r="AC22" s="193" t="str">
        <f t="shared" si="8"/>
        <v>Computers and telecommunications</v>
      </c>
      <c r="AD22" s="152">
        <f t="shared" si="25"/>
        <v>0</v>
      </c>
      <c r="AE22" s="152">
        <f t="shared" si="26"/>
        <v>0</v>
      </c>
      <c r="AF22" s="152">
        <f t="shared" si="27"/>
        <v>0</v>
      </c>
      <c r="AG22" s="152">
        <f t="shared" si="28"/>
        <v>0</v>
      </c>
      <c r="AH22" s="152">
        <f t="shared" si="29"/>
        <v>0</v>
      </c>
      <c r="AI22" s="31"/>
    </row>
    <row r="23" spans="3:35" x14ac:dyDescent="0.2">
      <c r="C23" s="13"/>
      <c r="D23" s="89">
        <f t="shared" si="14"/>
        <v>13</v>
      </c>
      <c r="E23" s="187" t="str">
        <f>IF(OR('Services - NHC'!E22="",'Services - NHC'!E22="[Enter service]"),"",'Services - NHC'!E22)</f>
        <v>Communications Management</v>
      </c>
      <c r="F23" s="188" t="str">
        <f>IF(OR('Services - NHC'!F22="",'Services - NHC'!F22="[Select]"),"",'Services - NHC'!F22)</f>
        <v>INTERNAL</v>
      </c>
      <c r="G23" s="200">
        <f>IF('Revenue - NHC'!S24="","",'Revenue - NHC'!S24)</f>
        <v>0</v>
      </c>
      <c r="H23" s="200">
        <f>IF('Revenue - WHC'!S24="","",'Revenue - WHC'!S24)</f>
        <v>0</v>
      </c>
      <c r="I23" s="200">
        <f>IF('Expenditure- NHC'!L23="","",'Expenditure- NHC'!L23)</f>
        <v>1050165.8799999999</v>
      </c>
      <c r="J23" s="199">
        <f>IF('Expenditure - WHC'!L23="","",'Expenditure - WHC'!L23)</f>
        <v>1050165.8799999999</v>
      </c>
      <c r="K23" s="216">
        <f t="shared" si="6"/>
        <v>0</v>
      </c>
      <c r="L23" s="220">
        <f t="shared" si="7"/>
        <v>0</v>
      </c>
      <c r="M23" s="214"/>
      <c r="N23" s="215"/>
      <c r="P23" s="13"/>
      <c r="Q23" s="193" t="str">
        <f>'Assets - NHC'!E81</f>
        <v>Library books</v>
      </c>
      <c r="R23" s="152">
        <f>'Assets - NHC'!N81</f>
        <v>0</v>
      </c>
      <c r="S23" s="152">
        <f>'Assets - NHC'!O81</f>
        <v>0</v>
      </c>
      <c r="T23" s="152">
        <f>'Assets - NHC'!P81</f>
        <v>0</v>
      </c>
      <c r="U23" s="152">
        <f>'Assets - NHC'!Q81</f>
        <v>0</v>
      </c>
      <c r="V23" s="152">
        <f>'Assets - NHC'!R81</f>
        <v>0</v>
      </c>
      <c r="W23" s="152">
        <f>'Assets - WHC'!N81</f>
        <v>0</v>
      </c>
      <c r="X23" s="152">
        <f>'Assets - WHC'!O81</f>
        <v>0</v>
      </c>
      <c r="Y23" s="152">
        <f>'Assets - WHC'!P81</f>
        <v>0</v>
      </c>
      <c r="Z23" s="152">
        <f>'Assets - WHC'!Q81</f>
        <v>0</v>
      </c>
      <c r="AA23" s="152">
        <f>'Assets - WHC'!R81</f>
        <v>0</v>
      </c>
      <c r="AB23" s="194"/>
      <c r="AC23" s="193" t="str">
        <f t="shared" si="8"/>
        <v>Library books</v>
      </c>
      <c r="AD23" s="152">
        <f t="shared" si="25"/>
        <v>0</v>
      </c>
      <c r="AE23" s="152">
        <f t="shared" si="26"/>
        <v>0</v>
      </c>
      <c r="AF23" s="152">
        <f t="shared" si="27"/>
        <v>0</v>
      </c>
      <c r="AG23" s="152">
        <f t="shared" si="28"/>
        <v>0</v>
      </c>
      <c r="AH23" s="152">
        <f t="shared" si="29"/>
        <v>0</v>
      </c>
      <c r="AI23" s="31"/>
    </row>
    <row r="24" spans="3:35" x14ac:dyDescent="0.2">
      <c r="C24" s="13"/>
      <c r="D24" s="19">
        <f t="shared" si="14"/>
        <v>14</v>
      </c>
      <c r="E24" s="187" t="str">
        <f>IF(OR('Services - NHC'!E23="",'Services - NHC'!E23="[Enter service]"),"",'Services - NHC'!E23)</f>
        <v>Community Based Services</v>
      </c>
      <c r="F24" s="188" t="str">
        <f>IF(OR('Services - NHC'!F23="",'Services - NHC'!F23="[Select]"),"",'Services - NHC'!F23)</f>
        <v>EXTERNAL</v>
      </c>
      <c r="G24" s="200">
        <f>IF('Revenue - NHC'!S25="","",'Revenue - NHC'!S25)</f>
        <v>-3324135.09</v>
      </c>
      <c r="H24" s="200">
        <f>IF('Revenue - WHC'!S25="","",'Revenue - WHC'!S25)</f>
        <v>-3324135.09</v>
      </c>
      <c r="I24" s="200">
        <f>IF('Expenditure- NHC'!L24="","",'Expenditure- NHC'!L24)</f>
        <v>4152140.05</v>
      </c>
      <c r="J24" s="199">
        <f>IF('Expenditure - WHC'!L24="","",'Expenditure - WHC'!L24)</f>
        <v>4152140.05</v>
      </c>
      <c r="K24" s="216">
        <f t="shared" si="6"/>
        <v>0</v>
      </c>
      <c r="L24" s="220">
        <f t="shared" si="7"/>
        <v>0</v>
      </c>
      <c r="M24" s="214"/>
      <c r="N24" s="215"/>
      <c r="P24" s="13"/>
      <c r="Q24" s="207" t="str">
        <f>'Assets - NHC'!E82</f>
        <v>Infrastructure</v>
      </c>
      <c r="R24" s="192">
        <f>SUM(R25:R34)</f>
        <v>11970000</v>
      </c>
      <c r="S24" s="192">
        <f t="shared" ref="S24:V24" si="30">SUM(S25:S34)</f>
        <v>18468000</v>
      </c>
      <c r="T24" s="192">
        <f t="shared" si="30"/>
        <v>53000</v>
      </c>
      <c r="U24" s="192">
        <f t="shared" si="30"/>
        <v>6469000</v>
      </c>
      <c r="V24" s="192">
        <f t="shared" si="30"/>
        <v>36960000</v>
      </c>
      <c r="W24" s="192">
        <f>SUM(W25:W34)</f>
        <v>13564000</v>
      </c>
      <c r="X24" s="192">
        <f t="shared" ref="X24" si="31">SUM(X25:X34)</f>
        <v>18468000</v>
      </c>
      <c r="Y24" s="192">
        <f t="shared" ref="Y24" si="32">SUM(Y25:Y34)</f>
        <v>53000</v>
      </c>
      <c r="Z24" s="192">
        <f t="shared" ref="Z24" si="33">SUM(Z25:Z34)</f>
        <v>6469000</v>
      </c>
      <c r="AA24" s="192">
        <f t="shared" ref="AA24" si="34">SUM(AA25:AA34)</f>
        <v>38554000</v>
      </c>
      <c r="AB24" s="194"/>
      <c r="AC24" s="207" t="str">
        <f t="shared" si="8"/>
        <v>Infrastructure</v>
      </c>
      <c r="AD24" s="192">
        <f t="shared" ref="AD24" si="35">SUM(AD25:AD34)</f>
        <v>1594000</v>
      </c>
      <c r="AE24" s="192">
        <f t="shared" ref="AE24" si="36">SUM(AE25:AE34)</f>
        <v>0</v>
      </c>
      <c r="AF24" s="192">
        <f t="shared" ref="AF24" si="37">SUM(AF25:AF34)</f>
        <v>0</v>
      </c>
      <c r="AG24" s="192">
        <f t="shared" ref="AG24" si="38">SUM(AG25:AG34)</f>
        <v>0</v>
      </c>
      <c r="AH24" s="192">
        <f t="shared" ref="AH24" si="39">SUM(AH25:AH34)</f>
        <v>1594000</v>
      </c>
      <c r="AI24" s="31"/>
    </row>
    <row r="25" spans="3:35" x14ac:dyDescent="0.2">
      <c r="C25" s="13"/>
      <c r="D25" s="19">
        <f t="shared" si="14"/>
        <v>15</v>
      </c>
      <c r="E25" s="187" t="str">
        <f>IF(OR('Services - NHC'!E24="",'Services - NHC'!E24="[Enter service]"),"",'Services - NHC'!E24)</f>
        <v>Community Care Management</v>
      </c>
      <c r="F25" s="188" t="str">
        <f>IF(OR('Services - NHC'!F24="",'Services - NHC'!F24="[Select]"),"",'Services - NHC'!F24)</f>
        <v>MIXED</v>
      </c>
      <c r="G25" s="200">
        <f>IF('Revenue - NHC'!S26="","",'Revenue - NHC'!S26)</f>
        <v>-266804.67000000004</v>
      </c>
      <c r="H25" s="200">
        <f>IF('Revenue - WHC'!S26="","",'Revenue - WHC'!S26)</f>
        <v>-266804.67000000004</v>
      </c>
      <c r="I25" s="200">
        <f>IF('Expenditure- NHC'!L25="","",'Expenditure- NHC'!L25)</f>
        <v>621203.12</v>
      </c>
      <c r="J25" s="199">
        <f>IF('Expenditure - WHC'!L25="","",'Expenditure - WHC'!L25)</f>
        <v>621203.12</v>
      </c>
      <c r="K25" s="216">
        <f t="shared" si="6"/>
        <v>0</v>
      </c>
      <c r="L25" s="220">
        <f t="shared" si="7"/>
        <v>0</v>
      </c>
      <c r="M25" s="214"/>
      <c r="N25" s="215"/>
      <c r="P25" s="13"/>
      <c r="Q25" s="193" t="str">
        <f>'Assets - NHC'!E83</f>
        <v>Roads</v>
      </c>
      <c r="R25" s="152">
        <f>'Assets - NHC'!N83</f>
        <v>4055000</v>
      </c>
      <c r="S25" s="152">
        <f>'Assets - NHC'!O83</f>
        <v>9985000</v>
      </c>
      <c r="T25" s="152">
        <f>'Assets - NHC'!P83</f>
        <v>0</v>
      </c>
      <c r="U25" s="152">
        <f>'Assets - NHC'!Q83</f>
        <v>4945000</v>
      </c>
      <c r="V25" s="152">
        <f>'Assets - NHC'!R83</f>
        <v>18985000</v>
      </c>
      <c r="W25" s="152">
        <f>'Assets - WHC'!N83</f>
        <v>4055000</v>
      </c>
      <c r="X25" s="152">
        <f>'Assets - WHC'!O83</f>
        <v>9985000</v>
      </c>
      <c r="Y25" s="152">
        <f>'Assets - WHC'!P83</f>
        <v>0</v>
      </c>
      <c r="Z25" s="152">
        <f>'Assets - WHC'!Q83</f>
        <v>4945000</v>
      </c>
      <c r="AA25" s="152">
        <f>'Assets - WHC'!R83</f>
        <v>18985000</v>
      </c>
      <c r="AB25" s="194"/>
      <c r="AC25" s="193" t="str">
        <f t="shared" si="8"/>
        <v>Roads</v>
      </c>
      <c r="AD25" s="152">
        <f t="shared" ref="AD25:AD34" si="40">W25-R25</f>
        <v>0</v>
      </c>
      <c r="AE25" s="152">
        <f t="shared" ref="AE25:AE34" si="41">X25-S25</f>
        <v>0</v>
      </c>
      <c r="AF25" s="152">
        <f t="shared" ref="AF25:AF34" si="42">Y25-T25</f>
        <v>0</v>
      </c>
      <c r="AG25" s="152">
        <f t="shared" ref="AG25:AG34" si="43">Z25-U25</f>
        <v>0</v>
      </c>
      <c r="AH25" s="152">
        <f t="shared" ref="AH25:AH34" si="44">AA25-V25</f>
        <v>0</v>
      </c>
      <c r="AI25" s="31"/>
    </row>
    <row r="26" spans="3:35" x14ac:dyDescent="0.2">
      <c r="C26" s="13"/>
      <c r="D26" s="19">
        <f t="shared" si="14"/>
        <v>16</v>
      </c>
      <c r="E26" s="187" t="str">
        <f>IF(OR('Services - NHC'!E25="",'Services - NHC'!E25="[Enter service]"),"",'Services - NHC'!E25)</f>
        <v>Community Development Management</v>
      </c>
      <c r="F26" s="188" t="str">
        <f>IF(OR('Services - NHC'!F25="",'Services - NHC'!F25="[Select]"),"",'Services - NHC'!F25)</f>
        <v>MIXED</v>
      </c>
      <c r="G26" s="200">
        <f>IF('Revenue - NHC'!S27="","",'Revenue - NHC'!S27)</f>
        <v>-57656</v>
      </c>
      <c r="H26" s="200">
        <f>IF('Revenue - WHC'!S27="","",'Revenue - WHC'!S27)</f>
        <v>-57656</v>
      </c>
      <c r="I26" s="200">
        <f>IF('Expenditure- NHC'!L26="","",'Expenditure- NHC'!L26)</f>
        <v>742150.43</v>
      </c>
      <c r="J26" s="199">
        <f>IF('Expenditure - WHC'!L26="","",'Expenditure - WHC'!L26)</f>
        <v>742150.43</v>
      </c>
      <c r="K26" s="216">
        <f t="shared" si="6"/>
        <v>0</v>
      </c>
      <c r="L26" s="220">
        <f t="shared" si="7"/>
        <v>0</v>
      </c>
      <c r="M26" s="214"/>
      <c r="N26" s="215"/>
      <c r="P26" s="13"/>
      <c r="Q26" s="193" t="str">
        <f>'Assets - NHC'!E84</f>
        <v>Bridges</v>
      </c>
      <c r="R26" s="152">
        <f>'Assets - NHC'!N84</f>
        <v>0</v>
      </c>
      <c r="S26" s="152">
        <f>'Assets - NHC'!O84</f>
        <v>95000</v>
      </c>
      <c r="T26" s="152">
        <f>'Assets - NHC'!P84</f>
        <v>0</v>
      </c>
      <c r="U26" s="152">
        <f>'Assets - NHC'!Q84</f>
        <v>0</v>
      </c>
      <c r="V26" s="152">
        <f>'Assets - NHC'!R84</f>
        <v>95000</v>
      </c>
      <c r="W26" s="152">
        <f>'Assets - WHC'!N84</f>
        <v>0</v>
      </c>
      <c r="X26" s="152">
        <f>'Assets - WHC'!O84</f>
        <v>95000</v>
      </c>
      <c r="Y26" s="152">
        <f>'Assets - WHC'!P84</f>
        <v>0</v>
      </c>
      <c r="Z26" s="152">
        <f>'Assets - WHC'!Q84</f>
        <v>0</v>
      </c>
      <c r="AA26" s="152">
        <f>'Assets - WHC'!R84</f>
        <v>95000</v>
      </c>
      <c r="AB26" s="194"/>
      <c r="AC26" s="193" t="str">
        <f t="shared" si="8"/>
        <v>Bridges</v>
      </c>
      <c r="AD26" s="152">
        <f t="shared" si="40"/>
        <v>0</v>
      </c>
      <c r="AE26" s="152">
        <f t="shared" si="41"/>
        <v>0</v>
      </c>
      <c r="AF26" s="152">
        <f t="shared" si="42"/>
        <v>0</v>
      </c>
      <c r="AG26" s="152">
        <f t="shared" si="43"/>
        <v>0</v>
      </c>
      <c r="AH26" s="152">
        <f t="shared" si="44"/>
        <v>0</v>
      </c>
      <c r="AI26" s="31"/>
    </row>
    <row r="27" spans="3:35" x14ac:dyDescent="0.2">
      <c r="C27" s="13"/>
      <c r="D27" s="89">
        <f t="shared" si="14"/>
        <v>17</v>
      </c>
      <c r="E27" s="187" t="str">
        <f>IF(OR('Services - NHC'!E26="",'Services - NHC'!E26="[Enter service]"),"",'Services - NHC'!E26)</f>
        <v>Community Facilities</v>
      </c>
      <c r="F27" s="188" t="str">
        <f>IF(OR('Services - NHC'!F26="",'Services - NHC'!F26="[Select]"),"",'Services - NHC'!F26)</f>
        <v>EXTERNAL</v>
      </c>
      <c r="G27" s="200">
        <f>IF('Revenue - NHC'!S28="","",'Revenue - NHC'!S28)</f>
        <v>-140000</v>
      </c>
      <c r="H27" s="200">
        <f>IF('Revenue - WHC'!S28="","",'Revenue - WHC'!S28)</f>
        <v>-140000</v>
      </c>
      <c r="I27" s="200">
        <f>IF('Expenditure- NHC'!L27="","",'Expenditure- NHC'!L27)</f>
        <v>1321218</v>
      </c>
      <c r="J27" s="199">
        <f>IF('Expenditure - WHC'!L27="","",'Expenditure - WHC'!L27)</f>
        <v>1321218</v>
      </c>
      <c r="K27" s="216">
        <f t="shared" si="6"/>
        <v>0</v>
      </c>
      <c r="L27" s="220">
        <f t="shared" si="7"/>
        <v>0</v>
      </c>
      <c r="M27" s="214"/>
      <c r="N27" s="215"/>
      <c r="P27" s="13"/>
      <c r="Q27" s="193" t="str">
        <f>'Assets - NHC'!E85</f>
        <v>Footpaths and cycleways</v>
      </c>
      <c r="R27" s="152">
        <f>'Assets - NHC'!N85</f>
        <v>1149000</v>
      </c>
      <c r="S27" s="152">
        <f>'Assets - NHC'!O85</f>
        <v>2116000</v>
      </c>
      <c r="T27" s="152">
        <f>'Assets - NHC'!P85</f>
        <v>0</v>
      </c>
      <c r="U27" s="152">
        <f>'Assets - NHC'!Q85</f>
        <v>0</v>
      </c>
      <c r="V27" s="152">
        <f>'Assets - NHC'!R85</f>
        <v>3265000</v>
      </c>
      <c r="W27" s="152">
        <f>'Assets - WHC'!N85</f>
        <v>1149000</v>
      </c>
      <c r="X27" s="152">
        <f>'Assets - WHC'!O85</f>
        <v>2116000</v>
      </c>
      <c r="Y27" s="152">
        <f>'Assets - WHC'!P85</f>
        <v>0</v>
      </c>
      <c r="Z27" s="152">
        <f>'Assets - WHC'!Q85</f>
        <v>0</v>
      </c>
      <c r="AA27" s="152">
        <f>'Assets - WHC'!R85</f>
        <v>3265000</v>
      </c>
      <c r="AB27" s="194"/>
      <c r="AC27" s="193" t="str">
        <f t="shared" si="8"/>
        <v>Footpaths and cycleways</v>
      </c>
      <c r="AD27" s="152">
        <f t="shared" si="40"/>
        <v>0</v>
      </c>
      <c r="AE27" s="152">
        <f t="shared" si="41"/>
        <v>0</v>
      </c>
      <c r="AF27" s="152">
        <f t="shared" si="42"/>
        <v>0</v>
      </c>
      <c r="AG27" s="152">
        <f t="shared" si="43"/>
        <v>0</v>
      </c>
      <c r="AH27" s="152">
        <f t="shared" si="44"/>
        <v>0</v>
      </c>
      <c r="AI27" s="31"/>
    </row>
    <row r="28" spans="3:35" x14ac:dyDescent="0.2">
      <c r="C28" s="13"/>
      <c r="D28" s="19">
        <f t="shared" si="14"/>
        <v>18</v>
      </c>
      <c r="E28" s="187" t="str">
        <f>IF(OR('Services - NHC'!E27="",'Services - NHC'!E27="[Enter service]"),"",'Services - NHC'!E27)</f>
        <v>Community Safety Management</v>
      </c>
      <c r="F28" s="188" t="str">
        <f>IF(OR('Services - NHC'!F27="",'Services - NHC'!F27="[Select]"),"",'Services - NHC'!F27)</f>
        <v>MIXED</v>
      </c>
      <c r="G28" s="200">
        <f>IF('Revenue - NHC'!S29="","",'Revenue - NHC'!S29)</f>
        <v>-60000</v>
      </c>
      <c r="H28" s="200">
        <f>IF('Revenue - WHC'!S29="","",'Revenue - WHC'!S29)</f>
        <v>-60000</v>
      </c>
      <c r="I28" s="200">
        <f>IF('Expenditure- NHC'!L28="","",'Expenditure- NHC'!L28)</f>
        <v>695244.09</v>
      </c>
      <c r="J28" s="199">
        <f>IF('Expenditure - WHC'!L28="","",'Expenditure - WHC'!L28)</f>
        <v>695244.09</v>
      </c>
      <c r="K28" s="216">
        <f t="shared" si="6"/>
        <v>0</v>
      </c>
      <c r="L28" s="220">
        <f t="shared" si="7"/>
        <v>0</v>
      </c>
      <c r="M28" s="214"/>
      <c r="N28" s="215"/>
      <c r="P28" s="13"/>
      <c r="Q28" s="193" t="str">
        <f>'Assets - NHC'!E86</f>
        <v>Drainage</v>
      </c>
      <c r="R28" s="152">
        <f>'Assets - NHC'!N86</f>
        <v>344000</v>
      </c>
      <c r="S28" s="152">
        <f>'Assets - NHC'!O86</f>
        <v>585000</v>
      </c>
      <c r="T28" s="152">
        <f>'Assets - NHC'!P86</f>
        <v>0</v>
      </c>
      <c r="U28" s="152">
        <f>'Assets - NHC'!Q86</f>
        <v>135000</v>
      </c>
      <c r="V28" s="152">
        <f>'Assets - NHC'!R86</f>
        <v>1064000</v>
      </c>
      <c r="W28" s="152">
        <f>'Assets - WHC'!N86</f>
        <v>344000</v>
      </c>
      <c r="X28" s="152">
        <f>'Assets - WHC'!O86</f>
        <v>585000</v>
      </c>
      <c r="Y28" s="152">
        <f>'Assets - WHC'!P86</f>
        <v>0</v>
      </c>
      <c r="Z28" s="152">
        <f>'Assets - WHC'!Q86</f>
        <v>135000</v>
      </c>
      <c r="AA28" s="152">
        <f>'Assets - WHC'!R86</f>
        <v>1064000</v>
      </c>
      <c r="AB28" s="194"/>
      <c r="AC28" s="193" t="str">
        <f t="shared" si="8"/>
        <v>Drainage</v>
      </c>
      <c r="AD28" s="152">
        <f t="shared" si="40"/>
        <v>0</v>
      </c>
      <c r="AE28" s="152">
        <f t="shared" si="41"/>
        <v>0</v>
      </c>
      <c r="AF28" s="152">
        <f t="shared" si="42"/>
        <v>0</v>
      </c>
      <c r="AG28" s="152">
        <f t="shared" si="43"/>
        <v>0</v>
      </c>
      <c r="AH28" s="152">
        <f t="shared" si="44"/>
        <v>0</v>
      </c>
      <c r="AI28" s="31"/>
    </row>
    <row r="29" spans="3:35" x14ac:dyDescent="0.2">
      <c r="C29" s="13"/>
      <c r="D29" s="19">
        <f t="shared" si="14"/>
        <v>19</v>
      </c>
      <c r="E29" s="187" t="str">
        <f>IF(OR('Services - NHC'!E28="",'Services - NHC'!E28="[Enter service]"),"",'Services - NHC'!E28)</f>
        <v>Community Safety</v>
      </c>
      <c r="F29" s="188" t="str">
        <f>IF(OR('Services - NHC'!F28="",'Services - NHC'!F28="[Select]"),"",'Services - NHC'!F28)</f>
        <v>MIXED</v>
      </c>
      <c r="G29" s="200">
        <f>IF('Revenue - NHC'!S30="","",'Revenue - NHC'!S30)</f>
        <v>-107756</v>
      </c>
      <c r="H29" s="200">
        <f>IF('Revenue - WHC'!S30="","",'Revenue - WHC'!S30)</f>
        <v>-107756</v>
      </c>
      <c r="I29" s="200">
        <f>IF('Expenditure- NHC'!L29="","",'Expenditure- NHC'!L29)</f>
        <v>577863.79</v>
      </c>
      <c r="J29" s="199">
        <f>IF('Expenditure - WHC'!L29="","",'Expenditure - WHC'!L29)</f>
        <v>577863.79</v>
      </c>
      <c r="K29" s="216">
        <f t="shared" si="6"/>
        <v>0</v>
      </c>
      <c r="L29" s="220">
        <f t="shared" si="7"/>
        <v>0</v>
      </c>
      <c r="M29" s="214"/>
      <c r="N29" s="215"/>
      <c r="P29" s="13"/>
      <c r="Q29" s="193" t="str">
        <f>'Assets - NHC'!E87</f>
        <v>Recreastional, leisure and community facilities</v>
      </c>
      <c r="R29" s="152">
        <f>'Assets - NHC'!N87</f>
        <v>4955000</v>
      </c>
      <c r="S29" s="152">
        <f>'Assets - NHC'!O87</f>
        <v>4293000</v>
      </c>
      <c r="T29" s="152">
        <f>'Assets - NHC'!P87</f>
        <v>53000</v>
      </c>
      <c r="U29" s="152">
        <f>'Assets - NHC'!Q87</f>
        <v>762000</v>
      </c>
      <c r="V29" s="152">
        <f>'Assets - NHC'!R87</f>
        <v>10063000</v>
      </c>
      <c r="W29" s="152">
        <f>'Assets - WHC'!N87</f>
        <v>6549000</v>
      </c>
      <c r="X29" s="152">
        <f>'Assets - WHC'!O87</f>
        <v>4293000</v>
      </c>
      <c r="Y29" s="152">
        <f>'Assets - WHC'!P87</f>
        <v>53000</v>
      </c>
      <c r="Z29" s="152">
        <f>'Assets - WHC'!Q87</f>
        <v>762000</v>
      </c>
      <c r="AA29" s="152">
        <f>'Assets - WHC'!R87</f>
        <v>11657000</v>
      </c>
      <c r="AB29" s="194"/>
      <c r="AC29" s="193" t="str">
        <f t="shared" si="8"/>
        <v>Recreastional, leisure and community facilities</v>
      </c>
      <c r="AD29" s="152">
        <f t="shared" si="40"/>
        <v>1594000</v>
      </c>
      <c r="AE29" s="152">
        <f t="shared" si="41"/>
        <v>0</v>
      </c>
      <c r="AF29" s="152">
        <f t="shared" si="42"/>
        <v>0</v>
      </c>
      <c r="AG29" s="152">
        <f t="shared" si="43"/>
        <v>0</v>
      </c>
      <c r="AH29" s="152">
        <f t="shared" si="44"/>
        <v>1594000</v>
      </c>
      <c r="AI29" s="31"/>
    </row>
    <row r="30" spans="3:35" x14ac:dyDescent="0.2">
      <c r="C30" s="13"/>
      <c r="D30" s="19">
        <f t="shared" si="14"/>
        <v>20</v>
      </c>
      <c r="E30" s="187" t="str">
        <f>IF(OR('Services - NHC'!E29="",'Services - NHC'!E29="[Enter service]"),"",'Services - NHC'!E29)</f>
        <v>Community Services Management</v>
      </c>
      <c r="F30" s="188" t="str">
        <f>IF(OR('Services - NHC'!F29="",'Services - NHC'!F29="[Select]"),"",'Services - NHC'!F29)</f>
        <v>INTERNAL</v>
      </c>
      <c r="G30" s="200">
        <f>IF('Revenue - NHC'!S31="","",'Revenue - NHC'!S31)</f>
        <v>0</v>
      </c>
      <c r="H30" s="200">
        <f>IF('Revenue - WHC'!S31="","",'Revenue - WHC'!S31)</f>
        <v>0</v>
      </c>
      <c r="I30" s="200">
        <f>IF('Expenditure- NHC'!L30="","",'Expenditure- NHC'!L30)</f>
        <v>577726.74</v>
      </c>
      <c r="J30" s="199">
        <f>IF('Expenditure - WHC'!L30="","",'Expenditure - WHC'!L30)</f>
        <v>577726.74</v>
      </c>
      <c r="K30" s="216">
        <f t="shared" si="6"/>
        <v>0</v>
      </c>
      <c r="L30" s="220">
        <f t="shared" si="7"/>
        <v>0</v>
      </c>
      <c r="M30" s="214"/>
      <c r="N30" s="215"/>
      <c r="P30" s="13"/>
      <c r="Q30" s="193" t="str">
        <f>'Assets - NHC'!E88</f>
        <v>Waste management</v>
      </c>
      <c r="R30" s="152">
        <f>'Assets - NHC'!N88</f>
        <v>32000</v>
      </c>
      <c r="S30" s="152">
        <f>'Assets - NHC'!O88</f>
        <v>0</v>
      </c>
      <c r="T30" s="152">
        <f>'Assets - NHC'!P88</f>
        <v>0</v>
      </c>
      <c r="U30" s="152">
        <f>'Assets - NHC'!Q88</f>
        <v>11000</v>
      </c>
      <c r="V30" s="152">
        <f>'Assets - NHC'!R88</f>
        <v>43000</v>
      </c>
      <c r="W30" s="152">
        <f>'Assets - WHC'!N88</f>
        <v>32000</v>
      </c>
      <c r="X30" s="152">
        <f>'Assets - WHC'!O88</f>
        <v>0</v>
      </c>
      <c r="Y30" s="152">
        <f>'Assets - WHC'!P88</f>
        <v>0</v>
      </c>
      <c r="Z30" s="152">
        <f>'Assets - WHC'!Q88</f>
        <v>11000</v>
      </c>
      <c r="AA30" s="152">
        <f>'Assets - WHC'!R88</f>
        <v>43000</v>
      </c>
      <c r="AB30" s="194"/>
      <c r="AC30" s="193" t="str">
        <f t="shared" si="8"/>
        <v>Waste management</v>
      </c>
      <c r="AD30" s="152">
        <f t="shared" si="40"/>
        <v>0</v>
      </c>
      <c r="AE30" s="152">
        <f t="shared" si="41"/>
        <v>0</v>
      </c>
      <c r="AF30" s="152">
        <f t="shared" si="42"/>
        <v>0</v>
      </c>
      <c r="AG30" s="152">
        <f t="shared" si="43"/>
        <v>0</v>
      </c>
      <c r="AH30" s="152">
        <f t="shared" si="44"/>
        <v>0</v>
      </c>
      <c r="AI30" s="31"/>
    </row>
    <row r="31" spans="3:35" x14ac:dyDescent="0.2">
      <c r="C31" s="13"/>
      <c r="D31" s="89">
        <f t="shared" si="14"/>
        <v>21</v>
      </c>
      <c r="E31" s="187" t="str">
        <f>IF(OR('Services - NHC'!E30="",'Services - NHC'!E30="[Enter service]"),"",'Services - NHC'!E30)</f>
        <v>Community Strengthening Management</v>
      </c>
      <c r="F31" s="188" t="str">
        <f>IF(OR('Services - NHC'!F30="",'Services - NHC'!F30="[Select]"),"",'Services - NHC'!F30)</f>
        <v>INTERNAL</v>
      </c>
      <c r="G31" s="200">
        <f>IF('Revenue - NHC'!S32="","",'Revenue - NHC'!S32)</f>
        <v>0</v>
      </c>
      <c r="H31" s="200">
        <f>IF('Revenue - WHC'!S32="","",'Revenue - WHC'!S32)</f>
        <v>0</v>
      </c>
      <c r="I31" s="200">
        <f>IF('Expenditure- NHC'!L31="","",'Expenditure- NHC'!L31)</f>
        <v>755271.66</v>
      </c>
      <c r="J31" s="199">
        <f>IF('Expenditure - WHC'!L31="","",'Expenditure - WHC'!L31)</f>
        <v>755271.66</v>
      </c>
      <c r="K31" s="216">
        <f t="shared" ref="K31:K94" si="45">IFERROR(H31-G31,"")</f>
        <v>0</v>
      </c>
      <c r="L31" s="220">
        <f t="shared" ref="L31:L94" si="46">IFERROR(J31-I31,"")</f>
        <v>0</v>
      </c>
      <c r="M31" s="214"/>
      <c r="N31" s="215"/>
      <c r="P31" s="13"/>
      <c r="Q31" s="193" t="str">
        <f>'Assets - NHC'!E89</f>
        <v>Parks, open space and streetscapes</v>
      </c>
      <c r="R31" s="152">
        <f>'Assets - NHC'!N89</f>
        <v>1435000</v>
      </c>
      <c r="S31" s="152">
        <f>'Assets - NHC'!O89</f>
        <v>1394000</v>
      </c>
      <c r="T31" s="152">
        <f>'Assets - NHC'!P89</f>
        <v>0</v>
      </c>
      <c r="U31" s="152">
        <f>'Assets - NHC'!Q89</f>
        <v>616000</v>
      </c>
      <c r="V31" s="152">
        <f>'Assets - NHC'!R89</f>
        <v>3445000</v>
      </c>
      <c r="W31" s="152">
        <f>'Assets - WHC'!N89</f>
        <v>1435000</v>
      </c>
      <c r="X31" s="152">
        <f>'Assets - WHC'!O89</f>
        <v>1394000</v>
      </c>
      <c r="Y31" s="152">
        <f>'Assets - WHC'!P89</f>
        <v>0</v>
      </c>
      <c r="Z31" s="152">
        <f>'Assets - WHC'!Q89</f>
        <v>616000</v>
      </c>
      <c r="AA31" s="152">
        <f>'Assets - WHC'!R89</f>
        <v>3445000</v>
      </c>
      <c r="AB31" s="194"/>
      <c r="AC31" s="193" t="str">
        <f t="shared" si="8"/>
        <v>Parks, open space and streetscapes</v>
      </c>
      <c r="AD31" s="152">
        <f t="shared" si="40"/>
        <v>0</v>
      </c>
      <c r="AE31" s="152">
        <f t="shared" si="41"/>
        <v>0</v>
      </c>
      <c r="AF31" s="152">
        <f t="shared" si="42"/>
        <v>0</v>
      </c>
      <c r="AG31" s="152">
        <f t="shared" si="43"/>
        <v>0</v>
      </c>
      <c r="AH31" s="152">
        <f t="shared" si="44"/>
        <v>0</v>
      </c>
      <c r="AI31" s="31"/>
    </row>
    <row r="32" spans="3:35" x14ac:dyDescent="0.2">
      <c r="C32" s="13"/>
      <c r="D32" s="19">
        <f t="shared" si="14"/>
        <v>22</v>
      </c>
      <c r="E32" s="187" t="str">
        <f>IF(OR('Services - NHC'!E31="",'Services - NHC'!E31="[Enter service]"),"",'Services - NHC'!E31)</f>
        <v>Community Transport</v>
      </c>
      <c r="F32" s="188" t="str">
        <f>IF(OR('Services - NHC'!F31="",'Services - NHC'!F31="[Select]"),"",'Services - NHC'!F31)</f>
        <v>EXTERNAL</v>
      </c>
      <c r="G32" s="200">
        <f>IF('Revenue - NHC'!S33="","",'Revenue - NHC'!S33)</f>
        <v>-37283</v>
      </c>
      <c r="H32" s="200">
        <f>IF('Revenue - WHC'!S33="","",'Revenue - WHC'!S33)</f>
        <v>-37283</v>
      </c>
      <c r="I32" s="200">
        <f>IF('Expenditure- NHC'!L32="","",'Expenditure- NHC'!L32)</f>
        <v>397382.87</v>
      </c>
      <c r="J32" s="199">
        <f>IF('Expenditure - WHC'!L32="","",'Expenditure - WHC'!L32)</f>
        <v>397382.87</v>
      </c>
      <c r="K32" s="216">
        <f t="shared" si="45"/>
        <v>0</v>
      </c>
      <c r="L32" s="220">
        <f t="shared" si="46"/>
        <v>0</v>
      </c>
      <c r="M32" s="214"/>
      <c r="N32" s="215"/>
      <c r="P32" s="13"/>
      <c r="Q32" s="193" t="str">
        <f>'Assets - NHC'!E90</f>
        <v>Aerodromes</v>
      </c>
      <c r="R32" s="157">
        <f>'Assets - NHC'!N90</f>
        <v>0</v>
      </c>
      <c r="S32" s="157">
        <f>'Assets - NHC'!O90</f>
        <v>0</v>
      </c>
      <c r="T32" s="157">
        <f>'Assets - NHC'!P90</f>
        <v>0</v>
      </c>
      <c r="U32" s="157">
        <f>'Assets - NHC'!Q90</f>
        <v>0</v>
      </c>
      <c r="V32" s="157">
        <f>'Assets - NHC'!R90</f>
        <v>0</v>
      </c>
      <c r="W32" s="157">
        <f>'Assets - WHC'!N90</f>
        <v>0</v>
      </c>
      <c r="X32" s="157">
        <f>'Assets - WHC'!O90</f>
        <v>0</v>
      </c>
      <c r="Y32" s="157">
        <f>'Assets - WHC'!P90</f>
        <v>0</v>
      </c>
      <c r="Z32" s="157">
        <f>'Assets - WHC'!Q90</f>
        <v>0</v>
      </c>
      <c r="AA32" s="157">
        <f>'Assets - WHC'!R90</f>
        <v>0</v>
      </c>
      <c r="AB32" s="194"/>
      <c r="AC32" s="193" t="str">
        <f t="shared" si="8"/>
        <v>Aerodromes</v>
      </c>
      <c r="AD32" s="152">
        <f t="shared" si="40"/>
        <v>0</v>
      </c>
      <c r="AE32" s="152">
        <f t="shared" si="41"/>
        <v>0</v>
      </c>
      <c r="AF32" s="152">
        <f t="shared" si="42"/>
        <v>0</v>
      </c>
      <c r="AG32" s="152">
        <f t="shared" si="43"/>
        <v>0</v>
      </c>
      <c r="AH32" s="152">
        <f t="shared" si="44"/>
        <v>0</v>
      </c>
      <c r="AI32" s="31"/>
    </row>
    <row r="33" spans="3:35" x14ac:dyDescent="0.2">
      <c r="C33" s="13"/>
      <c r="D33" s="19">
        <f t="shared" si="14"/>
        <v>23</v>
      </c>
      <c r="E33" s="187" t="str">
        <f>IF(OR('Services - NHC'!E32="",'Services - NHC'!E32="[Enter service]"),"",'Services - NHC'!E32)</f>
        <v>Construction of Roads, Drains &amp; Paths</v>
      </c>
      <c r="F33" s="188" t="str">
        <f>IF(OR('Services - NHC'!F32="",'Services - NHC'!F32="[Select]"),"",'Services - NHC'!F32)</f>
        <v>EXTERNAL</v>
      </c>
      <c r="G33" s="200">
        <f>IF('Revenue - NHC'!S34="","",'Revenue - NHC'!S34)</f>
        <v>-20000</v>
      </c>
      <c r="H33" s="200">
        <f>IF('Revenue - WHC'!S34="","",'Revenue - WHC'!S34)</f>
        <v>-20000</v>
      </c>
      <c r="I33" s="200">
        <f>IF('Expenditure- NHC'!L33="","",'Expenditure- NHC'!L33)</f>
        <v>906184.07</v>
      </c>
      <c r="J33" s="199">
        <f>IF('Expenditure - WHC'!L33="","",'Expenditure - WHC'!L33)</f>
        <v>906184.07</v>
      </c>
      <c r="K33" s="216">
        <f t="shared" si="45"/>
        <v>0</v>
      </c>
      <c r="L33" s="220">
        <f t="shared" si="46"/>
        <v>0</v>
      </c>
      <c r="M33" s="214"/>
      <c r="N33" s="215"/>
      <c r="P33" s="13"/>
      <c r="Q33" s="193" t="str">
        <f>'Assets - NHC'!E91</f>
        <v>Off street car parks</v>
      </c>
      <c r="R33" s="152">
        <f>'Assets - NHC'!N91</f>
        <v>0</v>
      </c>
      <c r="S33" s="152">
        <f>'Assets - NHC'!O91</f>
        <v>0</v>
      </c>
      <c r="T33" s="152">
        <f>'Assets - NHC'!P91</f>
        <v>0</v>
      </c>
      <c r="U33" s="152">
        <f>'Assets - NHC'!Q91</f>
        <v>0</v>
      </c>
      <c r="V33" s="152">
        <f>'Assets - NHC'!R91</f>
        <v>0</v>
      </c>
      <c r="W33" s="152">
        <f>'Assets - WHC'!N91</f>
        <v>0</v>
      </c>
      <c r="X33" s="152">
        <f>'Assets - WHC'!O91</f>
        <v>0</v>
      </c>
      <c r="Y33" s="152">
        <f>'Assets - WHC'!P91</f>
        <v>0</v>
      </c>
      <c r="Z33" s="152">
        <f>'Assets - WHC'!Q91</f>
        <v>0</v>
      </c>
      <c r="AA33" s="152">
        <f>'Assets - WHC'!R91</f>
        <v>0</v>
      </c>
      <c r="AB33" s="194"/>
      <c r="AC33" s="193" t="str">
        <f t="shared" si="8"/>
        <v>Off street car parks</v>
      </c>
      <c r="AD33" s="152">
        <f t="shared" si="40"/>
        <v>0</v>
      </c>
      <c r="AE33" s="152">
        <f t="shared" si="41"/>
        <v>0</v>
      </c>
      <c r="AF33" s="152">
        <f t="shared" si="42"/>
        <v>0</v>
      </c>
      <c r="AG33" s="152">
        <f t="shared" si="43"/>
        <v>0</v>
      </c>
      <c r="AH33" s="152">
        <f t="shared" si="44"/>
        <v>0</v>
      </c>
      <c r="AI33" s="31"/>
    </row>
    <row r="34" spans="3:35" ht="12.75" customHeight="1" x14ac:dyDescent="0.2">
      <c r="C34" s="13"/>
      <c r="D34" s="89">
        <f t="shared" si="14"/>
        <v>24</v>
      </c>
      <c r="E34" s="187" t="str">
        <f>IF(OR('Services - NHC'!E33="",'Services - NHC'!E33="[Enter service]"),"",'Services - NHC'!E33)</f>
        <v>Contracts and Purchasing Services</v>
      </c>
      <c r="F34" s="188" t="str">
        <f>IF(OR('Services - NHC'!F33="",'Services - NHC'!F33="[Select]"),"",'Services - NHC'!F33)</f>
        <v>INTERNAL</v>
      </c>
      <c r="G34" s="200">
        <f>IF('Revenue - NHC'!S35="","",'Revenue - NHC'!S35)</f>
        <v>0</v>
      </c>
      <c r="H34" s="200">
        <f>IF('Revenue - WHC'!S35="","",'Revenue - WHC'!S35)</f>
        <v>0</v>
      </c>
      <c r="I34" s="200">
        <f>IF('Expenditure- NHC'!L34="","",'Expenditure- NHC'!L34)</f>
        <v>1458748.44</v>
      </c>
      <c r="J34" s="199">
        <f>IF('Expenditure - WHC'!L34="","",'Expenditure - WHC'!L34)</f>
        <v>1458748.44</v>
      </c>
      <c r="K34" s="216">
        <f t="shared" si="45"/>
        <v>0</v>
      </c>
      <c r="L34" s="220">
        <f t="shared" si="46"/>
        <v>0</v>
      </c>
      <c r="M34" s="214"/>
      <c r="N34" s="215"/>
      <c r="P34" s="13"/>
      <c r="Q34" s="193" t="str">
        <f>'Assets - NHC'!E92</f>
        <v>Other infrastructure</v>
      </c>
      <c r="R34" s="152">
        <f>'Assets - NHC'!N92</f>
        <v>0</v>
      </c>
      <c r="S34" s="152">
        <f>'Assets - NHC'!O92</f>
        <v>0</v>
      </c>
      <c r="T34" s="152">
        <f>'Assets - NHC'!P92</f>
        <v>0</v>
      </c>
      <c r="U34" s="152">
        <f>'Assets - NHC'!Q92</f>
        <v>0</v>
      </c>
      <c r="V34" s="152">
        <f>'Assets - NHC'!R92</f>
        <v>0</v>
      </c>
      <c r="W34" s="152">
        <f>'Assets - WHC'!N92</f>
        <v>0</v>
      </c>
      <c r="X34" s="152">
        <f>'Assets - WHC'!O92</f>
        <v>0</v>
      </c>
      <c r="Y34" s="152">
        <f>'Assets - WHC'!P92</f>
        <v>0</v>
      </c>
      <c r="Z34" s="152">
        <f>'Assets - WHC'!Q92</f>
        <v>0</v>
      </c>
      <c r="AA34" s="152">
        <f>'Assets - WHC'!R92</f>
        <v>0</v>
      </c>
      <c r="AB34" s="194"/>
      <c r="AC34" s="193" t="str">
        <f t="shared" si="8"/>
        <v>Other infrastructure</v>
      </c>
      <c r="AD34" s="152">
        <f t="shared" si="40"/>
        <v>0</v>
      </c>
      <c r="AE34" s="152">
        <f t="shared" si="41"/>
        <v>0</v>
      </c>
      <c r="AF34" s="152">
        <f t="shared" si="42"/>
        <v>0</v>
      </c>
      <c r="AG34" s="152">
        <f t="shared" si="43"/>
        <v>0</v>
      </c>
      <c r="AH34" s="152">
        <f t="shared" si="44"/>
        <v>0</v>
      </c>
      <c r="AI34" s="31"/>
    </row>
    <row r="35" spans="3:35" x14ac:dyDescent="0.2">
      <c r="C35" s="13"/>
      <c r="D35" s="19">
        <f t="shared" si="14"/>
        <v>25</v>
      </c>
      <c r="E35" s="187" t="str">
        <f>IF(OR('Services - NHC'!E34="",'Services - NHC'!E34="[Enter service]"),"",'Services - NHC'!E34)</f>
        <v>Corporate Services Management</v>
      </c>
      <c r="F35" s="188" t="str">
        <f>IF(OR('Services - NHC'!F34="",'Services - NHC'!F34="[Select]"),"",'Services - NHC'!F34)</f>
        <v>INTERNAL</v>
      </c>
      <c r="G35" s="200">
        <f>IF('Revenue - NHC'!S36="","",'Revenue - NHC'!S36)</f>
        <v>0</v>
      </c>
      <c r="H35" s="200">
        <f>IF('Revenue - WHC'!S36="","",'Revenue - WHC'!S36)</f>
        <v>0</v>
      </c>
      <c r="I35" s="200">
        <f>IF('Expenditure- NHC'!L35="","",'Expenditure- NHC'!L35)</f>
        <v>429061.35</v>
      </c>
      <c r="J35" s="199">
        <f>IF('Expenditure - WHC'!L35="","",'Expenditure - WHC'!L35)</f>
        <v>429061.35</v>
      </c>
      <c r="K35" s="216">
        <f t="shared" si="45"/>
        <v>0</v>
      </c>
      <c r="L35" s="220">
        <f t="shared" si="46"/>
        <v>0</v>
      </c>
      <c r="M35" s="214"/>
      <c r="N35" s="215"/>
      <c r="P35" s="13"/>
      <c r="Q35" s="208" t="s">
        <v>90</v>
      </c>
      <c r="R35" s="194">
        <f>R24+R18+R11</f>
        <v>103376000</v>
      </c>
      <c r="S35" s="194">
        <f t="shared" ref="S35:AA35" si="47">S24+S18+S11</f>
        <v>28326000</v>
      </c>
      <c r="T35" s="194">
        <f t="shared" si="47"/>
        <v>7114000</v>
      </c>
      <c r="U35" s="194">
        <f t="shared" si="47"/>
        <v>10198000</v>
      </c>
      <c r="V35" s="194">
        <f t="shared" si="47"/>
        <v>149014000</v>
      </c>
      <c r="W35" s="194">
        <f t="shared" si="47"/>
        <v>104970000</v>
      </c>
      <c r="X35" s="194">
        <f t="shared" si="47"/>
        <v>28326000</v>
      </c>
      <c r="Y35" s="194">
        <f t="shared" si="47"/>
        <v>7114000</v>
      </c>
      <c r="Z35" s="194">
        <f t="shared" si="47"/>
        <v>10198000</v>
      </c>
      <c r="AA35" s="194">
        <f t="shared" si="47"/>
        <v>150608000</v>
      </c>
      <c r="AB35" s="194"/>
      <c r="AC35" s="208" t="s">
        <v>90</v>
      </c>
      <c r="AD35" s="194">
        <f t="shared" ref="AD35:AH35" si="48">AD24+AD18+AD11</f>
        <v>1594000</v>
      </c>
      <c r="AE35" s="194">
        <f t="shared" si="48"/>
        <v>0</v>
      </c>
      <c r="AF35" s="194">
        <f t="shared" si="48"/>
        <v>0</v>
      </c>
      <c r="AG35" s="194">
        <f t="shared" si="48"/>
        <v>0</v>
      </c>
      <c r="AH35" s="194">
        <f t="shared" si="48"/>
        <v>1594000</v>
      </c>
      <c r="AI35" s="31"/>
    </row>
    <row r="36" spans="3:35" x14ac:dyDescent="0.2">
      <c r="C36" s="13"/>
      <c r="D36" s="19">
        <f t="shared" si="14"/>
        <v>26</v>
      </c>
      <c r="E36" s="187" t="str">
        <f>IF(OR('Services - NHC'!E35="",'Services - NHC'!E35="[Enter service]"),"",'Services - NHC'!E35)</f>
        <v>Council Management</v>
      </c>
      <c r="F36" s="188" t="str">
        <f>IF(OR('Services - NHC'!F35="",'Services - NHC'!F35="[Select]"),"",'Services - NHC'!F35)</f>
        <v>INTERNAL</v>
      </c>
      <c r="G36" s="200">
        <f>IF('Revenue - NHC'!S37="","",'Revenue - NHC'!S37)</f>
        <v>0</v>
      </c>
      <c r="H36" s="200">
        <f>IF('Revenue - WHC'!S37="","",'Revenue - WHC'!S37)</f>
        <v>0</v>
      </c>
      <c r="I36" s="200">
        <f>IF('Expenditure- NHC'!L36="","",'Expenditure- NHC'!L36)</f>
        <v>641301.99</v>
      </c>
      <c r="J36" s="199">
        <f>IF('Expenditure - WHC'!L36="","",'Expenditure - WHC'!L36)</f>
        <v>641301.99</v>
      </c>
      <c r="K36" s="216">
        <f t="shared" si="45"/>
        <v>0</v>
      </c>
      <c r="L36" s="220">
        <f t="shared" si="46"/>
        <v>0</v>
      </c>
      <c r="M36" s="214"/>
      <c r="N36" s="215"/>
      <c r="P36" s="13"/>
      <c r="Q36" s="194"/>
      <c r="R36" s="194"/>
      <c r="S36" s="194"/>
      <c r="T36" s="194"/>
      <c r="U36" s="194"/>
      <c r="V36" s="194"/>
      <c r="W36" s="194"/>
      <c r="X36" s="194"/>
      <c r="Y36" s="194"/>
      <c r="Z36" s="194"/>
      <c r="AA36" s="194"/>
      <c r="AB36" s="194"/>
      <c r="AC36" s="194"/>
      <c r="AD36" s="194"/>
      <c r="AE36" s="194"/>
      <c r="AF36" s="194"/>
      <c r="AG36" s="194"/>
      <c r="AH36" s="194"/>
      <c r="AI36" s="31"/>
    </row>
    <row r="37" spans="3:35" ht="13.5" thickBot="1" x14ac:dyDescent="0.25">
      <c r="C37" s="13"/>
      <c r="D37" s="19">
        <f t="shared" si="14"/>
        <v>27</v>
      </c>
      <c r="E37" s="187" t="str">
        <f>IF(OR('Services - NHC'!E36="",'Services - NHC'!E36="[Enter service]"),"",'Services - NHC'!E36)</f>
        <v>Customer Service</v>
      </c>
      <c r="F37" s="188" t="str">
        <f>IF(OR('Services - NHC'!F36="",'Services - NHC'!F36="[Select]"),"",'Services - NHC'!F36)</f>
        <v>MIXED</v>
      </c>
      <c r="G37" s="200">
        <f>IF('Revenue - NHC'!S38="","",'Revenue - NHC'!S38)</f>
        <v>-4100</v>
      </c>
      <c r="H37" s="200">
        <f>IF('Revenue - WHC'!S38="","",'Revenue - WHC'!S38)</f>
        <v>-4100</v>
      </c>
      <c r="I37" s="200">
        <f>IF('Expenditure- NHC'!L37="","",'Expenditure- NHC'!L37)</f>
        <v>3181174.47</v>
      </c>
      <c r="J37" s="199">
        <f>IF('Expenditure - WHC'!L37="","",'Expenditure - WHC'!L37)</f>
        <v>3181174.47</v>
      </c>
      <c r="K37" s="216">
        <f t="shared" si="45"/>
        <v>0</v>
      </c>
      <c r="L37" s="220">
        <f t="shared" si="46"/>
        <v>0</v>
      </c>
      <c r="M37" s="214"/>
      <c r="N37" s="215"/>
      <c r="P37" s="32"/>
      <c r="Q37" s="33"/>
      <c r="R37" s="204"/>
      <c r="S37" s="58"/>
      <c r="T37" s="94"/>
      <c r="U37" s="182"/>
      <c r="V37" s="182"/>
      <c r="W37" s="97"/>
      <c r="X37" s="184"/>
      <c r="Y37" s="184"/>
      <c r="Z37" s="184"/>
      <c r="AA37" s="184"/>
      <c r="AB37" s="184"/>
      <c r="AC37" s="184"/>
      <c r="AD37" s="184"/>
      <c r="AE37" s="184"/>
      <c r="AF37" s="184"/>
      <c r="AG37" s="184"/>
      <c r="AH37" s="184"/>
      <c r="AI37" s="48"/>
    </row>
    <row r="38" spans="3:35" x14ac:dyDescent="0.2">
      <c r="C38" s="13"/>
      <c r="D38" s="89">
        <f t="shared" si="14"/>
        <v>28</v>
      </c>
      <c r="E38" s="187" t="str">
        <f>IF(OR('Services - NHC'!E37="",'Services - NHC'!E37="[Enter service]"),"",'Services - NHC'!E37)</f>
        <v>Design Management</v>
      </c>
      <c r="F38" s="188" t="str">
        <f>IF(OR('Services - NHC'!F37="",'Services - NHC'!F37="[Select]"),"",'Services - NHC'!F37)</f>
        <v>INTERNAL</v>
      </c>
      <c r="G38" s="200">
        <f>IF('Revenue - NHC'!S39="","",'Revenue - NHC'!S39)</f>
        <v>0</v>
      </c>
      <c r="H38" s="200">
        <f>IF('Revenue - WHC'!S39="","",'Revenue - WHC'!S39)</f>
        <v>0</v>
      </c>
      <c r="I38" s="200">
        <f>IF('Expenditure- NHC'!L38="","",'Expenditure- NHC'!L38)</f>
        <v>697298.13</v>
      </c>
      <c r="J38" s="199">
        <f>IF('Expenditure - WHC'!L38="","",'Expenditure - WHC'!L38)</f>
        <v>697298.13</v>
      </c>
      <c r="K38" s="216">
        <f t="shared" si="45"/>
        <v>0</v>
      </c>
      <c r="L38" s="220">
        <f t="shared" si="46"/>
        <v>0</v>
      </c>
      <c r="M38" s="214"/>
      <c r="N38" s="215"/>
    </row>
    <row r="39" spans="3:35" x14ac:dyDescent="0.2">
      <c r="C39" s="13"/>
      <c r="D39" s="19">
        <f t="shared" si="14"/>
        <v>29</v>
      </c>
      <c r="E39" s="187" t="str">
        <f>IF(OR('Services - NHC'!E38="",'Services - NHC'!E38="[Enter service]"),"",'Services - NHC'!E38)</f>
        <v>Digital Casey</v>
      </c>
      <c r="F39" s="188" t="str">
        <f>IF(OR('Services - NHC'!F38="",'Services - NHC'!F38="[Select]"),"",'Services - NHC'!F38)</f>
        <v>INTERNAL</v>
      </c>
      <c r="G39" s="200">
        <f>IF('Revenue - NHC'!S40="","",'Revenue - NHC'!S40)</f>
        <v>-1</v>
      </c>
      <c r="H39" s="200">
        <f>IF('Revenue - WHC'!S40="","",'Revenue - WHC'!S40)</f>
        <v>-1</v>
      </c>
      <c r="I39" s="200">
        <f>IF('Expenditure- NHC'!L39="","",'Expenditure- NHC'!L39)</f>
        <v>1332938.1400000001</v>
      </c>
      <c r="J39" s="199">
        <f>IF('Expenditure - WHC'!L39="","",'Expenditure - WHC'!L39)</f>
        <v>1332938.1400000001</v>
      </c>
      <c r="K39" s="216">
        <f t="shared" si="45"/>
        <v>0</v>
      </c>
      <c r="L39" s="220">
        <f t="shared" si="46"/>
        <v>0</v>
      </c>
      <c r="M39" s="214"/>
      <c r="N39" s="215"/>
    </row>
    <row r="40" spans="3:35" x14ac:dyDescent="0.2">
      <c r="C40" s="13"/>
      <c r="D40" s="19">
        <f t="shared" si="14"/>
        <v>30</v>
      </c>
      <c r="E40" s="187" t="str">
        <f>IF(OR('Services - NHC'!E39="",'Services - NHC'!E39="[Enter service]"),"",'Services - NHC'!E39)</f>
        <v>Early Years Community Support</v>
      </c>
      <c r="F40" s="188" t="str">
        <f>IF(OR('Services - NHC'!F39="",'Services - NHC'!F39="[Select]"),"",'Services - NHC'!F39)</f>
        <v>EXTERNAL</v>
      </c>
      <c r="G40" s="200">
        <f>IF('Revenue - NHC'!S41="","",'Revenue - NHC'!S41)</f>
        <v>-716626.52</v>
      </c>
      <c r="H40" s="200">
        <f>IF('Revenue - WHC'!S41="","",'Revenue - WHC'!S41)</f>
        <v>-716626.52</v>
      </c>
      <c r="I40" s="200">
        <f>IF('Expenditure- NHC'!L40="","",'Expenditure- NHC'!L40)</f>
        <v>1163674.54</v>
      </c>
      <c r="J40" s="199">
        <f>IF('Expenditure - WHC'!L40="","",'Expenditure - WHC'!L40)</f>
        <v>1163674.54</v>
      </c>
      <c r="K40" s="216">
        <f t="shared" si="45"/>
        <v>0</v>
      </c>
      <c r="L40" s="220">
        <f t="shared" si="46"/>
        <v>0</v>
      </c>
      <c r="M40" s="214"/>
      <c r="N40" s="215"/>
    </row>
    <row r="41" spans="3:35" x14ac:dyDescent="0.2">
      <c r="C41" s="13"/>
      <c r="D41" s="19">
        <f t="shared" si="14"/>
        <v>31</v>
      </c>
      <c r="E41" s="187" t="str">
        <f>IF(OR('Services - NHC'!E40="",'Services - NHC'!E40="[Enter service]"),"",'Services - NHC'!E40)</f>
        <v>Economic Development</v>
      </c>
      <c r="F41" s="188" t="str">
        <f>IF(OR('Services - NHC'!F40="",'Services - NHC'!F40="[Select]"),"",'Services - NHC'!F40)</f>
        <v>EXTERNAL</v>
      </c>
      <c r="G41" s="200">
        <f>IF('Revenue - NHC'!S42="","",'Revenue - NHC'!S42)</f>
        <v>-200000</v>
      </c>
      <c r="H41" s="200">
        <f>IF('Revenue - WHC'!S42="","",'Revenue - WHC'!S42)</f>
        <v>-200000</v>
      </c>
      <c r="I41" s="200">
        <f>IF('Expenditure- NHC'!L41="","",'Expenditure- NHC'!L41)</f>
        <v>1412652.26</v>
      </c>
      <c r="J41" s="199">
        <f>IF('Expenditure - WHC'!L41="","",'Expenditure - WHC'!L41)</f>
        <v>1412652.26</v>
      </c>
      <c r="K41" s="216">
        <f t="shared" si="45"/>
        <v>0</v>
      </c>
      <c r="L41" s="220">
        <f t="shared" si="46"/>
        <v>0</v>
      </c>
      <c r="M41" s="214"/>
      <c r="N41" s="215"/>
    </row>
    <row r="42" spans="3:35" x14ac:dyDescent="0.2">
      <c r="C42" s="13"/>
      <c r="D42" s="89">
        <f t="shared" si="14"/>
        <v>32</v>
      </c>
      <c r="E42" s="187" t="str">
        <f>IF(OR('Services - NHC'!E41="",'Services - NHC'!E41="[Enter service]"),"",'Services - NHC'!E41)</f>
        <v>Emergency Management</v>
      </c>
      <c r="F42" s="188" t="str">
        <f>IF(OR('Services - NHC'!F41="",'Services - NHC'!F41="[Select]"),"",'Services - NHC'!F41)</f>
        <v>EXTERNAL</v>
      </c>
      <c r="G42" s="200">
        <f>IF('Revenue - NHC'!S43="","",'Revenue - NHC'!S43)</f>
        <v>-76200</v>
      </c>
      <c r="H42" s="200">
        <f>IF('Revenue - WHC'!S43="","",'Revenue - WHC'!S43)</f>
        <v>-76200</v>
      </c>
      <c r="I42" s="200">
        <f>IF('Expenditure- NHC'!L42="","",'Expenditure- NHC'!L42)</f>
        <v>116074.59</v>
      </c>
      <c r="J42" s="199">
        <f>IF('Expenditure - WHC'!L42="","",'Expenditure - WHC'!L42)</f>
        <v>116074.59</v>
      </c>
      <c r="K42" s="216">
        <f t="shared" si="45"/>
        <v>0</v>
      </c>
      <c r="L42" s="220">
        <f t="shared" si="46"/>
        <v>0</v>
      </c>
      <c r="M42" s="214"/>
      <c r="N42" s="215"/>
    </row>
    <row r="43" spans="3:35" x14ac:dyDescent="0.2">
      <c r="C43" s="13"/>
      <c r="D43" s="19">
        <f t="shared" si="14"/>
        <v>33</v>
      </c>
      <c r="E43" s="187" t="str">
        <f>IF(OR('Services - NHC'!E42="",'Services - NHC'!E42="[Enter service]"),"",'Services - NHC'!E42)</f>
        <v>Engineering Services Management</v>
      </c>
      <c r="F43" s="188" t="str">
        <f>IF(OR('Services - NHC'!F42="",'Services - NHC'!F42="[Select]"),"",'Services - NHC'!F42)</f>
        <v>INTERNAL</v>
      </c>
      <c r="G43" s="200">
        <f>IF('Revenue - NHC'!S44="","",'Revenue - NHC'!S44)</f>
        <v>0</v>
      </c>
      <c r="H43" s="200">
        <f>IF('Revenue - WHC'!S44="","",'Revenue - WHC'!S44)</f>
        <v>0</v>
      </c>
      <c r="I43" s="200">
        <f>IF('Expenditure- NHC'!L43="","",'Expenditure- NHC'!L43)</f>
        <v>330002.76</v>
      </c>
      <c r="J43" s="199">
        <f>IF('Expenditure - WHC'!L43="","",'Expenditure - WHC'!L43)</f>
        <v>330002.76</v>
      </c>
      <c r="K43" s="216">
        <f t="shared" si="45"/>
        <v>0</v>
      </c>
      <c r="L43" s="220">
        <f t="shared" si="46"/>
        <v>0</v>
      </c>
      <c r="M43" s="214"/>
      <c r="N43" s="215"/>
    </row>
    <row r="44" spans="3:35" x14ac:dyDescent="0.2">
      <c r="C44" s="13"/>
      <c r="D44" s="19">
        <f t="shared" si="14"/>
        <v>34</v>
      </c>
      <c r="E44" s="187" t="str">
        <f>IF(OR('Services - NHC'!E43="",'Services - NHC'!E43="[Enter service]"),"",'Services - NHC'!E43)</f>
        <v>Family Day Care</v>
      </c>
      <c r="F44" s="188" t="str">
        <f>IF(OR('Services - NHC'!F43="",'Services - NHC'!F43="[Select]"),"",'Services - NHC'!F43)</f>
        <v>EXTERNAL</v>
      </c>
      <c r="G44" s="200">
        <f>IF('Revenue - NHC'!S45="","",'Revenue - NHC'!S45)</f>
        <v>-7732000</v>
      </c>
      <c r="H44" s="200">
        <f>IF('Revenue - WHC'!S45="","",'Revenue - WHC'!S45)</f>
        <v>-7732000</v>
      </c>
      <c r="I44" s="200">
        <f>IF('Expenditure- NHC'!L44="","",'Expenditure- NHC'!L44)</f>
        <v>7712074.3100000005</v>
      </c>
      <c r="J44" s="199">
        <f>IF('Expenditure - WHC'!L44="","",'Expenditure - WHC'!L44)</f>
        <v>7712074.3100000005</v>
      </c>
      <c r="K44" s="216">
        <f t="shared" si="45"/>
        <v>0</v>
      </c>
      <c r="L44" s="220">
        <f t="shared" si="46"/>
        <v>0</v>
      </c>
      <c r="M44" s="214"/>
      <c r="N44" s="215"/>
    </row>
    <row r="45" spans="3:35" x14ac:dyDescent="0.2">
      <c r="C45" s="13"/>
      <c r="D45" s="89">
        <f t="shared" si="14"/>
        <v>35</v>
      </c>
      <c r="E45" s="187" t="str">
        <f>IF(OR('Services - NHC'!E44="",'Services - NHC'!E44="[Enter service]"),"",'Services - NHC'!E44)</f>
        <v>Family Services &amp; Community Facilities</v>
      </c>
      <c r="F45" s="188" t="str">
        <f>IF(OR('Services - NHC'!F44="",'Services - NHC'!F44="[Select]"),"",'Services - NHC'!F44)</f>
        <v>EXTERNAL</v>
      </c>
      <c r="G45" s="200">
        <f>IF('Revenue - NHC'!S46="","",'Revenue - NHC'!S46)</f>
        <v>-122500</v>
      </c>
      <c r="H45" s="200">
        <f>IF('Revenue - WHC'!S46="","",'Revenue - WHC'!S46)</f>
        <v>-122500</v>
      </c>
      <c r="I45" s="200">
        <f>IF('Expenditure- NHC'!L45="","",'Expenditure- NHC'!L45)</f>
        <v>1001565.6799999999</v>
      </c>
      <c r="J45" s="199">
        <f>IF('Expenditure - WHC'!L45="","",'Expenditure - WHC'!L45)</f>
        <v>1001565.6799999999</v>
      </c>
      <c r="K45" s="216">
        <f t="shared" si="45"/>
        <v>0</v>
      </c>
      <c r="L45" s="220">
        <f t="shared" si="46"/>
        <v>0</v>
      </c>
      <c r="M45" s="214"/>
      <c r="N45" s="215"/>
    </row>
    <row r="46" spans="3:35" x14ac:dyDescent="0.2">
      <c r="C46" s="13"/>
      <c r="D46" s="19">
        <f t="shared" si="14"/>
        <v>36</v>
      </c>
      <c r="E46" s="187" t="str">
        <f>IF(OR('Services - NHC'!E45="",'Services - NHC'!E45="[Enter service]"),"",'Services - NHC'!E45)</f>
        <v>Financial Services</v>
      </c>
      <c r="F46" s="188" t="str">
        <f>IF(OR('Services - NHC'!F45="",'Services - NHC'!F45="[Select]"),"",'Services - NHC'!F45)</f>
        <v>INTERNAL</v>
      </c>
      <c r="G46" s="200">
        <f>IF('Revenue - NHC'!S47="","",'Revenue - NHC'!S47)</f>
        <v>-29000</v>
      </c>
      <c r="H46" s="200">
        <f>IF('Revenue - WHC'!S47="","",'Revenue - WHC'!S47)</f>
        <v>-29000</v>
      </c>
      <c r="I46" s="200">
        <f>IF('Expenditure- NHC'!L46="","",'Expenditure- NHC'!L46)</f>
        <v>2547006.1</v>
      </c>
      <c r="J46" s="199">
        <f>IF('Expenditure - WHC'!L46="","",'Expenditure - WHC'!L46)</f>
        <v>2547006.1</v>
      </c>
      <c r="K46" s="216">
        <f t="shared" si="45"/>
        <v>0</v>
      </c>
      <c r="L46" s="220">
        <f t="shared" si="46"/>
        <v>0</v>
      </c>
      <c r="M46" s="214"/>
      <c r="N46" s="215"/>
    </row>
    <row r="47" spans="3:35" x14ac:dyDescent="0.2">
      <c r="C47" s="13"/>
      <c r="D47" s="19">
        <f t="shared" si="14"/>
        <v>37</v>
      </c>
      <c r="E47" s="187" t="str">
        <f>IF(OR('Services - NHC'!E46="",'Services - NHC'!E46="[Enter service]"),"",'Services - NHC'!E46)</f>
        <v>Fire Prevention</v>
      </c>
      <c r="F47" s="188" t="str">
        <f>IF(OR('Services - NHC'!F46="",'Services - NHC'!F46="[Select]"),"",'Services - NHC'!F46)</f>
        <v>EXTERNAL</v>
      </c>
      <c r="G47" s="200">
        <f>IF('Revenue - NHC'!S48="","",'Revenue - NHC'!S48)</f>
        <v>-85000</v>
      </c>
      <c r="H47" s="200">
        <f>IF('Revenue - WHC'!S48="","",'Revenue - WHC'!S48)</f>
        <v>-85000</v>
      </c>
      <c r="I47" s="200">
        <f>IF('Expenditure- NHC'!L47="","",'Expenditure- NHC'!L47)</f>
        <v>284666.13</v>
      </c>
      <c r="J47" s="199">
        <f>IF('Expenditure - WHC'!L47="","",'Expenditure - WHC'!L47)</f>
        <v>284666.13</v>
      </c>
      <c r="K47" s="216">
        <f t="shared" si="45"/>
        <v>0</v>
      </c>
      <c r="L47" s="220">
        <f t="shared" si="46"/>
        <v>0</v>
      </c>
      <c r="M47" s="214"/>
      <c r="N47" s="215"/>
    </row>
    <row r="48" spans="3:35" x14ac:dyDescent="0.2">
      <c r="C48" s="13"/>
      <c r="D48" s="19">
        <f t="shared" si="14"/>
        <v>38</v>
      </c>
      <c r="E48" s="187" t="str">
        <f>IF(OR('Services - NHC'!E47="",'Services - NHC'!E47="[Enter service]"),"",'Services - NHC'!E47)</f>
        <v>Governance and Risk Management</v>
      </c>
      <c r="F48" s="188" t="str">
        <f>IF(OR('Services - NHC'!F47="",'Services - NHC'!F47="[Select]"),"",'Services - NHC'!F47)</f>
        <v>INTERNAL</v>
      </c>
      <c r="G48" s="200">
        <f>IF('Revenue - NHC'!S49="","",'Revenue - NHC'!S49)</f>
        <v>-556931.75</v>
      </c>
      <c r="H48" s="200">
        <f>IF('Revenue - WHC'!S49="","",'Revenue - WHC'!S49)</f>
        <v>-556931.75</v>
      </c>
      <c r="I48" s="200">
        <f>IF('Expenditure- NHC'!L48="","",'Expenditure- NHC'!L48)</f>
        <v>5711884.4900000002</v>
      </c>
      <c r="J48" s="199">
        <f>IF('Expenditure - WHC'!L48="","",'Expenditure - WHC'!L48)</f>
        <v>5711884.4900000002</v>
      </c>
      <c r="K48" s="216">
        <f t="shared" si="45"/>
        <v>0</v>
      </c>
      <c r="L48" s="220">
        <f t="shared" si="46"/>
        <v>0</v>
      </c>
      <c r="M48" s="214"/>
      <c r="N48" s="215"/>
    </row>
    <row r="49" spans="3:14" x14ac:dyDescent="0.2">
      <c r="C49" s="13"/>
      <c r="D49" s="89">
        <f t="shared" si="14"/>
        <v>39</v>
      </c>
      <c r="E49" s="187" t="str">
        <f>IF(OR('Services - NHC'!E48="",'Services - NHC'!E48="[Enter service]"),"",'Services - NHC'!E48)</f>
        <v>Grafffiti Management</v>
      </c>
      <c r="F49" s="188" t="str">
        <f>IF(OR('Services - NHC'!F48="",'Services - NHC'!F48="[Select]"),"",'Services - NHC'!F48)</f>
        <v>EXTERNAL</v>
      </c>
      <c r="G49" s="200">
        <f>IF('Revenue - NHC'!S50="","",'Revenue - NHC'!S50)</f>
        <v>0</v>
      </c>
      <c r="H49" s="200">
        <f>IF('Revenue - WHC'!S50="","",'Revenue - WHC'!S50)</f>
        <v>0</v>
      </c>
      <c r="I49" s="200">
        <f>IF('Expenditure- NHC'!L49="","",'Expenditure- NHC'!L49)</f>
        <v>544456.54</v>
      </c>
      <c r="J49" s="199">
        <f>IF('Expenditure - WHC'!L49="","",'Expenditure - WHC'!L49)</f>
        <v>544456.54</v>
      </c>
      <c r="K49" s="216">
        <f t="shared" si="45"/>
        <v>0</v>
      </c>
      <c r="L49" s="220">
        <f t="shared" si="46"/>
        <v>0</v>
      </c>
      <c r="M49" s="214"/>
      <c r="N49" s="215"/>
    </row>
    <row r="50" spans="3:14" x14ac:dyDescent="0.2">
      <c r="C50" s="13"/>
      <c r="D50" s="19">
        <f t="shared" si="14"/>
        <v>40</v>
      </c>
      <c r="E50" s="187" t="str">
        <f>IF(OR('Services - NHC'!E49="",'Services - NHC'!E49="[Enter service]"),"",'Services - NHC'!E49)</f>
        <v>Grants, Contributions and Sponsorships</v>
      </c>
      <c r="F50" s="188" t="str">
        <f>IF(OR('Services - NHC'!F49="",'Services - NHC'!F49="[Select]"),"",'Services - NHC'!F49)</f>
        <v>EXTERNAL</v>
      </c>
      <c r="G50" s="200">
        <f>IF('Revenue - NHC'!S51="","",'Revenue - NHC'!S51)</f>
        <v>0</v>
      </c>
      <c r="H50" s="200">
        <f>IF('Revenue - WHC'!S51="","",'Revenue - WHC'!S51)</f>
        <v>0</v>
      </c>
      <c r="I50" s="200">
        <f>IF('Expenditure- NHC'!L50="","",'Expenditure- NHC'!L50)</f>
        <v>2194703</v>
      </c>
      <c r="J50" s="199">
        <f>IF('Expenditure - WHC'!L50="","",'Expenditure - WHC'!L50)</f>
        <v>2194703</v>
      </c>
      <c r="K50" s="216">
        <f t="shared" si="45"/>
        <v>0</v>
      </c>
      <c r="L50" s="220">
        <f t="shared" si="46"/>
        <v>0</v>
      </c>
      <c r="M50" s="214"/>
      <c r="N50" s="215"/>
    </row>
    <row r="51" spans="3:14" x14ac:dyDescent="0.2">
      <c r="C51" s="13"/>
      <c r="D51" s="19">
        <f t="shared" si="14"/>
        <v>41</v>
      </c>
      <c r="E51" s="187" t="str">
        <f>IF(OR('Services - NHC'!E50="",'Services - NHC'!E50="[Enter service]"),"",'Services - NHC'!E50)</f>
        <v>Growth &amp; Development</v>
      </c>
      <c r="F51" s="188" t="str">
        <f>IF(OR('Services - NHC'!F50="",'Services - NHC'!F50="[Select]"),"",'Services - NHC'!F50)</f>
        <v>EXTERNAL</v>
      </c>
      <c r="G51" s="200">
        <f>IF('Revenue - NHC'!S52="","",'Revenue - NHC'!S52)</f>
        <v>-589311.89</v>
      </c>
      <c r="H51" s="200">
        <f>IF('Revenue - WHC'!S52="","",'Revenue - WHC'!S52)</f>
        <v>-589311.89</v>
      </c>
      <c r="I51" s="200">
        <f>IF('Expenditure- NHC'!L51="","",'Expenditure- NHC'!L51)</f>
        <v>1253926.46</v>
      </c>
      <c r="J51" s="199">
        <f>IF('Expenditure - WHC'!L51="","",'Expenditure - WHC'!L51)</f>
        <v>1253926.46</v>
      </c>
      <c r="K51" s="216">
        <f t="shared" si="45"/>
        <v>0</v>
      </c>
      <c r="L51" s="220">
        <f t="shared" si="46"/>
        <v>0</v>
      </c>
      <c r="M51" s="214"/>
      <c r="N51" s="215"/>
    </row>
    <row r="52" spans="3:14" x14ac:dyDescent="0.2">
      <c r="C52" s="13"/>
      <c r="D52" s="19">
        <f t="shared" si="14"/>
        <v>42</v>
      </c>
      <c r="E52" s="187" t="str">
        <f>IF(OR('Services - NHC'!E51="",'Services - NHC'!E51="[Enter service]"),"",'Services - NHC'!E51)</f>
        <v>Growth Areas Planning</v>
      </c>
      <c r="F52" s="188" t="str">
        <f>IF(OR('Services - NHC'!F51="",'Services - NHC'!F51="[Select]"),"",'Services - NHC'!F51)</f>
        <v>EXTERNAL</v>
      </c>
      <c r="G52" s="200">
        <f>IF('Revenue - NHC'!S53="","",'Revenue - NHC'!S53)</f>
        <v>0</v>
      </c>
      <c r="H52" s="200">
        <f>IF('Revenue - WHC'!S53="","",'Revenue - WHC'!S53)</f>
        <v>0</v>
      </c>
      <c r="I52" s="200">
        <f>IF('Expenditure- NHC'!L52="","",'Expenditure- NHC'!L52)</f>
        <v>587182.5</v>
      </c>
      <c r="J52" s="199">
        <f>IF('Expenditure - WHC'!L52="","",'Expenditure - WHC'!L52)</f>
        <v>587182.5</v>
      </c>
      <c r="K52" s="216">
        <f t="shared" si="45"/>
        <v>0</v>
      </c>
      <c r="L52" s="220">
        <f t="shared" si="46"/>
        <v>0</v>
      </c>
      <c r="M52" s="214"/>
      <c r="N52" s="215"/>
    </row>
    <row r="53" spans="3:14" x14ac:dyDescent="0.2">
      <c r="C53" s="13"/>
      <c r="D53" s="89">
        <f t="shared" si="14"/>
        <v>43</v>
      </c>
      <c r="E53" s="187" t="str">
        <f>IF(OR('Services - NHC'!E52="",'Services - NHC'!E52="[Enter service]"),"",'Services - NHC'!E52)</f>
        <v>Home-Based Services</v>
      </c>
      <c r="F53" s="188" t="str">
        <f>IF(OR('Services - NHC'!F52="",'Services - NHC'!F52="[Select]"),"",'Services - NHC'!F52)</f>
        <v>EXTERNAL</v>
      </c>
      <c r="G53" s="200">
        <f>IF('Revenue - NHC'!S54="","",'Revenue - NHC'!S54)</f>
        <v>-8711579.4700000007</v>
      </c>
      <c r="H53" s="200">
        <f>IF('Revenue - WHC'!S54="","",'Revenue - WHC'!S54)</f>
        <v>-8711579.4700000007</v>
      </c>
      <c r="I53" s="200">
        <f>IF('Expenditure- NHC'!L53="","",'Expenditure- NHC'!L53)</f>
        <v>12442721.700000001</v>
      </c>
      <c r="J53" s="199">
        <f>IF('Expenditure - WHC'!L53="","",'Expenditure - WHC'!L53)</f>
        <v>12442721.700000001</v>
      </c>
      <c r="K53" s="216">
        <f t="shared" si="45"/>
        <v>0</v>
      </c>
      <c r="L53" s="220">
        <f t="shared" si="46"/>
        <v>0</v>
      </c>
      <c r="M53" s="214"/>
      <c r="N53" s="215"/>
    </row>
    <row r="54" spans="3:14" x14ac:dyDescent="0.2">
      <c r="C54" s="13"/>
      <c r="D54" s="19">
        <f t="shared" si="14"/>
        <v>44</v>
      </c>
      <c r="E54" s="187" t="str">
        <f>IF(OR('Services - NHC'!E53="",'Services - NHC'!E53="[Enter service]"),"",'Services - NHC'!E53)</f>
        <v>HR Services</v>
      </c>
      <c r="F54" s="188" t="str">
        <f>IF(OR('Services - NHC'!F53="",'Services - NHC'!F53="[Select]"),"",'Services - NHC'!F53)</f>
        <v>INTERNAL</v>
      </c>
      <c r="G54" s="200">
        <f>IF('Revenue - NHC'!S55="","",'Revenue - NHC'!S55)</f>
        <v>-30000</v>
      </c>
      <c r="H54" s="200">
        <f>IF('Revenue - WHC'!S55="","",'Revenue - WHC'!S55)</f>
        <v>-30000</v>
      </c>
      <c r="I54" s="200">
        <f>IF('Expenditure- NHC'!L54="","",'Expenditure- NHC'!L54)</f>
        <v>2097368.3200000003</v>
      </c>
      <c r="J54" s="199">
        <f>IF('Expenditure - WHC'!L54="","",'Expenditure - WHC'!L54)</f>
        <v>2097368.3200000003</v>
      </c>
      <c r="K54" s="216">
        <f t="shared" si="45"/>
        <v>0</v>
      </c>
      <c r="L54" s="220">
        <f t="shared" si="46"/>
        <v>0</v>
      </c>
      <c r="M54" s="214"/>
      <c r="N54" s="215"/>
    </row>
    <row r="55" spans="3:14" x14ac:dyDescent="0.2">
      <c r="C55" s="13"/>
      <c r="D55" s="19">
        <f t="shared" si="14"/>
        <v>45</v>
      </c>
      <c r="E55" s="187" t="str">
        <f>IF(OR('Services - NHC'!E54="",'Services - NHC'!E54="[Enter service]"),"",'Services - NHC'!E54)</f>
        <v>Information Management</v>
      </c>
      <c r="F55" s="188" t="str">
        <f>IF(OR('Services - NHC'!F54="",'Services - NHC'!F54="[Select]"),"",'Services - NHC'!F54)</f>
        <v>INTERNAL</v>
      </c>
      <c r="G55" s="200">
        <f>IF('Revenue - NHC'!S56="","",'Revenue - NHC'!S56)</f>
        <v>-2000</v>
      </c>
      <c r="H55" s="200">
        <f>IF('Revenue - WHC'!S56="","",'Revenue - WHC'!S56)</f>
        <v>-2000</v>
      </c>
      <c r="I55" s="200">
        <f>IF('Expenditure- NHC'!L55="","",'Expenditure- NHC'!L55)</f>
        <v>1994524.1099999999</v>
      </c>
      <c r="J55" s="199">
        <f>IF('Expenditure - WHC'!L55="","",'Expenditure - WHC'!L55)</f>
        <v>1994524.1099999999</v>
      </c>
      <c r="K55" s="216">
        <f t="shared" si="45"/>
        <v>0</v>
      </c>
      <c r="L55" s="220">
        <f t="shared" si="46"/>
        <v>0</v>
      </c>
      <c r="M55" s="214"/>
      <c r="N55" s="215"/>
    </row>
    <row r="56" spans="3:14" x14ac:dyDescent="0.2">
      <c r="C56" s="13"/>
      <c r="D56" s="89">
        <f t="shared" si="14"/>
        <v>46</v>
      </c>
      <c r="E56" s="187" t="str">
        <f>IF(OR('Services - NHC'!E55="",'Services - NHC'!E55="[Enter service]"),"",'Services - NHC'!E55)</f>
        <v>Information Technology Management</v>
      </c>
      <c r="F56" s="188" t="str">
        <f>IF(OR('Services - NHC'!F55="",'Services - NHC'!F55="[Select]"),"",'Services - NHC'!F55)</f>
        <v>MIXED</v>
      </c>
      <c r="G56" s="200">
        <f>IF('Revenue - NHC'!S57="","",'Revenue - NHC'!S57)</f>
        <v>0</v>
      </c>
      <c r="H56" s="200">
        <f>IF('Revenue - WHC'!S57="","",'Revenue - WHC'!S57)</f>
        <v>0</v>
      </c>
      <c r="I56" s="200">
        <f>IF('Expenditure- NHC'!L56="","",'Expenditure- NHC'!L56)</f>
        <v>286702.61</v>
      </c>
      <c r="J56" s="199">
        <f>IF('Expenditure - WHC'!L56="","",'Expenditure - WHC'!L56)</f>
        <v>286702.61</v>
      </c>
      <c r="K56" s="216">
        <f t="shared" si="45"/>
        <v>0</v>
      </c>
      <c r="L56" s="220">
        <f t="shared" si="46"/>
        <v>0</v>
      </c>
      <c r="M56" s="214"/>
      <c r="N56" s="215"/>
    </row>
    <row r="57" spans="3:14" x14ac:dyDescent="0.2">
      <c r="C57" s="13"/>
      <c r="D57" s="19">
        <f t="shared" si="14"/>
        <v>47</v>
      </c>
      <c r="E57" s="187" t="str">
        <f>IF(OR('Services - NHC'!E56="",'Services - NHC'!E56="[Enter service]"),"",'Services - NHC'!E56)</f>
        <v>Infrastructure Services Management</v>
      </c>
      <c r="F57" s="188" t="str">
        <f>IF(OR('Services - NHC'!F56="",'Services - NHC'!F56="[Select]"),"",'Services - NHC'!F56)</f>
        <v>INTERNAL</v>
      </c>
      <c r="G57" s="200">
        <f>IF('Revenue - NHC'!S58="","",'Revenue - NHC'!S58)</f>
        <v>0</v>
      </c>
      <c r="H57" s="200">
        <f>IF('Revenue - WHC'!S58="","",'Revenue - WHC'!S58)</f>
        <v>0</v>
      </c>
      <c r="I57" s="200">
        <f>IF('Expenditure- NHC'!L57="","",'Expenditure- NHC'!L57)</f>
        <v>350891.23</v>
      </c>
      <c r="J57" s="199">
        <f>IF('Expenditure - WHC'!L57="","",'Expenditure - WHC'!L57)</f>
        <v>350891.23</v>
      </c>
      <c r="K57" s="216">
        <f t="shared" si="45"/>
        <v>0</v>
      </c>
      <c r="L57" s="220">
        <f t="shared" si="46"/>
        <v>0</v>
      </c>
      <c r="M57" s="214"/>
      <c r="N57" s="215"/>
    </row>
    <row r="58" spans="3:14" x14ac:dyDescent="0.2">
      <c r="C58" s="13"/>
      <c r="D58" s="19">
        <f t="shared" si="14"/>
        <v>48</v>
      </c>
      <c r="E58" s="187" t="str">
        <f>IF(OR('Services - NHC'!E57="",'Services - NHC'!E57="[Enter service]"),"",'Services - NHC'!E57)</f>
        <v>Kindergarten Services</v>
      </c>
      <c r="F58" s="188" t="str">
        <f>IF(OR('Services - NHC'!F57="",'Services - NHC'!F57="[Select]"),"",'Services - NHC'!F57)</f>
        <v>EXTERNAL</v>
      </c>
      <c r="G58" s="200">
        <f>IF('Revenue - NHC'!S59="","",'Revenue - NHC'!S59)</f>
        <v>-16679311</v>
      </c>
      <c r="H58" s="200">
        <f>IF('Revenue - WHC'!S59="","",'Revenue - WHC'!S59)</f>
        <v>-16679311</v>
      </c>
      <c r="I58" s="200">
        <f>IF('Expenditure- NHC'!L58="","",'Expenditure- NHC'!L58)</f>
        <v>16656596.039999999</v>
      </c>
      <c r="J58" s="199">
        <f>IF('Expenditure - WHC'!L58="","",'Expenditure - WHC'!L58)</f>
        <v>16656596.039999999</v>
      </c>
      <c r="K58" s="216">
        <f t="shared" si="45"/>
        <v>0</v>
      </c>
      <c r="L58" s="220">
        <f t="shared" si="46"/>
        <v>0</v>
      </c>
      <c r="M58" s="214"/>
      <c r="N58" s="215"/>
    </row>
    <row r="59" spans="3:14" x14ac:dyDescent="0.2">
      <c r="C59" s="13"/>
      <c r="D59" s="19">
        <f t="shared" si="14"/>
        <v>49</v>
      </c>
      <c r="E59" s="187" t="str">
        <f>IF(OR('Services - NHC'!E58="",'Services - NHC'!E58="[Enter service]"),"",'Services - NHC'!E58)</f>
        <v>Landfill Management</v>
      </c>
      <c r="F59" s="188" t="str">
        <f>IF(OR('Services - NHC'!F58="",'Services - NHC'!F58="[Select]"),"",'Services - NHC'!F58)</f>
        <v>EXTERNAL</v>
      </c>
      <c r="G59" s="200">
        <f>IF('Revenue - NHC'!S60="","",'Revenue - NHC'!S60)</f>
        <v>-52000</v>
      </c>
      <c r="H59" s="200">
        <f>IF('Revenue - WHC'!S60="","",'Revenue - WHC'!S60)</f>
        <v>-52000</v>
      </c>
      <c r="I59" s="200">
        <f>IF('Expenditure- NHC'!L59="","",'Expenditure- NHC'!L59)</f>
        <v>3580960.64</v>
      </c>
      <c r="J59" s="199">
        <f>IF('Expenditure - WHC'!L59="","",'Expenditure - WHC'!L59)</f>
        <v>3580960.64</v>
      </c>
      <c r="K59" s="216">
        <f t="shared" si="45"/>
        <v>0</v>
      </c>
      <c r="L59" s="220">
        <f t="shared" si="46"/>
        <v>0</v>
      </c>
      <c r="M59" s="214"/>
      <c r="N59" s="215"/>
    </row>
    <row r="60" spans="3:14" x14ac:dyDescent="0.2">
      <c r="C60" s="13"/>
      <c r="D60" s="89">
        <f t="shared" si="14"/>
        <v>50</v>
      </c>
      <c r="E60" s="187" t="str">
        <f>IF(OR('Services - NHC'!E59="",'Services - NHC'!E59="[Enter service]"),"",'Services - NHC'!E59)</f>
        <v>Landscape Design &amp; Construction</v>
      </c>
      <c r="F60" s="188" t="str">
        <f>IF(OR('Services - NHC'!F59="",'Services - NHC'!F59="[Select]"),"",'Services - NHC'!F59)</f>
        <v>EXTERNAL</v>
      </c>
      <c r="G60" s="200">
        <f>IF('Revenue - NHC'!S61="","",'Revenue - NHC'!S61)</f>
        <v>-294083</v>
      </c>
      <c r="H60" s="200">
        <f>IF('Revenue - WHC'!S61="","",'Revenue - WHC'!S61)</f>
        <v>-294083</v>
      </c>
      <c r="I60" s="200">
        <f>IF('Expenditure- NHC'!L60="","",'Expenditure- NHC'!L60)</f>
        <v>1301402.3500000001</v>
      </c>
      <c r="J60" s="199">
        <f>IF('Expenditure - WHC'!L60="","",'Expenditure - WHC'!L60)</f>
        <v>1301402.3500000001</v>
      </c>
      <c r="K60" s="216">
        <f t="shared" si="45"/>
        <v>0</v>
      </c>
      <c r="L60" s="220">
        <f t="shared" si="46"/>
        <v>0</v>
      </c>
      <c r="M60" s="214"/>
      <c r="N60" s="215"/>
    </row>
    <row r="61" spans="3:14" x14ac:dyDescent="0.2">
      <c r="C61" s="13"/>
      <c r="D61" s="19">
        <f t="shared" si="14"/>
        <v>51</v>
      </c>
      <c r="E61" s="187" t="str">
        <f>IF(OR('Services - NHC'!E60="",'Services - NHC'!E60="[Enter service]"),"",'Services - NHC'!E60)</f>
        <v>Landscape Services</v>
      </c>
      <c r="F61" s="188" t="str">
        <f>IF(OR('Services - NHC'!F60="",'Services - NHC'!F60="[Select]"),"",'Services - NHC'!F60)</f>
        <v>EXTERNAL</v>
      </c>
      <c r="G61" s="200">
        <f>IF('Revenue - NHC'!S62="","",'Revenue - NHC'!S62)</f>
        <v>-10000</v>
      </c>
      <c r="H61" s="200">
        <f>IF('Revenue - WHC'!S62="","",'Revenue - WHC'!S62)</f>
        <v>-10000</v>
      </c>
      <c r="I61" s="200">
        <f>IF('Expenditure- NHC'!L61="","",'Expenditure- NHC'!L61)</f>
        <v>5193636.54</v>
      </c>
      <c r="J61" s="199">
        <f>IF('Expenditure - WHC'!L61="","",'Expenditure - WHC'!L61)</f>
        <v>5193636.54</v>
      </c>
      <c r="K61" s="216">
        <f t="shared" si="45"/>
        <v>0</v>
      </c>
      <c r="L61" s="220">
        <f t="shared" si="46"/>
        <v>0</v>
      </c>
      <c r="M61" s="214"/>
      <c r="N61" s="215"/>
    </row>
    <row r="62" spans="3:14" ht="12.75" customHeight="1" x14ac:dyDescent="0.2">
      <c r="C62" s="13"/>
      <c r="D62" s="19">
        <f t="shared" si="14"/>
        <v>52</v>
      </c>
      <c r="E62" s="187" t="str">
        <f>IF(OR('Services - NHC'!E61="",'Services - NHC'!E61="[Enter service]"),"",'Services - NHC'!E61)</f>
        <v>Legal Services</v>
      </c>
      <c r="F62" s="188" t="str">
        <f>IF(OR('Services - NHC'!F61="",'Services - NHC'!F61="[Select]"),"",'Services - NHC'!F61)</f>
        <v>INTERNAL</v>
      </c>
      <c r="G62" s="200">
        <f>IF('Revenue - NHC'!S63="","",'Revenue - NHC'!S63)</f>
        <v>0</v>
      </c>
      <c r="H62" s="200">
        <f>IF('Revenue - WHC'!S63="","",'Revenue - WHC'!S63)</f>
        <v>0</v>
      </c>
      <c r="I62" s="200">
        <f>IF('Expenditure- NHC'!L62="","",'Expenditure- NHC'!L62)</f>
        <v>361861.32999999996</v>
      </c>
      <c r="J62" s="199">
        <f>IF('Expenditure - WHC'!L62="","",'Expenditure - WHC'!L62)</f>
        <v>361861.32999999996</v>
      </c>
      <c r="K62" s="216">
        <f t="shared" si="45"/>
        <v>0</v>
      </c>
      <c r="L62" s="220">
        <f t="shared" si="46"/>
        <v>0</v>
      </c>
      <c r="M62" s="214"/>
      <c r="N62" s="215"/>
    </row>
    <row r="63" spans="3:14" x14ac:dyDescent="0.2">
      <c r="C63" s="13"/>
      <c r="D63" s="19">
        <f t="shared" si="14"/>
        <v>53</v>
      </c>
      <c r="E63" s="187" t="str">
        <f>IF(OR('Services - NHC'!E62="",'Services - NHC'!E62="[Enter service]"),"",'Services - NHC'!E62)</f>
        <v>Libraries</v>
      </c>
      <c r="F63" s="188" t="str">
        <f>IF(OR('Services - NHC'!F62="",'Services - NHC'!F62="[Select]"),"",'Services - NHC'!F62)</f>
        <v>EXTERNAL</v>
      </c>
      <c r="G63" s="200">
        <f>IF('Revenue - NHC'!S64="","",'Revenue - NHC'!S64)</f>
        <v>0</v>
      </c>
      <c r="H63" s="200">
        <f>IF('Revenue - WHC'!S64="","",'Revenue - WHC'!S64)</f>
        <v>0</v>
      </c>
      <c r="I63" s="200">
        <f>IF('Expenditure- NHC'!L63="","",'Expenditure- NHC'!L63)</f>
        <v>5478039.4799999995</v>
      </c>
      <c r="J63" s="199">
        <f>IF('Expenditure - WHC'!L63="","",'Expenditure - WHC'!L63)</f>
        <v>5478039.4799999995</v>
      </c>
      <c r="K63" s="216">
        <f t="shared" si="45"/>
        <v>0</v>
      </c>
      <c r="L63" s="220">
        <f t="shared" si="46"/>
        <v>0</v>
      </c>
      <c r="M63" s="214"/>
      <c r="N63" s="215"/>
    </row>
    <row r="64" spans="3:14" x14ac:dyDescent="0.2">
      <c r="C64" s="13"/>
      <c r="D64" s="89">
        <f t="shared" si="14"/>
        <v>54</v>
      </c>
      <c r="E64" s="187" t="str">
        <f>IF(OR('Services - NHC'!E63="",'Services - NHC'!E63="[Enter service]"),"",'Services - NHC'!E63)</f>
        <v>Local Laws</v>
      </c>
      <c r="F64" s="188" t="str">
        <f>IF(OR('Services - NHC'!F63="",'Services - NHC'!F63="[Select]"),"",'Services - NHC'!F63)</f>
        <v>EXTERNAL</v>
      </c>
      <c r="G64" s="200">
        <f>IF('Revenue - NHC'!S65="","",'Revenue - NHC'!S65)</f>
        <v>-2901460</v>
      </c>
      <c r="H64" s="200">
        <f>IF('Revenue - WHC'!S65="","",'Revenue - WHC'!S65)</f>
        <v>-2901460</v>
      </c>
      <c r="I64" s="200">
        <f>IF('Expenditure- NHC'!L64="","",'Expenditure- NHC'!L64)</f>
        <v>3349012.0700000003</v>
      </c>
      <c r="J64" s="199">
        <f>IF('Expenditure - WHC'!L64="","",'Expenditure - WHC'!L64)</f>
        <v>3349012.0700000003</v>
      </c>
      <c r="K64" s="216">
        <f t="shared" si="45"/>
        <v>0</v>
      </c>
      <c r="L64" s="220">
        <f t="shared" si="46"/>
        <v>0</v>
      </c>
      <c r="M64" s="214"/>
      <c r="N64" s="215"/>
    </row>
    <row r="65" spans="3:14" ht="25.5" x14ac:dyDescent="0.2">
      <c r="C65" s="13"/>
      <c r="D65" s="19">
        <f t="shared" si="14"/>
        <v>55</v>
      </c>
      <c r="E65" s="187" t="str">
        <f>IF(OR('Services - NHC'!E64="",'Services - NHC'!E64="[Enter service]"),"",'Services - NHC'!E64)</f>
        <v>Maintain and manage council's fleet and plant</v>
      </c>
      <c r="F65" s="188" t="str">
        <f>IF(OR('Services - NHC'!F64="",'Services - NHC'!F64="[Select]"),"",'Services - NHC'!F64)</f>
        <v>INTERNAL</v>
      </c>
      <c r="G65" s="200">
        <f>IF('Revenue - NHC'!S66="","",'Revenue - NHC'!S66)</f>
        <v>-449500</v>
      </c>
      <c r="H65" s="200">
        <f>IF('Revenue - WHC'!S66="","",'Revenue - WHC'!S66)</f>
        <v>-449500</v>
      </c>
      <c r="I65" s="200">
        <f>IF('Expenditure- NHC'!L65="","",'Expenditure- NHC'!L65)</f>
        <v>235457.16999999998</v>
      </c>
      <c r="J65" s="199">
        <f>IF('Expenditure - WHC'!L65="","",'Expenditure - WHC'!L65)</f>
        <v>235457.16999999998</v>
      </c>
      <c r="K65" s="216">
        <f t="shared" si="45"/>
        <v>0</v>
      </c>
      <c r="L65" s="220">
        <f t="shared" si="46"/>
        <v>0</v>
      </c>
      <c r="M65" s="214"/>
      <c r="N65" s="215"/>
    </row>
    <row r="66" spans="3:14" x14ac:dyDescent="0.2">
      <c r="C66" s="13"/>
      <c r="D66" s="19">
        <f t="shared" si="14"/>
        <v>56</v>
      </c>
      <c r="E66" s="187" t="str">
        <f>IF(OR('Services - NHC'!E65="",'Services - NHC'!E65="[Enter service]"),"",'Services - NHC'!E65)</f>
        <v>Manager Building Services</v>
      </c>
      <c r="F66" s="188" t="str">
        <f>IF(OR('Services - NHC'!F65="",'Services - NHC'!F65="[Select]"),"",'Services - NHC'!F65)</f>
        <v>INTERNAL</v>
      </c>
      <c r="G66" s="200">
        <f>IF('Revenue - NHC'!S67="","",'Revenue - NHC'!S67)</f>
        <v>0</v>
      </c>
      <c r="H66" s="200">
        <f>IF('Revenue - WHC'!S67="","",'Revenue - WHC'!S67)</f>
        <v>0</v>
      </c>
      <c r="I66" s="200">
        <f>IF('Expenditure- NHC'!L66="","",'Expenditure- NHC'!L66)</f>
        <v>340462.4</v>
      </c>
      <c r="J66" s="199">
        <f>IF('Expenditure - WHC'!L66="","",'Expenditure - WHC'!L66)</f>
        <v>340462.4</v>
      </c>
      <c r="K66" s="216">
        <f t="shared" si="45"/>
        <v>0</v>
      </c>
      <c r="L66" s="220">
        <f t="shared" si="46"/>
        <v>0</v>
      </c>
      <c r="M66" s="214"/>
      <c r="N66" s="215"/>
    </row>
    <row r="67" spans="3:14" x14ac:dyDescent="0.2">
      <c r="C67" s="13"/>
      <c r="D67" s="89">
        <f t="shared" si="14"/>
        <v>57</v>
      </c>
      <c r="E67" s="187" t="str">
        <f>IF(OR('Services - NHC'!E66="",'Services - NHC'!E66="[Enter service]"),"",'Services - NHC'!E66)</f>
        <v>Maternal and Child Health</v>
      </c>
      <c r="F67" s="188" t="str">
        <f>IF(OR('Services - NHC'!F66="",'Services - NHC'!F66="[Select]"),"",'Services - NHC'!F66)</f>
        <v>EXTERNAL</v>
      </c>
      <c r="G67" s="200">
        <f>IF('Revenue - NHC'!S68="","",'Revenue - NHC'!S68)</f>
        <v>-3253010</v>
      </c>
      <c r="H67" s="200">
        <f>IF('Revenue - WHC'!S68="","",'Revenue - WHC'!S68)</f>
        <v>-3253010</v>
      </c>
      <c r="I67" s="200">
        <f>IF('Expenditure- NHC'!L67="","",'Expenditure- NHC'!L67)</f>
        <v>7456491.9500000002</v>
      </c>
      <c r="J67" s="199">
        <f>IF('Expenditure - WHC'!L67="","",'Expenditure - WHC'!L67)</f>
        <v>7456491.9500000002</v>
      </c>
      <c r="K67" s="216">
        <f t="shared" si="45"/>
        <v>0</v>
      </c>
      <c r="L67" s="220">
        <f t="shared" si="46"/>
        <v>0</v>
      </c>
      <c r="M67" s="214"/>
      <c r="N67" s="215"/>
    </row>
    <row r="68" spans="3:14" x14ac:dyDescent="0.2">
      <c r="C68" s="13"/>
      <c r="D68" s="19">
        <f t="shared" si="14"/>
        <v>58</v>
      </c>
      <c r="E68" s="187" t="str">
        <f>IF(OR('Services - NHC'!E67="",'Services - NHC'!E67="[Enter service]"),"",'Services - NHC'!E67)</f>
        <v>Network and Helpdesk</v>
      </c>
      <c r="F68" s="188" t="str">
        <f>IF(OR('Services - NHC'!F67="",'Services - NHC'!F67="[Select]"),"",'Services - NHC'!F67)</f>
        <v>INTERNAL</v>
      </c>
      <c r="G68" s="200">
        <f>IF('Revenue - NHC'!S69="","",'Revenue - NHC'!S69)</f>
        <v>-27000</v>
      </c>
      <c r="H68" s="200">
        <f>IF('Revenue - WHC'!S69="","",'Revenue - WHC'!S69)</f>
        <v>-27000</v>
      </c>
      <c r="I68" s="200">
        <f>IF('Expenditure- NHC'!L68="","",'Expenditure- NHC'!L68)</f>
        <v>3311293.59</v>
      </c>
      <c r="J68" s="199">
        <f>IF('Expenditure - WHC'!L68="","",'Expenditure - WHC'!L68)</f>
        <v>3311293.59</v>
      </c>
      <c r="K68" s="216">
        <f t="shared" si="45"/>
        <v>0</v>
      </c>
      <c r="L68" s="220">
        <f t="shared" si="46"/>
        <v>0</v>
      </c>
      <c r="M68" s="214"/>
      <c r="N68" s="215"/>
    </row>
    <row r="69" spans="3:14" x14ac:dyDescent="0.2">
      <c r="C69" s="13"/>
      <c r="D69" s="19">
        <f t="shared" si="14"/>
        <v>59</v>
      </c>
      <c r="E69" s="187" t="str">
        <f>IF(OR('Services - NHC'!E68="",'Services - NHC'!E68="[Enter service]"),"",'Services - NHC'!E68)</f>
        <v>Organisational Performance</v>
      </c>
      <c r="F69" s="188" t="str">
        <f>IF(OR('Services - NHC'!F68="",'Services - NHC'!F68="[Select]"),"",'Services - NHC'!F68)</f>
        <v>INTERNAL</v>
      </c>
      <c r="G69" s="200">
        <f>IF('Revenue - NHC'!S70="","",'Revenue - NHC'!S70)</f>
        <v>-73975</v>
      </c>
      <c r="H69" s="200">
        <f>IF('Revenue - WHC'!S70="","",'Revenue - WHC'!S70)</f>
        <v>-73975</v>
      </c>
      <c r="I69" s="200">
        <f>IF('Expenditure- NHC'!L69="","",'Expenditure- NHC'!L69)</f>
        <v>4036291.48</v>
      </c>
      <c r="J69" s="199">
        <f>IF('Expenditure - WHC'!L69="","",'Expenditure - WHC'!L69)</f>
        <v>4036291.48</v>
      </c>
      <c r="K69" s="216">
        <f t="shared" si="45"/>
        <v>0</v>
      </c>
      <c r="L69" s="220">
        <f t="shared" si="46"/>
        <v>0</v>
      </c>
      <c r="M69" s="214"/>
      <c r="N69" s="215"/>
    </row>
    <row r="70" spans="3:14" x14ac:dyDescent="0.2">
      <c r="C70" s="13"/>
      <c r="D70" s="19">
        <f t="shared" si="14"/>
        <v>60</v>
      </c>
      <c r="E70" s="187" t="str">
        <f>IF(OR('Services - NHC'!E69="",'Services - NHC'!E69="[Enter service]"),"",'Services - NHC'!E69)</f>
        <v>Parks &amp; Reserves Management</v>
      </c>
      <c r="F70" s="188" t="str">
        <f>IF(OR('Services - NHC'!F69="",'Services - NHC'!F69="[Select]"),"",'Services - NHC'!F69)</f>
        <v>INTERNAL</v>
      </c>
      <c r="G70" s="200">
        <f>IF('Revenue - NHC'!S71="","",'Revenue - NHC'!S71)</f>
        <v>0</v>
      </c>
      <c r="H70" s="200">
        <f>IF('Revenue - WHC'!S71="","",'Revenue - WHC'!S71)</f>
        <v>0</v>
      </c>
      <c r="I70" s="200">
        <f>IF('Expenditure- NHC'!L70="","",'Expenditure- NHC'!L70)</f>
        <v>234503.3</v>
      </c>
      <c r="J70" s="199">
        <f>IF('Expenditure - WHC'!L70="","",'Expenditure - WHC'!L70)</f>
        <v>234503.3</v>
      </c>
      <c r="K70" s="216">
        <f t="shared" si="45"/>
        <v>0</v>
      </c>
      <c r="L70" s="220">
        <f t="shared" si="46"/>
        <v>0</v>
      </c>
      <c r="M70" s="214"/>
      <c r="N70" s="215"/>
    </row>
    <row r="71" spans="3:14" x14ac:dyDescent="0.2">
      <c r="C71" s="13"/>
      <c r="D71" s="89">
        <f t="shared" si="14"/>
        <v>61</v>
      </c>
      <c r="E71" s="187" t="str">
        <f>IF(OR('Services - NHC'!E70="",'Services - NHC'!E70="[Enter service]"),"",'Services - NHC'!E70)</f>
        <v>Parks Services</v>
      </c>
      <c r="F71" s="188" t="str">
        <f>IF(OR('Services - NHC'!F70="",'Services - NHC'!F70="[Select]"),"",'Services - NHC'!F70)</f>
        <v>EXTERNAL</v>
      </c>
      <c r="G71" s="200">
        <f>IF('Revenue - NHC'!S72="","",'Revenue - NHC'!S72)</f>
        <v>-139000</v>
      </c>
      <c r="H71" s="200">
        <f>IF('Revenue - WHC'!S72="","",'Revenue - WHC'!S72)</f>
        <v>-139000</v>
      </c>
      <c r="I71" s="200">
        <f>IF('Expenditure- NHC'!L71="","",'Expenditure- NHC'!L71)</f>
        <v>11124096.219999999</v>
      </c>
      <c r="J71" s="199">
        <f>IF('Expenditure - WHC'!L71="","",'Expenditure - WHC'!L71)</f>
        <v>11124096.219999999</v>
      </c>
      <c r="K71" s="216">
        <f t="shared" si="45"/>
        <v>0</v>
      </c>
      <c r="L71" s="220">
        <f t="shared" si="46"/>
        <v>0</v>
      </c>
      <c r="M71" s="214"/>
      <c r="N71" s="215"/>
    </row>
    <row r="72" spans="3:14" ht="25.5" x14ac:dyDescent="0.2">
      <c r="C72" s="13"/>
      <c r="D72" s="19">
        <f t="shared" si="14"/>
        <v>62</v>
      </c>
      <c r="E72" s="187" t="str">
        <f>IF(OR('Services - NHC'!E71="",'Services - NHC'!E71="[Enter service]"),"",'Services - NHC'!E71)</f>
        <v>Planning and Development Divisional Management</v>
      </c>
      <c r="F72" s="188" t="str">
        <f>IF(OR('Services - NHC'!F71="",'Services - NHC'!F71="[Select]"),"",'Services - NHC'!F71)</f>
        <v>INTERNAL</v>
      </c>
      <c r="G72" s="200">
        <f>IF('Revenue - NHC'!S73="","",'Revenue - NHC'!S73)</f>
        <v>0</v>
      </c>
      <c r="H72" s="200">
        <f>IF('Revenue - WHC'!S73="","",'Revenue - WHC'!S73)</f>
        <v>0</v>
      </c>
      <c r="I72" s="200">
        <f>IF('Expenditure- NHC'!L72="","",'Expenditure- NHC'!L72)</f>
        <v>658630.66</v>
      </c>
      <c r="J72" s="199">
        <f>IF('Expenditure - WHC'!L72="","",'Expenditure - WHC'!L72)</f>
        <v>658630.66</v>
      </c>
      <c r="K72" s="216">
        <f t="shared" si="45"/>
        <v>0</v>
      </c>
      <c r="L72" s="220">
        <f t="shared" si="46"/>
        <v>0</v>
      </c>
      <c r="M72" s="214"/>
      <c r="N72" s="215"/>
    </row>
    <row r="73" spans="3:14" x14ac:dyDescent="0.2">
      <c r="C73" s="13"/>
      <c r="D73" s="19">
        <f t="shared" si="14"/>
        <v>63</v>
      </c>
      <c r="E73" s="187" t="str">
        <f>IF(OR('Services - NHC'!E72="",'Services - NHC'!E72="[Enter service]"),"",'Services - NHC'!E72)</f>
        <v>Planning Management</v>
      </c>
      <c r="F73" s="188" t="str">
        <f>IF(OR('Services - NHC'!F72="",'Services - NHC'!F72="[Select]"),"",'Services - NHC'!F72)</f>
        <v>INTERNAL</v>
      </c>
      <c r="G73" s="200">
        <f>IF('Revenue - NHC'!S74="","",'Revenue - NHC'!S74)</f>
        <v>0</v>
      </c>
      <c r="H73" s="200">
        <f>IF('Revenue - WHC'!S74="","",'Revenue - WHC'!S74)</f>
        <v>0</v>
      </c>
      <c r="I73" s="200">
        <f>IF('Expenditure- NHC'!L73="","",'Expenditure- NHC'!L73)</f>
        <v>664978.42000000004</v>
      </c>
      <c r="J73" s="199">
        <f>IF('Expenditure - WHC'!L73="","",'Expenditure - WHC'!L73)</f>
        <v>664978.42000000004</v>
      </c>
      <c r="K73" s="216">
        <f t="shared" si="45"/>
        <v>0</v>
      </c>
      <c r="L73" s="220">
        <f t="shared" si="46"/>
        <v>0</v>
      </c>
      <c r="M73" s="214"/>
      <c r="N73" s="215"/>
    </row>
    <row r="74" spans="3:14" ht="25.5" x14ac:dyDescent="0.2">
      <c r="C74" s="13"/>
      <c r="D74" s="19">
        <f t="shared" si="14"/>
        <v>64</v>
      </c>
      <c r="E74" s="187" t="str">
        <f>IF(OR('Services - NHC'!E73="",'Services - NHC'!E73="[Enter service]"),"",'Services - NHC'!E73)</f>
        <v>Property Rates &amp; Valuation Management</v>
      </c>
      <c r="F74" s="188" t="str">
        <f>IF(OR('Services - NHC'!F73="",'Services - NHC'!F73="[Select]"),"",'Services - NHC'!F73)</f>
        <v>INTERNAL</v>
      </c>
      <c r="G74" s="200">
        <f>IF('Revenue - NHC'!S75="","",'Revenue - NHC'!S75)</f>
        <v>0</v>
      </c>
      <c r="H74" s="200">
        <f>IF('Revenue - WHC'!S75="","",'Revenue - WHC'!S75)</f>
        <v>0</v>
      </c>
      <c r="I74" s="200">
        <f>IF('Expenditure- NHC'!L74="","",'Expenditure- NHC'!L74)</f>
        <v>313166.63</v>
      </c>
      <c r="J74" s="199">
        <f>IF('Expenditure - WHC'!L74="","",'Expenditure - WHC'!L74)</f>
        <v>313166.63</v>
      </c>
      <c r="K74" s="216">
        <f t="shared" si="45"/>
        <v>0</v>
      </c>
      <c r="L74" s="220">
        <f t="shared" si="46"/>
        <v>0</v>
      </c>
      <c r="M74" s="214"/>
      <c r="N74" s="215"/>
    </row>
    <row r="75" spans="3:14" x14ac:dyDescent="0.2">
      <c r="C75" s="13"/>
      <c r="D75" s="89">
        <f t="shared" si="14"/>
        <v>65</v>
      </c>
      <c r="E75" s="187" t="str">
        <f>IF(OR('Services - NHC'!E74="",'Services - NHC'!E74="[Enter service]"),"",'Services - NHC'!E74)</f>
        <v>Property Services</v>
      </c>
      <c r="F75" s="188" t="str">
        <f>IF(OR('Services - NHC'!F74="",'Services - NHC'!F74="[Select]"),"",'Services - NHC'!F74)</f>
        <v>EXTERNAL</v>
      </c>
      <c r="G75" s="200">
        <f>IF('Revenue - NHC'!S76="","",'Revenue - NHC'!S76)</f>
        <v>-1796447.05</v>
      </c>
      <c r="H75" s="200">
        <f>IF('Revenue - WHC'!S76="","",'Revenue - WHC'!S76)</f>
        <v>-1796447.05</v>
      </c>
      <c r="I75" s="200">
        <f>IF('Expenditure- NHC'!L75="","",'Expenditure- NHC'!L75)</f>
        <v>2024735.8</v>
      </c>
      <c r="J75" s="199">
        <f>IF('Expenditure - WHC'!L75="","",'Expenditure - WHC'!L75)</f>
        <v>2024735.8</v>
      </c>
      <c r="K75" s="216">
        <f t="shared" si="45"/>
        <v>0</v>
      </c>
      <c r="L75" s="220">
        <f t="shared" si="46"/>
        <v>0</v>
      </c>
      <c r="M75" s="214"/>
      <c r="N75" s="215"/>
    </row>
    <row r="76" spans="3:14" x14ac:dyDescent="0.2">
      <c r="C76" s="13"/>
      <c r="D76" s="19">
        <f t="shared" si="14"/>
        <v>66</v>
      </c>
      <c r="E76" s="187" t="str">
        <f>IF(OR('Services - NHC'!E75="",'Services - NHC'!E75="[Enter service]"),"",'Services - NHC'!E75)</f>
        <v>Public Health</v>
      </c>
      <c r="F76" s="188" t="str">
        <f>IF(OR('Services - NHC'!F75="",'Services - NHC'!F75="[Select]"),"",'Services - NHC'!F75)</f>
        <v>EXTERNAL</v>
      </c>
      <c r="G76" s="200">
        <f>IF('Revenue - NHC'!S77="","",'Revenue - NHC'!S77)</f>
        <v>-976486.19</v>
      </c>
      <c r="H76" s="200">
        <f>IF('Revenue - WHC'!S77="","",'Revenue - WHC'!S77)</f>
        <v>-976486.19</v>
      </c>
      <c r="I76" s="200">
        <f>IF('Expenditure- NHC'!L76="","",'Expenditure- NHC'!L76)</f>
        <v>2348468.63</v>
      </c>
      <c r="J76" s="199">
        <f>IF('Expenditure - WHC'!L76="","",'Expenditure - WHC'!L76)</f>
        <v>2348468.63</v>
      </c>
      <c r="K76" s="216">
        <f t="shared" si="45"/>
        <v>0</v>
      </c>
      <c r="L76" s="220">
        <f t="shared" si="46"/>
        <v>0</v>
      </c>
      <c r="M76" s="214"/>
      <c r="N76" s="215"/>
    </row>
    <row r="77" spans="3:14" x14ac:dyDescent="0.2">
      <c r="C77" s="13"/>
      <c r="D77" s="19">
        <f t="shared" si="14"/>
        <v>67</v>
      </c>
      <c r="E77" s="187" t="str">
        <f>IF(OR('Services - NHC'!E76="",'Services - NHC'!E76="[Enter service]"),"",'Services - NHC'!E76)</f>
        <v>Public Lighting</v>
      </c>
      <c r="F77" s="188" t="str">
        <f>IF(OR('Services - NHC'!F76="",'Services - NHC'!F76="[Select]"),"",'Services - NHC'!F76)</f>
        <v>EXTERNAL</v>
      </c>
      <c r="G77" s="200">
        <f>IF('Revenue - NHC'!S78="","",'Revenue - NHC'!S78)</f>
        <v>0</v>
      </c>
      <c r="H77" s="200">
        <f>IF('Revenue - WHC'!S78="","",'Revenue - WHC'!S78)</f>
        <v>0</v>
      </c>
      <c r="I77" s="200">
        <f>IF('Expenditure- NHC'!L77="","",'Expenditure- NHC'!L77)</f>
        <v>4023781.78</v>
      </c>
      <c r="J77" s="199">
        <f>IF('Expenditure - WHC'!L77="","",'Expenditure - WHC'!L77)</f>
        <v>4023781.78</v>
      </c>
      <c r="K77" s="216">
        <f t="shared" si="45"/>
        <v>0</v>
      </c>
      <c r="L77" s="220">
        <f t="shared" si="46"/>
        <v>0</v>
      </c>
      <c r="M77" s="214"/>
      <c r="N77" s="215"/>
    </row>
    <row r="78" spans="3:14" x14ac:dyDescent="0.2">
      <c r="C78" s="13"/>
      <c r="D78" s="89">
        <f t="shared" si="14"/>
        <v>68</v>
      </c>
      <c r="E78" s="187" t="str">
        <f>IF(OR('Services - NHC'!E77="",'Services - NHC'!E77="[Enter service]"),"",'Services - NHC'!E77)</f>
        <v>Rates &amp; Valuation</v>
      </c>
      <c r="F78" s="188" t="str">
        <f>IF(OR('Services - NHC'!F77="",'Services - NHC'!F77="[Select]"),"",'Services - NHC'!F77)</f>
        <v>EXTERNAL</v>
      </c>
      <c r="G78" s="200">
        <f>IF('Revenue - NHC'!S79="","",'Revenue - NHC'!S79)</f>
        <v>-2980893.94</v>
      </c>
      <c r="H78" s="200">
        <f>IF('Revenue - WHC'!S79="","",'Revenue - WHC'!S79)</f>
        <v>-2980893.94</v>
      </c>
      <c r="I78" s="200">
        <f>IF('Expenditure- NHC'!L78="","",'Expenditure- NHC'!L78)</f>
        <v>2762904.48</v>
      </c>
      <c r="J78" s="199">
        <f>IF('Expenditure - WHC'!L78="","",'Expenditure - WHC'!L78)</f>
        <v>2762904.48</v>
      </c>
      <c r="K78" s="216">
        <f t="shared" si="45"/>
        <v>0</v>
      </c>
      <c r="L78" s="220">
        <f t="shared" si="46"/>
        <v>0</v>
      </c>
      <c r="M78" s="214"/>
      <c r="N78" s="215"/>
    </row>
    <row r="79" spans="3:14" x14ac:dyDescent="0.2">
      <c r="C79" s="13"/>
      <c r="D79" s="19">
        <f t="shared" si="14"/>
        <v>69</v>
      </c>
      <c r="E79" s="187" t="str">
        <f>IF(OR('Services - NHC'!E78="",'Services - NHC'!E78="[Enter service]"),"",'Services - NHC'!E78)</f>
        <v>Recreation Planning</v>
      </c>
      <c r="F79" s="188" t="str">
        <f>IF(OR('Services - NHC'!F78="",'Services - NHC'!F78="[Select]"),"",'Services - NHC'!F78)</f>
        <v>EXTERNAL</v>
      </c>
      <c r="G79" s="200">
        <f>IF('Revenue - NHC'!S80="","",'Revenue - NHC'!S80)</f>
        <v>0</v>
      </c>
      <c r="H79" s="200">
        <f>IF('Revenue - WHC'!S80="","",'Revenue - WHC'!S80)</f>
        <v>0</v>
      </c>
      <c r="I79" s="200">
        <f>IF('Expenditure- NHC'!L79="","",'Expenditure- NHC'!L79)</f>
        <v>441035.71</v>
      </c>
      <c r="J79" s="199">
        <f>IF('Expenditure - WHC'!L79="","",'Expenditure - WHC'!L79)</f>
        <v>441035.71</v>
      </c>
      <c r="K79" s="216">
        <f t="shared" si="45"/>
        <v>0</v>
      </c>
      <c r="L79" s="220">
        <f t="shared" si="46"/>
        <v>0</v>
      </c>
      <c r="M79" s="214"/>
      <c r="N79" s="215"/>
    </row>
    <row r="80" spans="3:14" x14ac:dyDescent="0.2">
      <c r="C80" s="13"/>
      <c r="D80" s="19">
        <f t="shared" ref="D80:D143" si="49">D79+1</f>
        <v>70</v>
      </c>
      <c r="E80" s="187" t="str">
        <f>IF(OR('Services - NHC'!E79="",'Services - NHC'!E79="[Enter service]"),"",'Services - NHC'!E79)</f>
        <v>Roads and Construction Management</v>
      </c>
      <c r="F80" s="188" t="str">
        <f>IF(OR('Services - NHC'!F79="",'Services - NHC'!F79="[Select]"),"",'Services - NHC'!F79)</f>
        <v>INTERNAL</v>
      </c>
      <c r="G80" s="200">
        <f>IF('Revenue - NHC'!S81="","",'Revenue - NHC'!S81)</f>
        <v>-2000</v>
      </c>
      <c r="H80" s="200">
        <f>IF('Revenue - WHC'!S81="","",'Revenue - WHC'!S81)</f>
        <v>-2000</v>
      </c>
      <c r="I80" s="200">
        <f>IF('Expenditure- NHC'!L80="","",'Expenditure- NHC'!L80)</f>
        <v>1020150.21</v>
      </c>
      <c r="J80" s="199">
        <f>IF('Expenditure - WHC'!L80="","",'Expenditure - WHC'!L80)</f>
        <v>1020150.21</v>
      </c>
      <c r="K80" s="216">
        <f t="shared" si="45"/>
        <v>0</v>
      </c>
      <c r="L80" s="220">
        <f t="shared" si="46"/>
        <v>0</v>
      </c>
      <c r="M80" s="214"/>
      <c r="N80" s="215"/>
    </row>
    <row r="81" spans="3:14" ht="25.5" x14ac:dyDescent="0.2">
      <c r="C81" s="13"/>
      <c r="D81" s="19">
        <f t="shared" si="49"/>
        <v>71</v>
      </c>
      <c r="E81" s="187" t="str">
        <f>IF(OR('Services - NHC'!E80="",'Services - NHC'!E80="[Enter service]"),"",'Services - NHC'!E80)</f>
        <v>Maintenance of Roads, Drains and Paths</v>
      </c>
      <c r="F81" s="188" t="str">
        <f>IF(OR('Services - NHC'!F80="",'Services - NHC'!F80="[Select]"),"",'Services - NHC'!F80)</f>
        <v>EXTERNAL</v>
      </c>
      <c r="G81" s="200">
        <f>IF('Revenue - NHC'!S82="","",'Revenue - NHC'!S82)</f>
        <v>-686500</v>
      </c>
      <c r="H81" s="200">
        <f>IF('Revenue - WHC'!S82="","",'Revenue - WHC'!S82)</f>
        <v>-686500</v>
      </c>
      <c r="I81" s="200">
        <f>IF('Expenditure- NHC'!L81="","",'Expenditure- NHC'!L81)</f>
        <v>10995508.529999999</v>
      </c>
      <c r="J81" s="199">
        <f>IF('Expenditure - WHC'!L81="","",'Expenditure - WHC'!L81)</f>
        <v>10995508.529999999</v>
      </c>
      <c r="K81" s="216">
        <f t="shared" si="45"/>
        <v>0</v>
      </c>
      <c r="L81" s="220">
        <f t="shared" si="46"/>
        <v>0</v>
      </c>
      <c r="M81" s="214"/>
      <c r="N81" s="215"/>
    </row>
    <row r="82" spans="3:14" x14ac:dyDescent="0.2">
      <c r="C82" s="13"/>
      <c r="D82" s="89">
        <f t="shared" si="49"/>
        <v>72</v>
      </c>
      <c r="E82" s="187" t="str">
        <f>IF(OR('Services - NHC'!E81="",'Services - NHC'!E81="[Enter service]"),"",'Services - NHC'!E81)</f>
        <v>School Crossing</v>
      </c>
      <c r="F82" s="188" t="str">
        <f>IF(OR('Services - NHC'!F81="",'Services - NHC'!F81="[Select]"),"",'Services - NHC'!F81)</f>
        <v>EXTERNAL</v>
      </c>
      <c r="G82" s="200">
        <f>IF('Revenue - NHC'!S83="","",'Revenue - NHC'!S83)</f>
        <v>-634000</v>
      </c>
      <c r="H82" s="200">
        <f>IF('Revenue - WHC'!S83="","",'Revenue - WHC'!S83)</f>
        <v>-634000</v>
      </c>
      <c r="I82" s="200">
        <f>IF('Expenditure- NHC'!L82="","",'Expenditure- NHC'!L82)</f>
        <v>2730353.09</v>
      </c>
      <c r="J82" s="199">
        <f>IF('Expenditure - WHC'!L82="","",'Expenditure - WHC'!L82)</f>
        <v>2730353.09</v>
      </c>
      <c r="K82" s="216">
        <f t="shared" si="45"/>
        <v>0</v>
      </c>
      <c r="L82" s="220">
        <f t="shared" si="46"/>
        <v>0</v>
      </c>
      <c r="M82" s="214"/>
      <c r="N82" s="215"/>
    </row>
    <row r="83" spans="3:14" x14ac:dyDescent="0.2">
      <c r="C83" s="13"/>
      <c r="D83" s="19">
        <f t="shared" si="49"/>
        <v>73</v>
      </c>
      <c r="E83" s="187" t="str">
        <f>IF(OR('Services - NHC'!E82="",'Services - NHC'!E82="[Enter service]"),"",'Services - NHC'!E82)</f>
        <v>Sports and Leisure Facilities</v>
      </c>
      <c r="F83" s="188" t="str">
        <f>IF(OR('Services - NHC'!F82="",'Services - NHC'!F82="[Select]"),"",'Services - NHC'!F82)</f>
        <v>EXTERNAL</v>
      </c>
      <c r="G83" s="200">
        <f>IF('Revenue - NHC'!S84="","",'Revenue - NHC'!S84)</f>
        <v>-3015326.3</v>
      </c>
      <c r="H83" s="200">
        <f>IF('Revenue - WHC'!S84="","",'Revenue - WHC'!S84)</f>
        <v>-3015326.3</v>
      </c>
      <c r="I83" s="200">
        <f>IF('Expenditure- NHC'!L83="","",'Expenditure- NHC'!L83)</f>
        <v>4919515.3499999996</v>
      </c>
      <c r="J83" s="199">
        <f>IF('Expenditure - WHC'!L83="","",'Expenditure - WHC'!L83)</f>
        <v>4919515.3499999996</v>
      </c>
      <c r="K83" s="216">
        <f t="shared" si="45"/>
        <v>0</v>
      </c>
      <c r="L83" s="220">
        <f t="shared" si="46"/>
        <v>0</v>
      </c>
      <c r="M83" s="214"/>
      <c r="N83" s="215"/>
    </row>
    <row r="84" spans="3:14" x14ac:dyDescent="0.2">
      <c r="C84" s="13"/>
      <c r="D84" s="19">
        <f t="shared" si="49"/>
        <v>74</v>
      </c>
      <c r="E84" s="187" t="str">
        <f>IF(OR('Services - NHC'!E83="",'Services - NHC'!E83="[Enter service]"),"",'Services - NHC'!E83)</f>
        <v>Sports &amp; Leisure Management</v>
      </c>
      <c r="F84" s="188" t="str">
        <f>IF(OR('Services - NHC'!F83="",'Services - NHC'!F83="[Select]"),"",'Services - NHC'!F83)</f>
        <v>INTERNAL</v>
      </c>
      <c r="G84" s="200">
        <f>IF('Revenue - NHC'!S85="","",'Revenue - NHC'!S85)</f>
        <v>0</v>
      </c>
      <c r="H84" s="200">
        <f>IF('Revenue - WHC'!S85="","",'Revenue - WHC'!S85)</f>
        <v>0</v>
      </c>
      <c r="I84" s="200">
        <f>IF('Expenditure- NHC'!L84="","",'Expenditure- NHC'!L84)</f>
        <v>360819.35</v>
      </c>
      <c r="J84" s="199">
        <f>IF('Expenditure - WHC'!L84="","",'Expenditure - WHC'!L84)</f>
        <v>360819.35</v>
      </c>
      <c r="K84" s="216">
        <f t="shared" si="45"/>
        <v>0</v>
      </c>
      <c r="L84" s="220">
        <f t="shared" si="46"/>
        <v>0</v>
      </c>
      <c r="M84" s="214"/>
      <c r="N84" s="215"/>
    </row>
    <row r="85" spans="3:14" x14ac:dyDescent="0.2">
      <c r="C85" s="13"/>
      <c r="D85" s="19">
        <f t="shared" si="49"/>
        <v>75</v>
      </c>
      <c r="E85" s="187" t="str">
        <f>IF(OR('Services - NHC'!E84="",'Services - NHC'!E84="[Enter service]"),"",'Services - NHC'!E84)</f>
        <v>Sports Club Liaison Services</v>
      </c>
      <c r="F85" s="188" t="str">
        <f>IF(OR('Services - NHC'!F84="",'Services - NHC'!F84="[Select]"),"",'Services - NHC'!F84)</f>
        <v>EXTERNAL</v>
      </c>
      <c r="G85" s="200">
        <f>IF('Revenue - NHC'!S86="","",'Revenue - NHC'!S86)</f>
        <v>-80500</v>
      </c>
      <c r="H85" s="200">
        <f>IF('Revenue - WHC'!S86="","",'Revenue - WHC'!S86)</f>
        <v>-80500</v>
      </c>
      <c r="I85" s="200">
        <f>IF('Expenditure- NHC'!L85="","",'Expenditure- NHC'!L85)</f>
        <v>964760.93</v>
      </c>
      <c r="J85" s="199">
        <f>IF('Expenditure - WHC'!L85="","",'Expenditure - WHC'!L85)</f>
        <v>964760.93</v>
      </c>
      <c r="K85" s="216">
        <f t="shared" si="45"/>
        <v>0</v>
      </c>
      <c r="L85" s="220">
        <f t="shared" si="46"/>
        <v>0</v>
      </c>
      <c r="M85" s="214"/>
      <c r="N85" s="215"/>
    </row>
    <row r="86" spans="3:14" x14ac:dyDescent="0.2">
      <c r="C86" s="13"/>
      <c r="D86" s="89">
        <f t="shared" si="49"/>
        <v>76</v>
      </c>
      <c r="E86" s="187" t="str">
        <f>IF(OR('Services - NHC'!E85="",'Services - NHC'!E85="[Enter service]"),"",'Services - NHC'!E85)</f>
        <v>Statutory Planning</v>
      </c>
      <c r="F86" s="188" t="str">
        <f>IF(OR('Services - NHC'!F85="",'Services - NHC'!F85="[Select]"),"",'Services - NHC'!F85)</f>
        <v>EXTERNAL</v>
      </c>
      <c r="G86" s="200">
        <f>IF('Revenue - NHC'!S87="","",'Revenue - NHC'!S87)</f>
        <v>-1198570</v>
      </c>
      <c r="H86" s="200">
        <f>IF('Revenue - WHC'!S87="","",'Revenue - WHC'!S87)</f>
        <v>-1198570</v>
      </c>
      <c r="I86" s="200">
        <f>IF('Expenditure- NHC'!L86="","",'Expenditure- NHC'!L86)</f>
        <v>3702311.63</v>
      </c>
      <c r="J86" s="199">
        <f>IF('Expenditure - WHC'!L86="","",'Expenditure - WHC'!L86)</f>
        <v>3702311.63</v>
      </c>
      <c r="K86" s="216">
        <f t="shared" si="45"/>
        <v>0</v>
      </c>
      <c r="L86" s="220">
        <f t="shared" si="46"/>
        <v>0</v>
      </c>
      <c r="M86" s="214"/>
      <c r="N86" s="215"/>
    </row>
    <row r="87" spans="3:14" x14ac:dyDescent="0.2">
      <c r="C87" s="13"/>
      <c r="D87" s="19">
        <f t="shared" si="49"/>
        <v>77</v>
      </c>
      <c r="E87" s="187" t="str">
        <f>IF(OR('Services - NHC'!E86="",'Services - NHC'!E86="[Enter service]"),"",'Services - NHC'!E86)</f>
        <v>Stormwater Management</v>
      </c>
      <c r="F87" s="188" t="str">
        <f>IF(OR('Services - NHC'!F86="",'Services - NHC'!F86="[Select]"),"",'Services - NHC'!F86)</f>
        <v>EXTERNAL</v>
      </c>
      <c r="G87" s="200">
        <f>IF('Revenue - NHC'!S88="","",'Revenue - NHC'!S88)</f>
        <v>-230000</v>
      </c>
      <c r="H87" s="200">
        <f>IF('Revenue - WHC'!S88="","",'Revenue - WHC'!S88)</f>
        <v>-230000</v>
      </c>
      <c r="I87" s="200">
        <f>IF('Expenditure- NHC'!L87="","",'Expenditure- NHC'!L87)</f>
        <v>527162.76</v>
      </c>
      <c r="J87" s="199">
        <f>IF('Expenditure - WHC'!L87="","",'Expenditure - WHC'!L87)</f>
        <v>527162.76</v>
      </c>
      <c r="K87" s="216">
        <f t="shared" si="45"/>
        <v>0</v>
      </c>
      <c r="L87" s="220">
        <f t="shared" si="46"/>
        <v>0</v>
      </c>
      <c r="M87" s="214"/>
      <c r="N87" s="215"/>
    </row>
    <row r="88" spans="3:14" x14ac:dyDescent="0.2">
      <c r="C88" s="13"/>
      <c r="D88" s="19">
        <f t="shared" si="49"/>
        <v>78</v>
      </c>
      <c r="E88" s="187" t="str">
        <f>IF(OR('Services - NHC'!E87="",'Services - NHC'!E87="[Enter service]"),"",'Services - NHC'!E87)</f>
        <v>Strategic and Environment Management</v>
      </c>
      <c r="F88" s="188" t="str">
        <f>IF(OR('Services - NHC'!F87="",'Services - NHC'!F87="[Select]"),"",'Services - NHC'!F87)</f>
        <v>INTERNAL</v>
      </c>
      <c r="G88" s="200">
        <f>IF('Revenue - NHC'!S89="","",'Revenue - NHC'!S89)</f>
        <v>0</v>
      </c>
      <c r="H88" s="200">
        <f>IF('Revenue - WHC'!S89="","",'Revenue - WHC'!S89)</f>
        <v>0</v>
      </c>
      <c r="I88" s="200">
        <f>IF('Expenditure- NHC'!L88="","",'Expenditure- NHC'!L88)</f>
        <v>702163.65</v>
      </c>
      <c r="J88" s="199">
        <f>IF('Expenditure - WHC'!L88="","",'Expenditure - WHC'!L88)</f>
        <v>702163.65</v>
      </c>
      <c r="K88" s="216">
        <f t="shared" si="45"/>
        <v>0</v>
      </c>
      <c r="L88" s="220">
        <f t="shared" si="46"/>
        <v>0</v>
      </c>
      <c r="M88" s="214"/>
      <c r="N88" s="215"/>
    </row>
    <row r="89" spans="3:14" x14ac:dyDescent="0.2">
      <c r="C89" s="13"/>
      <c r="D89" s="89">
        <f t="shared" si="49"/>
        <v>79</v>
      </c>
      <c r="E89" s="187" t="str">
        <f>IF(OR('Services - NHC'!E88="",'Services - NHC'!E88="[Enter service]"),"",'Services - NHC'!E88)</f>
        <v>Strategic Land Use Planning</v>
      </c>
      <c r="F89" s="188" t="str">
        <f>IF(OR('Services - NHC'!F88="",'Services - NHC'!F88="[Select]"),"",'Services - NHC'!F88)</f>
        <v>EXTERNAL</v>
      </c>
      <c r="G89" s="200">
        <f>IF('Revenue - NHC'!S90="","",'Revenue - NHC'!S90)</f>
        <v>-15000</v>
      </c>
      <c r="H89" s="200">
        <f>IF('Revenue - WHC'!S90="","",'Revenue - WHC'!S90)</f>
        <v>-15000</v>
      </c>
      <c r="I89" s="200">
        <f>IF('Expenditure- NHC'!L89="","",'Expenditure- NHC'!L89)</f>
        <v>1183451.51</v>
      </c>
      <c r="J89" s="199">
        <f>IF('Expenditure - WHC'!L89="","",'Expenditure - WHC'!L89)</f>
        <v>1183451.51</v>
      </c>
      <c r="K89" s="216">
        <f t="shared" si="45"/>
        <v>0</v>
      </c>
      <c r="L89" s="220">
        <f t="shared" si="46"/>
        <v>0</v>
      </c>
      <c r="M89" s="214"/>
      <c r="N89" s="215"/>
    </row>
    <row r="90" spans="3:14" x14ac:dyDescent="0.2">
      <c r="C90" s="13"/>
      <c r="D90" s="19">
        <f t="shared" si="49"/>
        <v>80</v>
      </c>
      <c r="E90" s="187" t="str">
        <f>IF(OR('Services - NHC'!E89="",'Services - NHC'!E89="[Enter service]"),"",'Services - NHC'!E89)</f>
        <v>Strengthening Communities</v>
      </c>
      <c r="F90" s="188" t="str">
        <f>IF(OR('Services - NHC'!F89="",'Services - NHC'!F89="[Select]"),"",'Services - NHC'!F89)</f>
        <v>EXTERNAL</v>
      </c>
      <c r="G90" s="200">
        <f>IF('Revenue - NHC'!S91="","",'Revenue - NHC'!S91)</f>
        <v>0</v>
      </c>
      <c r="H90" s="200">
        <f>IF('Revenue - WHC'!S91="","",'Revenue - WHC'!S91)</f>
        <v>0</v>
      </c>
      <c r="I90" s="200">
        <f>IF('Expenditure- NHC'!L90="","",'Expenditure- NHC'!L90)</f>
        <v>942045.91</v>
      </c>
      <c r="J90" s="199">
        <f>IF('Expenditure - WHC'!L90="","",'Expenditure - WHC'!L90)</f>
        <v>942045.91</v>
      </c>
      <c r="K90" s="216">
        <f t="shared" si="45"/>
        <v>0</v>
      </c>
      <c r="L90" s="220">
        <f t="shared" si="46"/>
        <v>0</v>
      </c>
      <c r="M90" s="214"/>
      <c r="N90" s="215"/>
    </row>
    <row r="91" spans="3:14" x14ac:dyDescent="0.2">
      <c r="C91" s="13"/>
      <c r="D91" s="19">
        <f t="shared" si="49"/>
        <v>81</v>
      </c>
      <c r="E91" s="187" t="str">
        <f>IF(OR('Services - NHC'!E90="",'Services - NHC'!E90="[Enter service]"),"",'Services - NHC'!E90)</f>
        <v>SubDivisions</v>
      </c>
      <c r="F91" s="188" t="str">
        <f>IF(OR('Services - NHC'!F90="",'Services - NHC'!F90="[Select]"),"",'Services - NHC'!F90)</f>
        <v>EXTERNAL</v>
      </c>
      <c r="G91" s="200">
        <f>IF('Revenue - NHC'!S92="","",'Revenue - NHC'!S92)</f>
        <v>-2300000</v>
      </c>
      <c r="H91" s="200">
        <f>IF('Revenue - WHC'!S92="","",'Revenue - WHC'!S92)</f>
        <v>-2300000</v>
      </c>
      <c r="I91" s="200">
        <f>IF('Expenditure- NHC'!L91="","",'Expenditure- NHC'!L91)</f>
        <v>682913.06</v>
      </c>
      <c r="J91" s="199">
        <f>IF('Expenditure - WHC'!L91="","",'Expenditure - WHC'!L91)</f>
        <v>682913.06</v>
      </c>
      <c r="K91" s="216">
        <f t="shared" si="45"/>
        <v>0</v>
      </c>
      <c r="L91" s="220">
        <f t="shared" si="46"/>
        <v>0</v>
      </c>
      <c r="M91" s="214"/>
      <c r="N91" s="215"/>
    </row>
    <row r="92" spans="3:14" ht="25.5" x14ac:dyDescent="0.2">
      <c r="C92" s="13"/>
      <c r="D92" s="19">
        <f t="shared" si="49"/>
        <v>82</v>
      </c>
      <c r="E92" s="187" t="str">
        <f>IF(OR('Services - NHC'!E91="",'Services - NHC'!E91="[Enter service]"),"",'Services - NHC'!E91)</f>
        <v>Supporting Diversity Access and Inclusion</v>
      </c>
      <c r="F92" s="188" t="str">
        <f>IF(OR('Services - NHC'!F91="",'Services - NHC'!F91="[Select]"),"",'Services - NHC'!F91)</f>
        <v>EXTERNAL</v>
      </c>
      <c r="G92" s="200">
        <f>IF('Revenue - NHC'!S93="","",'Revenue - NHC'!S93)</f>
        <v>-125195</v>
      </c>
      <c r="H92" s="200">
        <f>IF('Revenue - WHC'!S93="","",'Revenue - WHC'!S93)</f>
        <v>-125195</v>
      </c>
      <c r="I92" s="200">
        <f>IF('Expenditure- NHC'!L92="","",'Expenditure- NHC'!L92)</f>
        <v>544564.36</v>
      </c>
      <c r="J92" s="199">
        <f>IF('Expenditure - WHC'!L92="","",'Expenditure - WHC'!L92)</f>
        <v>544564.36</v>
      </c>
      <c r="K92" s="216">
        <f t="shared" si="45"/>
        <v>0</v>
      </c>
      <c r="L92" s="220">
        <f t="shared" si="46"/>
        <v>0</v>
      </c>
      <c r="M92" s="214"/>
      <c r="N92" s="215"/>
    </row>
    <row r="93" spans="3:14" x14ac:dyDescent="0.2">
      <c r="C93" s="13"/>
      <c r="D93" s="89">
        <f t="shared" si="49"/>
        <v>83</v>
      </c>
      <c r="E93" s="187" t="str">
        <f>IF(OR('Services - NHC'!E92="",'Services - NHC'!E92="[Enter service]"),"",'Services - NHC'!E92)</f>
        <v>Sustainable Environmental Development</v>
      </c>
      <c r="F93" s="188" t="str">
        <f>IF(OR('Services - NHC'!F92="",'Services - NHC'!F92="[Select]"),"",'Services - NHC'!F92)</f>
        <v>EXTERNAL</v>
      </c>
      <c r="G93" s="200">
        <f>IF('Revenue - NHC'!S94="","",'Revenue - NHC'!S94)</f>
        <v>-123730</v>
      </c>
      <c r="H93" s="200">
        <f>IF('Revenue - WHC'!S94="","",'Revenue - WHC'!S94)</f>
        <v>-123730</v>
      </c>
      <c r="I93" s="200">
        <f>IF('Expenditure- NHC'!L93="","",'Expenditure- NHC'!L93)</f>
        <v>1299690.06</v>
      </c>
      <c r="J93" s="199">
        <f>IF('Expenditure - WHC'!L93="","",'Expenditure - WHC'!L93)</f>
        <v>1299690.06</v>
      </c>
      <c r="K93" s="216">
        <f t="shared" si="45"/>
        <v>0</v>
      </c>
      <c r="L93" s="220">
        <f t="shared" si="46"/>
        <v>0</v>
      </c>
      <c r="M93" s="214"/>
      <c r="N93" s="215"/>
    </row>
    <row r="94" spans="3:14" x14ac:dyDescent="0.2">
      <c r="C94" s="13"/>
      <c r="D94" s="19">
        <f t="shared" si="49"/>
        <v>84</v>
      </c>
      <c r="E94" s="187" t="str">
        <f>IF(OR('Services - NHC'!E93="",'Services - NHC'!E93="[Enter service]"),"",'Services - NHC'!E93)</f>
        <v>Traffic &amp; Parking Management</v>
      </c>
      <c r="F94" s="188" t="str">
        <f>IF(OR('Services - NHC'!F93="",'Services - NHC'!F93="[Select]"),"",'Services - NHC'!F93)</f>
        <v>EXTERNAL</v>
      </c>
      <c r="G94" s="200">
        <f>IF('Revenue - NHC'!S95="","",'Revenue - NHC'!S95)</f>
        <v>-3750</v>
      </c>
      <c r="H94" s="200">
        <f>IF('Revenue - WHC'!S95="","",'Revenue - WHC'!S95)</f>
        <v>-3750</v>
      </c>
      <c r="I94" s="200">
        <f>IF('Expenditure- NHC'!L94="","",'Expenditure- NHC'!L94)</f>
        <v>601810.49</v>
      </c>
      <c r="J94" s="199">
        <f>IF('Expenditure - WHC'!L94="","",'Expenditure - WHC'!L94)</f>
        <v>601810.49</v>
      </c>
      <c r="K94" s="216">
        <f t="shared" si="45"/>
        <v>0</v>
      </c>
      <c r="L94" s="220">
        <f t="shared" si="46"/>
        <v>0</v>
      </c>
      <c r="M94" s="214"/>
      <c r="N94" s="215"/>
    </row>
    <row r="95" spans="3:14" ht="25.5" x14ac:dyDescent="0.2">
      <c r="C95" s="13"/>
      <c r="D95" s="19">
        <f t="shared" si="49"/>
        <v>85</v>
      </c>
      <c r="E95" s="187" t="str">
        <f>IF(OR('Services - NHC'!E94="",'Services - NHC'!E94="[Enter service]"),"",'Services - NHC'!E94)</f>
        <v>Transport Advocacy, Planning and Development</v>
      </c>
      <c r="F95" s="188" t="str">
        <f>IF(OR('Services - NHC'!F94="",'Services - NHC'!F94="[Select]"),"",'Services - NHC'!F94)</f>
        <v>EXTERNAL</v>
      </c>
      <c r="G95" s="200">
        <f>IF('Revenue - NHC'!S96="","",'Revenue - NHC'!S96)</f>
        <v>0</v>
      </c>
      <c r="H95" s="200">
        <f>IF('Revenue - WHC'!S96="","",'Revenue - WHC'!S96)</f>
        <v>0</v>
      </c>
      <c r="I95" s="200">
        <f>IF('Expenditure- NHC'!L95="","",'Expenditure- NHC'!L95)</f>
        <v>607031.17000000004</v>
      </c>
      <c r="J95" s="199">
        <f>IF('Expenditure - WHC'!L95="","",'Expenditure - WHC'!L95)</f>
        <v>607031.17000000004</v>
      </c>
      <c r="K95" s="216">
        <f t="shared" ref="K95:K150" si="50">IFERROR(H95-G95,"")</f>
        <v>0</v>
      </c>
      <c r="L95" s="220">
        <f t="shared" ref="L95:L150" si="51">IFERROR(J95-I95,"")</f>
        <v>0</v>
      </c>
      <c r="M95" s="214"/>
      <c r="N95" s="215"/>
    </row>
    <row r="96" spans="3:14" x14ac:dyDescent="0.2">
      <c r="C96" s="13"/>
      <c r="D96" s="19">
        <f t="shared" si="49"/>
        <v>86</v>
      </c>
      <c r="E96" s="187" t="str">
        <f>IF(OR('Services - NHC'!E95="",'Services - NHC'!E95="[Enter service]"),"",'Services - NHC'!E95)</f>
        <v>Transport Department Management</v>
      </c>
      <c r="F96" s="188" t="str">
        <f>IF(OR('Services - NHC'!F95="",'Services - NHC'!F95="[Select]"),"",'Services - NHC'!F95)</f>
        <v>INTERNAL</v>
      </c>
      <c r="G96" s="200">
        <f>IF('Revenue - NHC'!S97="","",'Revenue - NHC'!S97)</f>
        <v>0</v>
      </c>
      <c r="H96" s="200">
        <f>IF('Revenue - WHC'!S97="","",'Revenue - WHC'!S97)</f>
        <v>0</v>
      </c>
      <c r="I96" s="200">
        <f>IF('Expenditure- NHC'!L96="","",'Expenditure- NHC'!L96)</f>
        <v>438551.78</v>
      </c>
      <c r="J96" s="199">
        <f>IF('Expenditure - WHC'!L96="","",'Expenditure - WHC'!L96)</f>
        <v>438551.78</v>
      </c>
      <c r="K96" s="216">
        <f t="shared" si="50"/>
        <v>0</v>
      </c>
      <c r="L96" s="220">
        <f t="shared" si="51"/>
        <v>0</v>
      </c>
      <c r="M96" s="214"/>
      <c r="N96" s="215"/>
    </row>
    <row r="97" spans="3:14" x14ac:dyDescent="0.2">
      <c r="C97" s="13"/>
      <c r="D97" s="89">
        <f t="shared" si="49"/>
        <v>87</v>
      </c>
      <c r="E97" s="187" t="str">
        <f>IF(OR('Services - NHC'!E96="",'Services - NHC'!E96="[Enter service]"),"",'Services - NHC'!E96)</f>
        <v>Trees &amp; Horticulture</v>
      </c>
      <c r="F97" s="188" t="str">
        <f>IF(OR('Services - NHC'!F96="",'Services - NHC'!F96="[Select]"),"",'Services - NHC'!F96)</f>
        <v>EXTERNAL</v>
      </c>
      <c r="G97" s="200">
        <f>IF('Revenue - NHC'!S98="","",'Revenue - NHC'!S98)</f>
        <v>0</v>
      </c>
      <c r="H97" s="200">
        <f>IF('Revenue - WHC'!S98="","",'Revenue - WHC'!S98)</f>
        <v>0</v>
      </c>
      <c r="I97" s="200">
        <f>IF('Expenditure- NHC'!L97="","",'Expenditure- NHC'!L97)</f>
        <v>4592595.04</v>
      </c>
      <c r="J97" s="199">
        <f>IF('Expenditure - WHC'!L97="","",'Expenditure - WHC'!L97)</f>
        <v>4592595.04</v>
      </c>
      <c r="K97" s="216">
        <f t="shared" si="50"/>
        <v>0</v>
      </c>
      <c r="L97" s="220">
        <f t="shared" si="51"/>
        <v>0</v>
      </c>
      <c r="M97" s="214"/>
      <c r="N97" s="215"/>
    </row>
    <row r="98" spans="3:14" x14ac:dyDescent="0.2">
      <c r="C98" s="13"/>
      <c r="D98" s="19">
        <f t="shared" si="49"/>
        <v>88</v>
      </c>
      <c r="E98" s="187" t="str">
        <f>IF(OR('Services - NHC'!E97="",'Services - NHC'!E97="[Enter service]"),"",'Services - NHC'!E97)</f>
        <v>Waste and Landfill Management</v>
      </c>
      <c r="F98" s="188" t="str">
        <f>IF(OR('Services - NHC'!F97="",'Services - NHC'!F97="[Select]"),"",'Services - NHC'!F97)</f>
        <v>INTERNAL</v>
      </c>
      <c r="G98" s="200">
        <f>IF('Revenue - NHC'!S99="","",'Revenue - NHC'!S99)</f>
        <v>0</v>
      </c>
      <c r="H98" s="200">
        <f>IF('Revenue - WHC'!S99="","",'Revenue - WHC'!S99)</f>
        <v>0</v>
      </c>
      <c r="I98" s="200">
        <f>IF('Expenditure- NHC'!L98="","",'Expenditure- NHC'!L98)</f>
        <v>214861.56</v>
      </c>
      <c r="J98" s="199">
        <f>IF('Expenditure - WHC'!L98="","",'Expenditure - WHC'!L98)</f>
        <v>214861.56</v>
      </c>
      <c r="K98" s="216">
        <f t="shared" si="50"/>
        <v>0</v>
      </c>
      <c r="L98" s="220">
        <f t="shared" si="51"/>
        <v>0</v>
      </c>
      <c r="M98" s="214"/>
      <c r="N98" s="215"/>
    </row>
    <row r="99" spans="3:14" x14ac:dyDescent="0.2">
      <c r="C99" s="13"/>
      <c r="D99" s="19">
        <f t="shared" si="49"/>
        <v>89</v>
      </c>
      <c r="E99" s="187" t="str">
        <f>IF(OR('Services - NHC'!E98="",'Services - NHC'!E98="[Enter service]"),"",'Services - NHC'!E98)</f>
        <v>Waste Management</v>
      </c>
      <c r="F99" s="188" t="str">
        <f>IF(OR('Services - NHC'!F98="",'Services - NHC'!F98="[Select]"),"",'Services - NHC'!F98)</f>
        <v>EXTERNAL</v>
      </c>
      <c r="G99" s="200">
        <f>IF('Revenue - NHC'!S100="","",'Revenue - NHC'!S100)</f>
        <v>-1608000</v>
      </c>
      <c r="H99" s="200">
        <f>IF('Revenue - WHC'!S100="","",'Revenue - WHC'!S100)</f>
        <v>-1608000</v>
      </c>
      <c r="I99" s="200">
        <f>IF('Expenditure- NHC'!L99="","",'Expenditure- NHC'!L99)</f>
        <v>26560531.66</v>
      </c>
      <c r="J99" s="199">
        <f>IF('Expenditure - WHC'!L99="","",'Expenditure - WHC'!L99)</f>
        <v>26560531.66</v>
      </c>
      <c r="K99" s="216">
        <f t="shared" si="50"/>
        <v>0</v>
      </c>
      <c r="L99" s="220">
        <f t="shared" si="51"/>
        <v>0</v>
      </c>
      <c r="M99" s="214"/>
      <c r="N99" s="215"/>
    </row>
    <row r="100" spans="3:14" x14ac:dyDescent="0.2">
      <c r="C100" s="13"/>
      <c r="D100" s="89">
        <f t="shared" si="49"/>
        <v>90</v>
      </c>
      <c r="E100" s="187" t="str">
        <f>IF(OR('Services - NHC'!E99="",'Services - NHC'!E99="[Enter service]"),"",'Services - NHC'!E99)</f>
        <v>Youth &amp; Family Services Management</v>
      </c>
      <c r="F100" s="188" t="str">
        <f>IF(OR('Services - NHC'!F99="",'Services - NHC'!F99="[Select]"),"",'Services - NHC'!F99)</f>
        <v>INTERNAL</v>
      </c>
      <c r="G100" s="200">
        <f>IF('Revenue - NHC'!S101="","",'Revenue - NHC'!S101)</f>
        <v>0</v>
      </c>
      <c r="H100" s="200">
        <f>IF('Revenue - WHC'!S101="","",'Revenue - WHC'!S101)</f>
        <v>0</v>
      </c>
      <c r="I100" s="200">
        <f>IF('Expenditure- NHC'!L100="","",'Expenditure- NHC'!L100)</f>
        <v>291365.52</v>
      </c>
      <c r="J100" s="199">
        <f>IF('Expenditure - WHC'!L100="","",'Expenditure - WHC'!L100)</f>
        <v>291365.52</v>
      </c>
      <c r="K100" s="216">
        <f t="shared" si="50"/>
        <v>0</v>
      </c>
      <c r="L100" s="220">
        <f t="shared" si="51"/>
        <v>0</v>
      </c>
      <c r="M100" s="214"/>
      <c r="N100" s="215"/>
    </row>
    <row r="101" spans="3:14" x14ac:dyDescent="0.2">
      <c r="C101" s="13"/>
      <c r="D101" s="19">
        <f t="shared" si="49"/>
        <v>91</v>
      </c>
      <c r="E101" s="187" t="str">
        <f>IF(OR('Services - NHC'!E100="",'Services - NHC'!E100="[Enter service]"),"",'Services - NHC'!E100)</f>
        <v>Youth Services</v>
      </c>
      <c r="F101" s="188" t="str">
        <f>IF(OR('Services - NHC'!F100="",'Services - NHC'!F100="[Select]"),"",'Services - NHC'!F100)</f>
        <v>EXTERNAL</v>
      </c>
      <c r="G101" s="200">
        <f>IF('Revenue - NHC'!S102="","",'Revenue - NHC'!S102)</f>
        <v>-276139</v>
      </c>
      <c r="H101" s="200">
        <f>IF('Revenue - WHC'!S102="","",'Revenue - WHC'!S102)</f>
        <v>-276139</v>
      </c>
      <c r="I101" s="200">
        <f>IF('Expenditure- NHC'!L101="","",'Expenditure- NHC'!L101)</f>
        <v>2567338.9299999997</v>
      </c>
      <c r="J101" s="199">
        <f>IF('Expenditure - WHC'!L101="","",'Expenditure - WHC'!L101)</f>
        <v>2567338.9299999997</v>
      </c>
      <c r="K101" s="216">
        <f t="shared" si="50"/>
        <v>0</v>
      </c>
      <c r="L101" s="220">
        <f t="shared" si="51"/>
        <v>0</v>
      </c>
      <c r="M101" s="214"/>
      <c r="N101" s="215"/>
    </row>
    <row r="102" spans="3:14" x14ac:dyDescent="0.2">
      <c r="C102" s="13"/>
      <c r="D102" s="19">
        <f t="shared" si="49"/>
        <v>92</v>
      </c>
      <c r="E102" s="187" t="str">
        <f>IF(OR('Services - NHC'!E101="",'Services - NHC'!E101="[Enter service]"),"",'Services - NHC'!E101)</f>
        <v/>
      </c>
      <c r="F102" s="188" t="str">
        <f>IF(OR('Services - NHC'!F101="",'Services - NHC'!F101="[Select]"),"",'Services - NHC'!F101)</f>
        <v/>
      </c>
      <c r="G102" s="200">
        <f>IF('Revenue - NHC'!S103="","",'Revenue - NHC'!S103)</f>
        <v>0</v>
      </c>
      <c r="H102" s="200">
        <f>IF('Revenue - WHC'!S103="","",'Revenue - WHC'!S103)</f>
        <v>0</v>
      </c>
      <c r="I102" s="200">
        <f>IF('Expenditure- NHC'!L102="","",'Expenditure- NHC'!L102)</f>
        <v>0</v>
      </c>
      <c r="J102" s="199">
        <f>IF('Expenditure - WHC'!L102="","",'Expenditure - WHC'!L102)</f>
        <v>0</v>
      </c>
      <c r="K102" s="216">
        <f t="shared" si="50"/>
        <v>0</v>
      </c>
      <c r="L102" s="220">
        <f t="shared" si="51"/>
        <v>0</v>
      </c>
      <c r="M102" s="214"/>
      <c r="N102" s="215"/>
    </row>
    <row r="103" spans="3:14" x14ac:dyDescent="0.2">
      <c r="C103" s="13"/>
      <c r="D103" s="19">
        <f t="shared" si="49"/>
        <v>93</v>
      </c>
      <c r="E103" s="187" t="str">
        <f>IF(OR('Services - NHC'!E102="",'Services - NHC'!E102="[Enter service]"),"",'Services - NHC'!E102)</f>
        <v>Debt Servicing</v>
      </c>
      <c r="F103" s="188" t="str">
        <f>IF(OR('Services - NHC'!F102="",'Services - NHC'!F102="[Select]"),"",'Services - NHC'!F102)</f>
        <v>MIXED</v>
      </c>
      <c r="G103" s="200">
        <f>IF('Revenue - NHC'!S104="","",'Revenue - NHC'!S104)</f>
        <v>0</v>
      </c>
      <c r="H103" s="200">
        <f>IF('Revenue - WHC'!S103="","",'Revenue - WHC'!S103)</f>
        <v>0</v>
      </c>
      <c r="I103" s="200">
        <f>IF('Expenditure- NHC'!L103="","",'Expenditure- NHC'!L103)</f>
        <v>4113000</v>
      </c>
      <c r="J103" s="199">
        <f>IF('Expenditure - WHC'!L103="","",'Expenditure - WHC'!L103)</f>
        <v>4113000</v>
      </c>
      <c r="K103" s="216">
        <f t="shared" si="50"/>
        <v>0</v>
      </c>
      <c r="L103" s="220">
        <f t="shared" si="51"/>
        <v>0</v>
      </c>
      <c r="M103" s="214"/>
      <c r="N103" s="215"/>
    </row>
    <row r="104" spans="3:14" x14ac:dyDescent="0.2">
      <c r="C104" s="13"/>
      <c r="D104" s="89">
        <f t="shared" si="49"/>
        <v>94</v>
      </c>
      <c r="E104" s="187" t="str">
        <f>IF(OR('Services - NHC'!E103="",'Services - NHC'!E103="[Enter service]"),"",'Services - NHC'!E103)</f>
        <v>Developer Contributions</v>
      </c>
      <c r="F104" s="188" t="str">
        <f>IF(OR('Services - NHC'!F103="",'Services - NHC'!F103="[Select]"),"",'Services - NHC'!F103)</f>
        <v>MIXED</v>
      </c>
      <c r="G104" s="200">
        <f>IF('Revenue - NHC'!S105="","",'Revenue - NHC'!S105)</f>
        <v>-15000000</v>
      </c>
      <c r="H104" s="200">
        <f>IF('Revenue - WHC'!S104="","",'Revenue - WHC'!S104)</f>
        <v>-15000000</v>
      </c>
      <c r="I104" s="200">
        <f>IF('Expenditure- NHC'!L104="","",'Expenditure- NHC'!L104)</f>
        <v>15000000</v>
      </c>
      <c r="J104" s="199">
        <f>IF('Expenditure - WHC'!L104="","",'Expenditure - WHC'!L104)</f>
        <v>15000000</v>
      </c>
      <c r="K104" s="216">
        <f t="shared" si="50"/>
        <v>0</v>
      </c>
      <c r="L104" s="220">
        <f t="shared" si="51"/>
        <v>0</v>
      </c>
      <c r="M104" s="214"/>
      <c r="N104" s="215"/>
    </row>
    <row r="105" spans="3:14" x14ac:dyDescent="0.2">
      <c r="C105" s="13"/>
      <c r="D105" s="19">
        <f t="shared" si="49"/>
        <v>95</v>
      </c>
      <c r="E105" s="187" t="str">
        <f>IF(OR('Services - NHC'!E104="",'Services - NHC'!E104="[Enter service]"),"",'Services - NHC'!E104)</f>
        <v>Interest on Investment</v>
      </c>
      <c r="F105" s="188" t="str">
        <f>IF(OR('Services - NHC'!F104="",'Services - NHC'!F104="[Select]"),"",'Services - NHC'!F104)</f>
        <v>MIXED</v>
      </c>
      <c r="G105" s="200">
        <f>IF('Revenue - NHC'!S106="","",'Revenue - NHC'!S106)</f>
        <v>-5425000</v>
      </c>
      <c r="H105" s="200">
        <f>IF('Revenue - WHC'!S105="","",'Revenue - WHC'!S105)</f>
        <v>-5425000</v>
      </c>
      <c r="I105" s="200">
        <f>IF('Expenditure- NHC'!L105="","",'Expenditure- NHC'!L105)</f>
        <v>4302000</v>
      </c>
      <c r="J105" s="199">
        <f>IF('Expenditure - WHC'!L105="","",'Expenditure - WHC'!L105)</f>
        <v>4302000</v>
      </c>
      <c r="K105" s="216">
        <f t="shared" si="50"/>
        <v>0</v>
      </c>
      <c r="L105" s="220">
        <f t="shared" si="51"/>
        <v>0</v>
      </c>
      <c r="M105" s="214"/>
      <c r="N105" s="215"/>
    </row>
    <row r="106" spans="3:14" x14ac:dyDescent="0.2">
      <c r="C106" s="13"/>
      <c r="D106" s="19">
        <f t="shared" si="49"/>
        <v>96</v>
      </c>
      <c r="E106" s="187" t="str">
        <f>IF(OR('Services - NHC'!E105="",'Services - NHC'!E105="[Enter service]"),"",'Services - NHC'!E105)</f>
        <v>VGC Grant</v>
      </c>
      <c r="F106" s="188" t="str">
        <f>IF(OR('Services - NHC'!F105="",'Services - NHC'!F105="[Select]"),"",'Services - NHC'!F105)</f>
        <v>MIXED</v>
      </c>
      <c r="G106" s="200">
        <f>IF('Revenue - NHC'!S107="","",'Revenue - NHC'!S107)</f>
        <v>-15209670</v>
      </c>
      <c r="H106" s="200">
        <f>IF('Revenue - WHC'!S106="","",'Revenue - WHC'!S106)</f>
        <v>-15209670</v>
      </c>
      <c r="I106" s="200">
        <f>IF('Expenditure- NHC'!L106="","",'Expenditure- NHC'!L106)</f>
        <v>0</v>
      </c>
      <c r="J106" s="199">
        <f>IF('Expenditure - WHC'!L106="","",'Expenditure - WHC'!L106)</f>
        <v>0</v>
      </c>
      <c r="K106" s="216">
        <f t="shared" si="50"/>
        <v>0</v>
      </c>
      <c r="L106" s="220">
        <f t="shared" si="51"/>
        <v>0</v>
      </c>
      <c r="M106" s="214"/>
      <c r="N106" s="215"/>
    </row>
    <row r="107" spans="3:14" x14ac:dyDescent="0.2">
      <c r="C107" s="13"/>
      <c r="D107" s="19">
        <f t="shared" si="49"/>
        <v>97</v>
      </c>
      <c r="E107" s="187" t="str">
        <f>IF(OR('Services - NHC'!E106="",'Services - NHC'!E106="[Enter service]"),"",'Services - NHC'!E106)</f>
        <v>Capital Works - Rates Funding</v>
      </c>
      <c r="F107" s="188" t="str">
        <f>IF(OR('Services - NHC'!F106="",'Services - NHC'!F106="[Select]"),"",'Services - NHC'!F106)</f>
        <v>MIXED</v>
      </c>
      <c r="G107" s="200">
        <f>IF('Revenue - NHC'!S108="","",'Revenue - NHC'!S108)</f>
        <v>0</v>
      </c>
      <c r="H107" s="200">
        <f>IF('Revenue - WHC'!S107="","",'Revenue - WHC'!S107)</f>
        <v>0</v>
      </c>
      <c r="I107" s="200">
        <f>IF('Expenditure- NHC'!L107="","",'Expenditure- NHC'!L107)</f>
        <v>47431878</v>
      </c>
      <c r="J107" s="199">
        <f>IF('Expenditure - WHC'!L107="","",'Expenditure - WHC'!L107)</f>
        <v>49036634</v>
      </c>
      <c r="K107" s="216">
        <f t="shared" si="50"/>
        <v>0</v>
      </c>
      <c r="L107" s="220">
        <f t="shared" si="51"/>
        <v>1604756</v>
      </c>
      <c r="M107" s="214"/>
      <c r="N107" s="215"/>
    </row>
    <row r="108" spans="3:14" x14ac:dyDescent="0.2">
      <c r="C108" s="13"/>
      <c r="D108" s="89">
        <f t="shared" si="49"/>
        <v>98</v>
      </c>
      <c r="E108" s="187" t="str">
        <f>IF(OR('Services - NHC'!E107="",'Services - NHC'!E107="[Enter service]"),"",'Services - NHC'!E107)</f>
        <v>Capital Works - Reserve Funded</v>
      </c>
      <c r="F108" s="188" t="str">
        <f>IF(OR('Services - NHC'!F107="",'Services - NHC'!F107="[Select]"),"",'Services - NHC'!F107)</f>
        <v>MIXED</v>
      </c>
      <c r="G108" s="200">
        <f>IF('Revenue - NHC'!S109="","",'Revenue - NHC'!S109)</f>
        <v>-14980000</v>
      </c>
      <c r="H108" s="200">
        <f>IF('Revenue - WHC'!S108="","",'Revenue - WHC'!S108)</f>
        <v>-14980000</v>
      </c>
      <c r="I108" s="200">
        <f>IF('Expenditure- NHC'!L108="","",'Expenditure- NHC'!L108)</f>
        <v>14980000</v>
      </c>
      <c r="J108" s="199">
        <f>IF('Expenditure - WHC'!L108="","",'Expenditure - WHC'!L108)</f>
        <v>14980000</v>
      </c>
      <c r="K108" s="216">
        <f t="shared" si="50"/>
        <v>0</v>
      </c>
      <c r="L108" s="220">
        <f t="shared" si="51"/>
        <v>0</v>
      </c>
      <c r="M108" s="214"/>
      <c r="N108" s="215"/>
    </row>
    <row r="109" spans="3:14" x14ac:dyDescent="0.2">
      <c r="C109" s="13"/>
      <c r="D109" s="19">
        <f t="shared" si="49"/>
        <v>99</v>
      </c>
      <c r="E109" s="187" t="str">
        <f>IF(OR('Services - NHC'!E108="",'Services - NHC'!E108="[Enter service]"),"",'Services - NHC'!E108)</f>
        <v>Capital Works - Other Funding</v>
      </c>
      <c r="F109" s="188" t="str">
        <f>IF(OR('Services - NHC'!F108="",'Services - NHC'!F108="[Select]"),"",'Services - NHC'!F108)</f>
        <v>MIXED</v>
      </c>
      <c r="G109" s="200">
        <f>IF('Revenue - NHC'!S110="","",'Revenue - NHC'!S110)</f>
        <v>-9891000</v>
      </c>
      <c r="H109" s="200">
        <f>IF('Revenue - WHC'!S109="","",'Revenue - WHC'!S109)</f>
        <v>-9891000</v>
      </c>
      <c r="I109" s="200">
        <f>IF('Expenditure- NHC'!L109="","",'Expenditure- NHC'!L109)</f>
        <v>9891000</v>
      </c>
      <c r="J109" s="199">
        <f>IF('Expenditure - WHC'!L109="","",'Expenditure - WHC'!L109)</f>
        <v>9891000</v>
      </c>
      <c r="K109" s="216">
        <f t="shared" si="50"/>
        <v>0</v>
      </c>
      <c r="L109" s="220">
        <f t="shared" si="51"/>
        <v>0</v>
      </c>
      <c r="M109" s="214"/>
      <c r="N109" s="215"/>
    </row>
    <row r="110" spans="3:14" x14ac:dyDescent="0.2">
      <c r="C110" s="13"/>
      <c r="D110" s="19">
        <f t="shared" si="49"/>
        <v>100</v>
      </c>
      <c r="E110" s="187" t="str">
        <f>IF(OR('Services - NHC'!E109="",'Services - NHC'!E109="[Enter service]"),"",'Services - NHC'!E109)</f>
        <v>Depreciation</v>
      </c>
      <c r="F110" s="188" t="str">
        <f>IF(OR('Services - NHC'!F109="",'Services - NHC'!F109="[Select]"),"",'Services - NHC'!F109)</f>
        <v>MIXED</v>
      </c>
      <c r="G110" s="200">
        <f>IF('Revenue - NHC'!S111="","",'Revenue - NHC'!S111)</f>
        <v>0</v>
      </c>
      <c r="H110" s="200">
        <f>IF('Revenue - WHC'!S110="","",'Revenue - WHC'!S110)</f>
        <v>0</v>
      </c>
      <c r="I110" s="200">
        <f>IF('Expenditure- NHC'!L110="","",'Expenditure- NHC'!L110)</f>
        <v>33200000</v>
      </c>
      <c r="J110" s="199">
        <f>IF('Expenditure - WHC'!L110="","",'Expenditure - WHC'!L110)</f>
        <v>33200000</v>
      </c>
      <c r="K110" s="216">
        <f t="shared" si="50"/>
        <v>0</v>
      </c>
      <c r="L110" s="220">
        <f t="shared" si="51"/>
        <v>0</v>
      </c>
      <c r="M110" s="214"/>
      <c r="N110" s="215"/>
    </row>
    <row r="111" spans="3:14" x14ac:dyDescent="0.2">
      <c r="C111" s="13"/>
      <c r="D111" s="19">
        <f t="shared" si="49"/>
        <v>101</v>
      </c>
      <c r="E111" s="187" t="str">
        <f>IF(OR('Services - NHC'!E110="",'Services - NHC'!E110="[Enter service]"),"",'Services - NHC'!E110)</f>
        <v>Contributed Assets</v>
      </c>
      <c r="F111" s="188" t="str">
        <f>IF(OR('Services - NHC'!F110="",'Services - NHC'!F110="[Select]"),"",'Services - NHC'!F110)</f>
        <v>EXTERNAL</v>
      </c>
      <c r="G111" s="200">
        <f>IF('Revenue - NHC'!S112="","",'Revenue - NHC'!S112)</f>
        <v>-40000000</v>
      </c>
      <c r="H111" s="200">
        <f>IF('Revenue - WHC'!S111="","",'Revenue - WHC'!S111)</f>
        <v>-40000000</v>
      </c>
      <c r="I111" s="200">
        <f>IF('Expenditure- NHC'!L111="","",'Expenditure- NHC'!L111)</f>
        <v>0</v>
      </c>
      <c r="J111" s="199">
        <f>IF('Expenditure - WHC'!L111="","",'Expenditure - WHC'!L111)</f>
        <v>0</v>
      </c>
      <c r="K111" s="216">
        <f t="shared" si="50"/>
        <v>0</v>
      </c>
      <c r="L111" s="220">
        <f t="shared" si="51"/>
        <v>0</v>
      </c>
      <c r="M111" s="214"/>
      <c r="N111" s="215"/>
    </row>
    <row r="112" spans="3:14" x14ac:dyDescent="0.2">
      <c r="C112" s="13"/>
      <c r="D112" s="19">
        <f t="shared" si="49"/>
        <v>102</v>
      </c>
      <c r="E112" s="187" t="str">
        <f>IF(OR('Services - NHC'!E111="",'Services - NHC'!E111="[Enter service]"),"",'Services - NHC'!E111)</f>
        <v>Asset Sales</v>
      </c>
      <c r="F112" s="188" t="str">
        <f>IF(OR('Services - NHC'!F111="",'Services - NHC'!F111="[Select]"),"",'Services - NHC'!F111)</f>
        <v>MIXED</v>
      </c>
      <c r="G112" s="200">
        <f>IF('Revenue - NHC'!S113="","",'Revenue - NHC'!S113)</f>
        <v>-3173000</v>
      </c>
      <c r="H112" s="200">
        <f>IF('Revenue - WHC'!S112="","",'Revenue - WHC'!S112)</f>
        <v>-3173000</v>
      </c>
      <c r="I112" s="200">
        <f>IF('Expenditure- NHC'!L112="","",'Expenditure- NHC'!L112)</f>
        <v>3173000</v>
      </c>
      <c r="J112" s="199">
        <f>IF('Expenditure - WHC'!L112="","",'Expenditure - WHC'!L112)</f>
        <v>3173000</v>
      </c>
      <c r="K112" s="216">
        <f t="shared" si="50"/>
        <v>0</v>
      </c>
      <c r="L112" s="220">
        <f t="shared" si="51"/>
        <v>0</v>
      </c>
      <c r="M112" s="214"/>
      <c r="N112" s="215"/>
    </row>
    <row r="113" spans="3:14" x14ac:dyDescent="0.2">
      <c r="C113" s="13"/>
      <c r="D113" s="19">
        <f t="shared" si="49"/>
        <v>103</v>
      </c>
      <c r="E113" s="187" t="str">
        <f>IF(OR('Services - NHC'!E112="",'Services - NHC'!E112="[Enter service]"),"",'Services - NHC'!E112)</f>
        <v>Rates and Charges</v>
      </c>
      <c r="F113" s="188" t="str">
        <f>IF(OR('Services - NHC'!F112="",'Services - NHC'!F112="[Select]"),"",'Services - NHC'!F112)</f>
        <v>EXTERNAL</v>
      </c>
      <c r="G113" s="200">
        <f>IF('Revenue - NHC'!S114="","",'Revenue - NHC'!S114)</f>
        <v>-76700000</v>
      </c>
      <c r="H113" s="200">
        <f>IF('Revenue - WHC'!S113="","",'Revenue - WHC'!S113)</f>
        <v>-76700000</v>
      </c>
      <c r="I113" s="200">
        <f>IF('Expenditure- NHC'!L113="","",'Expenditure- NHC'!L113)</f>
        <v>76700000</v>
      </c>
      <c r="J113" s="199">
        <f>IF('Expenditure - WHC'!L113="","",'Expenditure - WHC'!L113)</f>
        <v>76700000</v>
      </c>
      <c r="K113" s="216">
        <f t="shared" si="50"/>
        <v>0</v>
      </c>
      <c r="L113" s="220">
        <f t="shared" si="51"/>
        <v>0</v>
      </c>
      <c r="M113" s="214"/>
      <c r="N113" s="215"/>
    </row>
    <row r="114" spans="3:14" x14ac:dyDescent="0.2">
      <c r="C114" s="13"/>
      <c r="D114" s="19">
        <f t="shared" si="49"/>
        <v>104</v>
      </c>
      <c r="E114" s="187" t="str">
        <f>IF(OR('Services - NHC'!E113="",'Services - NHC'!E113="[Enter service]"),"",'Services - NHC'!E113)</f>
        <v/>
      </c>
      <c r="F114" s="188" t="str">
        <f>IF(OR('Services - NHC'!F113="",'Services - NHC'!F113="[Select]"),"",'Services - NHC'!F113)</f>
        <v/>
      </c>
      <c r="G114" s="200">
        <f>IF('Revenue - NHC'!S115="","",'Revenue - NHC'!S115)</f>
        <v>0</v>
      </c>
      <c r="H114" s="200">
        <f>IF('Revenue - WHC'!S114="","",'Revenue - WHC'!S114)</f>
        <v>0</v>
      </c>
      <c r="I114" s="200">
        <f>IF('Expenditure- NHC'!L114="","",'Expenditure- NHC'!L114)</f>
        <v>0</v>
      </c>
      <c r="J114" s="199">
        <f>IF('Expenditure - WHC'!L114="","",'Expenditure - WHC'!L114)</f>
        <v>0</v>
      </c>
      <c r="K114" s="216">
        <f t="shared" si="50"/>
        <v>0</v>
      </c>
      <c r="L114" s="220">
        <f t="shared" si="51"/>
        <v>0</v>
      </c>
      <c r="M114" s="214"/>
      <c r="N114" s="215"/>
    </row>
    <row r="115" spans="3:14" x14ac:dyDescent="0.2">
      <c r="C115" s="13"/>
      <c r="D115" s="19">
        <f t="shared" si="49"/>
        <v>105</v>
      </c>
      <c r="E115" s="187" t="str">
        <f>IF(OR('Services - NHC'!E114="",'Services - NHC'!E114="[Enter service]"),"",'Services - NHC'!E114)</f>
        <v/>
      </c>
      <c r="F115" s="188" t="str">
        <f>IF(OR('Services - NHC'!F114="",'Services - NHC'!F114="[Select]"),"",'Services - NHC'!F114)</f>
        <v/>
      </c>
      <c r="G115" s="200">
        <f>IF('Revenue - NHC'!S116="","",'Revenue - NHC'!S116)</f>
        <v>0</v>
      </c>
      <c r="H115" s="200">
        <f>IF('Revenue - WHC'!S115="","",'Revenue - WHC'!S115)</f>
        <v>0</v>
      </c>
      <c r="I115" s="200">
        <f>IF('Expenditure- NHC'!L115="","",'Expenditure- NHC'!L115)</f>
        <v>0</v>
      </c>
      <c r="J115" s="199">
        <f>IF('Expenditure - WHC'!L115="","",'Expenditure - WHC'!L115)</f>
        <v>0</v>
      </c>
      <c r="K115" s="216">
        <f t="shared" si="50"/>
        <v>0</v>
      </c>
      <c r="L115" s="220">
        <f t="shared" si="51"/>
        <v>0</v>
      </c>
      <c r="M115" s="214"/>
      <c r="N115" s="215"/>
    </row>
    <row r="116" spans="3:14" x14ac:dyDescent="0.2">
      <c r="C116" s="13"/>
      <c r="D116" s="19">
        <f t="shared" si="49"/>
        <v>106</v>
      </c>
      <c r="E116" s="187" t="str">
        <f>IF(OR('Services - NHC'!E115="",'Services - NHC'!E115="[Enter service]"),"",'Services - NHC'!E115)</f>
        <v/>
      </c>
      <c r="F116" s="188" t="str">
        <f>IF(OR('Services - NHC'!F115="",'Services - NHC'!F115="[Select]"),"",'Services - NHC'!F115)</f>
        <v/>
      </c>
      <c r="G116" s="200">
        <f>IF('Revenue - NHC'!S117="","",'Revenue - NHC'!S117)</f>
        <v>0</v>
      </c>
      <c r="H116" s="200">
        <f>IF('Revenue - WHC'!S116="","",'Revenue - WHC'!S116)</f>
        <v>0</v>
      </c>
      <c r="I116" s="200">
        <f>IF('Expenditure- NHC'!L116="","",'Expenditure- NHC'!L116)</f>
        <v>0</v>
      </c>
      <c r="J116" s="199">
        <f>IF('Expenditure - WHC'!L116="","",'Expenditure - WHC'!L116)</f>
        <v>0</v>
      </c>
      <c r="K116" s="216">
        <f t="shared" si="50"/>
        <v>0</v>
      </c>
      <c r="L116" s="220">
        <f t="shared" si="51"/>
        <v>0</v>
      </c>
      <c r="M116" s="214"/>
      <c r="N116" s="215"/>
    </row>
    <row r="117" spans="3:14" x14ac:dyDescent="0.2">
      <c r="C117" s="13"/>
      <c r="D117" s="19">
        <f t="shared" si="49"/>
        <v>107</v>
      </c>
      <c r="E117" s="187" t="str">
        <f>IF(OR('Services - NHC'!E116="",'Services - NHC'!E116="[Enter service]"),"",'Services - NHC'!E116)</f>
        <v/>
      </c>
      <c r="F117" s="188" t="str">
        <f>IF(OR('Services - NHC'!F116="",'Services - NHC'!F116="[Select]"),"",'Services - NHC'!F116)</f>
        <v/>
      </c>
      <c r="G117" s="200">
        <f>IF('Revenue - NHC'!S118="","",'Revenue - NHC'!S118)</f>
        <v>0</v>
      </c>
      <c r="H117" s="200">
        <f>IF('Revenue - WHC'!S117="","",'Revenue - WHC'!S117)</f>
        <v>0</v>
      </c>
      <c r="I117" s="200">
        <f>IF('Expenditure- NHC'!L117="","",'Expenditure- NHC'!L117)</f>
        <v>0</v>
      </c>
      <c r="J117" s="199">
        <f>IF('Expenditure - WHC'!L117="","",'Expenditure - WHC'!L117)</f>
        <v>0</v>
      </c>
      <c r="K117" s="216">
        <f t="shared" si="50"/>
        <v>0</v>
      </c>
      <c r="L117" s="220">
        <f t="shared" si="51"/>
        <v>0</v>
      </c>
      <c r="M117" s="214"/>
      <c r="N117" s="215"/>
    </row>
    <row r="118" spans="3:14" x14ac:dyDescent="0.2">
      <c r="C118" s="13"/>
      <c r="D118" s="19">
        <f t="shared" si="49"/>
        <v>108</v>
      </c>
      <c r="E118" s="187" t="str">
        <f>IF(OR('Services - NHC'!E117="",'Services - NHC'!E117="[Enter service]"),"",'Services - NHC'!E117)</f>
        <v/>
      </c>
      <c r="F118" s="188" t="str">
        <f>IF(OR('Services - NHC'!F117="",'Services - NHC'!F117="[Select]"),"",'Services - NHC'!F117)</f>
        <v/>
      </c>
      <c r="G118" s="200">
        <f>IF('Revenue - NHC'!S119="","",'Revenue - NHC'!S119)</f>
        <v>0</v>
      </c>
      <c r="H118" s="200">
        <f>IF('Revenue - WHC'!S118="","",'Revenue - WHC'!S118)</f>
        <v>0</v>
      </c>
      <c r="I118" s="200">
        <f>IF('Expenditure- NHC'!L118="","",'Expenditure- NHC'!L118)</f>
        <v>0</v>
      </c>
      <c r="J118" s="199">
        <f>IF('Expenditure - WHC'!L118="","",'Expenditure - WHC'!L118)</f>
        <v>0</v>
      </c>
      <c r="K118" s="216">
        <f t="shared" si="50"/>
        <v>0</v>
      </c>
      <c r="L118" s="220">
        <f t="shared" si="51"/>
        <v>0</v>
      </c>
      <c r="M118" s="214"/>
      <c r="N118" s="215"/>
    </row>
    <row r="119" spans="3:14" x14ac:dyDescent="0.2">
      <c r="C119" s="13"/>
      <c r="D119" s="19">
        <f t="shared" si="49"/>
        <v>109</v>
      </c>
      <c r="E119" s="187" t="str">
        <f>IF(OR('Services - NHC'!E118="",'Services - NHC'!E118="[Enter service]"),"",'Services - NHC'!E118)</f>
        <v/>
      </c>
      <c r="F119" s="188" t="str">
        <f>IF(OR('Services - NHC'!F118="",'Services - NHC'!F118="[Select]"),"",'Services - NHC'!F118)</f>
        <v/>
      </c>
      <c r="G119" s="200">
        <f>IF('Revenue - NHC'!S120="","",'Revenue - NHC'!S120)</f>
        <v>0</v>
      </c>
      <c r="H119" s="200">
        <f>IF('Revenue - WHC'!S119="","",'Revenue - WHC'!S119)</f>
        <v>0</v>
      </c>
      <c r="I119" s="200">
        <f>IF('Expenditure- NHC'!L119="","",'Expenditure- NHC'!L119)</f>
        <v>0</v>
      </c>
      <c r="J119" s="199">
        <f>IF('Expenditure - WHC'!L119="","",'Expenditure - WHC'!L119)</f>
        <v>0</v>
      </c>
      <c r="K119" s="216">
        <f t="shared" si="50"/>
        <v>0</v>
      </c>
      <c r="L119" s="220">
        <f t="shared" si="51"/>
        <v>0</v>
      </c>
      <c r="M119" s="214"/>
      <c r="N119" s="215"/>
    </row>
    <row r="120" spans="3:14" x14ac:dyDescent="0.2">
      <c r="C120" s="13"/>
      <c r="D120" s="19">
        <f t="shared" si="49"/>
        <v>110</v>
      </c>
      <c r="E120" s="187" t="str">
        <f>IF(OR('Services - NHC'!E119="",'Services - NHC'!E119="[Enter service]"),"",'Services - NHC'!E119)</f>
        <v/>
      </c>
      <c r="F120" s="188" t="str">
        <f>IF(OR('Services - NHC'!F119="",'Services - NHC'!F119="[Select]"),"",'Services - NHC'!F119)</f>
        <v/>
      </c>
      <c r="G120" s="200">
        <f>IF('Revenue - NHC'!S121="","",'Revenue - NHC'!S121)</f>
        <v>0</v>
      </c>
      <c r="H120" s="200">
        <f>IF('Revenue - WHC'!S120="","",'Revenue - WHC'!S120)</f>
        <v>0</v>
      </c>
      <c r="I120" s="200">
        <f>IF('Expenditure- NHC'!L120="","",'Expenditure- NHC'!L120)</f>
        <v>0</v>
      </c>
      <c r="J120" s="199">
        <f>IF('Expenditure - WHC'!L120="","",'Expenditure - WHC'!L120)</f>
        <v>0</v>
      </c>
      <c r="K120" s="216">
        <f t="shared" si="50"/>
        <v>0</v>
      </c>
      <c r="L120" s="220">
        <f t="shared" si="51"/>
        <v>0</v>
      </c>
      <c r="M120" s="214"/>
      <c r="N120" s="215"/>
    </row>
    <row r="121" spans="3:14" x14ac:dyDescent="0.2">
      <c r="C121" s="13"/>
      <c r="D121" s="19">
        <f t="shared" si="49"/>
        <v>111</v>
      </c>
      <c r="E121" s="187" t="str">
        <f>IF(OR('Services - NHC'!E120="",'Services - NHC'!E120="[Enter service]"),"",'Services - NHC'!E120)</f>
        <v/>
      </c>
      <c r="F121" s="188" t="str">
        <f>IF(OR('Services - NHC'!F120="",'Services - NHC'!F120="[Select]"),"",'Services - NHC'!F120)</f>
        <v/>
      </c>
      <c r="G121" s="200">
        <f>IF('Revenue - NHC'!S122="","",'Revenue - NHC'!S122)</f>
        <v>0</v>
      </c>
      <c r="H121" s="200">
        <f>IF('Revenue - WHC'!S122="","",'Revenue - WHC'!S122)</f>
        <v>0</v>
      </c>
      <c r="I121" s="200">
        <f>IF('Expenditure- NHC'!L121="","",'Expenditure- NHC'!L121)</f>
        <v>0</v>
      </c>
      <c r="J121" s="199">
        <f>IF('Expenditure - WHC'!L121="","",'Expenditure - WHC'!L121)</f>
        <v>0</v>
      </c>
      <c r="K121" s="216">
        <f t="shared" si="50"/>
        <v>0</v>
      </c>
      <c r="L121" s="220">
        <f t="shared" si="51"/>
        <v>0</v>
      </c>
      <c r="M121" s="214"/>
      <c r="N121" s="215"/>
    </row>
    <row r="122" spans="3:14" x14ac:dyDescent="0.2">
      <c r="C122" s="13"/>
      <c r="D122" s="19">
        <f t="shared" si="49"/>
        <v>112</v>
      </c>
      <c r="E122" s="187" t="str">
        <f>IF(OR('Services - NHC'!E121="",'Services - NHC'!E121="[Enter service]"),"",'Services - NHC'!E121)</f>
        <v/>
      </c>
      <c r="F122" s="188" t="str">
        <f>IF(OR('Services - NHC'!F121="",'Services - NHC'!F121="[Select]"),"",'Services - NHC'!F121)</f>
        <v/>
      </c>
      <c r="G122" s="200">
        <f>IF('Revenue - NHC'!S123="","",'Revenue - NHC'!S123)</f>
        <v>0</v>
      </c>
      <c r="H122" s="200">
        <f>IF('Revenue - WHC'!S123="","",'Revenue - WHC'!S123)</f>
        <v>0</v>
      </c>
      <c r="I122" s="200">
        <f>IF('Expenditure- NHC'!L122="","",'Expenditure- NHC'!L122)</f>
        <v>0</v>
      </c>
      <c r="J122" s="199">
        <f>IF('Expenditure - WHC'!L122="","",'Expenditure - WHC'!L122)</f>
        <v>0</v>
      </c>
      <c r="K122" s="216">
        <f t="shared" si="50"/>
        <v>0</v>
      </c>
      <c r="L122" s="220">
        <f t="shared" si="51"/>
        <v>0</v>
      </c>
      <c r="M122" s="214"/>
      <c r="N122" s="215"/>
    </row>
    <row r="123" spans="3:14" x14ac:dyDescent="0.2">
      <c r="C123" s="13"/>
      <c r="D123" s="19">
        <f t="shared" si="49"/>
        <v>113</v>
      </c>
      <c r="E123" s="187" t="str">
        <f>IF(OR('Services - NHC'!E122="",'Services - NHC'!E122="[Enter service]"),"",'Services - NHC'!E122)</f>
        <v/>
      </c>
      <c r="F123" s="188" t="str">
        <f>IF(OR('Services - NHC'!F122="",'Services - NHC'!F122="[Select]"),"",'Services - NHC'!F122)</f>
        <v/>
      </c>
      <c r="G123" s="200">
        <f>IF('Revenue - NHC'!S124="","",'Revenue - NHC'!S124)</f>
        <v>0</v>
      </c>
      <c r="H123" s="200">
        <f>IF('Revenue - WHC'!S124="","",'Revenue - WHC'!S124)</f>
        <v>0</v>
      </c>
      <c r="I123" s="200">
        <f>IF('Expenditure- NHC'!L123="","",'Expenditure- NHC'!L123)</f>
        <v>0</v>
      </c>
      <c r="J123" s="199">
        <f>IF('Expenditure - WHC'!L123="","",'Expenditure - WHC'!L123)</f>
        <v>0</v>
      </c>
      <c r="K123" s="216">
        <f t="shared" si="50"/>
        <v>0</v>
      </c>
      <c r="L123" s="220">
        <f t="shared" si="51"/>
        <v>0</v>
      </c>
      <c r="M123" s="214"/>
      <c r="N123" s="215"/>
    </row>
    <row r="124" spans="3:14" x14ac:dyDescent="0.2">
      <c r="C124" s="13"/>
      <c r="D124" s="19">
        <f t="shared" si="49"/>
        <v>114</v>
      </c>
      <c r="E124" s="187" t="str">
        <f>IF(OR('Services - NHC'!E123="",'Services - NHC'!E123="[Enter service]"),"",'Services - NHC'!E123)</f>
        <v/>
      </c>
      <c r="F124" s="188" t="str">
        <f>IF(OR('Services - NHC'!F123="",'Services - NHC'!F123="[Select]"),"",'Services - NHC'!F123)</f>
        <v/>
      </c>
      <c r="G124" s="200">
        <f>IF('Revenue - NHC'!S125="","",'Revenue - NHC'!S125)</f>
        <v>0</v>
      </c>
      <c r="H124" s="200">
        <f>IF('Revenue - WHC'!S125="","",'Revenue - WHC'!S125)</f>
        <v>0</v>
      </c>
      <c r="I124" s="200">
        <f>IF('Expenditure- NHC'!L124="","",'Expenditure- NHC'!L124)</f>
        <v>0</v>
      </c>
      <c r="J124" s="199">
        <f>IF('Expenditure - WHC'!L124="","",'Expenditure - WHC'!L124)</f>
        <v>0</v>
      </c>
      <c r="K124" s="216">
        <f t="shared" si="50"/>
        <v>0</v>
      </c>
      <c r="L124" s="220">
        <f t="shared" si="51"/>
        <v>0</v>
      </c>
      <c r="M124" s="214"/>
      <c r="N124" s="215"/>
    </row>
    <row r="125" spans="3:14" x14ac:dyDescent="0.2">
      <c r="C125" s="13"/>
      <c r="D125" s="19">
        <f t="shared" si="49"/>
        <v>115</v>
      </c>
      <c r="E125" s="187" t="str">
        <f>IF(OR('Services - NHC'!E124="",'Services - NHC'!E124="[Enter service]"),"",'Services - NHC'!E124)</f>
        <v/>
      </c>
      <c r="F125" s="188" t="str">
        <f>IF(OR('Services - NHC'!F124="",'Services - NHC'!F124="[Select]"),"",'Services - NHC'!F124)</f>
        <v/>
      </c>
      <c r="G125" s="200">
        <f>IF('Revenue - NHC'!S126="","",'Revenue - NHC'!S126)</f>
        <v>0</v>
      </c>
      <c r="H125" s="200">
        <f>IF('Revenue - WHC'!S126="","",'Revenue - WHC'!S126)</f>
        <v>0</v>
      </c>
      <c r="I125" s="200">
        <f>IF('Expenditure- NHC'!L125="","",'Expenditure- NHC'!L125)</f>
        <v>0</v>
      </c>
      <c r="J125" s="199">
        <f>IF('Expenditure - WHC'!L125="","",'Expenditure - WHC'!L125)</f>
        <v>0</v>
      </c>
      <c r="K125" s="216">
        <f t="shared" si="50"/>
        <v>0</v>
      </c>
      <c r="L125" s="220">
        <f t="shared" si="51"/>
        <v>0</v>
      </c>
      <c r="M125" s="214"/>
      <c r="N125" s="215"/>
    </row>
    <row r="126" spans="3:14" x14ac:dyDescent="0.2">
      <c r="C126" s="13"/>
      <c r="D126" s="19">
        <f t="shared" si="49"/>
        <v>116</v>
      </c>
      <c r="E126" s="187" t="str">
        <f>IF(OR('Services - NHC'!E125="",'Services - NHC'!E125="[Enter service]"),"",'Services - NHC'!E125)</f>
        <v/>
      </c>
      <c r="F126" s="188" t="str">
        <f>IF(OR('Services - NHC'!F125="",'Services - NHC'!F125="[Select]"),"",'Services - NHC'!F125)</f>
        <v/>
      </c>
      <c r="G126" s="200">
        <f>IF('Revenue - NHC'!S127="","",'Revenue - NHC'!S127)</f>
        <v>0</v>
      </c>
      <c r="H126" s="200">
        <f>IF('Revenue - WHC'!S127="","",'Revenue - WHC'!S127)</f>
        <v>0</v>
      </c>
      <c r="I126" s="200">
        <f>IF('Expenditure- NHC'!L126="","",'Expenditure- NHC'!L126)</f>
        <v>0</v>
      </c>
      <c r="J126" s="199">
        <f>IF('Expenditure - WHC'!L126="","",'Expenditure - WHC'!L126)</f>
        <v>0</v>
      </c>
      <c r="K126" s="216">
        <f t="shared" si="50"/>
        <v>0</v>
      </c>
      <c r="L126" s="220">
        <f t="shared" si="51"/>
        <v>0</v>
      </c>
      <c r="M126" s="214"/>
      <c r="N126" s="215"/>
    </row>
    <row r="127" spans="3:14" x14ac:dyDescent="0.2">
      <c r="C127" s="13"/>
      <c r="D127" s="19">
        <f t="shared" si="49"/>
        <v>117</v>
      </c>
      <c r="E127" s="187" t="str">
        <f>IF(OR('Services - NHC'!E126="",'Services - NHC'!E126="[Enter service]"),"",'Services - NHC'!E126)</f>
        <v/>
      </c>
      <c r="F127" s="188" t="str">
        <f>IF(OR('Services - NHC'!F126="",'Services - NHC'!F126="[Select]"),"",'Services - NHC'!F126)</f>
        <v/>
      </c>
      <c r="G127" s="200">
        <f>IF('Revenue - NHC'!S128="","",'Revenue - NHC'!S128)</f>
        <v>0</v>
      </c>
      <c r="H127" s="200">
        <f>IF('Revenue - WHC'!S128="","",'Revenue - WHC'!S128)</f>
        <v>0</v>
      </c>
      <c r="I127" s="200">
        <f>IF('Expenditure- NHC'!L127="","",'Expenditure- NHC'!L127)</f>
        <v>0</v>
      </c>
      <c r="J127" s="199">
        <f>IF('Expenditure - WHC'!L127="","",'Expenditure - WHC'!L127)</f>
        <v>0</v>
      </c>
      <c r="K127" s="216">
        <f t="shared" si="50"/>
        <v>0</v>
      </c>
      <c r="L127" s="220">
        <f t="shared" si="51"/>
        <v>0</v>
      </c>
      <c r="M127" s="214"/>
      <c r="N127" s="215"/>
    </row>
    <row r="128" spans="3:14" x14ac:dyDescent="0.2">
      <c r="C128" s="13"/>
      <c r="D128" s="19">
        <f t="shared" si="49"/>
        <v>118</v>
      </c>
      <c r="E128" s="187" t="str">
        <f>IF(OR('Services - NHC'!E127="",'Services - NHC'!E127="[Enter service]"),"",'Services - NHC'!E127)</f>
        <v/>
      </c>
      <c r="F128" s="188" t="str">
        <f>IF(OR('Services - NHC'!F127="",'Services - NHC'!F127="[Select]"),"",'Services - NHC'!F127)</f>
        <v/>
      </c>
      <c r="G128" s="200">
        <f>IF('Revenue - NHC'!S129="","",'Revenue - NHC'!S129)</f>
        <v>0</v>
      </c>
      <c r="H128" s="200">
        <f>IF('Revenue - WHC'!S129="","",'Revenue - WHC'!S129)</f>
        <v>0</v>
      </c>
      <c r="I128" s="200">
        <f>IF('Expenditure- NHC'!L128="","",'Expenditure- NHC'!L128)</f>
        <v>0</v>
      </c>
      <c r="J128" s="199">
        <f>IF('Expenditure - WHC'!L128="","",'Expenditure - WHC'!L128)</f>
        <v>0</v>
      </c>
      <c r="K128" s="216">
        <f t="shared" si="50"/>
        <v>0</v>
      </c>
      <c r="L128" s="220">
        <f t="shared" si="51"/>
        <v>0</v>
      </c>
      <c r="M128" s="214"/>
      <c r="N128" s="215"/>
    </row>
    <row r="129" spans="3:14" x14ac:dyDescent="0.2">
      <c r="C129" s="13"/>
      <c r="D129" s="19">
        <f t="shared" si="49"/>
        <v>119</v>
      </c>
      <c r="E129" s="187" t="str">
        <f>IF(OR('Services - NHC'!E128="",'Services - NHC'!E128="[Enter service]"),"",'Services - NHC'!E128)</f>
        <v/>
      </c>
      <c r="F129" s="188" t="str">
        <f>IF(OR('Services - NHC'!F128="",'Services - NHC'!F128="[Select]"),"",'Services - NHC'!F128)</f>
        <v/>
      </c>
      <c r="G129" s="200">
        <f>IF('Revenue - NHC'!S130="","",'Revenue - NHC'!S130)</f>
        <v>0</v>
      </c>
      <c r="H129" s="200">
        <f>IF('Revenue - WHC'!S130="","",'Revenue - WHC'!S130)</f>
        <v>0</v>
      </c>
      <c r="I129" s="200">
        <f>IF('Expenditure- NHC'!L129="","",'Expenditure- NHC'!L129)</f>
        <v>0</v>
      </c>
      <c r="J129" s="199">
        <f>IF('Expenditure - WHC'!L129="","",'Expenditure - WHC'!L129)</f>
        <v>0</v>
      </c>
      <c r="K129" s="216">
        <f t="shared" si="50"/>
        <v>0</v>
      </c>
      <c r="L129" s="220">
        <f t="shared" si="51"/>
        <v>0</v>
      </c>
      <c r="M129" s="214"/>
      <c r="N129" s="215"/>
    </row>
    <row r="130" spans="3:14" x14ac:dyDescent="0.2">
      <c r="C130" s="13"/>
      <c r="D130" s="19">
        <f t="shared" si="49"/>
        <v>120</v>
      </c>
      <c r="E130" s="187" t="str">
        <f>IF(OR('Services - NHC'!E129="",'Services - NHC'!E129="[Enter service]"),"",'Services - NHC'!E129)</f>
        <v/>
      </c>
      <c r="F130" s="188" t="str">
        <f>IF(OR('Services - NHC'!F129="",'Services - NHC'!F129="[Select]"),"",'Services - NHC'!F129)</f>
        <v/>
      </c>
      <c r="G130" s="200">
        <f>IF('Revenue - NHC'!S131="","",'Revenue - NHC'!S131)</f>
        <v>0</v>
      </c>
      <c r="H130" s="200">
        <f>IF('Revenue - WHC'!S131="","",'Revenue - WHC'!S131)</f>
        <v>0</v>
      </c>
      <c r="I130" s="200">
        <f>IF('Expenditure- NHC'!L130="","",'Expenditure- NHC'!L130)</f>
        <v>0</v>
      </c>
      <c r="J130" s="199">
        <f>IF('Expenditure - WHC'!L130="","",'Expenditure - WHC'!L130)</f>
        <v>0</v>
      </c>
      <c r="K130" s="216">
        <f t="shared" si="50"/>
        <v>0</v>
      </c>
      <c r="L130" s="220">
        <f t="shared" si="51"/>
        <v>0</v>
      </c>
      <c r="M130" s="214"/>
      <c r="N130" s="215"/>
    </row>
    <row r="131" spans="3:14" x14ac:dyDescent="0.2">
      <c r="C131" s="13"/>
      <c r="D131" s="19">
        <f t="shared" si="49"/>
        <v>121</v>
      </c>
      <c r="E131" s="187" t="str">
        <f>IF(OR('Services - NHC'!E130="",'Services - NHC'!E130="[Enter service]"),"",'Services - NHC'!E130)</f>
        <v/>
      </c>
      <c r="F131" s="188" t="str">
        <f>IF(OR('Services - NHC'!F130="",'Services - NHC'!F130="[Select]"),"",'Services - NHC'!F130)</f>
        <v/>
      </c>
      <c r="G131" s="200">
        <f>IF('Revenue - NHC'!S132="","",'Revenue - NHC'!S132)</f>
        <v>0</v>
      </c>
      <c r="H131" s="200">
        <f>IF('Revenue - WHC'!S132="","",'Revenue - WHC'!S132)</f>
        <v>0</v>
      </c>
      <c r="I131" s="200">
        <f>IF('Expenditure- NHC'!L131="","",'Expenditure- NHC'!L131)</f>
        <v>0</v>
      </c>
      <c r="J131" s="199">
        <f>IF('Expenditure - WHC'!L131="","",'Expenditure - WHC'!L131)</f>
        <v>0</v>
      </c>
      <c r="K131" s="216">
        <f t="shared" si="50"/>
        <v>0</v>
      </c>
      <c r="L131" s="220">
        <f t="shared" si="51"/>
        <v>0</v>
      </c>
      <c r="M131" s="214"/>
      <c r="N131" s="215"/>
    </row>
    <row r="132" spans="3:14" x14ac:dyDescent="0.2">
      <c r="C132" s="13"/>
      <c r="D132" s="19">
        <f t="shared" si="49"/>
        <v>122</v>
      </c>
      <c r="E132" s="187" t="str">
        <f>IF(OR('Services - NHC'!E131="",'Services - NHC'!E131="[Enter service]"),"",'Services - NHC'!E131)</f>
        <v/>
      </c>
      <c r="F132" s="188" t="str">
        <f>IF(OR('Services - NHC'!F131="",'Services - NHC'!F131="[Select]"),"",'Services - NHC'!F131)</f>
        <v/>
      </c>
      <c r="G132" s="200">
        <f>IF('Revenue - NHC'!S133="","",'Revenue - NHC'!S133)</f>
        <v>0</v>
      </c>
      <c r="H132" s="200">
        <f>IF('Revenue - WHC'!S133="","",'Revenue - WHC'!S133)</f>
        <v>0</v>
      </c>
      <c r="I132" s="200">
        <f>IF('Expenditure- NHC'!L132="","",'Expenditure- NHC'!L132)</f>
        <v>0</v>
      </c>
      <c r="J132" s="199">
        <f>IF('Expenditure - WHC'!L132="","",'Expenditure - WHC'!L132)</f>
        <v>0</v>
      </c>
      <c r="K132" s="216">
        <f t="shared" si="50"/>
        <v>0</v>
      </c>
      <c r="L132" s="220">
        <f t="shared" si="51"/>
        <v>0</v>
      </c>
      <c r="M132" s="214"/>
      <c r="N132" s="215"/>
    </row>
    <row r="133" spans="3:14" x14ac:dyDescent="0.2">
      <c r="C133" s="13"/>
      <c r="D133" s="19">
        <f t="shared" si="49"/>
        <v>123</v>
      </c>
      <c r="E133" s="187" t="str">
        <f>IF(OR('Services - NHC'!E132="",'Services - NHC'!E132="[Enter service]"),"",'Services - NHC'!E132)</f>
        <v/>
      </c>
      <c r="F133" s="188" t="str">
        <f>IF(OR('Services - NHC'!F132="",'Services - NHC'!F132="[Select]"),"",'Services - NHC'!F132)</f>
        <v/>
      </c>
      <c r="G133" s="200">
        <f>IF('Revenue - NHC'!S134="","",'Revenue - NHC'!S134)</f>
        <v>0</v>
      </c>
      <c r="H133" s="200">
        <f>IF('Revenue - WHC'!S134="","",'Revenue - WHC'!S134)</f>
        <v>0</v>
      </c>
      <c r="I133" s="200">
        <f>IF('Expenditure- NHC'!L133="","",'Expenditure- NHC'!L133)</f>
        <v>0</v>
      </c>
      <c r="J133" s="199">
        <f>IF('Expenditure - WHC'!L133="","",'Expenditure - WHC'!L133)</f>
        <v>0</v>
      </c>
      <c r="K133" s="216">
        <f t="shared" si="50"/>
        <v>0</v>
      </c>
      <c r="L133" s="220">
        <f t="shared" si="51"/>
        <v>0</v>
      </c>
      <c r="M133" s="214"/>
      <c r="N133" s="215"/>
    </row>
    <row r="134" spans="3:14" x14ac:dyDescent="0.2">
      <c r="C134" s="13"/>
      <c r="D134" s="19">
        <f t="shared" si="49"/>
        <v>124</v>
      </c>
      <c r="E134" s="187" t="str">
        <f>IF(OR('Services - NHC'!E133="",'Services - NHC'!E133="[Enter service]"),"",'Services - NHC'!E133)</f>
        <v/>
      </c>
      <c r="F134" s="188" t="str">
        <f>IF(OR('Services - NHC'!F133="",'Services - NHC'!F133="[Select]"),"",'Services - NHC'!F133)</f>
        <v/>
      </c>
      <c r="G134" s="200">
        <f>IF('Revenue - NHC'!S135="","",'Revenue - NHC'!S135)</f>
        <v>0</v>
      </c>
      <c r="H134" s="200">
        <f>IF('Revenue - WHC'!S135="","",'Revenue - WHC'!S135)</f>
        <v>0</v>
      </c>
      <c r="I134" s="200">
        <f>IF('Expenditure- NHC'!L134="","",'Expenditure- NHC'!L134)</f>
        <v>0</v>
      </c>
      <c r="J134" s="199">
        <f>IF('Expenditure - WHC'!L134="","",'Expenditure - WHC'!L134)</f>
        <v>0</v>
      </c>
      <c r="K134" s="216">
        <f t="shared" si="50"/>
        <v>0</v>
      </c>
      <c r="L134" s="220">
        <f t="shared" si="51"/>
        <v>0</v>
      </c>
      <c r="M134" s="214"/>
      <c r="N134" s="215"/>
    </row>
    <row r="135" spans="3:14" x14ac:dyDescent="0.2">
      <c r="C135" s="13"/>
      <c r="D135" s="19">
        <f t="shared" si="49"/>
        <v>125</v>
      </c>
      <c r="E135" s="187" t="str">
        <f>IF(OR('Services - NHC'!E134="",'Services - NHC'!E134="[Enter service]"),"",'Services - NHC'!E134)</f>
        <v/>
      </c>
      <c r="F135" s="188" t="str">
        <f>IF(OR('Services - NHC'!F134="",'Services - NHC'!F134="[Select]"),"",'Services - NHC'!F134)</f>
        <v/>
      </c>
      <c r="G135" s="200">
        <f>IF('Revenue - NHC'!S136="","",'Revenue - NHC'!S136)</f>
        <v>0</v>
      </c>
      <c r="H135" s="200">
        <f>IF('Revenue - WHC'!S136="","",'Revenue - WHC'!S136)</f>
        <v>0</v>
      </c>
      <c r="I135" s="200">
        <f>IF('Expenditure- NHC'!L135="","",'Expenditure- NHC'!L135)</f>
        <v>0</v>
      </c>
      <c r="J135" s="199">
        <f>IF('Expenditure - WHC'!L135="","",'Expenditure - WHC'!L135)</f>
        <v>0</v>
      </c>
      <c r="K135" s="216">
        <f t="shared" si="50"/>
        <v>0</v>
      </c>
      <c r="L135" s="220">
        <f t="shared" si="51"/>
        <v>0</v>
      </c>
      <c r="M135" s="214"/>
      <c r="N135" s="215"/>
    </row>
    <row r="136" spans="3:14" x14ac:dyDescent="0.2">
      <c r="C136" s="13"/>
      <c r="D136" s="19">
        <f t="shared" si="49"/>
        <v>126</v>
      </c>
      <c r="E136" s="187" t="str">
        <f>IF(OR('Services - NHC'!E135="",'Services - NHC'!E135="[Enter service]"),"",'Services - NHC'!E135)</f>
        <v/>
      </c>
      <c r="F136" s="188" t="str">
        <f>IF(OR('Services - NHC'!F135="",'Services - NHC'!F135="[Select]"),"",'Services - NHC'!F135)</f>
        <v/>
      </c>
      <c r="G136" s="200">
        <f>IF('Revenue - NHC'!S137="","",'Revenue - NHC'!S137)</f>
        <v>0</v>
      </c>
      <c r="H136" s="200">
        <f>IF('Revenue - WHC'!S137="","",'Revenue - WHC'!S137)</f>
        <v>0</v>
      </c>
      <c r="I136" s="200">
        <f>IF('Expenditure- NHC'!L136="","",'Expenditure- NHC'!L136)</f>
        <v>0</v>
      </c>
      <c r="J136" s="199">
        <f>IF('Expenditure - WHC'!L136="","",'Expenditure - WHC'!L136)</f>
        <v>0</v>
      </c>
      <c r="K136" s="216">
        <f t="shared" si="50"/>
        <v>0</v>
      </c>
      <c r="L136" s="220">
        <f t="shared" si="51"/>
        <v>0</v>
      </c>
      <c r="M136" s="214"/>
      <c r="N136" s="215"/>
    </row>
    <row r="137" spans="3:14" x14ac:dyDescent="0.2">
      <c r="C137" s="13"/>
      <c r="D137" s="19">
        <f t="shared" si="49"/>
        <v>127</v>
      </c>
      <c r="E137" s="187" t="str">
        <f>IF(OR('Services - NHC'!E136="",'Services - NHC'!E136="[Enter service]"),"",'Services - NHC'!E136)</f>
        <v/>
      </c>
      <c r="F137" s="188" t="str">
        <f>IF(OR('Services - NHC'!F136="",'Services - NHC'!F136="[Select]"),"",'Services - NHC'!F136)</f>
        <v/>
      </c>
      <c r="G137" s="200">
        <f>IF('Revenue - NHC'!S138="","",'Revenue - NHC'!S138)</f>
        <v>0</v>
      </c>
      <c r="H137" s="200">
        <f>IF('Revenue - WHC'!S138="","",'Revenue - WHC'!S138)</f>
        <v>0</v>
      </c>
      <c r="I137" s="200">
        <f>IF('Expenditure- NHC'!L137="","",'Expenditure- NHC'!L137)</f>
        <v>0</v>
      </c>
      <c r="J137" s="199">
        <f>IF('Expenditure - WHC'!L137="","",'Expenditure - WHC'!L137)</f>
        <v>0</v>
      </c>
      <c r="K137" s="216">
        <f t="shared" si="50"/>
        <v>0</v>
      </c>
      <c r="L137" s="220">
        <f t="shared" si="51"/>
        <v>0</v>
      </c>
      <c r="M137" s="214"/>
      <c r="N137" s="215"/>
    </row>
    <row r="138" spans="3:14" x14ac:dyDescent="0.2">
      <c r="C138" s="13"/>
      <c r="D138" s="19">
        <f t="shared" si="49"/>
        <v>128</v>
      </c>
      <c r="E138" s="187" t="str">
        <f>IF(OR('Services - NHC'!E137="",'Services - NHC'!E137="[Enter service]"),"",'Services - NHC'!E137)</f>
        <v/>
      </c>
      <c r="F138" s="188" t="str">
        <f>IF(OR('Services - NHC'!F137="",'Services - NHC'!F137="[Select]"),"",'Services - NHC'!F137)</f>
        <v/>
      </c>
      <c r="G138" s="200">
        <f>IF('Revenue - NHC'!S139="","",'Revenue - NHC'!S139)</f>
        <v>0</v>
      </c>
      <c r="H138" s="200">
        <f>IF('Revenue - WHC'!S139="","",'Revenue - WHC'!S139)</f>
        <v>0</v>
      </c>
      <c r="I138" s="200">
        <f>IF('Expenditure- NHC'!L138="","",'Expenditure- NHC'!L138)</f>
        <v>0</v>
      </c>
      <c r="J138" s="199">
        <f>IF('Expenditure - WHC'!L138="","",'Expenditure - WHC'!L138)</f>
        <v>0</v>
      </c>
      <c r="K138" s="216">
        <f t="shared" si="50"/>
        <v>0</v>
      </c>
      <c r="L138" s="220">
        <f t="shared" si="51"/>
        <v>0</v>
      </c>
      <c r="M138" s="214"/>
      <c r="N138" s="215"/>
    </row>
    <row r="139" spans="3:14" x14ac:dyDescent="0.2">
      <c r="C139" s="13"/>
      <c r="D139" s="19">
        <f t="shared" si="49"/>
        <v>129</v>
      </c>
      <c r="E139" s="187" t="str">
        <f>IF(OR('Services - NHC'!E138="",'Services - NHC'!E138="[Enter service]"),"",'Services - NHC'!E138)</f>
        <v/>
      </c>
      <c r="F139" s="188" t="str">
        <f>IF(OR('Services - NHC'!F138="",'Services - NHC'!F138="[Select]"),"",'Services - NHC'!F138)</f>
        <v/>
      </c>
      <c r="G139" s="200">
        <f>IF('Revenue - NHC'!S140="","",'Revenue - NHC'!S140)</f>
        <v>0</v>
      </c>
      <c r="H139" s="200">
        <f>IF('Revenue - WHC'!S140="","",'Revenue - WHC'!S140)</f>
        <v>0</v>
      </c>
      <c r="I139" s="200">
        <f>IF('Expenditure- NHC'!L139="","",'Expenditure- NHC'!L139)</f>
        <v>0</v>
      </c>
      <c r="J139" s="199">
        <f>IF('Expenditure - WHC'!L139="","",'Expenditure - WHC'!L139)</f>
        <v>0</v>
      </c>
      <c r="K139" s="216">
        <f t="shared" si="50"/>
        <v>0</v>
      </c>
      <c r="L139" s="220">
        <f t="shared" si="51"/>
        <v>0</v>
      </c>
      <c r="M139" s="214"/>
      <c r="N139" s="215"/>
    </row>
    <row r="140" spans="3:14" x14ac:dyDescent="0.2">
      <c r="C140" s="13"/>
      <c r="D140" s="19">
        <f t="shared" si="49"/>
        <v>130</v>
      </c>
      <c r="E140" s="187" t="str">
        <f>IF(OR('Services - NHC'!E139="",'Services - NHC'!E139="[Enter service]"),"",'Services - NHC'!E139)</f>
        <v/>
      </c>
      <c r="F140" s="188" t="str">
        <f>IF(OR('Services - NHC'!F139="",'Services - NHC'!F139="[Select]"),"",'Services - NHC'!F139)</f>
        <v/>
      </c>
      <c r="G140" s="200">
        <f>IF('Revenue - NHC'!S141="","",'Revenue - NHC'!S141)</f>
        <v>0</v>
      </c>
      <c r="H140" s="200">
        <f>IF('Revenue - WHC'!S141="","",'Revenue - WHC'!S141)</f>
        <v>0</v>
      </c>
      <c r="I140" s="200">
        <f>IF('Expenditure- NHC'!L140="","",'Expenditure- NHC'!L140)</f>
        <v>0</v>
      </c>
      <c r="J140" s="199">
        <f>IF('Expenditure - WHC'!L140="","",'Expenditure - WHC'!L140)</f>
        <v>0</v>
      </c>
      <c r="K140" s="216">
        <f t="shared" si="50"/>
        <v>0</v>
      </c>
      <c r="L140" s="220">
        <f t="shared" si="51"/>
        <v>0</v>
      </c>
      <c r="M140" s="214"/>
      <c r="N140" s="215"/>
    </row>
    <row r="141" spans="3:14" x14ac:dyDescent="0.2">
      <c r="C141" s="13"/>
      <c r="D141" s="19">
        <f t="shared" si="49"/>
        <v>131</v>
      </c>
      <c r="E141" s="187" t="str">
        <f>IF(OR('Services - NHC'!E140="",'Services - NHC'!E140="[Enter service]"),"",'Services - NHC'!E140)</f>
        <v/>
      </c>
      <c r="F141" s="188" t="str">
        <f>IF(OR('Services - NHC'!F140="",'Services - NHC'!F140="[Select]"),"",'Services - NHC'!F140)</f>
        <v/>
      </c>
      <c r="G141" s="200">
        <f>IF('Revenue - NHC'!S142="","",'Revenue - NHC'!S142)</f>
        <v>0</v>
      </c>
      <c r="H141" s="200">
        <f>IF('Revenue - WHC'!S142="","",'Revenue - WHC'!S142)</f>
        <v>0</v>
      </c>
      <c r="I141" s="200">
        <f>IF('Expenditure- NHC'!L141="","",'Expenditure- NHC'!L141)</f>
        <v>0</v>
      </c>
      <c r="J141" s="199">
        <f>IF('Expenditure - WHC'!L141="","",'Expenditure - WHC'!L141)</f>
        <v>0</v>
      </c>
      <c r="K141" s="216">
        <f t="shared" si="50"/>
        <v>0</v>
      </c>
      <c r="L141" s="220">
        <f t="shared" si="51"/>
        <v>0</v>
      </c>
      <c r="M141" s="214"/>
      <c r="N141" s="215"/>
    </row>
    <row r="142" spans="3:14" x14ac:dyDescent="0.2">
      <c r="C142" s="13"/>
      <c r="D142" s="19">
        <f t="shared" si="49"/>
        <v>132</v>
      </c>
      <c r="E142" s="187" t="str">
        <f>IF(OR('Services - NHC'!E141="",'Services - NHC'!E141="[Enter service]"),"",'Services - NHC'!E141)</f>
        <v/>
      </c>
      <c r="F142" s="188" t="str">
        <f>IF(OR('Services - NHC'!F141="",'Services - NHC'!F141="[Select]"),"",'Services - NHC'!F141)</f>
        <v/>
      </c>
      <c r="G142" s="200">
        <f>IF('Revenue - NHC'!S143="","",'Revenue - NHC'!S143)</f>
        <v>0</v>
      </c>
      <c r="H142" s="200">
        <f>IF('Revenue - WHC'!S143="","",'Revenue - WHC'!S143)</f>
        <v>0</v>
      </c>
      <c r="I142" s="200">
        <f>IF('Expenditure- NHC'!L142="","",'Expenditure- NHC'!L142)</f>
        <v>0</v>
      </c>
      <c r="J142" s="199">
        <f>IF('Expenditure - WHC'!L142="","",'Expenditure - WHC'!L142)</f>
        <v>0</v>
      </c>
      <c r="K142" s="216">
        <f t="shared" si="50"/>
        <v>0</v>
      </c>
      <c r="L142" s="220">
        <f t="shared" si="51"/>
        <v>0</v>
      </c>
      <c r="M142" s="214"/>
      <c r="N142" s="215"/>
    </row>
    <row r="143" spans="3:14" x14ac:dyDescent="0.2">
      <c r="C143" s="13"/>
      <c r="D143" s="19">
        <f t="shared" si="49"/>
        <v>133</v>
      </c>
      <c r="E143" s="187" t="str">
        <f>IF(OR('Services - NHC'!E142="",'Services - NHC'!E142="[Enter service]"),"",'Services - NHC'!E142)</f>
        <v/>
      </c>
      <c r="F143" s="188" t="str">
        <f>IF(OR('Services - NHC'!F142="",'Services - NHC'!F142="[Select]"),"",'Services - NHC'!F142)</f>
        <v/>
      </c>
      <c r="G143" s="200">
        <f>IF('Revenue - NHC'!S144="","",'Revenue - NHC'!S144)</f>
        <v>0</v>
      </c>
      <c r="H143" s="200">
        <f>IF('Revenue - WHC'!S144="","",'Revenue - WHC'!S144)</f>
        <v>0</v>
      </c>
      <c r="I143" s="200">
        <f>IF('Expenditure- NHC'!L143="","",'Expenditure- NHC'!L143)</f>
        <v>0</v>
      </c>
      <c r="J143" s="199">
        <f>IF('Expenditure - WHC'!L143="","",'Expenditure - WHC'!L143)</f>
        <v>0</v>
      </c>
      <c r="K143" s="216">
        <f t="shared" si="50"/>
        <v>0</v>
      </c>
      <c r="L143" s="220">
        <f t="shared" si="51"/>
        <v>0</v>
      </c>
      <c r="M143" s="214"/>
      <c r="N143" s="215"/>
    </row>
    <row r="144" spans="3:14" x14ac:dyDescent="0.2">
      <c r="C144" s="13"/>
      <c r="D144" s="19">
        <f t="shared" ref="D144:D150" si="52">D143+1</f>
        <v>134</v>
      </c>
      <c r="E144" s="187" t="str">
        <f>IF(OR('Services - NHC'!E143="",'Services - NHC'!E143="[Enter service]"),"",'Services - NHC'!E143)</f>
        <v/>
      </c>
      <c r="F144" s="188" t="str">
        <f>IF(OR('Services - NHC'!F143="",'Services - NHC'!F143="[Select]"),"",'Services - NHC'!F143)</f>
        <v/>
      </c>
      <c r="G144" s="200">
        <f>IF('Revenue - NHC'!S145="","",'Revenue - NHC'!S145)</f>
        <v>0</v>
      </c>
      <c r="H144" s="200">
        <f>IF('Revenue - WHC'!S145="","",'Revenue - WHC'!S145)</f>
        <v>0</v>
      </c>
      <c r="I144" s="200">
        <f>IF('Expenditure- NHC'!L144="","",'Expenditure- NHC'!L144)</f>
        <v>0</v>
      </c>
      <c r="J144" s="199">
        <f>IF('Expenditure - WHC'!L144="","",'Expenditure - WHC'!L144)</f>
        <v>0</v>
      </c>
      <c r="K144" s="216">
        <f t="shared" si="50"/>
        <v>0</v>
      </c>
      <c r="L144" s="220">
        <f t="shared" si="51"/>
        <v>0</v>
      </c>
      <c r="M144" s="214"/>
      <c r="N144" s="215"/>
    </row>
    <row r="145" spans="3:14" x14ac:dyDescent="0.2">
      <c r="C145" s="13"/>
      <c r="D145" s="19">
        <f t="shared" si="52"/>
        <v>135</v>
      </c>
      <c r="E145" s="187" t="str">
        <f>IF(OR('Services - NHC'!E144="",'Services - NHC'!E144="[Enter service]"),"",'Services - NHC'!E144)</f>
        <v/>
      </c>
      <c r="F145" s="188" t="str">
        <f>IF(OR('Services - NHC'!F144="",'Services - NHC'!F144="[Select]"),"",'Services - NHC'!F144)</f>
        <v/>
      </c>
      <c r="G145" s="200">
        <f>IF('Revenue - NHC'!S146="","",'Revenue - NHC'!S146)</f>
        <v>0</v>
      </c>
      <c r="H145" s="200">
        <f>IF('Revenue - WHC'!S146="","",'Revenue - WHC'!S146)</f>
        <v>0</v>
      </c>
      <c r="I145" s="200">
        <f>IF('Expenditure- NHC'!L145="","",'Expenditure- NHC'!L145)</f>
        <v>0</v>
      </c>
      <c r="J145" s="199">
        <f>IF('Expenditure - WHC'!L145="","",'Expenditure - WHC'!L145)</f>
        <v>0</v>
      </c>
      <c r="K145" s="216">
        <f t="shared" si="50"/>
        <v>0</v>
      </c>
      <c r="L145" s="220">
        <f t="shared" si="51"/>
        <v>0</v>
      </c>
      <c r="M145" s="214"/>
      <c r="N145" s="215"/>
    </row>
    <row r="146" spans="3:14" x14ac:dyDescent="0.2">
      <c r="C146" s="13"/>
      <c r="D146" s="19">
        <f t="shared" si="52"/>
        <v>136</v>
      </c>
      <c r="E146" s="187" t="str">
        <f>IF(OR('Services - NHC'!E145="",'Services - NHC'!E145="[Enter service]"),"",'Services - NHC'!E145)</f>
        <v/>
      </c>
      <c r="F146" s="188" t="str">
        <f>IF(OR('Services - NHC'!F145="",'Services - NHC'!F145="[Select]"),"",'Services - NHC'!F145)</f>
        <v/>
      </c>
      <c r="G146" s="200">
        <f>IF('Revenue - NHC'!S147="","",'Revenue - NHC'!S147)</f>
        <v>0</v>
      </c>
      <c r="H146" s="200">
        <f>IF('Revenue - WHC'!S147="","",'Revenue - WHC'!S147)</f>
        <v>0</v>
      </c>
      <c r="I146" s="200">
        <f>IF('Expenditure- NHC'!L146="","",'Expenditure- NHC'!L146)</f>
        <v>0</v>
      </c>
      <c r="J146" s="199">
        <f>IF('Expenditure - WHC'!L146="","",'Expenditure - WHC'!L146)</f>
        <v>0</v>
      </c>
      <c r="K146" s="216">
        <f t="shared" si="50"/>
        <v>0</v>
      </c>
      <c r="L146" s="220">
        <f t="shared" si="51"/>
        <v>0</v>
      </c>
      <c r="M146" s="214"/>
      <c r="N146" s="215"/>
    </row>
    <row r="147" spans="3:14" x14ac:dyDescent="0.2">
      <c r="C147" s="13"/>
      <c r="D147" s="19">
        <f t="shared" si="52"/>
        <v>137</v>
      </c>
      <c r="E147" s="187" t="str">
        <f>IF(OR('Services - NHC'!E146="",'Services - NHC'!E146="[Enter service]"),"",'Services - NHC'!E146)</f>
        <v/>
      </c>
      <c r="F147" s="188" t="str">
        <f>IF(OR('Services - NHC'!F146="",'Services - NHC'!F146="[Select]"),"",'Services - NHC'!F146)</f>
        <v/>
      </c>
      <c r="G147" s="200">
        <f>IF('Revenue - NHC'!S148="","",'Revenue - NHC'!S148)</f>
        <v>0</v>
      </c>
      <c r="H147" s="200">
        <f>IF('Revenue - WHC'!S148="","",'Revenue - WHC'!S148)</f>
        <v>0</v>
      </c>
      <c r="I147" s="200">
        <f>IF('Expenditure- NHC'!L147="","",'Expenditure- NHC'!L147)</f>
        <v>0</v>
      </c>
      <c r="J147" s="199">
        <f>IF('Expenditure - WHC'!L147="","",'Expenditure - WHC'!L147)</f>
        <v>0</v>
      </c>
      <c r="K147" s="216">
        <f t="shared" si="50"/>
        <v>0</v>
      </c>
      <c r="L147" s="220">
        <f t="shared" si="51"/>
        <v>0</v>
      </c>
      <c r="M147" s="214"/>
      <c r="N147" s="215"/>
    </row>
    <row r="148" spans="3:14" x14ac:dyDescent="0.2">
      <c r="C148" s="13"/>
      <c r="D148" s="19">
        <f t="shared" si="52"/>
        <v>138</v>
      </c>
      <c r="E148" s="187" t="str">
        <f>IF(OR('Services - NHC'!E147="",'Services - NHC'!E147="[Enter service]"),"",'Services - NHC'!E147)</f>
        <v/>
      </c>
      <c r="F148" s="188" t="str">
        <f>IF(OR('Services - NHC'!F147="",'Services - NHC'!F147="[Select]"),"",'Services - NHC'!F147)</f>
        <v/>
      </c>
      <c r="G148" s="200">
        <f>IF('Revenue - NHC'!S149="","",'Revenue - NHC'!S149)</f>
        <v>0</v>
      </c>
      <c r="H148" s="200">
        <f>IF('Revenue - WHC'!S149="","",'Revenue - WHC'!S149)</f>
        <v>0</v>
      </c>
      <c r="I148" s="200">
        <f>IF('Expenditure- NHC'!L148="","",'Expenditure- NHC'!L148)</f>
        <v>0</v>
      </c>
      <c r="J148" s="199">
        <f>IF('Expenditure - WHC'!L148="","",'Expenditure - WHC'!L148)</f>
        <v>0</v>
      </c>
      <c r="K148" s="216">
        <f t="shared" si="50"/>
        <v>0</v>
      </c>
      <c r="L148" s="220">
        <f t="shared" si="51"/>
        <v>0</v>
      </c>
      <c r="M148" s="214"/>
      <c r="N148" s="215"/>
    </row>
    <row r="149" spans="3:14" x14ac:dyDescent="0.2">
      <c r="C149" s="13"/>
      <c r="D149" s="19">
        <f t="shared" si="52"/>
        <v>139</v>
      </c>
      <c r="E149" s="187" t="str">
        <f>IF(OR('Services - NHC'!E148="",'Services - NHC'!E148="[Enter service]"),"",'Services - NHC'!E148)</f>
        <v/>
      </c>
      <c r="F149" s="188" t="str">
        <f>IF(OR('Services - NHC'!F148="",'Services - NHC'!F148="[Select]"),"",'Services - NHC'!F148)</f>
        <v/>
      </c>
      <c r="G149" s="200">
        <f>IF('Revenue - NHC'!S150="","",'Revenue - NHC'!S150)</f>
        <v>0</v>
      </c>
      <c r="H149" s="200">
        <f>IF('Revenue - WHC'!S150="","",'Revenue - WHC'!S150)</f>
        <v>0</v>
      </c>
      <c r="I149" s="200">
        <f>IF('Expenditure- NHC'!L149="","",'Expenditure- NHC'!L149)</f>
        <v>0</v>
      </c>
      <c r="J149" s="199">
        <f>IF('Expenditure - WHC'!L149="","",'Expenditure - WHC'!L149)</f>
        <v>0</v>
      </c>
      <c r="K149" s="216">
        <f t="shared" si="50"/>
        <v>0</v>
      </c>
      <c r="L149" s="220">
        <f t="shared" si="51"/>
        <v>0</v>
      </c>
      <c r="M149" s="214"/>
      <c r="N149" s="215"/>
    </row>
    <row r="150" spans="3:14" x14ac:dyDescent="0.2">
      <c r="C150" s="13"/>
      <c r="D150" s="19">
        <f t="shared" si="52"/>
        <v>140</v>
      </c>
      <c r="E150" s="187" t="str">
        <f>IF(OR('Services - NHC'!E149="",'Services - NHC'!E149="[Enter service]"),"",'Services - NHC'!E149)</f>
        <v/>
      </c>
      <c r="F150" s="188" t="str">
        <f>IF(OR('Services - NHC'!F149="",'Services - NHC'!F149="[Select]"),"",'Services - NHC'!F149)</f>
        <v/>
      </c>
      <c r="G150" s="200">
        <f>IF('Revenue - NHC'!S151="","",'Revenue - NHC'!S151)</f>
        <v>0</v>
      </c>
      <c r="H150" s="200">
        <f>IF('Revenue - WHC'!S151="","",'Revenue - WHC'!S151)</f>
        <v>0</v>
      </c>
      <c r="I150" s="200">
        <f>IF('Expenditure- NHC'!L150="","",'Expenditure- NHC'!L150)</f>
        <v>0</v>
      </c>
      <c r="J150" s="199">
        <f>IF('Expenditure - WHC'!L150="","",'Expenditure - WHC'!L150)</f>
        <v>0</v>
      </c>
      <c r="K150" s="216">
        <f t="shared" si="50"/>
        <v>0</v>
      </c>
      <c r="L150" s="220">
        <f t="shared" si="51"/>
        <v>0</v>
      </c>
      <c r="M150" s="214"/>
      <c r="N150" s="215"/>
    </row>
    <row r="151" spans="3:14" x14ac:dyDescent="0.2">
      <c r="C151" s="13"/>
      <c r="D151" s="19"/>
      <c r="E151" s="187" t="str">
        <f>'Revenue - NHC'!E152</f>
        <v>Other</v>
      </c>
      <c r="F151" s="188"/>
      <c r="G151" s="200">
        <f>IF('Revenue - NHC'!S152="","",'Revenue - NHC'!S152)</f>
        <v>-400000</v>
      </c>
      <c r="H151" s="200">
        <f>IF('Revenue - WHC'!S152="","",'Revenue - WHC'!S152)</f>
        <v>-400000</v>
      </c>
      <c r="I151" s="200">
        <f>IF('Expenditure- NHC'!L151="","",'Expenditure- NHC'!L151)</f>
        <v>9149000</v>
      </c>
      <c r="J151" s="199">
        <f>IF('Expenditure - WHC'!L151="","",'Expenditure - WHC'!L151)</f>
        <v>9149000</v>
      </c>
      <c r="K151" s="216">
        <f t="shared" ref="K151" si="53">IFERROR(H151-G151,"")</f>
        <v>0</v>
      </c>
      <c r="L151" s="220">
        <f t="shared" ref="L151" si="54">IFERROR(J151-I151,"")</f>
        <v>0</v>
      </c>
      <c r="M151" s="214"/>
      <c r="N151" s="215"/>
    </row>
    <row r="152" spans="3:14" x14ac:dyDescent="0.2">
      <c r="C152" s="13"/>
      <c r="D152" s="19"/>
      <c r="E152" s="189" t="s">
        <v>170</v>
      </c>
      <c r="F152" s="190"/>
      <c r="G152" s="201">
        <f>IF('Revenue - NHC'!R153="","",'Revenue - NHC'!R153)</f>
        <v>-200020216</v>
      </c>
      <c r="H152" s="201">
        <f>IF('Revenue - WHC'!R153="","",'Revenue - WHC'!R153)</f>
        <v>-201624972</v>
      </c>
      <c r="I152" s="210"/>
      <c r="J152" s="211"/>
      <c r="K152" s="221">
        <f>IFERROR(H152-G152,"")</f>
        <v>-1604756</v>
      </c>
      <c r="L152" s="222"/>
      <c r="M152" s="214"/>
      <c r="N152" s="215"/>
    </row>
    <row r="153" spans="3:14" x14ac:dyDescent="0.2">
      <c r="C153" s="13"/>
      <c r="D153" s="19"/>
      <c r="E153" s="85"/>
      <c r="F153" s="57" t="s">
        <v>90</v>
      </c>
      <c r="G153" s="202">
        <f>SUM(G11:G152)</f>
        <v>-444911133.87</v>
      </c>
      <c r="H153" s="202">
        <f t="shared" ref="H153:L153" si="55">SUM(H11:H152)</f>
        <v>-446515889.87</v>
      </c>
      <c r="I153" s="202">
        <f t="shared" si="55"/>
        <v>438111052.03000003</v>
      </c>
      <c r="J153" s="202">
        <f t="shared" si="55"/>
        <v>439715808.03000003</v>
      </c>
      <c r="K153" s="223">
        <f t="shared" si="55"/>
        <v>-1604756</v>
      </c>
      <c r="L153" s="223">
        <f t="shared" si="55"/>
        <v>1604756</v>
      </c>
      <c r="M153" s="214"/>
      <c r="N153" s="215"/>
    </row>
    <row r="154" spans="3:14" ht="13.5" thickBot="1" x14ac:dyDescent="0.25">
      <c r="C154" s="32"/>
      <c r="D154" s="33"/>
      <c r="E154" s="86"/>
      <c r="F154" s="58"/>
      <c r="G154" s="94"/>
      <c r="H154" s="182"/>
      <c r="I154" s="182"/>
      <c r="J154" s="97"/>
      <c r="K154" s="184"/>
      <c r="L154" s="60"/>
      <c r="M154" s="48"/>
    </row>
    <row r="155" spans="3:14" x14ac:dyDescent="0.2">
      <c r="J155" s="98"/>
      <c r="K155" s="98"/>
      <c r="L155" s="61"/>
    </row>
    <row r="156" spans="3:14" x14ac:dyDescent="0.2">
      <c r="J156" s="98"/>
      <c r="K156" s="98"/>
      <c r="L156" s="61"/>
    </row>
    <row r="157" spans="3:14" x14ac:dyDescent="0.2">
      <c r="E157" s="6"/>
      <c r="F157" s="6"/>
      <c r="G157" s="6"/>
      <c r="H157" s="6"/>
      <c r="I157" s="6"/>
      <c r="J157" s="6"/>
      <c r="K157" s="6"/>
      <c r="L157" s="6"/>
    </row>
    <row r="158" spans="3:14" x14ac:dyDescent="0.2">
      <c r="E158" s="6"/>
      <c r="F158" s="6"/>
      <c r="G158" s="6"/>
      <c r="H158" s="6"/>
      <c r="I158" s="6"/>
      <c r="J158" s="6"/>
      <c r="K158" s="6"/>
      <c r="L158" s="6"/>
    </row>
    <row r="159" spans="3:14" x14ac:dyDescent="0.2">
      <c r="E159" s="6"/>
      <c r="F159" s="6"/>
      <c r="G159" s="6"/>
      <c r="H159" s="6"/>
      <c r="I159" s="6"/>
      <c r="J159" s="6"/>
      <c r="K159" s="6"/>
      <c r="L159" s="6"/>
    </row>
    <row r="160" spans="3:14" x14ac:dyDescent="0.2">
      <c r="E160" s="6"/>
      <c r="F160" s="6"/>
      <c r="G160" s="6"/>
      <c r="H160" s="6"/>
      <c r="I160" s="6"/>
      <c r="J160" s="6"/>
      <c r="K160" s="6"/>
      <c r="L160" s="6"/>
    </row>
    <row r="161" spans="1:35" x14ac:dyDescent="0.2">
      <c r="E161" s="6"/>
      <c r="F161" s="6"/>
      <c r="G161" s="6"/>
      <c r="H161" s="6"/>
      <c r="I161" s="6"/>
      <c r="J161" s="6"/>
      <c r="K161" s="6"/>
      <c r="L161" s="6"/>
    </row>
    <row r="162" spans="1:35" x14ac:dyDescent="0.2">
      <c r="E162" s="6"/>
      <c r="F162" s="6"/>
      <c r="G162" s="6"/>
      <c r="H162" s="6"/>
      <c r="I162" s="6"/>
      <c r="J162" s="6"/>
      <c r="K162" s="6"/>
      <c r="L162" s="6"/>
    </row>
    <row r="163" spans="1:35" x14ac:dyDescent="0.2">
      <c r="E163" s="6"/>
      <c r="F163" s="6"/>
      <c r="G163" s="6"/>
      <c r="H163" s="6"/>
      <c r="I163" s="6"/>
      <c r="J163" s="6"/>
      <c r="K163" s="6"/>
      <c r="L163" s="6"/>
    </row>
    <row r="164" spans="1:35" x14ac:dyDescent="0.2">
      <c r="E164" s="6"/>
      <c r="F164" s="6"/>
      <c r="G164" s="6"/>
      <c r="H164" s="6"/>
      <c r="I164" s="6"/>
      <c r="J164" s="6"/>
      <c r="K164" s="6"/>
      <c r="L164" s="6"/>
    </row>
    <row r="165" spans="1:35" x14ac:dyDescent="0.2">
      <c r="E165" s="6"/>
      <c r="F165" s="6"/>
      <c r="G165" s="6"/>
      <c r="H165" s="6"/>
      <c r="I165" s="6"/>
      <c r="J165" s="6"/>
      <c r="K165" s="6"/>
      <c r="L165" s="6"/>
    </row>
    <row r="166" spans="1:35" x14ac:dyDescent="0.2">
      <c r="E166" s="6"/>
      <c r="F166" s="6"/>
      <c r="G166" s="6"/>
      <c r="H166" s="6"/>
      <c r="I166" s="6"/>
      <c r="J166" s="6"/>
      <c r="K166" s="6"/>
      <c r="L166" s="6"/>
    </row>
    <row r="167" spans="1:35" x14ac:dyDescent="0.2">
      <c r="E167" s="6"/>
      <c r="F167" s="6"/>
      <c r="G167" s="6"/>
      <c r="H167" s="6"/>
      <c r="I167" s="6"/>
      <c r="J167" s="6"/>
      <c r="K167" s="6"/>
      <c r="L167" s="6"/>
    </row>
    <row r="168" spans="1:35" x14ac:dyDescent="0.2">
      <c r="E168" s="6"/>
      <c r="F168" s="6"/>
      <c r="G168" s="6"/>
      <c r="H168" s="6"/>
      <c r="I168" s="6"/>
      <c r="J168" s="6"/>
      <c r="K168" s="6"/>
      <c r="L168" s="6"/>
    </row>
    <row r="169" spans="1:35" x14ac:dyDescent="0.2">
      <c r="E169" s="6"/>
      <c r="F169" s="6"/>
      <c r="G169" s="6"/>
      <c r="H169" s="6"/>
      <c r="I169" s="6"/>
      <c r="J169" s="6"/>
      <c r="K169" s="6"/>
      <c r="L169" s="6"/>
    </row>
    <row r="170" spans="1:35" x14ac:dyDescent="0.2">
      <c r="E170" s="6"/>
      <c r="F170" s="6"/>
      <c r="G170" s="6"/>
      <c r="H170" s="6"/>
      <c r="I170" s="6"/>
      <c r="J170" s="6"/>
      <c r="K170" s="6"/>
      <c r="L170" s="6"/>
    </row>
    <row r="171" spans="1:35" x14ac:dyDescent="0.2">
      <c r="E171" s="6"/>
      <c r="F171" s="6"/>
      <c r="G171" s="6"/>
      <c r="H171" s="6"/>
      <c r="I171" s="6"/>
      <c r="J171" s="6"/>
      <c r="K171" s="6"/>
      <c r="L171" s="6"/>
    </row>
    <row r="172" spans="1:35" x14ac:dyDescent="0.2">
      <c r="E172" s="6"/>
      <c r="F172" s="6"/>
      <c r="G172" s="6"/>
      <c r="H172" s="6"/>
      <c r="I172" s="6"/>
      <c r="J172" s="6"/>
      <c r="K172" s="6"/>
      <c r="L172" s="6"/>
    </row>
    <row r="173" spans="1:35" x14ac:dyDescent="0.2">
      <c r="E173" s="6"/>
      <c r="F173" s="6"/>
      <c r="G173" s="6"/>
      <c r="H173" s="6"/>
      <c r="I173" s="6"/>
      <c r="J173" s="6"/>
      <c r="K173" s="6"/>
      <c r="L173" s="6"/>
    </row>
    <row r="174" spans="1:35" x14ac:dyDescent="0.2">
      <c r="E174" s="6"/>
      <c r="F174" s="6"/>
      <c r="G174" s="6"/>
      <c r="H174" s="6"/>
      <c r="I174" s="6"/>
      <c r="J174" s="6"/>
      <c r="K174" s="6"/>
      <c r="L174" s="6"/>
    </row>
    <row r="175" spans="1:35" s="54" customFormat="1" x14ac:dyDescent="0.2">
      <c r="A175" s="6"/>
      <c r="B175" s="6"/>
      <c r="O175" s="6"/>
      <c r="P175" s="6"/>
      <c r="Q175" s="6"/>
      <c r="R175" s="6"/>
      <c r="S175" s="6"/>
      <c r="T175" s="6"/>
      <c r="U175" s="6"/>
      <c r="V175" s="6"/>
      <c r="W175" s="6"/>
      <c r="X175" s="6"/>
      <c r="Y175" s="6"/>
      <c r="Z175" s="6"/>
      <c r="AA175" s="6"/>
      <c r="AB175" s="6"/>
      <c r="AC175" s="6"/>
      <c r="AD175" s="6"/>
      <c r="AE175" s="6"/>
      <c r="AF175" s="6"/>
      <c r="AG175" s="6"/>
      <c r="AH175" s="6"/>
      <c r="AI175" s="6"/>
    </row>
    <row r="176" spans="1:35" s="54" customFormat="1" x14ac:dyDescent="0.2">
      <c r="A176" s="6"/>
      <c r="B176" s="6"/>
      <c r="O176" s="6"/>
      <c r="P176" s="6"/>
      <c r="Q176" s="6"/>
      <c r="R176" s="6"/>
      <c r="S176" s="6"/>
      <c r="T176" s="6"/>
      <c r="U176" s="6"/>
      <c r="V176" s="6"/>
      <c r="W176" s="6"/>
      <c r="X176" s="6"/>
      <c r="Y176" s="6"/>
      <c r="Z176" s="6"/>
      <c r="AA176" s="6"/>
      <c r="AB176" s="6"/>
      <c r="AC176" s="6"/>
      <c r="AD176" s="6"/>
      <c r="AE176" s="6"/>
      <c r="AF176" s="6"/>
      <c r="AG176" s="6"/>
      <c r="AH176" s="6"/>
      <c r="AI176" s="6"/>
    </row>
    <row r="177" spans="1:35" s="54" customFormat="1" x14ac:dyDescent="0.2">
      <c r="A177" s="6"/>
      <c r="B177" s="6"/>
      <c r="O177" s="6"/>
      <c r="P177" s="6"/>
      <c r="Q177" s="6"/>
      <c r="R177" s="6"/>
      <c r="S177" s="6"/>
      <c r="T177" s="6"/>
      <c r="U177" s="6"/>
      <c r="V177" s="6"/>
      <c r="W177" s="6"/>
      <c r="X177" s="6"/>
      <c r="Y177" s="6"/>
      <c r="Z177" s="6"/>
      <c r="AA177" s="6"/>
      <c r="AB177" s="6"/>
      <c r="AC177" s="6"/>
      <c r="AD177" s="6"/>
      <c r="AE177" s="6"/>
      <c r="AF177" s="6"/>
      <c r="AG177" s="6"/>
      <c r="AH177" s="6"/>
      <c r="AI177" s="6"/>
    </row>
    <row r="178" spans="1:35" x14ac:dyDescent="0.2">
      <c r="E178" s="6"/>
      <c r="F178" s="6"/>
      <c r="G178" s="6"/>
      <c r="H178" s="6"/>
      <c r="I178" s="6"/>
      <c r="J178" s="6"/>
      <c r="K178" s="6"/>
      <c r="L178" s="6"/>
    </row>
    <row r="179" spans="1:35" ht="12.75" customHeight="1" x14ac:dyDescent="0.2">
      <c r="E179" s="6"/>
      <c r="F179" s="6"/>
      <c r="G179" s="6"/>
      <c r="H179" s="6"/>
      <c r="I179" s="6"/>
      <c r="J179" s="6"/>
      <c r="K179" s="6"/>
      <c r="L179" s="6"/>
    </row>
    <row r="180" spans="1:35" x14ac:dyDescent="0.2">
      <c r="E180" s="6"/>
      <c r="F180" s="6"/>
      <c r="G180" s="6"/>
      <c r="H180" s="6"/>
      <c r="I180" s="6"/>
      <c r="J180" s="6"/>
      <c r="K180" s="6"/>
      <c r="L180" s="6"/>
    </row>
    <row r="181" spans="1:35" x14ac:dyDescent="0.2">
      <c r="E181" s="6"/>
      <c r="F181" s="6"/>
      <c r="G181" s="6"/>
      <c r="H181" s="6"/>
      <c r="I181" s="6"/>
      <c r="J181" s="6"/>
      <c r="K181" s="6"/>
      <c r="L181" s="6"/>
    </row>
    <row r="182" spans="1:35" x14ac:dyDescent="0.2">
      <c r="E182" s="6"/>
      <c r="F182" s="6"/>
      <c r="G182" s="6"/>
      <c r="H182" s="6"/>
      <c r="I182" s="6"/>
      <c r="J182" s="6"/>
      <c r="K182" s="6"/>
      <c r="L182" s="6"/>
    </row>
    <row r="183" spans="1:35" x14ac:dyDescent="0.2">
      <c r="E183" s="6"/>
      <c r="F183" s="6"/>
      <c r="G183" s="6"/>
      <c r="H183" s="6"/>
      <c r="I183" s="6"/>
      <c r="J183" s="6"/>
      <c r="K183" s="6"/>
      <c r="L183" s="6"/>
    </row>
    <row r="184" spans="1:35" x14ac:dyDescent="0.2">
      <c r="E184" s="6"/>
      <c r="F184" s="6"/>
      <c r="G184" s="6"/>
      <c r="H184" s="6"/>
      <c r="I184" s="6"/>
      <c r="J184" s="6"/>
      <c r="K184" s="6"/>
      <c r="L184" s="6"/>
    </row>
    <row r="185" spans="1:35" x14ac:dyDescent="0.2">
      <c r="E185" s="6"/>
      <c r="F185" s="6"/>
      <c r="G185" s="6"/>
      <c r="H185" s="6"/>
      <c r="I185" s="6"/>
      <c r="J185" s="6"/>
      <c r="K185" s="6"/>
      <c r="L185" s="6"/>
    </row>
    <row r="186" spans="1:35" x14ac:dyDescent="0.2">
      <c r="E186" s="6"/>
      <c r="F186" s="6"/>
      <c r="G186" s="6"/>
      <c r="H186" s="6"/>
      <c r="I186" s="6"/>
      <c r="J186" s="6"/>
      <c r="K186" s="6"/>
      <c r="L186" s="6"/>
    </row>
    <row r="187" spans="1:35" x14ac:dyDescent="0.2">
      <c r="E187" s="6"/>
      <c r="F187" s="6"/>
      <c r="G187" s="6"/>
      <c r="H187" s="6"/>
      <c r="I187" s="6"/>
      <c r="J187" s="6"/>
      <c r="K187" s="6"/>
      <c r="L187" s="6"/>
    </row>
    <row r="188" spans="1:35" x14ac:dyDescent="0.2">
      <c r="E188" s="6"/>
      <c r="F188" s="6"/>
      <c r="G188" s="6"/>
      <c r="H188" s="6"/>
      <c r="I188" s="6"/>
      <c r="J188" s="6"/>
      <c r="K188" s="6"/>
      <c r="L188" s="6"/>
    </row>
    <row r="189" spans="1:35" x14ac:dyDescent="0.2">
      <c r="E189" s="6"/>
      <c r="F189" s="6"/>
      <c r="G189" s="6"/>
      <c r="H189" s="6"/>
      <c r="I189" s="6"/>
      <c r="J189" s="6"/>
      <c r="K189" s="6"/>
      <c r="L189" s="6"/>
    </row>
    <row r="190" spans="1:35" x14ac:dyDescent="0.2">
      <c r="E190" s="6"/>
      <c r="F190" s="6"/>
      <c r="G190" s="6"/>
      <c r="H190" s="6"/>
      <c r="I190" s="6"/>
      <c r="J190" s="6"/>
      <c r="K190" s="6"/>
      <c r="L190" s="6"/>
    </row>
    <row r="191" spans="1:35" x14ac:dyDescent="0.2">
      <c r="E191" s="6"/>
      <c r="F191" s="6"/>
      <c r="G191" s="6"/>
      <c r="H191" s="6"/>
      <c r="I191" s="6"/>
      <c r="J191" s="6"/>
      <c r="K191" s="6"/>
      <c r="L191" s="6"/>
    </row>
    <row r="192" spans="1:35" x14ac:dyDescent="0.2">
      <c r="E192" s="6"/>
      <c r="F192" s="6"/>
      <c r="G192" s="6"/>
      <c r="H192" s="6"/>
      <c r="I192" s="6"/>
      <c r="J192" s="6"/>
      <c r="K192" s="6"/>
      <c r="L192" s="6"/>
    </row>
    <row r="193" spans="5:12" x14ac:dyDescent="0.2">
      <c r="E193" s="6"/>
      <c r="F193" s="6"/>
      <c r="G193" s="6"/>
      <c r="H193" s="6"/>
      <c r="I193" s="6"/>
      <c r="J193" s="6"/>
      <c r="K193" s="6"/>
      <c r="L193" s="6"/>
    </row>
    <row r="194" spans="5:12" x14ac:dyDescent="0.2">
      <c r="E194" s="6"/>
      <c r="F194" s="6"/>
      <c r="G194" s="6"/>
      <c r="H194" s="6"/>
      <c r="I194" s="6"/>
      <c r="J194" s="6"/>
      <c r="K194" s="6"/>
      <c r="L194" s="6"/>
    </row>
    <row r="195" spans="5:12" x14ac:dyDescent="0.2">
      <c r="E195" s="6"/>
      <c r="F195" s="6"/>
      <c r="G195" s="6"/>
      <c r="H195" s="6"/>
      <c r="I195" s="6"/>
      <c r="J195" s="6"/>
      <c r="K195" s="6"/>
      <c r="L195" s="6"/>
    </row>
    <row r="196" spans="5:12" x14ac:dyDescent="0.2">
      <c r="E196" s="6"/>
      <c r="F196" s="6"/>
      <c r="G196" s="6"/>
      <c r="H196" s="6"/>
      <c r="I196" s="6"/>
      <c r="J196" s="6"/>
      <c r="K196" s="6"/>
      <c r="L196" s="6"/>
    </row>
    <row r="197" spans="5:12" x14ac:dyDescent="0.2">
      <c r="E197" s="6"/>
      <c r="F197" s="6"/>
      <c r="G197" s="6"/>
      <c r="H197" s="6"/>
      <c r="I197" s="6"/>
      <c r="J197" s="6"/>
      <c r="K197" s="6"/>
      <c r="L197" s="6"/>
    </row>
    <row r="198" spans="5:12" x14ac:dyDescent="0.2">
      <c r="E198" s="6"/>
      <c r="F198" s="6"/>
      <c r="G198" s="6"/>
      <c r="H198" s="6"/>
      <c r="I198" s="6"/>
      <c r="J198" s="6"/>
      <c r="K198" s="6"/>
      <c r="L198" s="6"/>
    </row>
    <row r="199" spans="5:12" x14ac:dyDescent="0.2">
      <c r="E199" s="6"/>
      <c r="F199" s="6"/>
      <c r="G199" s="6"/>
      <c r="H199" s="6"/>
      <c r="I199" s="6"/>
      <c r="J199" s="6"/>
      <c r="K199" s="6"/>
      <c r="L199" s="6"/>
    </row>
    <row r="200" spans="5:12" x14ac:dyDescent="0.2">
      <c r="E200" s="6"/>
      <c r="F200" s="6"/>
      <c r="G200" s="6"/>
      <c r="H200" s="6"/>
      <c r="I200" s="6"/>
      <c r="J200" s="6"/>
      <c r="K200" s="6"/>
      <c r="L200" s="6"/>
    </row>
    <row r="201" spans="5:12" x14ac:dyDescent="0.2">
      <c r="E201" s="6"/>
      <c r="F201" s="6"/>
      <c r="G201" s="6"/>
      <c r="H201" s="6"/>
      <c r="I201" s="6"/>
      <c r="J201" s="6"/>
      <c r="K201" s="6"/>
      <c r="L201" s="6"/>
    </row>
    <row r="202" spans="5:12" x14ac:dyDescent="0.2">
      <c r="E202" s="6"/>
      <c r="F202" s="6"/>
      <c r="G202" s="6"/>
      <c r="H202" s="6"/>
      <c r="I202" s="6"/>
      <c r="J202" s="6"/>
      <c r="K202" s="6"/>
      <c r="L202" s="6"/>
    </row>
    <row r="203" spans="5:12" x14ac:dyDescent="0.2">
      <c r="E203" s="6"/>
      <c r="F203" s="6"/>
      <c r="G203" s="6"/>
      <c r="H203" s="6"/>
      <c r="I203" s="6"/>
      <c r="J203" s="6"/>
      <c r="K203" s="6"/>
      <c r="L203" s="6"/>
    </row>
    <row r="204" spans="5:12" x14ac:dyDescent="0.2">
      <c r="E204" s="6"/>
      <c r="F204" s="6"/>
      <c r="G204" s="6"/>
      <c r="H204" s="6"/>
      <c r="I204" s="6"/>
      <c r="J204" s="6"/>
      <c r="K204" s="6"/>
      <c r="L204" s="6"/>
    </row>
    <row r="205" spans="5:12" x14ac:dyDescent="0.2">
      <c r="E205" s="6"/>
      <c r="F205" s="6"/>
      <c r="G205" s="6"/>
      <c r="H205" s="6"/>
      <c r="I205" s="6"/>
      <c r="J205" s="6"/>
      <c r="K205" s="6"/>
      <c r="L205" s="6"/>
    </row>
    <row r="206" spans="5:12" x14ac:dyDescent="0.2">
      <c r="E206" s="6"/>
      <c r="F206" s="6"/>
      <c r="G206" s="6"/>
      <c r="H206" s="6"/>
      <c r="I206" s="6"/>
      <c r="J206" s="6"/>
      <c r="K206" s="6"/>
      <c r="L206" s="6"/>
    </row>
    <row r="207" spans="5:12" x14ac:dyDescent="0.2">
      <c r="E207" s="6"/>
      <c r="F207" s="6"/>
      <c r="G207" s="6"/>
      <c r="H207" s="6"/>
      <c r="I207" s="6"/>
      <c r="J207" s="6"/>
      <c r="K207" s="6"/>
      <c r="L207" s="6"/>
    </row>
    <row r="208" spans="5:12" x14ac:dyDescent="0.2">
      <c r="E208" s="6"/>
      <c r="F208" s="6"/>
      <c r="G208" s="6"/>
      <c r="H208" s="6"/>
      <c r="I208" s="6"/>
      <c r="J208" s="6"/>
      <c r="K208" s="6"/>
      <c r="L208" s="6"/>
    </row>
    <row r="209" spans="5:12" x14ac:dyDescent="0.2">
      <c r="E209" s="6"/>
      <c r="F209" s="6"/>
      <c r="G209" s="6"/>
      <c r="H209" s="6"/>
      <c r="I209" s="6"/>
      <c r="J209" s="6"/>
      <c r="K209" s="6"/>
      <c r="L209" s="6"/>
    </row>
    <row r="210" spans="5:12" x14ac:dyDescent="0.2">
      <c r="E210" s="6"/>
      <c r="F210" s="6"/>
      <c r="G210" s="6"/>
      <c r="H210" s="6"/>
      <c r="I210" s="6"/>
      <c r="J210" s="6"/>
      <c r="K210" s="6"/>
      <c r="L210" s="6"/>
    </row>
    <row r="211" spans="5:12" x14ac:dyDescent="0.2">
      <c r="E211" s="6"/>
      <c r="F211" s="6"/>
      <c r="G211" s="6"/>
      <c r="H211" s="6"/>
      <c r="I211" s="6"/>
      <c r="J211" s="6"/>
      <c r="K211" s="6"/>
      <c r="L211" s="6"/>
    </row>
    <row r="212" spans="5:12" x14ac:dyDescent="0.2">
      <c r="E212" s="6"/>
      <c r="F212" s="6"/>
      <c r="G212" s="6"/>
      <c r="H212" s="6"/>
      <c r="I212" s="6"/>
      <c r="J212" s="6"/>
      <c r="K212" s="6"/>
      <c r="L212" s="6"/>
    </row>
    <row r="213" spans="5:12" x14ac:dyDescent="0.2">
      <c r="E213" s="6"/>
      <c r="F213" s="6"/>
      <c r="G213" s="6"/>
      <c r="H213" s="6"/>
      <c r="I213" s="6"/>
      <c r="J213" s="6"/>
      <c r="K213" s="6"/>
      <c r="L213" s="6"/>
    </row>
    <row r="214" spans="5:12" x14ac:dyDescent="0.2">
      <c r="E214" s="6"/>
      <c r="F214" s="6"/>
      <c r="G214" s="6"/>
      <c r="H214" s="6"/>
      <c r="I214" s="6"/>
      <c r="J214" s="6"/>
      <c r="K214" s="6"/>
      <c r="L214" s="6"/>
    </row>
    <row r="215" spans="5:12" x14ac:dyDescent="0.2">
      <c r="E215" s="6"/>
      <c r="F215" s="6"/>
      <c r="G215" s="6"/>
      <c r="H215" s="6"/>
      <c r="I215" s="6"/>
      <c r="J215" s="6"/>
      <c r="K215" s="6"/>
      <c r="L215" s="6"/>
    </row>
    <row r="216" spans="5:12" x14ac:dyDescent="0.2">
      <c r="E216" s="6"/>
      <c r="F216" s="6"/>
      <c r="G216" s="6"/>
      <c r="H216" s="6"/>
      <c r="I216" s="6"/>
      <c r="J216" s="6"/>
      <c r="K216" s="6"/>
      <c r="L216" s="6"/>
    </row>
    <row r="217" spans="5:12" x14ac:dyDescent="0.2">
      <c r="E217" s="6"/>
      <c r="F217" s="6"/>
      <c r="G217" s="6"/>
      <c r="H217" s="6"/>
      <c r="I217" s="6"/>
      <c r="J217" s="6"/>
      <c r="K217" s="6"/>
      <c r="L217" s="6"/>
    </row>
    <row r="218" spans="5:12" x14ac:dyDescent="0.2">
      <c r="E218" s="6"/>
      <c r="F218" s="6"/>
      <c r="G218" s="6"/>
      <c r="H218" s="6"/>
      <c r="I218" s="6"/>
      <c r="J218" s="6"/>
      <c r="K218" s="6"/>
      <c r="L218" s="6"/>
    </row>
    <row r="219" spans="5:12" x14ac:dyDescent="0.2">
      <c r="E219" s="6"/>
      <c r="F219" s="6"/>
      <c r="G219" s="6"/>
      <c r="H219" s="6"/>
      <c r="I219" s="6"/>
      <c r="J219" s="6"/>
      <c r="K219" s="6"/>
      <c r="L219" s="6"/>
    </row>
    <row r="220" spans="5:12" x14ac:dyDescent="0.2">
      <c r="E220" s="6"/>
      <c r="F220" s="6"/>
      <c r="G220" s="6"/>
      <c r="H220" s="6"/>
      <c r="I220" s="6"/>
      <c r="J220" s="6"/>
      <c r="K220" s="6"/>
      <c r="L220" s="6"/>
    </row>
    <row r="221" spans="5:12" x14ac:dyDescent="0.2">
      <c r="E221" s="6"/>
      <c r="F221" s="6"/>
      <c r="G221" s="6"/>
      <c r="H221" s="6"/>
      <c r="I221" s="6"/>
      <c r="J221" s="6"/>
      <c r="K221" s="6"/>
      <c r="L221" s="6"/>
    </row>
    <row r="222" spans="5:12" x14ac:dyDescent="0.2">
      <c r="E222" s="6"/>
      <c r="F222" s="6"/>
      <c r="G222" s="6"/>
      <c r="H222" s="6"/>
      <c r="I222" s="6"/>
      <c r="J222" s="6"/>
      <c r="K222" s="6"/>
      <c r="L222" s="6"/>
    </row>
    <row r="223" spans="5:12" x14ac:dyDescent="0.2">
      <c r="E223" s="6"/>
      <c r="F223" s="6"/>
      <c r="G223" s="6"/>
      <c r="H223" s="6"/>
      <c r="I223" s="6"/>
      <c r="J223" s="6"/>
      <c r="K223" s="6"/>
      <c r="L223" s="6"/>
    </row>
    <row r="224" spans="5:12" x14ac:dyDescent="0.2">
      <c r="E224" s="6"/>
      <c r="F224" s="6"/>
      <c r="G224" s="6"/>
      <c r="H224" s="6"/>
      <c r="I224" s="6"/>
      <c r="J224" s="6"/>
      <c r="K224" s="6"/>
      <c r="L224" s="6"/>
    </row>
    <row r="225" spans="5:12" x14ac:dyDescent="0.2">
      <c r="E225" s="6"/>
      <c r="F225" s="6"/>
      <c r="G225" s="6"/>
      <c r="H225" s="6"/>
      <c r="I225" s="6"/>
      <c r="J225" s="6"/>
      <c r="K225" s="6"/>
      <c r="L225" s="6"/>
    </row>
    <row r="226" spans="5:12" x14ac:dyDescent="0.2">
      <c r="E226" s="6"/>
      <c r="F226" s="6"/>
      <c r="G226" s="6"/>
      <c r="H226" s="6"/>
      <c r="I226" s="6"/>
      <c r="J226" s="6"/>
      <c r="K226" s="6"/>
      <c r="L226" s="6"/>
    </row>
    <row r="227" spans="5:12" x14ac:dyDescent="0.2">
      <c r="E227" s="6"/>
      <c r="F227" s="6"/>
      <c r="G227" s="6"/>
      <c r="H227" s="6"/>
      <c r="I227" s="6"/>
      <c r="J227" s="6"/>
      <c r="K227" s="6"/>
      <c r="L227" s="6"/>
    </row>
    <row r="228" spans="5:12" x14ac:dyDescent="0.2">
      <c r="E228" s="6"/>
      <c r="F228" s="6"/>
      <c r="G228" s="6"/>
      <c r="H228" s="6"/>
      <c r="I228" s="6"/>
      <c r="J228" s="6"/>
      <c r="K228" s="6"/>
      <c r="L228" s="6"/>
    </row>
    <row r="229" spans="5:12" x14ac:dyDescent="0.2">
      <c r="E229" s="6"/>
      <c r="F229" s="6"/>
      <c r="G229" s="6"/>
      <c r="H229" s="6"/>
      <c r="I229" s="6"/>
      <c r="J229" s="6"/>
      <c r="K229" s="6"/>
      <c r="L229" s="6"/>
    </row>
    <row r="230" spans="5:12" x14ac:dyDescent="0.2">
      <c r="E230" s="6"/>
      <c r="F230" s="6"/>
      <c r="G230" s="6"/>
      <c r="H230" s="6"/>
      <c r="I230" s="6"/>
      <c r="J230" s="6"/>
      <c r="K230" s="6"/>
      <c r="L230" s="6"/>
    </row>
    <row r="231" spans="5:12" x14ac:dyDescent="0.2">
      <c r="E231" s="6"/>
      <c r="F231" s="6"/>
      <c r="G231" s="6"/>
      <c r="H231" s="6"/>
      <c r="I231" s="6"/>
      <c r="J231" s="6"/>
      <c r="K231" s="6"/>
      <c r="L231" s="6"/>
    </row>
    <row r="232" spans="5:12" x14ac:dyDescent="0.2">
      <c r="E232" s="6"/>
      <c r="F232" s="6"/>
      <c r="G232" s="6"/>
      <c r="H232" s="6"/>
      <c r="I232" s="6"/>
      <c r="J232" s="6"/>
      <c r="K232" s="6"/>
      <c r="L232" s="6"/>
    </row>
    <row r="233" spans="5:12" x14ac:dyDescent="0.2">
      <c r="E233" s="6"/>
      <c r="F233" s="6"/>
      <c r="G233" s="6"/>
      <c r="H233" s="6"/>
      <c r="I233" s="6"/>
      <c r="J233" s="6"/>
      <c r="K233" s="6"/>
      <c r="L233" s="6"/>
    </row>
    <row r="234" spans="5:12" x14ac:dyDescent="0.2">
      <c r="E234" s="6"/>
      <c r="F234" s="6"/>
      <c r="G234" s="6"/>
      <c r="H234" s="6"/>
      <c r="I234" s="6"/>
      <c r="J234" s="6"/>
      <c r="K234" s="6"/>
      <c r="L234" s="6"/>
    </row>
    <row r="235" spans="5:12" x14ac:dyDescent="0.2">
      <c r="E235" s="6"/>
      <c r="F235" s="6"/>
      <c r="G235" s="6"/>
      <c r="H235" s="6"/>
      <c r="I235" s="6"/>
      <c r="J235" s="6"/>
      <c r="K235" s="6"/>
      <c r="L235" s="6"/>
    </row>
    <row r="236" spans="5:12" x14ac:dyDescent="0.2">
      <c r="E236" s="6"/>
      <c r="F236" s="6"/>
      <c r="G236" s="6"/>
      <c r="H236" s="6"/>
      <c r="I236" s="6"/>
      <c r="J236" s="6"/>
      <c r="K236" s="6"/>
      <c r="L236" s="6"/>
    </row>
    <row r="237" spans="5:12" x14ac:dyDescent="0.2">
      <c r="E237" s="6"/>
      <c r="F237" s="6"/>
      <c r="G237" s="6"/>
      <c r="H237" s="6"/>
      <c r="I237" s="6"/>
      <c r="J237" s="6"/>
      <c r="K237" s="6"/>
      <c r="L237" s="6"/>
    </row>
    <row r="238" spans="5:12" x14ac:dyDescent="0.2">
      <c r="E238" s="6"/>
      <c r="F238" s="6"/>
      <c r="G238" s="6"/>
      <c r="H238" s="6"/>
      <c r="I238" s="6"/>
      <c r="J238" s="6"/>
      <c r="K238" s="6"/>
      <c r="L238" s="6"/>
    </row>
    <row r="239" spans="5:12" x14ac:dyDescent="0.2">
      <c r="E239" s="6"/>
      <c r="F239" s="6"/>
      <c r="G239" s="6"/>
      <c r="H239" s="6"/>
      <c r="I239" s="6"/>
      <c r="J239" s="6"/>
      <c r="K239" s="6"/>
      <c r="L239" s="6"/>
    </row>
    <row r="240" spans="5:12" x14ac:dyDescent="0.2">
      <c r="E240" s="6"/>
      <c r="F240" s="6"/>
      <c r="G240" s="6"/>
      <c r="H240" s="6"/>
      <c r="I240" s="6"/>
      <c r="J240" s="6"/>
      <c r="K240" s="6"/>
      <c r="L240" s="6"/>
    </row>
    <row r="241" spans="5:12" x14ac:dyDescent="0.2">
      <c r="E241" s="6"/>
      <c r="F241" s="6"/>
      <c r="G241" s="6"/>
      <c r="H241" s="6"/>
      <c r="I241" s="6"/>
      <c r="J241" s="6"/>
      <c r="K241" s="6"/>
      <c r="L241" s="6"/>
    </row>
    <row r="242" spans="5:12" x14ac:dyDescent="0.2">
      <c r="E242" s="6"/>
      <c r="F242" s="6"/>
      <c r="G242" s="6"/>
      <c r="H242" s="6"/>
      <c r="I242" s="6"/>
      <c r="J242" s="6"/>
      <c r="K242" s="6"/>
      <c r="L242" s="6"/>
    </row>
  </sheetData>
  <mergeCells count="3">
    <mergeCell ref="K8:L8"/>
    <mergeCell ref="G8:H8"/>
    <mergeCell ref="I8:J8"/>
  </mergeCells>
  <conditionalFormatting sqref="K153:L153 K11:L150">
    <cfRule type="cellIs" dxfId="19" priority="61" operator="lessThan">
      <formula>0</formula>
    </cfRule>
    <cfRule type="cellIs" dxfId="18" priority="62" operator="greaterThan">
      <formula>0</formula>
    </cfRule>
  </conditionalFormatting>
  <conditionalFormatting sqref="AD11:AH34">
    <cfRule type="cellIs" dxfId="17" priority="39" operator="lessThan">
      <formula>0</formula>
    </cfRule>
    <cfRule type="cellIs" dxfId="16" priority="40" operator="greaterThan">
      <formula>0</formula>
    </cfRule>
  </conditionalFormatting>
  <conditionalFormatting sqref="AD35:AH35">
    <cfRule type="cellIs" dxfId="15" priority="37" operator="lessThan">
      <formula>0</formula>
    </cfRule>
    <cfRule type="cellIs" dxfId="14" priority="38" operator="greaterThan">
      <formula>0</formula>
    </cfRule>
  </conditionalFormatting>
  <conditionalFormatting sqref="K151:L152">
    <cfRule type="cellIs" dxfId="13" priority="25" operator="lessThan">
      <formula>0</formula>
    </cfRule>
    <cfRule type="cellIs" dxfId="12" priority="26" operator="greaterThan">
      <formula>0</formula>
    </cfRule>
  </conditionalFormatting>
  <conditionalFormatting sqref="K151:L151">
    <cfRule type="cellIs" dxfId="11" priority="11" operator="lessThan">
      <formula>0</formula>
    </cfRule>
    <cfRule type="cellIs" dxfId="10" priority="12" operator="greaterThan">
      <formula>0</formula>
    </cfRule>
  </conditionalFormatting>
  <conditionalFormatting sqref="K152">
    <cfRule type="cellIs" dxfId="9" priority="9" operator="lessThan">
      <formula>0</formula>
    </cfRule>
    <cfRule type="cellIs" dxfId="8" priority="10" operator="greaterThan">
      <formula>0</formula>
    </cfRule>
  </conditionalFormatting>
  <conditionalFormatting sqref="K152">
    <cfRule type="cellIs" dxfId="7" priority="7" operator="lessThan">
      <formula>0</formula>
    </cfRule>
    <cfRule type="cellIs" dxfId="6" priority="8" operator="greaterThan">
      <formula>0</formula>
    </cfRule>
  </conditionalFormatting>
  <conditionalFormatting sqref="L151">
    <cfRule type="cellIs" dxfId="5" priority="5" operator="lessThan">
      <formula>0</formula>
    </cfRule>
    <cfRule type="cellIs" dxfId="4" priority="6" operator="greaterThan">
      <formula>0</formula>
    </cfRule>
  </conditionalFormatting>
  <conditionalFormatting sqref="K151">
    <cfRule type="cellIs" dxfId="3" priority="3" operator="lessThan">
      <formula>0</formula>
    </cfRule>
    <cfRule type="cellIs" dxfId="2" priority="4" operator="greaterThan">
      <formula>0</formula>
    </cfRule>
  </conditionalFormatting>
  <conditionalFormatting sqref="K151">
    <cfRule type="cellIs" dxfId="1" priority="1" operator="lessThan">
      <formula>0</formula>
    </cfRule>
    <cfRule type="cellIs" dxfId="0" priority="2" operator="greaterThan">
      <formula>0</formula>
    </cfRule>
  </conditionalFormatting>
  <pageMargins left="0.23622047244094491" right="0.23622047244094491" top="0.74803149606299213" bottom="0.74803149606299213" header="0.31496062992125984" footer="0.31496062992125984"/>
  <pageSetup paperSize="8" scale="60" fitToHeight="3" orientation="landscape" r:id="rId1"/>
  <headerFooter>
    <oddHeader>&amp;C&amp;12&amp;A</oddHeader>
    <oddFooter>&amp;C&amp;A</oddFooter>
  </headerFooter>
  <ignoredErrors>
    <ignoredError sqref="AD24:AH24 AD18:AH18" formula="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1:R428"/>
  <sheetViews>
    <sheetView zoomScale="85" zoomScaleNormal="85" zoomScalePageLayoutView="85" workbookViewId="0">
      <pane ySplit="5" topLeftCell="A9" activePane="bottomLeft" state="frozen"/>
      <selection pane="bottomLeft" activeCell="D160" sqref="D160"/>
    </sheetView>
  </sheetViews>
  <sheetFormatPr defaultColWidth="0" defaultRowHeight="14.25" zeroHeight="1" x14ac:dyDescent="0.2"/>
  <cols>
    <col min="1" max="1" width="2.83203125" style="238" customWidth="1"/>
    <col min="2" max="2" width="3.83203125" style="238" customWidth="1"/>
    <col min="3" max="3" width="2.83203125" style="238" customWidth="1"/>
    <col min="4" max="4" width="83.6640625" style="238" customWidth="1"/>
    <col min="5" max="5" width="25.33203125" style="239" customWidth="1"/>
    <col min="6" max="6" width="25.33203125" style="240" customWidth="1"/>
    <col min="7" max="8" width="22.33203125" style="241" customWidth="1"/>
    <col min="9" max="9" width="13" style="242" bestFit="1" customWidth="1"/>
    <col min="10" max="10" width="13" style="238" bestFit="1" customWidth="1"/>
    <col min="11" max="12" width="13" style="243" bestFit="1" customWidth="1"/>
    <col min="13" max="13" width="13" style="238" hidden="1" customWidth="1"/>
    <col min="14" max="14" width="34.1640625" style="238" hidden="1" customWidth="1"/>
    <col min="15" max="15" width="13.33203125" style="238" hidden="1" customWidth="1"/>
    <col min="16" max="18" width="13" style="238" hidden="1" customWidth="1"/>
    <col min="19" max="16384" width="10.83203125" style="238" hidden="1"/>
  </cols>
  <sheetData>
    <row r="1" spans="1:15" x14ac:dyDescent="0.2"/>
    <row r="2" spans="1:15" ht="15" x14ac:dyDescent="0.2">
      <c r="A2" s="236">
        <v>80</v>
      </c>
      <c r="B2" s="237" t="s">
        <v>254</v>
      </c>
      <c r="K2" s="238"/>
      <c r="L2" s="238"/>
    </row>
    <row r="3" spans="1:15" ht="8.25" customHeight="1" x14ac:dyDescent="0.2">
      <c r="E3" s="238"/>
      <c r="F3" s="238"/>
      <c r="G3" s="238"/>
      <c r="H3" s="238"/>
      <c r="I3" s="238"/>
      <c r="K3" s="238"/>
      <c r="L3" s="238"/>
    </row>
    <row r="4" spans="1:15" x14ac:dyDescent="0.2">
      <c r="E4" s="326" t="s">
        <v>71</v>
      </c>
      <c r="F4" s="326" t="s">
        <v>72</v>
      </c>
      <c r="G4" s="238"/>
      <c r="H4" s="238"/>
      <c r="I4" s="238"/>
      <c r="K4" s="238"/>
      <c r="L4" s="238"/>
    </row>
    <row r="5" spans="1:15" ht="6" customHeight="1" x14ac:dyDescent="0.2">
      <c r="E5" s="238"/>
      <c r="F5" s="238"/>
      <c r="G5" s="238"/>
      <c r="H5" s="238"/>
      <c r="I5" s="238"/>
      <c r="K5" s="238"/>
      <c r="L5" s="238"/>
    </row>
    <row r="6" spans="1:15" ht="12.75" customHeight="1" x14ac:dyDescent="0.2">
      <c r="A6" s="332"/>
      <c r="B6" s="332"/>
      <c r="C6" s="332"/>
      <c r="D6" s="332"/>
      <c r="E6" s="332"/>
      <c r="F6" s="332"/>
      <c r="G6" s="332"/>
      <c r="H6" s="332"/>
      <c r="I6" s="332"/>
      <c r="J6" s="332"/>
      <c r="K6" s="332"/>
      <c r="L6" s="332"/>
    </row>
    <row r="7" spans="1:15" ht="18" x14ac:dyDescent="0.25">
      <c r="A7" s="332"/>
      <c r="B7" s="332"/>
      <c r="C7" s="332"/>
      <c r="D7" s="383" t="s">
        <v>203</v>
      </c>
      <c r="E7" s="381"/>
      <c r="F7" s="340"/>
      <c r="G7" s="332"/>
      <c r="H7" s="332"/>
      <c r="I7" s="332"/>
      <c r="J7" s="332"/>
      <c r="K7" s="332"/>
      <c r="L7" s="332"/>
    </row>
    <row r="8" spans="1:15" x14ac:dyDescent="0.2">
      <c r="A8" s="332"/>
      <c r="B8" s="332"/>
      <c r="C8" s="332"/>
      <c r="D8" s="376"/>
      <c r="E8" s="366"/>
      <c r="F8" s="332"/>
      <c r="G8" s="332"/>
      <c r="H8" s="332"/>
      <c r="I8" s="332"/>
      <c r="J8" s="332"/>
      <c r="K8" s="332"/>
      <c r="L8" s="332"/>
    </row>
    <row r="9" spans="1:15" x14ac:dyDescent="0.2">
      <c r="A9" s="332"/>
      <c r="B9" s="332"/>
      <c r="C9" s="332"/>
      <c r="D9" s="377" t="s">
        <v>170</v>
      </c>
      <c r="E9" s="378"/>
      <c r="F9" s="332"/>
      <c r="G9" s="332"/>
      <c r="H9" s="332"/>
      <c r="I9" s="332"/>
      <c r="J9" s="332"/>
      <c r="K9" s="332"/>
      <c r="L9" s="332"/>
      <c r="N9" s="283"/>
      <c r="O9" s="284" t="str">
        <f>F4</f>
        <v>2016-17</v>
      </c>
    </row>
    <row r="10" spans="1:15" ht="15.75" customHeight="1" x14ac:dyDescent="0.2">
      <c r="A10" s="332"/>
      <c r="B10" s="332"/>
      <c r="C10" s="332"/>
      <c r="D10" s="379" t="s">
        <v>155</v>
      </c>
      <c r="E10" s="361">
        <v>156928017</v>
      </c>
      <c r="F10" s="332"/>
      <c r="G10" s="332"/>
      <c r="H10" s="332"/>
      <c r="I10" s="332"/>
      <c r="J10" s="332"/>
      <c r="K10" s="332"/>
      <c r="L10" s="332"/>
      <c r="N10" s="283" t="s">
        <v>182</v>
      </c>
      <c r="O10" s="285">
        <f>F22</f>
        <v>2.5000000000000001E-2</v>
      </c>
    </row>
    <row r="11" spans="1:15" x14ac:dyDescent="0.2">
      <c r="A11" s="332"/>
      <c r="B11" s="332"/>
      <c r="C11" s="332"/>
      <c r="D11" s="379" t="s">
        <v>156</v>
      </c>
      <c r="E11" s="361"/>
      <c r="F11" s="332"/>
      <c r="G11" s="332"/>
      <c r="H11" s="332"/>
      <c r="I11" s="332"/>
      <c r="J11" s="332"/>
      <c r="K11" s="332"/>
      <c r="L11" s="332"/>
      <c r="N11" s="283" t="e">
        <f>#REF!</f>
        <v>#REF!</v>
      </c>
      <c r="O11" s="285" t="e">
        <f>#REF!</f>
        <v>#REF!</v>
      </c>
    </row>
    <row r="12" spans="1:15" x14ac:dyDescent="0.2">
      <c r="A12" s="332"/>
      <c r="B12" s="332"/>
      <c r="C12" s="332"/>
      <c r="D12" s="379" t="s">
        <v>245</v>
      </c>
      <c r="E12" s="361">
        <v>29145968</v>
      </c>
      <c r="F12" s="332"/>
      <c r="G12" s="332"/>
      <c r="H12" s="332"/>
      <c r="I12" s="332"/>
      <c r="J12" s="332"/>
      <c r="K12" s="332"/>
      <c r="L12" s="332"/>
      <c r="N12" s="283"/>
      <c r="O12" s="285"/>
    </row>
    <row r="13" spans="1:15" x14ac:dyDescent="0.2">
      <c r="A13" s="332"/>
      <c r="B13" s="332"/>
      <c r="C13" s="332"/>
      <c r="D13" s="379" t="s">
        <v>246</v>
      </c>
      <c r="E13" s="361"/>
      <c r="F13" s="332"/>
      <c r="G13" s="332"/>
      <c r="H13" s="332"/>
      <c r="I13" s="332"/>
      <c r="J13" s="332"/>
      <c r="K13" s="332"/>
      <c r="L13" s="332"/>
      <c r="N13" s="283"/>
      <c r="O13" s="285"/>
    </row>
    <row r="14" spans="1:15" x14ac:dyDescent="0.2">
      <c r="A14" s="332"/>
      <c r="B14" s="332"/>
      <c r="C14" s="332"/>
      <c r="D14" s="379" t="s">
        <v>247</v>
      </c>
      <c r="E14" s="361"/>
      <c r="F14" s="332"/>
      <c r="G14" s="332"/>
      <c r="H14" s="332"/>
      <c r="I14" s="332"/>
      <c r="J14" s="332"/>
      <c r="K14" s="332"/>
      <c r="L14" s="332"/>
      <c r="N14" s="283"/>
      <c r="O14" s="285"/>
    </row>
    <row r="15" spans="1:15" x14ac:dyDescent="0.2">
      <c r="A15" s="332"/>
      <c r="B15" s="332"/>
      <c r="C15" s="332"/>
      <c r="D15" s="379" t="s">
        <v>248</v>
      </c>
      <c r="E15" s="361">
        <v>2420975</v>
      </c>
      <c r="F15" s="332"/>
      <c r="G15" s="332"/>
      <c r="H15" s="332"/>
      <c r="I15" s="332"/>
      <c r="J15" s="332"/>
      <c r="K15" s="332"/>
      <c r="L15" s="332"/>
      <c r="N15" s="283"/>
      <c r="O15" s="285"/>
    </row>
    <row r="16" spans="1:15" x14ac:dyDescent="0.2">
      <c r="A16" s="332"/>
      <c r="B16" s="332"/>
      <c r="C16" s="332"/>
      <c r="D16" s="379" t="s">
        <v>249</v>
      </c>
      <c r="E16" s="361">
        <v>145022</v>
      </c>
      <c r="F16" s="332"/>
      <c r="G16" s="332"/>
      <c r="H16" s="332"/>
      <c r="I16" s="332"/>
      <c r="J16" s="332"/>
      <c r="K16" s="332"/>
      <c r="L16" s="332"/>
      <c r="N16" s="283"/>
      <c r="O16" s="285"/>
    </row>
    <row r="17" spans="1:15" x14ac:dyDescent="0.2">
      <c r="A17" s="332"/>
      <c r="B17" s="332"/>
      <c r="C17" s="332"/>
      <c r="D17" s="379" t="s">
        <v>250</v>
      </c>
      <c r="E17" s="361"/>
      <c r="F17" s="332"/>
      <c r="G17" s="332"/>
      <c r="H17" s="332"/>
      <c r="I17" s="332"/>
      <c r="J17" s="332"/>
      <c r="K17" s="332"/>
      <c r="L17" s="332"/>
      <c r="N17" s="283"/>
      <c r="O17" s="285"/>
    </row>
    <row r="18" spans="1:15" ht="15" thickBot="1" x14ac:dyDescent="0.25">
      <c r="A18" s="332"/>
      <c r="B18" s="332"/>
      <c r="C18" s="332"/>
      <c r="D18" s="380" t="s">
        <v>251</v>
      </c>
      <c r="E18" s="382">
        <f>SUM(E10:E17)</f>
        <v>188639982</v>
      </c>
      <c r="F18" s="332"/>
      <c r="G18" s="332"/>
      <c r="H18" s="332"/>
      <c r="I18" s="332"/>
      <c r="J18" s="332"/>
      <c r="K18" s="332"/>
      <c r="L18" s="332"/>
      <c r="N18" s="283"/>
      <c r="O18" s="285"/>
    </row>
    <row r="19" spans="1:15" ht="15" thickTop="1" x14ac:dyDescent="0.2">
      <c r="A19" s="332"/>
      <c r="B19" s="332"/>
      <c r="C19" s="332"/>
      <c r="D19" s="334"/>
      <c r="E19" s="334"/>
      <c r="F19" s="332"/>
      <c r="G19" s="332"/>
      <c r="H19" s="332"/>
      <c r="I19" s="332"/>
      <c r="J19" s="332"/>
      <c r="K19" s="332"/>
      <c r="L19" s="332"/>
      <c r="O19" s="328">
        <f>F22*100</f>
        <v>2.5</v>
      </c>
    </row>
    <row r="20" spans="1:15" x14ac:dyDescent="0.2">
      <c r="A20" s="332"/>
      <c r="B20" s="332"/>
      <c r="C20" s="332"/>
      <c r="D20" s="334"/>
      <c r="E20" s="334"/>
      <c r="F20" s="334"/>
      <c r="G20" s="332"/>
      <c r="H20" s="372"/>
      <c r="I20" s="372"/>
      <c r="J20" s="332"/>
      <c r="K20" s="332"/>
      <c r="L20" s="332"/>
      <c r="O20" s="328"/>
    </row>
    <row r="21" spans="1:15" ht="14.25" customHeight="1" x14ac:dyDescent="0.2">
      <c r="A21" s="332"/>
      <c r="B21" s="332"/>
      <c r="C21" s="332"/>
      <c r="D21" s="334"/>
      <c r="E21" s="334"/>
      <c r="F21" s="334"/>
      <c r="G21" s="332"/>
      <c r="H21" s="372"/>
      <c r="I21" s="372"/>
      <c r="J21" s="332"/>
      <c r="K21" s="332"/>
      <c r="L21" s="332"/>
      <c r="O21" s="328"/>
    </row>
    <row r="22" spans="1:15" ht="21" customHeight="1" x14ac:dyDescent="0.25">
      <c r="A22" s="332"/>
      <c r="B22" s="332"/>
      <c r="C22" s="332"/>
      <c r="D22" s="384" t="s">
        <v>181</v>
      </c>
      <c r="E22" s="324"/>
      <c r="F22" s="550">
        <v>2.5000000000000001E-2</v>
      </c>
      <c r="G22" s="332" t="s">
        <v>244</v>
      </c>
      <c r="H22" s="372"/>
      <c r="I22" s="372"/>
      <c r="J22" s="332"/>
      <c r="K22" s="332"/>
      <c r="L22" s="332"/>
    </row>
    <row r="23" spans="1:15" x14ac:dyDescent="0.2">
      <c r="A23" s="332"/>
      <c r="B23" s="332"/>
      <c r="C23" s="332"/>
      <c r="D23" s="334"/>
      <c r="E23" s="334"/>
      <c r="F23" s="334"/>
      <c r="G23" s="332"/>
      <c r="H23" s="372"/>
      <c r="I23" s="372"/>
      <c r="J23" s="332"/>
      <c r="K23" s="332"/>
      <c r="L23" s="332"/>
    </row>
    <row r="24" spans="1:15" ht="18" x14ac:dyDescent="0.25">
      <c r="A24" s="332"/>
      <c r="B24" s="332"/>
      <c r="C24" s="332"/>
      <c r="D24" s="383" t="s">
        <v>237</v>
      </c>
      <c r="E24" s="321"/>
      <c r="F24" s="231"/>
      <c r="G24" s="332"/>
      <c r="H24" s="372"/>
      <c r="I24" s="372"/>
      <c r="J24" s="332"/>
      <c r="K24" s="332"/>
      <c r="L24" s="332"/>
    </row>
    <row r="25" spans="1:15" x14ac:dyDescent="0.2">
      <c r="A25" s="332"/>
      <c r="B25" s="332"/>
      <c r="C25" s="332"/>
      <c r="D25" s="373"/>
      <c r="E25" s="374"/>
      <c r="F25" s="375"/>
      <c r="G25" s="332"/>
      <c r="H25" s="372"/>
      <c r="I25" s="372"/>
      <c r="J25" s="332"/>
      <c r="K25" s="332"/>
      <c r="L25" s="332"/>
    </row>
    <row r="26" spans="1:15" x14ac:dyDescent="0.2">
      <c r="A26" s="332"/>
      <c r="B26" s="332"/>
      <c r="C26" s="332"/>
      <c r="D26" s="331" t="s">
        <v>179</v>
      </c>
      <c r="E26" s="312" t="s">
        <v>252</v>
      </c>
      <c r="F26" s="366"/>
      <c r="G26" s="332"/>
      <c r="H26" s="372"/>
      <c r="I26" s="372"/>
      <c r="J26" s="332"/>
      <c r="K26" s="332"/>
      <c r="L26" s="332"/>
    </row>
    <row r="27" spans="1:15" x14ac:dyDescent="0.2">
      <c r="A27" s="332"/>
      <c r="B27" s="332"/>
      <c r="C27" s="332"/>
      <c r="D27" s="286" t="s">
        <v>878</v>
      </c>
      <c r="E27" s="358">
        <v>45252080895</v>
      </c>
      <c r="F27" s="366"/>
      <c r="G27" s="332"/>
      <c r="H27" s="372"/>
      <c r="I27" s="372"/>
      <c r="J27" s="332"/>
      <c r="K27" s="332"/>
      <c r="L27" s="332"/>
    </row>
    <row r="28" spans="1:15" x14ac:dyDescent="0.2">
      <c r="A28" s="332"/>
      <c r="B28" s="332"/>
      <c r="C28" s="332"/>
      <c r="D28" s="286" t="s">
        <v>879</v>
      </c>
      <c r="E28" s="358">
        <v>94680000</v>
      </c>
      <c r="F28" s="366"/>
      <c r="G28" s="332"/>
      <c r="H28" s="372"/>
      <c r="I28" s="372"/>
      <c r="J28" s="332"/>
      <c r="K28" s="332"/>
      <c r="L28" s="332"/>
    </row>
    <row r="29" spans="1:15" x14ac:dyDescent="0.2">
      <c r="A29" s="332"/>
      <c r="B29" s="332"/>
      <c r="C29" s="332"/>
      <c r="D29" s="286" t="s">
        <v>209</v>
      </c>
      <c r="E29" s="358"/>
      <c r="F29" s="366"/>
      <c r="G29" s="332"/>
      <c r="H29" s="372"/>
      <c r="I29" s="372"/>
      <c r="J29" s="332"/>
      <c r="K29" s="332"/>
      <c r="L29" s="332"/>
    </row>
    <row r="30" spans="1:15" x14ac:dyDescent="0.2">
      <c r="A30" s="332"/>
      <c r="B30" s="332"/>
      <c r="C30" s="332"/>
      <c r="D30" s="286" t="s">
        <v>209</v>
      </c>
      <c r="E30" s="358"/>
      <c r="F30" s="366"/>
      <c r="G30" s="332"/>
      <c r="H30" s="372"/>
      <c r="I30" s="372"/>
      <c r="J30" s="332"/>
      <c r="K30" s="332"/>
      <c r="L30" s="332"/>
    </row>
    <row r="31" spans="1:15" x14ac:dyDescent="0.2">
      <c r="A31" s="332"/>
      <c r="B31" s="332"/>
      <c r="C31" s="332"/>
      <c r="D31" s="286" t="s">
        <v>209</v>
      </c>
      <c r="E31" s="358"/>
      <c r="F31" s="366"/>
      <c r="G31" s="332"/>
      <c r="H31" s="372"/>
      <c r="I31" s="372"/>
      <c r="J31" s="332"/>
      <c r="K31" s="332"/>
      <c r="L31" s="332"/>
    </row>
    <row r="32" spans="1:15" x14ac:dyDescent="0.2">
      <c r="A32" s="332"/>
      <c r="B32" s="332"/>
      <c r="C32" s="332"/>
      <c r="D32" s="286" t="s">
        <v>209</v>
      </c>
      <c r="E32" s="358"/>
      <c r="F32" s="366"/>
      <c r="G32" s="332"/>
      <c r="H32" s="372"/>
      <c r="I32" s="372"/>
      <c r="J32" s="332"/>
      <c r="K32" s="332"/>
      <c r="L32" s="332"/>
    </row>
    <row r="33" spans="1:12" x14ac:dyDescent="0.2">
      <c r="A33" s="332"/>
      <c r="B33" s="332"/>
      <c r="C33" s="332"/>
      <c r="D33" s="286" t="s">
        <v>209</v>
      </c>
      <c r="E33" s="358"/>
      <c r="F33" s="366"/>
      <c r="G33" s="332"/>
      <c r="H33" s="372"/>
      <c r="I33" s="372"/>
      <c r="J33" s="332"/>
      <c r="K33" s="332"/>
      <c r="L33" s="332"/>
    </row>
    <row r="34" spans="1:12" x14ac:dyDescent="0.2">
      <c r="A34" s="332"/>
      <c r="B34" s="332"/>
      <c r="C34" s="332"/>
      <c r="D34" s="286" t="s">
        <v>209</v>
      </c>
      <c r="E34" s="358"/>
      <c r="F34" s="366"/>
      <c r="G34" s="332"/>
      <c r="H34" s="372"/>
      <c r="I34" s="372"/>
      <c r="J34" s="332"/>
      <c r="K34" s="332"/>
      <c r="L34" s="332"/>
    </row>
    <row r="35" spans="1:12" x14ac:dyDescent="0.2">
      <c r="A35" s="332"/>
      <c r="B35" s="332"/>
      <c r="C35" s="332"/>
      <c r="D35" s="286" t="s">
        <v>209</v>
      </c>
      <c r="E35" s="358"/>
      <c r="F35" s="366"/>
      <c r="G35" s="332"/>
      <c r="H35" s="372"/>
      <c r="I35" s="372"/>
      <c r="J35" s="332"/>
      <c r="K35" s="332"/>
      <c r="L35" s="332"/>
    </row>
    <row r="36" spans="1:12" x14ac:dyDescent="0.2">
      <c r="A36" s="332"/>
      <c r="B36" s="332"/>
      <c r="C36" s="332"/>
      <c r="D36" s="286" t="s">
        <v>209</v>
      </c>
      <c r="E36" s="358"/>
      <c r="F36" s="366"/>
      <c r="G36" s="332"/>
      <c r="H36" s="372"/>
      <c r="I36" s="372"/>
      <c r="J36" s="332"/>
      <c r="K36" s="332"/>
      <c r="L36" s="332"/>
    </row>
    <row r="37" spans="1:12" x14ac:dyDescent="0.2">
      <c r="A37" s="332"/>
      <c r="B37" s="332"/>
      <c r="C37" s="332"/>
      <c r="D37" s="286" t="s">
        <v>209</v>
      </c>
      <c r="E37" s="358"/>
      <c r="F37" s="366"/>
      <c r="G37" s="332"/>
      <c r="H37" s="372"/>
      <c r="I37" s="372"/>
      <c r="J37" s="332"/>
      <c r="K37" s="332"/>
      <c r="L37" s="332"/>
    </row>
    <row r="38" spans="1:12" x14ac:dyDescent="0.2">
      <c r="A38" s="332"/>
      <c r="B38" s="332"/>
      <c r="C38" s="332"/>
      <c r="D38" s="286" t="s">
        <v>209</v>
      </c>
      <c r="E38" s="358"/>
      <c r="F38" s="366"/>
      <c r="G38" s="332"/>
      <c r="H38" s="372"/>
      <c r="I38" s="372"/>
      <c r="J38" s="332"/>
      <c r="K38" s="332"/>
      <c r="L38" s="332"/>
    </row>
    <row r="39" spans="1:12" x14ac:dyDescent="0.2">
      <c r="A39" s="332"/>
      <c r="B39" s="332"/>
      <c r="C39" s="332"/>
      <c r="D39" s="286" t="s">
        <v>209</v>
      </c>
      <c r="E39" s="358"/>
      <c r="F39" s="366"/>
      <c r="G39" s="332"/>
      <c r="H39" s="372"/>
      <c r="I39" s="372"/>
      <c r="J39" s="332"/>
      <c r="K39" s="332"/>
      <c r="L39" s="332"/>
    </row>
    <row r="40" spans="1:12" x14ac:dyDescent="0.2">
      <c r="A40" s="332"/>
      <c r="B40" s="332"/>
      <c r="C40" s="332"/>
      <c r="D40" s="286" t="s">
        <v>209</v>
      </c>
      <c r="E40" s="358"/>
      <c r="F40" s="366"/>
      <c r="G40" s="332"/>
      <c r="H40" s="372"/>
      <c r="I40" s="372"/>
      <c r="J40" s="332"/>
      <c r="K40" s="332"/>
      <c r="L40" s="332"/>
    </row>
    <row r="41" spans="1:12" x14ac:dyDescent="0.2">
      <c r="A41" s="332"/>
      <c r="B41" s="332"/>
      <c r="C41" s="332"/>
      <c r="D41" s="286" t="s">
        <v>209</v>
      </c>
      <c r="E41" s="358"/>
      <c r="F41" s="366"/>
      <c r="G41" s="332"/>
      <c r="H41" s="372"/>
      <c r="I41" s="372"/>
      <c r="J41" s="332"/>
      <c r="K41" s="332"/>
      <c r="L41" s="332"/>
    </row>
    <row r="42" spans="1:12" x14ac:dyDescent="0.2">
      <c r="A42" s="332"/>
      <c r="B42" s="332"/>
      <c r="C42" s="332"/>
      <c r="D42" s="376"/>
      <c r="E42" s="359"/>
      <c r="F42" s="366"/>
      <c r="G42" s="332"/>
      <c r="H42" s="372"/>
      <c r="I42" s="372"/>
      <c r="J42" s="332"/>
      <c r="K42" s="332"/>
      <c r="L42" s="332"/>
    </row>
    <row r="43" spans="1:12" x14ac:dyDescent="0.2">
      <c r="A43" s="332"/>
      <c r="B43" s="332"/>
      <c r="C43" s="332"/>
      <c r="D43" s="331" t="s">
        <v>179</v>
      </c>
      <c r="E43" s="371" t="s">
        <v>253</v>
      </c>
      <c r="F43" s="366"/>
      <c r="G43" s="332"/>
      <c r="H43" s="372"/>
      <c r="I43" s="372"/>
      <c r="J43" s="332"/>
      <c r="K43" s="332"/>
      <c r="L43" s="332"/>
    </row>
    <row r="44" spans="1:12" ht="14.25" customHeight="1" x14ac:dyDescent="0.2">
      <c r="A44" s="332"/>
      <c r="B44" s="332"/>
      <c r="C44" s="332"/>
      <c r="D44" s="245" t="s">
        <v>880</v>
      </c>
      <c r="E44" s="358">
        <v>46911428395</v>
      </c>
      <c r="F44" s="366"/>
      <c r="G44" s="332"/>
      <c r="H44" s="372"/>
      <c r="I44" s="372"/>
      <c r="J44" s="332"/>
      <c r="K44" s="332"/>
      <c r="L44" s="332"/>
    </row>
    <row r="45" spans="1:12" ht="14.25" customHeight="1" x14ac:dyDescent="0.2">
      <c r="A45" s="332"/>
      <c r="B45" s="332"/>
      <c r="C45" s="332"/>
      <c r="D45" s="245" t="s">
        <v>881</v>
      </c>
      <c r="E45" s="358">
        <v>94680000</v>
      </c>
      <c r="F45" s="366"/>
      <c r="G45" s="332"/>
      <c r="H45" s="372"/>
      <c r="I45" s="372"/>
      <c r="J45" s="332"/>
      <c r="K45" s="332"/>
      <c r="L45" s="332"/>
    </row>
    <row r="46" spans="1:12" x14ac:dyDescent="0.2">
      <c r="A46" s="332"/>
      <c r="B46" s="332"/>
      <c r="C46" s="332"/>
      <c r="D46" s="245" t="str">
        <f t="shared" ref="D46:D58" si="0">D29</f>
        <v>[Insert class name]</v>
      </c>
      <c r="E46" s="358"/>
      <c r="F46" s="366"/>
      <c r="G46" s="332"/>
      <c r="H46" s="372"/>
      <c r="I46" s="372"/>
      <c r="J46" s="332"/>
      <c r="K46" s="332"/>
      <c r="L46" s="332"/>
    </row>
    <row r="47" spans="1:12" x14ac:dyDescent="0.2">
      <c r="A47" s="332"/>
      <c r="B47" s="332"/>
      <c r="C47" s="332"/>
      <c r="D47" s="245" t="str">
        <f t="shared" si="0"/>
        <v>[Insert class name]</v>
      </c>
      <c r="E47" s="358"/>
      <c r="F47" s="366"/>
      <c r="G47" s="332"/>
      <c r="H47" s="372"/>
      <c r="I47" s="372"/>
      <c r="J47" s="332"/>
      <c r="K47" s="332"/>
      <c r="L47" s="332"/>
    </row>
    <row r="48" spans="1:12" x14ac:dyDescent="0.2">
      <c r="A48" s="332"/>
      <c r="B48" s="332"/>
      <c r="C48" s="332"/>
      <c r="D48" s="245" t="str">
        <f t="shared" si="0"/>
        <v>[Insert class name]</v>
      </c>
      <c r="E48" s="358"/>
      <c r="F48" s="366"/>
      <c r="G48" s="332"/>
      <c r="H48" s="372"/>
      <c r="I48" s="372"/>
      <c r="J48" s="332"/>
      <c r="K48" s="332"/>
      <c r="L48" s="332"/>
    </row>
    <row r="49" spans="1:12" x14ac:dyDescent="0.2">
      <c r="A49" s="332"/>
      <c r="B49" s="332"/>
      <c r="C49" s="332"/>
      <c r="D49" s="245" t="str">
        <f t="shared" si="0"/>
        <v>[Insert class name]</v>
      </c>
      <c r="E49" s="358"/>
      <c r="F49" s="366"/>
      <c r="G49" s="332"/>
      <c r="H49" s="372"/>
      <c r="I49" s="372"/>
      <c r="J49" s="332"/>
      <c r="K49" s="332"/>
      <c r="L49" s="332"/>
    </row>
    <row r="50" spans="1:12" x14ac:dyDescent="0.2">
      <c r="A50" s="332"/>
      <c r="B50" s="332"/>
      <c r="C50" s="332"/>
      <c r="D50" s="245" t="str">
        <f t="shared" si="0"/>
        <v>[Insert class name]</v>
      </c>
      <c r="E50" s="358"/>
      <c r="F50" s="366"/>
      <c r="G50" s="332"/>
      <c r="H50" s="372"/>
      <c r="I50" s="372"/>
      <c r="J50" s="332"/>
      <c r="K50" s="332"/>
      <c r="L50" s="332"/>
    </row>
    <row r="51" spans="1:12" x14ac:dyDescent="0.2">
      <c r="A51" s="332"/>
      <c r="B51" s="332"/>
      <c r="C51" s="332"/>
      <c r="D51" s="245" t="str">
        <f t="shared" si="0"/>
        <v>[Insert class name]</v>
      </c>
      <c r="E51" s="358"/>
      <c r="F51" s="366"/>
      <c r="G51" s="332"/>
      <c r="H51" s="332"/>
      <c r="I51" s="332"/>
      <c r="J51" s="332"/>
      <c r="K51" s="332"/>
      <c r="L51" s="332"/>
    </row>
    <row r="52" spans="1:12" x14ac:dyDescent="0.2">
      <c r="A52" s="332"/>
      <c r="B52" s="332"/>
      <c r="C52" s="332"/>
      <c r="D52" s="245" t="str">
        <f t="shared" si="0"/>
        <v>[Insert class name]</v>
      </c>
      <c r="E52" s="358"/>
      <c r="F52" s="366"/>
      <c r="G52" s="332"/>
      <c r="H52" s="332"/>
      <c r="I52" s="332"/>
      <c r="J52" s="332"/>
      <c r="K52" s="332"/>
      <c r="L52" s="332"/>
    </row>
    <row r="53" spans="1:12" x14ac:dyDescent="0.2">
      <c r="A53" s="332"/>
      <c r="B53" s="332"/>
      <c r="C53" s="332"/>
      <c r="D53" s="245" t="str">
        <f t="shared" si="0"/>
        <v>[Insert class name]</v>
      </c>
      <c r="E53" s="358"/>
      <c r="F53" s="366"/>
      <c r="G53" s="332"/>
      <c r="H53" s="332"/>
      <c r="I53" s="332"/>
      <c r="J53" s="332"/>
      <c r="K53" s="332"/>
      <c r="L53" s="332"/>
    </row>
    <row r="54" spans="1:12" x14ac:dyDescent="0.2">
      <c r="A54" s="332"/>
      <c r="B54" s="332"/>
      <c r="C54" s="332"/>
      <c r="D54" s="245" t="str">
        <f t="shared" si="0"/>
        <v>[Insert class name]</v>
      </c>
      <c r="E54" s="358"/>
      <c r="F54" s="366"/>
      <c r="G54" s="332"/>
      <c r="H54" s="332"/>
      <c r="I54" s="332"/>
      <c r="J54" s="332"/>
      <c r="K54" s="332"/>
      <c r="L54" s="332"/>
    </row>
    <row r="55" spans="1:12" x14ac:dyDescent="0.2">
      <c r="A55" s="332"/>
      <c r="B55" s="332"/>
      <c r="C55" s="332"/>
      <c r="D55" s="245" t="str">
        <f t="shared" si="0"/>
        <v>[Insert class name]</v>
      </c>
      <c r="E55" s="358"/>
      <c r="F55" s="366"/>
      <c r="G55" s="332"/>
      <c r="H55" s="332"/>
      <c r="I55" s="332"/>
      <c r="J55" s="332"/>
      <c r="K55" s="332"/>
      <c r="L55" s="332"/>
    </row>
    <row r="56" spans="1:12" x14ac:dyDescent="0.2">
      <c r="A56" s="332"/>
      <c r="B56" s="332"/>
      <c r="C56" s="332"/>
      <c r="D56" s="245" t="str">
        <f t="shared" si="0"/>
        <v>[Insert class name]</v>
      </c>
      <c r="E56" s="358"/>
      <c r="F56" s="366"/>
      <c r="G56" s="332"/>
      <c r="H56" s="332"/>
      <c r="I56" s="332"/>
      <c r="J56" s="332"/>
      <c r="K56" s="332"/>
      <c r="L56" s="332"/>
    </row>
    <row r="57" spans="1:12" x14ac:dyDescent="0.2">
      <c r="A57" s="332"/>
      <c r="B57" s="332"/>
      <c r="C57" s="332"/>
      <c r="D57" s="245" t="str">
        <f t="shared" si="0"/>
        <v>[Insert class name]</v>
      </c>
      <c r="E57" s="358"/>
      <c r="F57" s="366"/>
      <c r="G57" s="332"/>
      <c r="H57" s="332"/>
      <c r="I57" s="332"/>
      <c r="J57" s="332"/>
      <c r="K57" s="332"/>
      <c r="L57" s="332"/>
    </row>
    <row r="58" spans="1:12" x14ac:dyDescent="0.2">
      <c r="A58" s="332"/>
      <c r="B58" s="332"/>
      <c r="C58" s="332"/>
      <c r="D58" s="245" t="str">
        <f t="shared" si="0"/>
        <v>[Insert class name]</v>
      </c>
      <c r="E58" s="358"/>
      <c r="F58" s="366"/>
      <c r="G58" s="332"/>
      <c r="H58" s="332"/>
      <c r="I58" s="332"/>
      <c r="J58" s="332"/>
      <c r="K58" s="332"/>
      <c r="L58" s="332"/>
    </row>
    <row r="59" spans="1:12" x14ac:dyDescent="0.2">
      <c r="A59" s="332"/>
      <c r="B59" s="332"/>
      <c r="C59" s="332"/>
      <c r="D59" s="310"/>
      <c r="E59" s="311"/>
      <c r="F59" s="366"/>
      <c r="G59" s="332"/>
      <c r="H59" s="332"/>
      <c r="I59" s="332"/>
      <c r="J59" s="332"/>
      <c r="K59" s="332"/>
      <c r="L59" s="332"/>
    </row>
    <row r="60" spans="1:12" x14ac:dyDescent="0.2">
      <c r="A60" s="332"/>
      <c r="B60" s="332"/>
      <c r="C60" s="332"/>
      <c r="D60" s="331" t="s">
        <v>180</v>
      </c>
      <c r="E60" s="312" t="s">
        <v>202</v>
      </c>
      <c r="F60" s="366"/>
      <c r="G60" s="333"/>
      <c r="H60" s="332"/>
      <c r="I60" s="332"/>
      <c r="J60" s="332"/>
      <c r="K60" s="332"/>
      <c r="L60" s="332"/>
    </row>
    <row r="61" spans="1:12" x14ac:dyDescent="0.2">
      <c r="A61" s="332"/>
      <c r="B61" s="332"/>
      <c r="C61" s="332"/>
      <c r="D61" s="245" t="str">
        <f>D44</f>
        <v>General rate (prior to outcome of 2016 General Revaluation)</v>
      </c>
      <c r="E61" s="548">
        <v>3.4678629999999998E-3</v>
      </c>
      <c r="F61" s="366" t="s">
        <v>882</v>
      </c>
      <c r="G61" s="332"/>
      <c r="H61" s="332"/>
      <c r="I61" s="332"/>
      <c r="J61" s="332"/>
      <c r="K61" s="332"/>
      <c r="L61" s="332"/>
    </row>
    <row r="62" spans="1:12" x14ac:dyDescent="0.2">
      <c r="A62" s="332"/>
      <c r="B62" s="332"/>
      <c r="C62" s="332"/>
      <c r="D62" s="245" t="str">
        <f t="shared" ref="D62" si="1">D45</f>
        <v>Cultural and Receational Lands (prior to outcome of 2016 General Reval)</v>
      </c>
      <c r="E62" s="548">
        <v>1.532467E-3</v>
      </c>
      <c r="F62" s="366" t="s">
        <v>883</v>
      </c>
      <c r="G62" s="332"/>
      <c r="H62" s="332"/>
      <c r="I62" s="332"/>
      <c r="J62" s="332"/>
      <c r="K62" s="332"/>
      <c r="L62" s="332"/>
    </row>
    <row r="63" spans="1:12" x14ac:dyDescent="0.2">
      <c r="A63" s="332"/>
      <c r="B63" s="332"/>
      <c r="C63" s="332"/>
      <c r="D63" s="245" t="str">
        <f t="shared" ref="D63:D75" si="2">D46</f>
        <v>[Insert class name]</v>
      </c>
      <c r="E63" s="282"/>
      <c r="F63" s="366"/>
      <c r="G63" s="332"/>
      <c r="H63" s="332"/>
      <c r="I63" s="332"/>
      <c r="J63" s="332"/>
      <c r="K63" s="332"/>
      <c r="L63" s="332"/>
    </row>
    <row r="64" spans="1:12" x14ac:dyDescent="0.2">
      <c r="A64" s="332"/>
      <c r="B64" s="332"/>
      <c r="C64" s="332"/>
      <c r="D64" s="245" t="str">
        <f t="shared" si="2"/>
        <v>[Insert class name]</v>
      </c>
      <c r="E64" s="282"/>
      <c r="F64" s="366"/>
      <c r="G64" s="332"/>
      <c r="H64" s="332"/>
      <c r="I64" s="332"/>
      <c r="J64" s="332"/>
      <c r="K64" s="332"/>
      <c r="L64" s="332"/>
    </row>
    <row r="65" spans="1:12" x14ac:dyDescent="0.2">
      <c r="A65" s="332"/>
      <c r="B65" s="332"/>
      <c r="C65" s="332"/>
      <c r="D65" s="245" t="str">
        <f t="shared" si="2"/>
        <v>[Insert class name]</v>
      </c>
      <c r="E65" s="282"/>
      <c r="F65" s="366"/>
      <c r="G65" s="332"/>
      <c r="H65" s="332"/>
      <c r="I65" s="332"/>
      <c r="J65" s="332"/>
      <c r="K65" s="332"/>
      <c r="L65" s="332"/>
    </row>
    <row r="66" spans="1:12" x14ac:dyDescent="0.2">
      <c r="A66" s="332"/>
      <c r="B66" s="332"/>
      <c r="C66" s="332"/>
      <c r="D66" s="245" t="str">
        <f t="shared" si="2"/>
        <v>[Insert class name]</v>
      </c>
      <c r="E66" s="282"/>
      <c r="F66" s="366"/>
      <c r="G66" s="337"/>
      <c r="H66" s="332"/>
      <c r="I66" s="332"/>
      <c r="J66" s="332"/>
      <c r="K66" s="332"/>
      <c r="L66" s="332"/>
    </row>
    <row r="67" spans="1:12" x14ac:dyDescent="0.2">
      <c r="A67" s="332"/>
      <c r="B67" s="332"/>
      <c r="C67" s="332"/>
      <c r="D67" s="245" t="str">
        <f t="shared" si="2"/>
        <v>[Insert class name]</v>
      </c>
      <c r="E67" s="282"/>
      <c r="F67" s="366"/>
      <c r="G67" s="332"/>
      <c r="H67" s="332"/>
      <c r="I67" s="332"/>
      <c r="J67" s="332"/>
      <c r="K67" s="332"/>
      <c r="L67" s="332"/>
    </row>
    <row r="68" spans="1:12" x14ac:dyDescent="0.2">
      <c r="A68" s="332"/>
      <c r="B68" s="332"/>
      <c r="C68" s="332"/>
      <c r="D68" s="245" t="str">
        <f t="shared" si="2"/>
        <v>[Insert class name]</v>
      </c>
      <c r="E68" s="282"/>
      <c r="F68" s="366"/>
      <c r="G68" s="332"/>
      <c r="H68" s="332"/>
      <c r="I68" s="332"/>
      <c r="J68" s="332"/>
      <c r="K68" s="332"/>
      <c r="L68" s="332"/>
    </row>
    <row r="69" spans="1:12" x14ac:dyDescent="0.2">
      <c r="A69" s="332"/>
      <c r="B69" s="332"/>
      <c r="C69" s="332"/>
      <c r="D69" s="245" t="str">
        <f t="shared" si="2"/>
        <v>[Insert class name]</v>
      </c>
      <c r="E69" s="282"/>
      <c r="F69" s="366"/>
      <c r="G69" s="332"/>
      <c r="H69" s="332"/>
      <c r="I69" s="332"/>
      <c r="J69" s="332"/>
      <c r="K69" s="332"/>
      <c r="L69" s="332"/>
    </row>
    <row r="70" spans="1:12" x14ac:dyDescent="0.2">
      <c r="A70" s="332"/>
      <c r="B70" s="332"/>
      <c r="C70" s="332"/>
      <c r="D70" s="245" t="str">
        <f t="shared" si="2"/>
        <v>[Insert class name]</v>
      </c>
      <c r="E70" s="282"/>
      <c r="F70" s="366"/>
      <c r="G70" s="332"/>
      <c r="H70" s="332"/>
      <c r="I70" s="332"/>
      <c r="J70" s="332"/>
      <c r="K70" s="332"/>
      <c r="L70" s="332"/>
    </row>
    <row r="71" spans="1:12" x14ac:dyDescent="0.2">
      <c r="A71" s="332"/>
      <c r="B71" s="332"/>
      <c r="C71" s="332"/>
      <c r="D71" s="245" t="str">
        <f t="shared" si="2"/>
        <v>[Insert class name]</v>
      </c>
      <c r="E71" s="282"/>
      <c r="F71" s="366"/>
      <c r="G71" s="332"/>
      <c r="H71" s="332"/>
      <c r="I71" s="332"/>
      <c r="J71" s="332"/>
      <c r="K71" s="332"/>
      <c r="L71" s="332"/>
    </row>
    <row r="72" spans="1:12" x14ac:dyDescent="0.2">
      <c r="A72" s="332"/>
      <c r="B72" s="332"/>
      <c r="C72" s="332"/>
      <c r="D72" s="245" t="str">
        <f t="shared" si="2"/>
        <v>[Insert class name]</v>
      </c>
      <c r="E72" s="282"/>
      <c r="F72" s="366"/>
      <c r="G72" s="332"/>
      <c r="H72" s="332"/>
      <c r="I72" s="332"/>
      <c r="J72" s="332"/>
      <c r="K72" s="332"/>
      <c r="L72" s="332"/>
    </row>
    <row r="73" spans="1:12" x14ac:dyDescent="0.2">
      <c r="A73" s="332"/>
      <c r="B73" s="332"/>
      <c r="C73" s="332"/>
      <c r="D73" s="245" t="str">
        <f t="shared" si="2"/>
        <v>[Insert class name]</v>
      </c>
      <c r="E73" s="282"/>
      <c r="F73" s="366"/>
      <c r="G73" s="332"/>
      <c r="H73" s="332"/>
      <c r="I73" s="332"/>
      <c r="J73" s="332"/>
      <c r="K73" s="332"/>
      <c r="L73" s="332"/>
    </row>
    <row r="74" spans="1:12" x14ac:dyDescent="0.2">
      <c r="A74" s="332"/>
      <c r="B74" s="332"/>
      <c r="C74" s="332"/>
      <c r="D74" s="245" t="str">
        <f t="shared" si="2"/>
        <v>[Insert class name]</v>
      </c>
      <c r="E74" s="282"/>
      <c r="F74" s="366"/>
      <c r="G74" s="332"/>
      <c r="H74" s="332"/>
      <c r="I74" s="332"/>
      <c r="J74" s="332"/>
      <c r="K74" s="332"/>
      <c r="L74" s="332"/>
    </row>
    <row r="75" spans="1:12" x14ac:dyDescent="0.2">
      <c r="A75" s="332"/>
      <c r="B75" s="332"/>
      <c r="C75" s="332"/>
      <c r="D75" s="245" t="str">
        <f t="shared" si="2"/>
        <v>[Insert class name]</v>
      </c>
      <c r="E75" s="282"/>
      <c r="F75" s="313"/>
      <c r="G75" s="332"/>
      <c r="H75" s="332"/>
      <c r="I75" s="332"/>
      <c r="J75" s="332"/>
      <c r="K75" s="332"/>
      <c r="L75" s="332"/>
    </row>
    <row r="76" spans="1:12" x14ac:dyDescent="0.2">
      <c r="A76" s="332"/>
      <c r="B76" s="332"/>
      <c r="C76" s="332"/>
      <c r="D76" s="310"/>
      <c r="E76" s="311"/>
      <c r="F76" s="313"/>
      <c r="G76" s="332"/>
      <c r="H76" s="332"/>
      <c r="I76" s="332"/>
      <c r="J76" s="332"/>
      <c r="K76" s="332"/>
      <c r="L76" s="332"/>
    </row>
    <row r="77" spans="1:12" x14ac:dyDescent="0.2">
      <c r="A77" s="332"/>
      <c r="B77" s="332"/>
      <c r="C77" s="332"/>
      <c r="D77" s="245" t="s">
        <v>176</v>
      </c>
      <c r="E77" s="288"/>
      <c r="F77" s="314"/>
      <c r="G77" s="338"/>
      <c r="H77" s="332"/>
      <c r="I77" s="332"/>
      <c r="J77" s="332"/>
      <c r="K77" s="332"/>
      <c r="L77" s="332"/>
    </row>
    <row r="78" spans="1:12" x14ac:dyDescent="0.2">
      <c r="A78" s="332"/>
      <c r="B78" s="332"/>
      <c r="C78" s="332"/>
      <c r="D78" s="310"/>
      <c r="E78" s="359"/>
      <c r="F78" s="313"/>
      <c r="G78" s="338"/>
      <c r="H78" s="332"/>
      <c r="I78" s="332"/>
      <c r="J78" s="332"/>
      <c r="K78" s="332"/>
      <c r="L78" s="332"/>
    </row>
    <row r="79" spans="1:12" ht="15" x14ac:dyDescent="0.2">
      <c r="A79" s="332"/>
      <c r="B79" s="332"/>
      <c r="C79" s="332"/>
      <c r="D79" s="245" t="s">
        <v>238</v>
      </c>
      <c r="E79" s="351">
        <v>105125</v>
      </c>
      <c r="F79" s="364"/>
      <c r="G79" s="338"/>
      <c r="H79" s="332"/>
      <c r="I79" s="332"/>
      <c r="J79" s="332"/>
      <c r="K79" s="332"/>
      <c r="L79" s="332"/>
    </row>
    <row r="80" spans="1:12" ht="15" x14ac:dyDescent="0.2">
      <c r="A80" s="332"/>
      <c r="B80" s="332"/>
      <c r="C80" s="332"/>
      <c r="D80" s="245" t="s">
        <v>239</v>
      </c>
      <c r="E80" s="351">
        <v>109191</v>
      </c>
      <c r="F80" s="364"/>
      <c r="G80" s="338"/>
      <c r="H80" s="332"/>
      <c r="I80" s="332"/>
      <c r="J80" s="332"/>
      <c r="K80" s="332"/>
      <c r="L80" s="332"/>
    </row>
    <row r="81" spans="1:12" x14ac:dyDescent="0.2">
      <c r="A81" s="332"/>
      <c r="B81" s="332"/>
      <c r="C81" s="332"/>
      <c r="D81" s="310"/>
      <c r="E81" s="311"/>
      <c r="F81" s="313"/>
      <c r="G81" s="332"/>
      <c r="H81" s="332"/>
      <c r="I81" s="332"/>
      <c r="J81" s="332"/>
      <c r="K81" s="336"/>
      <c r="L81" s="332"/>
    </row>
    <row r="82" spans="1:12" x14ac:dyDescent="0.2">
      <c r="A82" s="332"/>
      <c r="B82" s="332"/>
      <c r="C82" s="332"/>
      <c r="D82" s="331" t="s">
        <v>265</v>
      </c>
      <c r="E82" s="312" t="s">
        <v>175</v>
      </c>
      <c r="F82" s="313"/>
      <c r="G82" s="338"/>
      <c r="H82" s="332"/>
      <c r="I82" s="332"/>
      <c r="J82" s="332"/>
      <c r="K82" s="332"/>
      <c r="L82" s="332"/>
    </row>
    <row r="83" spans="1:12" x14ac:dyDescent="0.2">
      <c r="A83" s="332"/>
      <c r="B83" s="332"/>
      <c r="C83" s="332"/>
      <c r="D83" s="245" t="str">
        <f t="shared" ref="D83:D97" si="3">D27</f>
        <v>General Rate</v>
      </c>
      <c r="E83" s="385">
        <f>(E44-E27)*E61</f>
        <v>5754389.7993925</v>
      </c>
      <c r="F83" s="313"/>
      <c r="G83" s="338"/>
      <c r="H83" s="332"/>
      <c r="I83" s="332"/>
      <c r="J83" s="332"/>
      <c r="K83" s="332"/>
      <c r="L83" s="332"/>
    </row>
    <row r="84" spans="1:12" x14ac:dyDescent="0.2">
      <c r="A84" s="332"/>
      <c r="B84" s="332"/>
      <c r="C84" s="332"/>
      <c r="D84" s="245" t="str">
        <f t="shared" si="3"/>
        <v>Cultural &amp; Recreational Lands</v>
      </c>
      <c r="E84" s="385">
        <f t="shared" ref="E84:E97" si="4">(E45-E28)*E62</f>
        <v>0</v>
      </c>
      <c r="F84" s="313"/>
      <c r="G84" s="338"/>
      <c r="H84" s="332"/>
      <c r="I84" s="332"/>
      <c r="J84" s="332"/>
      <c r="K84" s="332"/>
      <c r="L84" s="332"/>
    </row>
    <row r="85" spans="1:12" x14ac:dyDescent="0.2">
      <c r="A85" s="332"/>
      <c r="B85" s="332"/>
      <c r="C85" s="332"/>
      <c r="D85" s="245" t="str">
        <f t="shared" si="3"/>
        <v>[Insert class name]</v>
      </c>
      <c r="E85" s="385">
        <f t="shared" si="4"/>
        <v>0</v>
      </c>
      <c r="F85" s="313"/>
      <c r="G85" s="338"/>
      <c r="H85" s="332"/>
      <c r="I85" s="332"/>
      <c r="J85" s="332"/>
      <c r="K85" s="332"/>
      <c r="L85" s="332"/>
    </row>
    <row r="86" spans="1:12" x14ac:dyDescent="0.2">
      <c r="A86" s="332"/>
      <c r="B86" s="332"/>
      <c r="C86" s="332"/>
      <c r="D86" s="245" t="str">
        <f t="shared" si="3"/>
        <v>[Insert class name]</v>
      </c>
      <c r="E86" s="385">
        <f t="shared" si="4"/>
        <v>0</v>
      </c>
      <c r="F86" s="313"/>
      <c r="G86" s="338"/>
      <c r="H86" s="332"/>
      <c r="I86" s="332"/>
      <c r="J86" s="332"/>
      <c r="K86" s="332"/>
      <c r="L86" s="332"/>
    </row>
    <row r="87" spans="1:12" x14ac:dyDescent="0.2">
      <c r="A87" s="332"/>
      <c r="B87" s="332"/>
      <c r="C87" s="332"/>
      <c r="D87" s="245" t="str">
        <f t="shared" si="3"/>
        <v>[Insert class name]</v>
      </c>
      <c r="E87" s="385">
        <f t="shared" si="4"/>
        <v>0</v>
      </c>
      <c r="F87" s="313"/>
      <c r="G87" s="338"/>
      <c r="H87" s="332"/>
      <c r="I87" s="332"/>
      <c r="J87" s="332"/>
      <c r="K87" s="332"/>
      <c r="L87" s="332"/>
    </row>
    <row r="88" spans="1:12" x14ac:dyDescent="0.2">
      <c r="A88" s="332"/>
      <c r="B88" s="332"/>
      <c r="C88" s="332"/>
      <c r="D88" s="245" t="str">
        <f t="shared" si="3"/>
        <v>[Insert class name]</v>
      </c>
      <c r="E88" s="385">
        <f t="shared" si="4"/>
        <v>0</v>
      </c>
      <c r="F88" s="313"/>
      <c r="G88" s="338"/>
      <c r="H88" s="332"/>
      <c r="I88" s="332"/>
      <c r="J88" s="332"/>
      <c r="K88" s="332"/>
      <c r="L88" s="332"/>
    </row>
    <row r="89" spans="1:12" x14ac:dyDescent="0.2">
      <c r="A89" s="332"/>
      <c r="B89" s="332"/>
      <c r="C89" s="332"/>
      <c r="D89" s="245" t="str">
        <f t="shared" si="3"/>
        <v>[Insert class name]</v>
      </c>
      <c r="E89" s="385">
        <f t="shared" si="4"/>
        <v>0</v>
      </c>
      <c r="F89" s="313"/>
      <c r="G89" s="338"/>
      <c r="H89" s="332"/>
      <c r="I89" s="332"/>
      <c r="J89" s="332"/>
      <c r="K89" s="332"/>
      <c r="L89" s="332"/>
    </row>
    <row r="90" spans="1:12" x14ac:dyDescent="0.2">
      <c r="A90" s="332"/>
      <c r="B90" s="332"/>
      <c r="C90" s="332"/>
      <c r="D90" s="245" t="str">
        <f t="shared" si="3"/>
        <v>[Insert class name]</v>
      </c>
      <c r="E90" s="385">
        <f t="shared" si="4"/>
        <v>0</v>
      </c>
      <c r="F90" s="313"/>
      <c r="G90" s="338"/>
      <c r="H90" s="332"/>
      <c r="I90" s="332"/>
      <c r="J90" s="332"/>
      <c r="K90" s="332"/>
      <c r="L90" s="332"/>
    </row>
    <row r="91" spans="1:12" x14ac:dyDescent="0.2">
      <c r="A91" s="332"/>
      <c r="B91" s="332"/>
      <c r="C91" s="332"/>
      <c r="D91" s="245" t="str">
        <f t="shared" si="3"/>
        <v>[Insert class name]</v>
      </c>
      <c r="E91" s="385">
        <f t="shared" si="4"/>
        <v>0</v>
      </c>
      <c r="F91" s="313"/>
      <c r="G91" s="338"/>
      <c r="H91" s="332"/>
      <c r="I91" s="332"/>
      <c r="J91" s="332"/>
      <c r="K91" s="332"/>
      <c r="L91" s="332"/>
    </row>
    <row r="92" spans="1:12" x14ac:dyDescent="0.2">
      <c r="A92" s="332"/>
      <c r="B92" s="332"/>
      <c r="C92" s="332"/>
      <c r="D92" s="245" t="str">
        <f t="shared" si="3"/>
        <v>[Insert class name]</v>
      </c>
      <c r="E92" s="385">
        <f t="shared" si="4"/>
        <v>0</v>
      </c>
      <c r="F92" s="313"/>
      <c r="G92" s="338"/>
      <c r="H92" s="332"/>
      <c r="I92" s="332"/>
      <c r="J92" s="332"/>
      <c r="K92" s="332"/>
      <c r="L92" s="332"/>
    </row>
    <row r="93" spans="1:12" x14ac:dyDescent="0.2">
      <c r="A93" s="332"/>
      <c r="B93" s="332"/>
      <c r="C93" s="332"/>
      <c r="D93" s="245" t="str">
        <f t="shared" si="3"/>
        <v>[Insert class name]</v>
      </c>
      <c r="E93" s="385">
        <f t="shared" si="4"/>
        <v>0</v>
      </c>
      <c r="F93" s="313"/>
      <c r="G93" s="338"/>
      <c r="H93" s="332"/>
      <c r="I93" s="332"/>
      <c r="J93" s="332"/>
      <c r="K93" s="332"/>
      <c r="L93" s="332"/>
    </row>
    <row r="94" spans="1:12" x14ac:dyDescent="0.2">
      <c r="A94" s="332"/>
      <c r="B94" s="332"/>
      <c r="C94" s="332"/>
      <c r="D94" s="245" t="str">
        <f t="shared" si="3"/>
        <v>[Insert class name]</v>
      </c>
      <c r="E94" s="385">
        <f t="shared" si="4"/>
        <v>0</v>
      </c>
      <c r="F94" s="313"/>
      <c r="G94" s="338"/>
      <c r="H94" s="332"/>
      <c r="I94" s="332"/>
      <c r="J94" s="332"/>
      <c r="K94" s="332"/>
      <c r="L94" s="332"/>
    </row>
    <row r="95" spans="1:12" x14ac:dyDescent="0.2">
      <c r="A95" s="332"/>
      <c r="B95" s="332"/>
      <c r="C95" s="332"/>
      <c r="D95" s="245" t="str">
        <f t="shared" si="3"/>
        <v>[Insert class name]</v>
      </c>
      <c r="E95" s="385">
        <f t="shared" si="4"/>
        <v>0</v>
      </c>
      <c r="F95" s="313"/>
      <c r="G95" s="338"/>
      <c r="H95" s="332"/>
      <c r="I95" s="332"/>
      <c r="J95" s="332"/>
      <c r="K95" s="332"/>
      <c r="L95" s="332"/>
    </row>
    <row r="96" spans="1:12" x14ac:dyDescent="0.2">
      <c r="A96" s="332"/>
      <c r="B96" s="332"/>
      <c r="C96" s="332"/>
      <c r="D96" s="245" t="str">
        <f t="shared" si="3"/>
        <v>[Insert class name]</v>
      </c>
      <c r="E96" s="385">
        <f t="shared" si="4"/>
        <v>0</v>
      </c>
      <c r="F96" s="313"/>
      <c r="G96" s="338"/>
      <c r="H96" s="332"/>
      <c r="I96" s="332"/>
      <c r="J96" s="332"/>
      <c r="K96" s="332"/>
      <c r="L96" s="332"/>
    </row>
    <row r="97" spans="1:15" x14ac:dyDescent="0.2">
      <c r="A97" s="332"/>
      <c r="B97" s="332"/>
      <c r="C97" s="332"/>
      <c r="D97" s="245" t="str">
        <f t="shared" si="3"/>
        <v>[Insert class name]</v>
      </c>
      <c r="E97" s="385">
        <f t="shared" si="4"/>
        <v>0</v>
      </c>
      <c r="F97" s="313"/>
      <c r="G97" s="338"/>
      <c r="H97" s="332"/>
      <c r="I97" s="332"/>
      <c r="J97" s="332"/>
      <c r="K97" s="332"/>
      <c r="L97" s="332"/>
    </row>
    <row r="98" spans="1:15" x14ac:dyDescent="0.2">
      <c r="A98" s="332"/>
      <c r="B98" s="332"/>
      <c r="C98" s="332"/>
      <c r="D98" s="245" t="s">
        <v>266</v>
      </c>
      <c r="E98" s="385">
        <f>SUM(E83:E97)</f>
        <v>5754389.7993925</v>
      </c>
      <c r="F98" s="314"/>
      <c r="G98" s="332"/>
      <c r="H98" s="332"/>
      <c r="I98" s="332"/>
      <c r="J98" s="332"/>
      <c r="K98" s="336"/>
      <c r="L98" s="339"/>
      <c r="M98" s="244"/>
      <c r="N98" s="244"/>
    </row>
    <row r="99" spans="1:15" x14ac:dyDescent="0.2">
      <c r="A99" s="332"/>
      <c r="B99" s="332"/>
      <c r="C99" s="332"/>
      <c r="D99" s="310"/>
      <c r="E99" s="311"/>
      <c r="F99" s="313"/>
      <c r="G99" s="332"/>
      <c r="H99" s="332"/>
      <c r="I99" s="332"/>
      <c r="J99" s="332"/>
      <c r="K99" s="336"/>
      <c r="L99" s="339"/>
      <c r="M99" s="244"/>
      <c r="N99" s="244"/>
    </row>
    <row r="100" spans="1:15" x14ac:dyDescent="0.2">
      <c r="A100" s="332"/>
      <c r="B100" s="332"/>
      <c r="C100" s="332"/>
      <c r="D100" s="245" t="s">
        <v>177</v>
      </c>
      <c r="E100" s="385">
        <f>E77*(E80-E79)</f>
        <v>0</v>
      </c>
      <c r="F100" s="314"/>
      <c r="G100" s="332"/>
      <c r="H100" s="350"/>
      <c r="I100" s="332"/>
      <c r="J100" s="332"/>
      <c r="K100" s="336"/>
      <c r="L100" s="339"/>
      <c r="M100" s="244"/>
      <c r="N100" s="244"/>
    </row>
    <row r="101" spans="1:15" x14ac:dyDescent="0.2">
      <c r="A101" s="332"/>
      <c r="B101" s="332"/>
      <c r="C101" s="332"/>
      <c r="D101" s="365"/>
      <c r="E101" s="325"/>
      <c r="F101" s="366"/>
      <c r="G101" s="332"/>
      <c r="H101" s="350"/>
      <c r="I101" s="332"/>
      <c r="J101" s="332"/>
      <c r="K101" s="332"/>
      <c r="L101" s="332"/>
    </row>
    <row r="102" spans="1:15" x14ac:dyDescent="0.2">
      <c r="A102" s="332"/>
      <c r="B102" s="332"/>
      <c r="C102" s="332"/>
      <c r="D102" s="365"/>
      <c r="E102" s="359"/>
      <c r="F102" s="366"/>
      <c r="G102" s="332"/>
      <c r="H102" s="350"/>
      <c r="I102" s="332"/>
      <c r="J102" s="332"/>
      <c r="K102" s="332"/>
      <c r="L102" s="332"/>
    </row>
    <row r="103" spans="1:15" x14ac:dyDescent="0.2">
      <c r="A103" s="332"/>
      <c r="B103" s="332"/>
      <c r="C103" s="332"/>
      <c r="D103" s="245" t="s">
        <v>205</v>
      </c>
      <c r="E103" s="549">
        <f>(E10+E11+E98+E100)/(E80)</f>
        <v>1489.8884230329652</v>
      </c>
      <c r="F103" s="360"/>
      <c r="G103" s="332"/>
      <c r="H103" s="332"/>
      <c r="I103" s="332"/>
      <c r="J103" s="332"/>
      <c r="K103" s="332"/>
      <c r="L103" s="332"/>
    </row>
    <row r="104" spans="1:15" s="241" customFormat="1" x14ac:dyDescent="0.2">
      <c r="A104" s="333"/>
      <c r="B104" s="332"/>
      <c r="C104" s="332"/>
      <c r="D104" s="369"/>
      <c r="E104" s="370"/>
      <c r="F104" s="367"/>
      <c r="G104" s="332"/>
      <c r="H104" s="332"/>
      <c r="I104" s="332"/>
      <c r="J104" s="332"/>
      <c r="K104" s="332"/>
      <c r="L104" s="332"/>
      <c r="M104" s="238"/>
      <c r="N104" s="238"/>
      <c r="O104" s="238"/>
    </row>
    <row r="105" spans="1:15" x14ac:dyDescent="0.2">
      <c r="A105" s="332"/>
      <c r="B105" s="332"/>
      <c r="C105" s="332"/>
      <c r="D105" s="334"/>
      <c r="E105" s="334"/>
      <c r="F105" s="334"/>
      <c r="G105" s="332"/>
      <c r="H105" s="332"/>
      <c r="I105" s="332"/>
      <c r="J105" s="332"/>
      <c r="K105" s="332"/>
      <c r="L105" s="332"/>
    </row>
    <row r="106" spans="1:15" ht="18" x14ac:dyDescent="0.25">
      <c r="A106" s="332"/>
      <c r="B106" s="332"/>
      <c r="C106" s="332"/>
      <c r="D106" s="383" t="s">
        <v>207</v>
      </c>
      <c r="E106" s="321"/>
      <c r="F106" s="323"/>
      <c r="G106" s="332"/>
      <c r="H106" s="332"/>
      <c r="I106" s="332"/>
      <c r="J106" s="332"/>
      <c r="K106" s="332"/>
      <c r="L106" s="336"/>
    </row>
    <row r="107" spans="1:15" x14ac:dyDescent="0.2">
      <c r="A107" s="332"/>
      <c r="B107" s="332"/>
      <c r="C107" s="332"/>
      <c r="D107" s="373"/>
      <c r="E107" s="325"/>
      <c r="F107" s="386"/>
      <c r="G107" s="332"/>
      <c r="H107" s="332"/>
      <c r="I107" s="332"/>
      <c r="J107" s="332"/>
      <c r="K107" s="332"/>
      <c r="L107" s="336"/>
    </row>
    <row r="108" spans="1:15" x14ac:dyDescent="0.2">
      <c r="A108" s="332"/>
      <c r="B108" s="332"/>
      <c r="C108" s="332"/>
      <c r="D108" s="387" t="s">
        <v>262</v>
      </c>
      <c r="E108" s="325"/>
      <c r="F108" s="315"/>
      <c r="G108" s="332"/>
      <c r="H108" s="332"/>
      <c r="I108" s="332"/>
      <c r="J108" s="332"/>
      <c r="K108" s="332"/>
      <c r="L108" s="336"/>
    </row>
    <row r="109" spans="1:15" ht="15" customHeight="1" x14ac:dyDescent="0.2">
      <c r="A109" s="332"/>
      <c r="B109" s="332"/>
      <c r="C109" s="332"/>
      <c r="D109" s="320" t="s">
        <v>259</v>
      </c>
      <c r="E109" s="317"/>
      <c r="F109" s="280">
        <f>'Revenue - NHC'!R153</f>
        <v>-200020216</v>
      </c>
      <c r="G109" s="341"/>
      <c r="H109" s="332"/>
      <c r="I109" s="332"/>
      <c r="J109" s="332"/>
      <c r="K109" s="332"/>
      <c r="L109" s="336"/>
      <c r="O109" s="244"/>
    </row>
    <row r="110" spans="1:15" ht="14.25" customHeight="1" x14ac:dyDescent="0.2">
      <c r="A110" s="332"/>
      <c r="B110" s="332"/>
      <c r="C110" s="332"/>
      <c r="D110" s="320" t="s">
        <v>260</v>
      </c>
      <c r="E110" s="317"/>
      <c r="F110" s="287">
        <v>166749467</v>
      </c>
      <c r="G110" s="341"/>
      <c r="H110" s="332"/>
      <c r="I110" s="332"/>
      <c r="J110" s="332"/>
      <c r="K110" s="332"/>
      <c r="L110" s="336"/>
      <c r="O110" s="244"/>
    </row>
    <row r="111" spans="1:15" x14ac:dyDescent="0.2">
      <c r="A111" s="332"/>
      <c r="B111" s="332"/>
      <c r="C111" s="332"/>
      <c r="D111" s="320" t="s">
        <v>261</v>
      </c>
      <c r="E111" s="317"/>
      <c r="F111" s="287">
        <v>0</v>
      </c>
      <c r="G111" s="341"/>
      <c r="H111" s="332"/>
      <c r="I111" s="332"/>
      <c r="J111" s="332"/>
      <c r="K111" s="332"/>
      <c r="L111" s="336"/>
      <c r="O111" s="244"/>
    </row>
    <row r="112" spans="1:15" x14ac:dyDescent="0.2">
      <c r="A112" s="332"/>
      <c r="B112" s="332"/>
      <c r="C112" s="332"/>
      <c r="D112" s="320" t="s">
        <v>245</v>
      </c>
      <c r="E112" s="325"/>
      <c r="F112" s="287">
        <v>30542024</v>
      </c>
      <c r="G112" s="341"/>
      <c r="H112" s="332"/>
      <c r="I112" s="332"/>
      <c r="J112" s="332"/>
      <c r="K112" s="332"/>
      <c r="L112" s="336"/>
      <c r="O112" s="244"/>
    </row>
    <row r="113" spans="1:15" x14ac:dyDescent="0.2">
      <c r="A113" s="332"/>
      <c r="B113" s="332"/>
      <c r="C113" s="332"/>
      <c r="D113" s="320" t="s">
        <v>246</v>
      </c>
      <c r="E113" s="325"/>
      <c r="F113" s="287"/>
      <c r="G113" s="341"/>
      <c r="H113" s="332"/>
      <c r="I113" s="332"/>
      <c r="J113" s="332"/>
      <c r="K113" s="332"/>
      <c r="L113" s="336"/>
      <c r="O113" s="244"/>
    </row>
    <row r="114" spans="1:15" x14ac:dyDescent="0.2">
      <c r="A114" s="332"/>
      <c r="B114" s="332"/>
      <c r="C114" s="332"/>
      <c r="D114" s="320" t="s">
        <v>247</v>
      </c>
      <c r="E114" s="325"/>
      <c r="F114" s="287"/>
      <c r="G114" s="341"/>
      <c r="H114" s="332"/>
      <c r="I114" s="332"/>
      <c r="J114" s="332"/>
      <c r="K114" s="332"/>
      <c r="L114" s="336"/>
      <c r="O114" s="244"/>
    </row>
    <row r="115" spans="1:15" x14ac:dyDescent="0.2">
      <c r="A115" s="332"/>
      <c r="B115" s="332"/>
      <c r="C115" s="332"/>
      <c r="D115" s="320" t="s">
        <v>248</v>
      </c>
      <c r="E115" s="325"/>
      <c r="F115" s="287">
        <v>2579678</v>
      </c>
      <c r="G115" s="341"/>
      <c r="H115" s="332"/>
      <c r="I115" s="332"/>
      <c r="J115" s="332"/>
      <c r="K115" s="332"/>
      <c r="L115" s="336"/>
      <c r="O115" s="244"/>
    </row>
    <row r="116" spans="1:15" x14ac:dyDescent="0.2">
      <c r="A116" s="332"/>
      <c r="B116" s="332"/>
      <c r="C116" s="332"/>
      <c r="D116" s="320" t="s">
        <v>249</v>
      </c>
      <c r="E116" s="325"/>
      <c r="F116" s="287">
        <v>149048</v>
      </c>
      <c r="G116" s="341"/>
      <c r="H116" s="332"/>
      <c r="I116" s="332"/>
      <c r="J116" s="332"/>
      <c r="K116" s="332"/>
      <c r="L116" s="336"/>
      <c r="O116" s="244"/>
    </row>
    <row r="117" spans="1:15" x14ac:dyDescent="0.2">
      <c r="A117" s="332"/>
      <c r="B117" s="332"/>
      <c r="C117" s="332"/>
      <c r="D117" s="320" t="s">
        <v>250</v>
      </c>
      <c r="E117" s="325"/>
      <c r="F117" s="287"/>
      <c r="G117" s="341"/>
      <c r="H117" s="332"/>
      <c r="I117" s="332"/>
      <c r="J117" s="332"/>
      <c r="K117" s="332"/>
      <c r="L117" s="336"/>
      <c r="O117" s="244"/>
    </row>
    <row r="118" spans="1:15" x14ac:dyDescent="0.2">
      <c r="A118" s="332"/>
      <c r="B118" s="332"/>
      <c r="C118" s="332"/>
      <c r="D118" s="310"/>
      <c r="E118" s="388"/>
      <c r="F118" s="360"/>
      <c r="G118" s="341"/>
      <c r="H118" s="332"/>
      <c r="I118" s="332"/>
      <c r="J118" s="332"/>
      <c r="K118" s="332"/>
      <c r="L118" s="336"/>
      <c r="O118" s="244"/>
    </row>
    <row r="119" spans="1:15" x14ac:dyDescent="0.2">
      <c r="A119" s="332"/>
      <c r="B119" s="332"/>
      <c r="C119" s="332"/>
      <c r="D119" s="245" t="s">
        <v>243</v>
      </c>
      <c r="E119" s="352"/>
      <c r="F119" s="361">
        <f>E80</f>
        <v>109191</v>
      </c>
      <c r="G119" s="341"/>
      <c r="H119" s="332"/>
      <c r="I119" s="332"/>
      <c r="J119" s="332"/>
      <c r="K119" s="332"/>
      <c r="L119" s="332"/>
    </row>
    <row r="120" spans="1:15" ht="14.25" customHeight="1" x14ac:dyDescent="0.2">
      <c r="A120" s="332"/>
      <c r="B120" s="332"/>
      <c r="C120" s="332"/>
      <c r="D120" s="310"/>
      <c r="E120" s="316"/>
      <c r="F120" s="313"/>
      <c r="G120" s="341"/>
      <c r="H120" s="332"/>
      <c r="I120" s="332"/>
      <c r="J120" s="332"/>
      <c r="K120" s="332"/>
      <c r="L120" s="332"/>
    </row>
    <row r="121" spans="1:15" x14ac:dyDescent="0.2">
      <c r="A121" s="332"/>
      <c r="B121" s="332"/>
      <c r="C121" s="332"/>
      <c r="D121" s="327" t="s">
        <v>204</v>
      </c>
      <c r="E121" s="317"/>
      <c r="F121" s="389">
        <f>(F110+F111)/(F119)</f>
        <v>1527.1356338892399</v>
      </c>
      <c r="G121" s="341"/>
      <c r="H121" s="332"/>
      <c r="I121" s="332"/>
      <c r="J121" s="332"/>
      <c r="K121" s="332"/>
      <c r="L121" s="332"/>
    </row>
    <row r="122" spans="1:15" x14ac:dyDescent="0.2">
      <c r="A122" s="332"/>
      <c r="B122" s="332"/>
      <c r="C122" s="332"/>
      <c r="D122" s="246" t="s">
        <v>206</v>
      </c>
      <c r="E122" s="318"/>
      <c r="F122" s="281">
        <f>E103*(1+F22)</f>
        <v>1527.1356336087892</v>
      </c>
      <c r="G122" s="341"/>
      <c r="H122" s="332"/>
      <c r="I122" s="332"/>
      <c r="J122" s="332"/>
      <c r="K122" s="332"/>
      <c r="L122" s="332"/>
    </row>
    <row r="123" spans="1:15" x14ac:dyDescent="0.2">
      <c r="A123" s="332"/>
      <c r="B123" s="332"/>
      <c r="C123" s="332"/>
      <c r="D123" s="334"/>
      <c r="E123" s="334"/>
      <c r="F123" s="334"/>
      <c r="G123" s="342"/>
      <c r="H123" s="332"/>
      <c r="I123" s="332"/>
      <c r="J123" s="332"/>
      <c r="K123" s="332"/>
      <c r="L123" s="332"/>
    </row>
    <row r="124" spans="1:15" ht="18" x14ac:dyDescent="0.25">
      <c r="A124" s="332"/>
      <c r="B124" s="332"/>
      <c r="C124" s="332"/>
      <c r="D124" s="383" t="s">
        <v>208</v>
      </c>
      <c r="E124" s="319"/>
      <c r="F124" s="323"/>
      <c r="G124" s="341"/>
      <c r="H124" s="332"/>
      <c r="I124" s="332"/>
      <c r="J124" s="332"/>
      <c r="K124" s="332"/>
      <c r="L124" s="332"/>
    </row>
    <row r="125" spans="1:15" x14ac:dyDescent="0.2">
      <c r="A125" s="332"/>
      <c r="B125" s="332"/>
      <c r="C125" s="332"/>
      <c r="D125" s="373"/>
      <c r="E125" s="316"/>
      <c r="F125" s="360"/>
      <c r="G125" s="341"/>
      <c r="H125" s="332"/>
      <c r="I125" s="332"/>
      <c r="J125" s="332"/>
      <c r="K125" s="332"/>
      <c r="L125" s="332"/>
    </row>
    <row r="126" spans="1:15" x14ac:dyDescent="0.2">
      <c r="A126" s="332"/>
      <c r="B126" s="332"/>
      <c r="C126" s="332"/>
      <c r="D126" s="322" t="s">
        <v>262</v>
      </c>
      <c r="E126" s="316"/>
      <c r="F126" s="360"/>
      <c r="G126" s="341"/>
      <c r="H126" s="332"/>
      <c r="I126" s="332"/>
      <c r="J126" s="332"/>
      <c r="K126" s="332"/>
      <c r="L126" s="332"/>
    </row>
    <row r="127" spans="1:15" x14ac:dyDescent="0.2">
      <c r="A127" s="332"/>
      <c r="B127" s="332"/>
      <c r="C127" s="356"/>
      <c r="D127" s="320" t="s">
        <v>242</v>
      </c>
      <c r="E127" s="317"/>
      <c r="F127" s="280">
        <f>'Revenue - WHC'!R153</f>
        <v>-201624972</v>
      </c>
      <c r="G127" s="341"/>
      <c r="H127" s="332"/>
      <c r="I127" s="332"/>
      <c r="J127" s="332"/>
      <c r="K127" s="332"/>
      <c r="L127" s="332"/>
    </row>
    <row r="128" spans="1:15" ht="14.25" customHeight="1" x14ac:dyDescent="0.2">
      <c r="A128" s="332"/>
      <c r="B128" s="332"/>
      <c r="C128" s="356"/>
      <c r="D128" s="245" t="s">
        <v>240</v>
      </c>
      <c r="E128" s="317"/>
      <c r="F128" s="287">
        <v>168327494</v>
      </c>
      <c r="G128" s="332"/>
      <c r="H128" s="332"/>
      <c r="I128" s="332"/>
      <c r="J128" s="332"/>
      <c r="K128" s="332"/>
      <c r="L128" s="336"/>
    </row>
    <row r="129" spans="1:12" ht="14.25" customHeight="1" x14ac:dyDescent="0.2">
      <c r="A129" s="332"/>
      <c r="B129" s="332"/>
      <c r="C129" s="356"/>
      <c r="D129" s="245" t="s">
        <v>241</v>
      </c>
      <c r="E129" s="317"/>
      <c r="F129" s="287">
        <v>0</v>
      </c>
      <c r="G129" s="332"/>
      <c r="H129" s="332"/>
      <c r="I129" s="332"/>
      <c r="J129" s="332"/>
      <c r="K129" s="332"/>
      <c r="L129" s="336"/>
    </row>
    <row r="130" spans="1:12" ht="14.25" customHeight="1" x14ac:dyDescent="0.2">
      <c r="A130" s="332"/>
      <c r="B130" s="332"/>
      <c r="C130" s="356"/>
      <c r="D130" s="320" t="s">
        <v>245</v>
      </c>
      <c r="E130" s="325"/>
      <c r="F130" s="287">
        <v>30542024</v>
      </c>
      <c r="G130" s="332"/>
      <c r="H130" s="332"/>
      <c r="I130" s="332"/>
      <c r="J130" s="332"/>
      <c r="K130" s="332"/>
      <c r="L130" s="336"/>
    </row>
    <row r="131" spans="1:12" ht="14.25" customHeight="1" x14ac:dyDescent="0.2">
      <c r="A131" s="332"/>
      <c r="B131" s="332"/>
      <c r="C131" s="356"/>
      <c r="D131" s="320" t="s">
        <v>246</v>
      </c>
      <c r="E131" s="325"/>
      <c r="F131" s="287"/>
      <c r="G131" s="332"/>
      <c r="H131" s="332"/>
      <c r="I131" s="332"/>
      <c r="J131" s="332"/>
      <c r="K131" s="332"/>
      <c r="L131" s="336"/>
    </row>
    <row r="132" spans="1:12" ht="14.25" customHeight="1" x14ac:dyDescent="0.2">
      <c r="A132" s="332"/>
      <c r="B132" s="332"/>
      <c r="C132" s="356"/>
      <c r="D132" s="320" t="s">
        <v>247</v>
      </c>
      <c r="E132" s="325"/>
      <c r="F132" s="287"/>
      <c r="G132" s="332"/>
      <c r="H132" s="332"/>
      <c r="I132" s="332"/>
      <c r="J132" s="332"/>
      <c r="K132" s="332"/>
      <c r="L132" s="336"/>
    </row>
    <row r="133" spans="1:12" ht="14.25" customHeight="1" x14ac:dyDescent="0.2">
      <c r="A133" s="332"/>
      <c r="B133" s="332"/>
      <c r="C133" s="356"/>
      <c r="D133" s="320" t="s">
        <v>248</v>
      </c>
      <c r="E133" s="325"/>
      <c r="F133" s="287">
        <v>2605004</v>
      </c>
      <c r="G133" s="332"/>
      <c r="H133" s="332"/>
      <c r="I133" s="332"/>
      <c r="J133" s="332"/>
      <c r="K133" s="332"/>
      <c r="L133" s="336"/>
    </row>
    <row r="134" spans="1:12" ht="14.25" customHeight="1" x14ac:dyDescent="0.2">
      <c r="A134" s="332"/>
      <c r="B134" s="332"/>
      <c r="C134" s="356"/>
      <c r="D134" s="320" t="s">
        <v>249</v>
      </c>
      <c r="E134" s="325"/>
      <c r="F134" s="287">
        <v>150458</v>
      </c>
      <c r="G134" s="332"/>
      <c r="H134" s="332"/>
      <c r="I134" s="332"/>
      <c r="J134" s="332"/>
      <c r="K134" s="332"/>
      <c r="L134" s="336"/>
    </row>
    <row r="135" spans="1:12" ht="14.25" customHeight="1" x14ac:dyDescent="0.2">
      <c r="A135" s="332"/>
      <c r="B135" s="332"/>
      <c r="C135" s="356"/>
      <c r="D135" s="320" t="s">
        <v>250</v>
      </c>
      <c r="E135" s="325"/>
      <c r="F135" s="287"/>
      <c r="G135" s="332"/>
      <c r="H135" s="332"/>
      <c r="I135" s="332"/>
      <c r="J135" s="332"/>
      <c r="K135" s="332"/>
      <c r="L135" s="336"/>
    </row>
    <row r="136" spans="1:12" x14ac:dyDescent="0.2">
      <c r="A136" s="332"/>
      <c r="B136" s="332"/>
      <c r="C136" s="356"/>
      <c r="D136" s="310"/>
      <c r="E136" s="359"/>
      <c r="F136" s="375"/>
      <c r="G136" s="332"/>
      <c r="H136" s="332"/>
      <c r="I136" s="332"/>
      <c r="J136" s="332"/>
      <c r="K136" s="332"/>
      <c r="L136" s="332"/>
    </row>
    <row r="137" spans="1:12" ht="14.25" customHeight="1" x14ac:dyDescent="0.2">
      <c r="A137" s="332"/>
      <c r="B137" s="332"/>
      <c r="C137" s="356"/>
      <c r="D137" s="245" t="s">
        <v>286</v>
      </c>
      <c r="E137" s="352"/>
      <c r="F137" s="361">
        <f>F119</f>
        <v>109191</v>
      </c>
      <c r="G137" s="332"/>
      <c r="H137" s="332"/>
      <c r="I137" s="332"/>
      <c r="J137" s="332"/>
      <c r="K137" s="332"/>
      <c r="L137" s="332"/>
    </row>
    <row r="138" spans="1:12" ht="14.25" customHeight="1" x14ac:dyDescent="0.2">
      <c r="A138" s="332"/>
      <c r="B138" s="332"/>
      <c r="C138" s="356"/>
      <c r="D138" s="310"/>
      <c r="E138" s="316"/>
      <c r="F138" s="313"/>
      <c r="G138" s="332"/>
      <c r="H138" s="332"/>
      <c r="I138" s="332"/>
      <c r="J138" s="332"/>
      <c r="K138" s="332"/>
      <c r="L138" s="332"/>
    </row>
    <row r="139" spans="1:12" ht="14.25" customHeight="1" x14ac:dyDescent="0.2">
      <c r="A139" s="332"/>
      <c r="B139" s="332"/>
      <c r="C139" s="356"/>
      <c r="D139" s="320" t="s">
        <v>204</v>
      </c>
      <c r="E139" s="317"/>
      <c r="F139" s="280">
        <f>(F128+F129)/(F137)</f>
        <v>1541.5876216904323</v>
      </c>
      <c r="G139" s="332"/>
      <c r="H139" s="332"/>
      <c r="I139" s="332"/>
      <c r="J139" s="332"/>
      <c r="K139" s="332"/>
      <c r="L139" s="332"/>
    </row>
    <row r="140" spans="1:12" ht="14.25" customHeight="1" x14ac:dyDescent="0.2">
      <c r="A140" s="332"/>
      <c r="B140" s="332"/>
      <c r="C140" s="356"/>
      <c r="D140" s="320" t="s">
        <v>285</v>
      </c>
      <c r="E140" s="357"/>
      <c r="F140" s="390">
        <f>E103*(1+F142)</f>
        <v>1541.5876216904326</v>
      </c>
      <c r="G140" s="332"/>
      <c r="H140" s="332"/>
      <c r="I140" s="332"/>
      <c r="J140" s="332"/>
      <c r="K140" s="332"/>
      <c r="L140" s="332"/>
    </row>
    <row r="141" spans="1:12" ht="14.25" customHeight="1" x14ac:dyDescent="0.2">
      <c r="A141" s="332"/>
      <c r="B141" s="332"/>
      <c r="C141" s="332"/>
      <c r="D141" s="362"/>
      <c r="E141" s="14"/>
      <c r="F141" s="363"/>
      <c r="G141" s="332"/>
      <c r="H141" s="332"/>
      <c r="I141" s="332"/>
      <c r="J141" s="332"/>
      <c r="K141" s="332"/>
      <c r="L141" s="332"/>
    </row>
    <row r="142" spans="1:12" ht="14.25" customHeight="1" x14ac:dyDescent="0.2">
      <c r="A142" s="332"/>
      <c r="B142" s="332"/>
      <c r="C142" s="332"/>
      <c r="D142" s="327" t="s">
        <v>255</v>
      </c>
      <c r="E142" s="359"/>
      <c r="F142" s="551">
        <f>(F139-E103)/E103</f>
        <v>3.4700047237244194E-2</v>
      </c>
      <c r="G142" s="332"/>
      <c r="H142" s="332"/>
      <c r="I142" s="332"/>
      <c r="J142" s="332"/>
      <c r="K142" s="332"/>
      <c r="L142" s="332"/>
    </row>
    <row r="143" spans="1:12" x14ac:dyDescent="0.2">
      <c r="A143" s="332"/>
      <c r="B143" s="332"/>
      <c r="C143" s="332"/>
      <c r="D143" s="245" t="s">
        <v>263</v>
      </c>
      <c r="E143" s="14"/>
      <c r="F143" s="551">
        <f>F142-F22</f>
        <v>9.7000472372441929E-3</v>
      </c>
      <c r="G143" s="332"/>
      <c r="H143" s="332"/>
      <c r="I143" s="332"/>
      <c r="J143" s="332"/>
      <c r="K143" s="332"/>
      <c r="L143" s="332"/>
    </row>
    <row r="144" spans="1:12" x14ac:dyDescent="0.2">
      <c r="A144" s="332"/>
      <c r="B144" s="332"/>
      <c r="C144" s="332"/>
      <c r="D144" s="353"/>
      <c r="E144" s="354"/>
      <c r="F144" s="355"/>
      <c r="G144" s="332"/>
      <c r="H144" s="332"/>
      <c r="I144" s="332"/>
      <c r="J144" s="332"/>
      <c r="K144" s="332"/>
      <c r="L144" s="332"/>
    </row>
    <row r="145" spans="1:12" x14ac:dyDescent="0.2">
      <c r="A145" s="332"/>
      <c r="B145" s="332"/>
      <c r="C145" s="332"/>
      <c r="D145" s="334"/>
      <c r="E145" s="334"/>
      <c r="F145" s="334"/>
      <c r="G145" s="332"/>
      <c r="H145" s="332"/>
      <c r="I145" s="332"/>
      <c r="J145" s="332"/>
      <c r="K145" s="332"/>
      <c r="L145" s="332"/>
    </row>
    <row r="146" spans="1:12" x14ac:dyDescent="0.2">
      <c r="A146" s="332"/>
      <c r="B146" s="332"/>
      <c r="C146" s="332"/>
      <c r="D146" s="334"/>
      <c r="E146" s="334"/>
      <c r="F146" s="334"/>
      <c r="G146" s="332"/>
      <c r="H146" s="332"/>
      <c r="I146" s="332"/>
      <c r="J146" s="332"/>
      <c r="K146" s="332"/>
      <c r="L146" s="332"/>
    </row>
    <row r="147" spans="1:12" x14ac:dyDescent="0.2">
      <c r="A147" s="332"/>
      <c r="B147" s="332"/>
      <c r="C147" s="332"/>
      <c r="D147" s="334"/>
      <c r="E147" s="334"/>
      <c r="F147" s="334"/>
      <c r="G147" s="332"/>
      <c r="H147" s="332"/>
      <c r="I147" s="332"/>
      <c r="J147" s="332"/>
      <c r="K147" s="332"/>
      <c r="L147" s="332"/>
    </row>
    <row r="148" spans="1:12" x14ac:dyDescent="0.2">
      <c r="A148" s="332"/>
      <c r="B148" s="332"/>
      <c r="C148" s="332"/>
      <c r="D148" s="334"/>
      <c r="E148" s="334"/>
      <c r="F148" s="334"/>
      <c r="G148" s="332"/>
      <c r="H148" s="332"/>
      <c r="I148" s="332"/>
      <c r="J148" s="332"/>
      <c r="K148" s="332"/>
      <c r="L148" s="332"/>
    </row>
    <row r="149" spans="1:12" x14ac:dyDescent="0.2">
      <c r="A149" s="332"/>
      <c r="B149" s="332"/>
      <c r="C149" s="332"/>
      <c r="D149" s="334"/>
      <c r="E149" s="334"/>
      <c r="F149" s="334"/>
      <c r="G149" s="332"/>
      <c r="H149" s="332"/>
      <c r="I149" s="332"/>
      <c r="J149" s="332"/>
      <c r="K149" s="332"/>
      <c r="L149" s="332"/>
    </row>
    <row r="150" spans="1:12" x14ac:dyDescent="0.2">
      <c r="A150" s="332"/>
      <c r="B150" s="332"/>
      <c r="C150" s="332"/>
      <c r="D150" s="334"/>
      <c r="E150" s="334"/>
      <c r="F150" s="334"/>
      <c r="G150" s="332"/>
      <c r="H150" s="332"/>
      <c r="I150" s="332"/>
      <c r="J150" s="332"/>
      <c r="K150" s="332"/>
      <c r="L150" s="332"/>
    </row>
    <row r="151" spans="1:12" x14ac:dyDescent="0.2">
      <c r="A151" s="332"/>
      <c r="B151" s="332"/>
      <c r="C151" s="332"/>
      <c r="D151" s="334"/>
      <c r="E151" s="334"/>
      <c r="F151" s="334"/>
      <c r="G151" s="332"/>
      <c r="H151" s="332"/>
      <c r="I151" s="332"/>
      <c r="J151" s="332"/>
      <c r="K151" s="332"/>
      <c r="L151" s="332"/>
    </row>
    <row r="152" spans="1:12" x14ac:dyDescent="0.2">
      <c r="A152" s="332"/>
      <c r="B152" s="332"/>
      <c r="C152" s="332"/>
      <c r="D152" s="334"/>
      <c r="E152" s="334"/>
      <c r="F152" s="334"/>
      <c r="G152" s="332"/>
      <c r="H152" s="332"/>
      <c r="I152" s="332"/>
      <c r="J152" s="332"/>
      <c r="K152" s="332"/>
      <c r="L152" s="332"/>
    </row>
    <row r="153" spans="1:12" x14ac:dyDescent="0.2">
      <c r="A153" s="332"/>
      <c r="B153" s="332"/>
      <c r="C153" s="332"/>
      <c r="D153" s="334"/>
      <c r="E153" s="334"/>
      <c r="F153" s="334"/>
      <c r="G153" s="332"/>
      <c r="H153" s="332"/>
      <c r="I153" s="332"/>
      <c r="J153" s="332"/>
      <c r="K153" s="332"/>
      <c r="L153" s="332"/>
    </row>
    <row r="154" spans="1:12" x14ac:dyDescent="0.2">
      <c r="A154" s="332"/>
      <c r="B154" s="332"/>
      <c r="C154" s="332"/>
      <c r="D154" s="334"/>
      <c r="E154" s="334"/>
      <c r="F154" s="334"/>
      <c r="G154" s="332"/>
      <c r="H154" s="332"/>
      <c r="I154" s="332"/>
      <c r="J154" s="332"/>
      <c r="K154" s="332"/>
      <c r="L154" s="332"/>
    </row>
    <row r="155" spans="1:12" x14ac:dyDescent="0.2">
      <c r="A155" s="332"/>
      <c r="B155" s="332"/>
      <c r="C155" s="332"/>
      <c r="D155" s="334"/>
      <c r="E155" s="334"/>
      <c r="F155" s="334"/>
      <c r="G155" s="332"/>
      <c r="H155" s="332"/>
      <c r="I155" s="332"/>
      <c r="J155" s="332"/>
      <c r="K155" s="332"/>
      <c r="L155" s="332"/>
    </row>
    <row r="156" spans="1:12" x14ac:dyDescent="0.2">
      <c r="A156" s="332"/>
      <c r="B156" s="332"/>
      <c r="C156" s="332"/>
      <c r="D156" s="334"/>
      <c r="E156" s="334"/>
      <c r="F156" s="334"/>
      <c r="G156" s="332"/>
      <c r="H156" s="332"/>
      <c r="I156" s="332"/>
      <c r="J156" s="332"/>
      <c r="K156" s="332"/>
      <c r="L156" s="332"/>
    </row>
    <row r="157" spans="1:12" x14ac:dyDescent="0.2">
      <c r="A157" s="332"/>
      <c r="B157" s="332"/>
      <c r="C157" s="332"/>
      <c r="D157" s="334"/>
      <c r="E157" s="334"/>
      <c r="F157" s="334"/>
      <c r="G157" s="332"/>
      <c r="H157" s="332"/>
      <c r="I157" s="332"/>
      <c r="J157" s="332"/>
      <c r="K157" s="332"/>
      <c r="L157" s="332"/>
    </row>
    <row r="158" spans="1:12" x14ac:dyDescent="0.2">
      <c r="A158" s="332"/>
      <c r="B158" s="332"/>
      <c r="C158" s="332"/>
      <c r="D158" s="334"/>
      <c r="E158" s="334"/>
      <c r="F158" s="334"/>
      <c r="G158" s="332"/>
      <c r="H158" s="332"/>
      <c r="I158" s="332"/>
      <c r="J158" s="332"/>
      <c r="K158" s="332"/>
      <c r="L158" s="332"/>
    </row>
    <row r="159" spans="1:12" x14ac:dyDescent="0.2">
      <c r="A159" s="332"/>
      <c r="B159" s="332"/>
      <c r="C159" s="332"/>
      <c r="D159" s="334"/>
      <c r="E159" s="334"/>
      <c r="F159" s="334"/>
      <c r="G159" s="332"/>
      <c r="H159" s="332"/>
      <c r="I159" s="332"/>
      <c r="J159" s="332"/>
      <c r="K159" s="332"/>
      <c r="L159" s="332"/>
    </row>
    <row r="160" spans="1:12" x14ac:dyDescent="0.2">
      <c r="A160" s="332"/>
      <c r="B160" s="332"/>
      <c r="C160" s="332"/>
      <c r="D160" s="334"/>
      <c r="E160" s="334"/>
      <c r="F160" s="334"/>
      <c r="G160" s="332"/>
      <c r="H160" s="332"/>
      <c r="I160" s="332"/>
      <c r="J160" s="332"/>
      <c r="K160" s="332"/>
      <c r="L160" s="332"/>
    </row>
    <row r="161" spans="1:12" x14ac:dyDescent="0.2">
      <c r="A161" s="332"/>
      <c r="B161" s="332"/>
      <c r="C161" s="332"/>
      <c r="D161" s="334"/>
      <c r="E161" s="334"/>
      <c r="F161" s="334"/>
      <c r="G161" s="332"/>
      <c r="H161" s="332"/>
      <c r="I161" s="332"/>
      <c r="J161" s="332"/>
      <c r="K161" s="332"/>
      <c r="L161" s="332"/>
    </row>
    <row r="162" spans="1:12" x14ac:dyDescent="0.2">
      <c r="A162" s="332"/>
      <c r="B162" s="332"/>
      <c r="C162" s="332"/>
      <c r="D162" s="334"/>
      <c r="E162" s="334"/>
      <c r="F162" s="334"/>
      <c r="G162" s="332"/>
      <c r="H162" s="332"/>
      <c r="I162" s="332"/>
      <c r="J162" s="332"/>
      <c r="K162" s="332"/>
      <c r="L162" s="332"/>
    </row>
    <row r="163" spans="1:12" x14ac:dyDescent="0.2">
      <c r="A163" s="332"/>
      <c r="B163" s="332"/>
      <c r="C163" s="332"/>
      <c r="D163" s="334"/>
      <c r="E163" s="334"/>
      <c r="F163" s="334"/>
      <c r="G163" s="332"/>
      <c r="H163" s="332"/>
      <c r="I163" s="332"/>
      <c r="J163" s="332"/>
      <c r="K163" s="332"/>
      <c r="L163" s="332"/>
    </row>
    <row r="164" spans="1:12" x14ac:dyDescent="0.2">
      <c r="A164" s="332"/>
      <c r="B164" s="332"/>
      <c r="C164" s="332"/>
      <c r="D164" s="334"/>
      <c r="E164" s="334"/>
      <c r="F164" s="334"/>
      <c r="G164" s="332"/>
      <c r="H164" s="332"/>
      <c r="I164" s="332"/>
      <c r="J164" s="332"/>
      <c r="K164" s="332"/>
      <c r="L164" s="332"/>
    </row>
    <row r="165" spans="1:12" x14ac:dyDescent="0.2">
      <c r="A165" s="332"/>
      <c r="B165" s="332"/>
      <c r="C165" s="332"/>
      <c r="D165" s="334"/>
      <c r="E165" s="334"/>
      <c r="F165" s="334"/>
      <c r="G165" s="332"/>
      <c r="H165" s="332"/>
      <c r="I165" s="332"/>
      <c r="J165" s="332"/>
      <c r="K165" s="332"/>
      <c r="L165" s="332"/>
    </row>
    <row r="166" spans="1:12" x14ac:dyDescent="0.2">
      <c r="A166" s="332"/>
      <c r="B166" s="332"/>
      <c r="C166" s="332"/>
      <c r="D166" s="334"/>
      <c r="E166" s="334"/>
      <c r="F166" s="334"/>
      <c r="G166" s="332"/>
      <c r="H166" s="332"/>
      <c r="I166" s="332"/>
      <c r="J166" s="332"/>
      <c r="K166" s="332"/>
      <c r="L166" s="332"/>
    </row>
    <row r="167" spans="1:12" x14ac:dyDescent="0.2">
      <c r="A167" s="332"/>
      <c r="B167" s="332"/>
      <c r="C167" s="332"/>
      <c r="D167" s="334"/>
      <c r="E167" s="334"/>
      <c r="F167" s="334"/>
      <c r="G167" s="332"/>
      <c r="H167" s="332"/>
      <c r="I167" s="332"/>
      <c r="J167" s="332"/>
      <c r="K167" s="332"/>
      <c r="L167" s="332"/>
    </row>
    <row r="168" spans="1:12" x14ac:dyDescent="0.2">
      <c r="A168" s="332"/>
      <c r="B168" s="332"/>
      <c r="C168" s="332"/>
      <c r="D168" s="334"/>
      <c r="E168" s="334"/>
      <c r="F168" s="334"/>
      <c r="G168" s="332"/>
      <c r="H168" s="332"/>
      <c r="I168" s="332"/>
      <c r="J168" s="332"/>
      <c r="K168" s="332"/>
      <c r="L168" s="332"/>
    </row>
    <row r="169" spans="1:12" x14ac:dyDescent="0.2">
      <c r="A169" s="332"/>
      <c r="B169" s="332"/>
      <c r="C169" s="332"/>
      <c r="D169" s="334"/>
      <c r="E169" s="334"/>
      <c r="F169" s="334"/>
      <c r="G169" s="332"/>
      <c r="H169" s="332"/>
      <c r="I169" s="332"/>
      <c r="J169" s="332"/>
      <c r="K169" s="332"/>
      <c r="L169" s="332"/>
    </row>
    <row r="170" spans="1:12" x14ac:dyDescent="0.2">
      <c r="A170" s="332"/>
      <c r="B170" s="332"/>
      <c r="C170" s="332"/>
      <c r="D170" s="334"/>
      <c r="E170" s="334"/>
      <c r="F170" s="334"/>
      <c r="G170" s="332"/>
      <c r="H170" s="332"/>
      <c r="I170" s="332"/>
      <c r="J170" s="332"/>
      <c r="K170" s="332"/>
      <c r="L170" s="332"/>
    </row>
    <row r="171" spans="1:12" x14ac:dyDescent="0.2">
      <c r="A171" s="332"/>
      <c r="B171" s="332"/>
      <c r="C171" s="332"/>
      <c r="D171" s="334"/>
      <c r="E171" s="334"/>
      <c r="F171" s="334"/>
      <c r="G171" s="332"/>
      <c r="H171" s="332"/>
      <c r="I171" s="332"/>
      <c r="J171" s="332"/>
      <c r="K171" s="332"/>
      <c r="L171" s="332"/>
    </row>
    <row r="172" spans="1:12" x14ac:dyDescent="0.2">
      <c r="A172" s="332"/>
      <c r="B172" s="332"/>
      <c r="C172" s="332"/>
      <c r="D172" s="334"/>
      <c r="E172" s="334"/>
      <c r="F172" s="334"/>
      <c r="G172" s="332"/>
      <c r="H172" s="332"/>
      <c r="I172" s="332"/>
      <c r="J172" s="332"/>
      <c r="K172" s="332"/>
      <c r="L172" s="332"/>
    </row>
    <row r="173" spans="1:12" x14ac:dyDescent="0.2">
      <c r="A173" s="332"/>
      <c r="B173" s="332"/>
      <c r="C173" s="332"/>
      <c r="D173" s="334"/>
      <c r="E173" s="334"/>
      <c r="F173" s="334"/>
      <c r="G173" s="332"/>
      <c r="H173" s="332"/>
      <c r="I173" s="332"/>
      <c r="J173" s="332"/>
      <c r="K173" s="332"/>
      <c r="L173" s="332"/>
    </row>
    <row r="174" spans="1:12" x14ac:dyDescent="0.2">
      <c r="A174" s="332"/>
      <c r="B174" s="332"/>
      <c r="C174" s="332"/>
      <c r="D174" s="334"/>
      <c r="E174" s="334"/>
      <c r="F174" s="334"/>
      <c r="G174" s="332"/>
      <c r="H174" s="332"/>
      <c r="I174" s="332"/>
      <c r="J174" s="332"/>
      <c r="K174" s="332"/>
      <c r="L174" s="332"/>
    </row>
    <row r="175" spans="1:12" x14ac:dyDescent="0.2">
      <c r="A175" s="332"/>
      <c r="B175" s="332"/>
      <c r="C175" s="332"/>
      <c r="D175" s="334"/>
      <c r="E175" s="334"/>
      <c r="F175" s="334"/>
      <c r="G175" s="332"/>
      <c r="H175" s="332"/>
      <c r="I175" s="332"/>
      <c r="J175" s="332"/>
      <c r="K175" s="332"/>
      <c r="L175" s="332"/>
    </row>
    <row r="176" spans="1:12" x14ac:dyDescent="0.2">
      <c r="A176" s="332"/>
      <c r="B176" s="332"/>
      <c r="C176" s="332"/>
      <c r="D176" s="334"/>
      <c r="E176" s="334"/>
      <c r="F176" s="334"/>
      <c r="G176" s="332"/>
      <c r="H176" s="332"/>
      <c r="I176" s="332"/>
      <c r="J176" s="332"/>
      <c r="K176" s="332"/>
      <c r="L176" s="332"/>
    </row>
    <row r="177" spans="1:12" x14ac:dyDescent="0.2">
      <c r="A177" s="332"/>
      <c r="B177" s="332"/>
      <c r="C177" s="332"/>
      <c r="D177" s="334"/>
      <c r="E177" s="334"/>
      <c r="F177" s="334"/>
      <c r="G177" s="332"/>
      <c r="H177" s="332"/>
      <c r="I177" s="332"/>
      <c r="J177" s="332"/>
      <c r="K177" s="332"/>
      <c r="L177" s="332"/>
    </row>
    <row r="178" spans="1:12" x14ac:dyDescent="0.2">
      <c r="A178" s="332"/>
      <c r="B178" s="332"/>
      <c r="C178" s="332"/>
      <c r="D178" s="334"/>
      <c r="E178" s="334"/>
      <c r="F178" s="334"/>
      <c r="G178" s="332"/>
      <c r="H178" s="332"/>
      <c r="I178" s="332"/>
      <c r="J178" s="332"/>
      <c r="K178" s="332"/>
      <c r="L178" s="332"/>
    </row>
    <row r="179" spans="1:12" x14ac:dyDescent="0.2">
      <c r="A179" s="332"/>
      <c r="B179" s="332"/>
      <c r="C179" s="332"/>
      <c r="D179" s="332"/>
      <c r="E179" s="332"/>
      <c r="F179" s="332"/>
      <c r="G179" s="332"/>
      <c r="H179" s="332"/>
      <c r="I179" s="332"/>
      <c r="J179" s="332"/>
      <c r="K179" s="332"/>
      <c r="L179" s="332"/>
    </row>
    <row r="180" spans="1:12" x14ac:dyDescent="0.2">
      <c r="A180" s="332"/>
      <c r="B180" s="332"/>
      <c r="C180" s="332"/>
      <c r="D180" s="332"/>
      <c r="E180" s="332"/>
      <c r="F180" s="332"/>
      <c r="G180" s="332"/>
      <c r="H180" s="332"/>
      <c r="I180" s="332"/>
      <c r="J180" s="332"/>
      <c r="K180" s="332"/>
      <c r="L180" s="332"/>
    </row>
    <row r="181" spans="1:12" x14ac:dyDescent="0.2">
      <c r="A181" s="332"/>
      <c r="B181" s="332"/>
      <c r="C181" s="332"/>
      <c r="D181" s="332"/>
      <c r="E181" s="332"/>
      <c r="F181" s="332"/>
      <c r="G181" s="332"/>
      <c r="H181" s="332"/>
      <c r="I181" s="332"/>
      <c r="J181" s="332"/>
      <c r="K181" s="332"/>
      <c r="L181" s="332"/>
    </row>
    <row r="182" spans="1:12" x14ac:dyDescent="0.2">
      <c r="A182" s="332"/>
      <c r="B182" s="332"/>
      <c r="C182" s="332"/>
      <c r="D182" s="332"/>
      <c r="E182" s="332"/>
      <c r="F182" s="332"/>
      <c r="G182" s="332"/>
      <c r="H182" s="332"/>
      <c r="I182" s="332"/>
      <c r="J182" s="332"/>
      <c r="K182" s="332"/>
      <c r="L182" s="332"/>
    </row>
    <row r="183" spans="1:12" x14ac:dyDescent="0.2">
      <c r="A183" s="332"/>
      <c r="B183" s="332"/>
      <c r="C183" s="332"/>
      <c r="D183" s="332"/>
      <c r="E183" s="332"/>
      <c r="F183" s="332"/>
      <c r="G183" s="332"/>
      <c r="H183" s="332"/>
      <c r="I183" s="332"/>
      <c r="J183" s="332"/>
      <c r="K183" s="332"/>
      <c r="L183" s="332"/>
    </row>
    <row r="184" spans="1:12" x14ac:dyDescent="0.2">
      <c r="A184" s="332"/>
      <c r="B184" s="332"/>
      <c r="C184" s="332"/>
      <c r="D184" s="332"/>
      <c r="E184" s="332"/>
      <c r="F184" s="332"/>
      <c r="G184" s="332"/>
      <c r="H184" s="332"/>
      <c r="I184" s="332"/>
      <c r="J184" s="332"/>
      <c r="K184" s="332"/>
      <c r="L184" s="332"/>
    </row>
    <row r="185" spans="1:12" x14ac:dyDescent="0.2">
      <c r="A185" s="332"/>
      <c r="B185" s="332"/>
      <c r="C185" s="332"/>
      <c r="D185" s="332"/>
      <c r="E185" s="332"/>
      <c r="F185" s="332"/>
      <c r="G185" s="332"/>
      <c r="H185" s="332"/>
      <c r="I185" s="332"/>
      <c r="J185" s="332"/>
      <c r="K185" s="332"/>
      <c r="L185" s="332"/>
    </row>
    <row r="186" spans="1:12" x14ac:dyDescent="0.2">
      <c r="A186" s="332"/>
      <c r="B186" s="332"/>
      <c r="C186" s="332"/>
      <c r="D186" s="332"/>
      <c r="E186" s="332"/>
      <c r="F186" s="332"/>
      <c r="G186" s="332"/>
      <c r="H186" s="332"/>
      <c r="I186" s="332"/>
      <c r="J186" s="332"/>
      <c r="K186" s="332"/>
      <c r="L186" s="332"/>
    </row>
    <row r="187" spans="1:12" x14ac:dyDescent="0.2">
      <c r="A187" s="332"/>
      <c r="B187" s="332"/>
      <c r="C187" s="332"/>
      <c r="D187" s="332"/>
      <c r="E187" s="332"/>
      <c r="F187" s="332"/>
      <c r="G187" s="332"/>
      <c r="H187" s="332"/>
      <c r="I187" s="332"/>
      <c r="J187" s="332"/>
      <c r="K187" s="332"/>
      <c r="L187" s="332"/>
    </row>
    <row r="188" spans="1:12" x14ac:dyDescent="0.2">
      <c r="A188" s="332"/>
      <c r="B188" s="332"/>
      <c r="C188" s="332"/>
      <c r="D188" s="332"/>
      <c r="E188" s="332"/>
      <c r="F188" s="332"/>
      <c r="G188" s="332"/>
      <c r="H188" s="332"/>
      <c r="I188" s="332"/>
      <c r="J188" s="332"/>
      <c r="K188" s="332"/>
      <c r="L188" s="332"/>
    </row>
    <row r="189" spans="1:12" x14ac:dyDescent="0.2">
      <c r="A189" s="332"/>
      <c r="B189" s="332"/>
      <c r="C189" s="332"/>
      <c r="D189" s="332"/>
      <c r="E189" s="332"/>
      <c r="F189" s="332"/>
      <c r="G189" s="332"/>
      <c r="H189" s="332"/>
      <c r="I189" s="332"/>
      <c r="J189" s="332"/>
      <c r="K189" s="332"/>
      <c r="L189" s="332"/>
    </row>
    <row r="190" spans="1:12" x14ac:dyDescent="0.2">
      <c r="A190" s="332"/>
      <c r="B190" s="332"/>
      <c r="C190" s="332"/>
      <c r="D190" s="332"/>
      <c r="E190" s="332"/>
      <c r="F190" s="332"/>
      <c r="G190" s="332"/>
      <c r="H190" s="332"/>
      <c r="I190" s="332"/>
      <c r="J190" s="332"/>
      <c r="K190" s="332"/>
      <c r="L190" s="332"/>
    </row>
    <row r="191" spans="1:12" x14ac:dyDescent="0.2">
      <c r="A191" s="332"/>
      <c r="B191" s="332"/>
      <c r="C191" s="332"/>
      <c r="D191" s="332"/>
      <c r="E191" s="332"/>
      <c r="F191" s="332"/>
      <c r="G191" s="332"/>
      <c r="H191" s="332"/>
      <c r="I191" s="332"/>
      <c r="J191" s="332"/>
      <c r="K191" s="332"/>
      <c r="L191" s="332"/>
    </row>
    <row r="192" spans="1:12" x14ac:dyDescent="0.2">
      <c r="A192" s="332"/>
      <c r="B192" s="332"/>
      <c r="C192" s="332"/>
      <c r="D192" s="332"/>
      <c r="E192" s="332"/>
      <c r="F192" s="332"/>
      <c r="G192" s="332"/>
      <c r="H192" s="332"/>
      <c r="I192" s="332"/>
      <c r="J192" s="332"/>
      <c r="K192" s="332"/>
      <c r="L192" s="332"/>
    </row>
    <row r="193" spans="1:12" x14ac:dyDescent="0.2">
      <c r="A193" s="332"/>
      <c r="B193" s="332"/>
      <c r="C193" s="332"/>
      <c r="D193" s="332"/>
      <c r="E193" s="332"/>
      <c r="F193" s="332"/>
      <c r="G193" s="332"/>
      <c r="H193" s="332"/>
      <c r="I193" s="332"/>
      <c r="J193" s="332"/>
      <c r="K193" s="332"/>
      <c r="L193" s="332"/>
    </row>
    <row r="194" spans="1:12" x14ac:dyDescent="0.2">
      <c r="A194" s="332"/>
      <c r="B194" s="332"/>
      <c r="C194" s="332"/>
      <c r="D194" s="332"/>
      <c r="E194" s="332"/>
      <c r="F194" s="332"/>
      <c r="G194" s="332"/>
      <c r="H194" s="332"/>
      <c r="I194" s="332"/>
      <c r="J194" s="332"/>
      <c r="K194" s="332"/>
      <c r="L194" s="332"/>
    </row>
    <row r="195" spans="1:12" ht="12.75" customHeight="1" x14ac:dyDescent="0.2">
      <c r="A195" s="332"/>
      <c r="B195" s="332"/>
      <c r="C195" s="332"/>
      <c r="D195" s="332"/>
      <c r="E195" s="332"/>
      <c r="F195" s="332"/>
      <c r="G195" s="332"/>
      <c r="H195" s="332"/>
      <c r="I195" s="332"/>
      <c r="J195" s="332"/>
      <c r="K195" s="332"/>
      <c r="L195" s="332"/>
    </row>
    <row r="196" spans="1:12" x14ac:dyDescent="0.2">
      <c r="A196" s="332"/>
      <c r="B196" s="332"/>
      <c r="C196" s="332"/>
      <c r="D196" s="332"/>
      <c r="E196" s="332"/>
      <c r="F196" s="332"/>
      <c r="G196" s="332"/>
      <c r="H196" s="332"/>
      <c r="I196" s="332"/>
      <c r="J196" s="332"/>
      <c r="K196" s="332"/>
      <c r="L196" s="332"/>
    </row>
    <row r="197" spans="1:12" x14ac:dyDescent="0.2">
      <c r="A197" s="332"/>
      <c r="B197" s="332"/>
      <c r="C197" s="332"/>
      <c r="D197" s="332"/>
      <c r="E197" s="332"/>
      <c r="F197" s="332"/>
      <c r="G197" s="332"/>
      <c r="H197" s="332"/>
      <c r="I197" s="332"/>
      <c r="J197" s="332"/>
      <c r="K197" s="332"/>
      <c r="L197" s="332"/>
    </row>
    <row r="198" spans="1:12" x14ac:dyDescent="0.2">
      <c r="A198" s="332"/>
      <c r="B198" s="332"/>
      <c r="C198" s="332"/>
      <c r="D198" s="332"/>
      <c r="E198" s="332"/>
      <c r="F198" s="332"/>
      <c r="G198" s="332"/>
      <c r="H198" s="332"/>
      <c r="I198" s="332"/>
      <c r="J198" s="332"/>
      <c r="K198" s="332"/>
      <c r="L198" s="332"/>
    </row>
    <row r="199" spans="1:12" x14ac:dyDescent="0.2">
      <c r="A199" s="332"/>
      <c r="B199" s="332"/>
      <c r="C199" s="332"/>
      <c r="D199" s="332"/>
      <c r="E199" s="332"/>
      <c r="F199" s="332"/>
      <c r="G199" s="332"/>
      <c r="H199" s="332"/>
      <c r="I199" s="332"/>
      <c r="J199" s="332"/>
      <c r="K199" s="332"/>
      <c r="L199" s="332"/>
    </row>
    <row r="200" spans="1:12" x14ac:dyDescent="0.2">
      <c r="A200" s="332"/>
      <c r="B200" s="332"/>
      <c r="C200" s="332"/>
      <c r="D200" s="332"/>
      <c r="E200" s="332"/>
      <c r="F200" s="332"/>
      <c r="G200" s="332"/>
      <c r="H200" s="332"/>
      <c r="I200" s="332"/>
      <c r="J200" s="332"/>
      <c r="K200" s="332"/>
      <c r="L200" s="332"/>
    </row>
    <row r="201" spans="1:12" x14ac:dyDescent="0.2">
      <c r="A201" s="332"/>
      <c r="B201" s="332"/>
      <c r="C201" s="332"/>
      <c r="D201" s="332"/>
      <c r="E201" s="332"/>
      <c r="F201" s="332"/>
      <c r="G201" s="332"/>
      <c r="H201" s="332"/>
      <c r="I201" s="332"/>
      <c r="J201" s="332"/>
      <c r="K201" s="332"/>
      <c r="L201" s="332"/>
    </row>
    <row r="202" spans="1:12" x14ac:dyDescent="0.2">
      <c r="A202" s="332"/>
      <c r="B202" s="332"/>
      <c r="C202" s="332"/>
      <c r="D202" s="332"/>
      <c r="E202" s="332"/>
      <c r="F202" s="332"/>
      <c r="G202" s="332"/>
      <c r="H202" s="332"/>
      <c r="I202" s="332"/>
      <c r="J202" s="332"/>
      <c r="K202" s="332"/>
      <c r="L202" s="332"/>
    </row>
    <row r="203" spans="1:12" x14ac:dyDescent="0.2">
      <c r="A203" s="332"/>
      <c r="B203" s="332"/>
      <c r="C203" s="332"/>
      <c r="D203" s="332"/>
      <c r="E203" s="332"/>
      <c r="F203" s="332"/>
      <c r="G203" s="332"/>
      <c r="H203" s="332"/>
      <c r="I203" s="332"/>
      <c r="J203" s="332"/>
      <c r="K203" s="332"/>
      <c r="L203" s="332"/>
    </row>
    <row r="204" spans="1:12" x14ac:dyDescent="0.2">
      <c r="A204" s="332"/>
      <c r="B204" s="332"/>
      <c r="C204" s="332"/>
      <c r="D204" s="332"/>
      <c r="E204" s="332"/>
      <c r="F204" s="332"/>
      <c r="G204" s="332"/>
      <c r="H204" s="332"/>
      <c r="I204" s="332"/>
      <c r="J204" s="332"/>
      <c r="K204" s="332"/>
      <c r="L204" s="332"/>
    </row>
    <row r="205" spans="1:12" x14ac:dyDescent="0.2">
      <c r="A205" s="332"/>
      <c r="B205" s="332"/>
      <c r="C205" s="332"/>
      <c r="D205" s="332"/>
      <c r="E205" s="332"/>
      <c r="F205" s="332"/>
      <c r="G205" s="332"/>
      <c r="H205" s="332"/>
      <c r="I205" s="332"/>
      <c r="J205" s="332"/>
      <c r="K205" s="332"/>
      <c r="L205" s="332"/>
    </row>
    <row r="206" spans="1:12" x14ac:dyDescent="0.2">
      <c r="A206" s="332"/>
      <c r="B206" s="332"/>
      <c r="C206" s="332"/>
      <c r="D206" s="332"/>
      <c r="E206" s="332"/>
      <c r="F206" s="332"/>
      <c r="G206" s="332"/>
      <c r="H206" s="332"/>
      <c r="I206" s="332"/>
      <c r="J206" s="332"/>
      <c r="K206" s="332"/>
      <c r="L206" s="332"/>
    </row>
    <row r="207" spans="1:12" x14ac:dyDescent="0.2">
      <c r="A207" s="332"/>
      <c r="B207" s="332"/>
      <c r="C207" s="332"/>
      <c r="D207" s="332"/>
      <c r="E207" s="332"/>
      <c r="F207" s="332"/>
      <c r="G207" s="332"/>
      <c r="H207" s="332"/>
      <c r="I207" s="332"/>
      <c r="J207" s="332"/>
      <c r="K207" s="332"/>
      <c r="L207" s="332"/>
    </row>
    <row r="208" spans="1:12" x14ac:dyDescent="0.2">
      <c r="A208" s="332"/>
      <c r="B208" s="332"/>
      <c r="C208" s="332"/>
      <c r="D208" s="332"/>
      <c r="E208" s="332"/>
      <c r="F208" s="332"/>
      <c r="G208" s="332"/>
      <c r="H208" s="332"/>
      <c r="I208" s="332"/>
      <c r="J208" s="332"/>
      <c r="K208" s="332"/>
      <c r="L208" s="332"/>
    </row>
    <row r="209" spans="1:15" x14ac:dyDescent="0.2">
      <c r="A209" s="332"/>
      <c r="B209" s="332"/>
      <c r="C209" s="332"/>
      <c r="D209" s="332"/>
      <c r="E209" s="332"/>
      <c r="F209" s="332"/>
      <c r="G209" s="332"/>
      <c r="H209" s="332"/>
      <c r="I209" s="332"/>
      <c r="J209" s="332"/>
      <c r="K209" s="332"/>
      <c r="L209" s="332"/>
    </row>
    <row r="210" spans="1:15" x14ac:dyDescent="0.2">
      <c r="A210" s="332"/>
      <c r="B210" s="332"/>
      <c r="C210" s="332"/>
      <c r="D210" s="332"/>
      <c r="E210" s="332"/>
      <c r="F210" s="332"/>
      <c r="G210" s="332"/>
      <c r="H210" s="332"/>
      <c r="I210" s="332"/>
      <c r="J210" s="332"/>
      <c r="K210" s="332"/>
      <c r="L210" s="332"/>
    </row>
    <row r="211" spans="1:15" x14ac:dyDescent="0.2">
      <c r="A211" s="332"/>
      <c r="B211" s="332"/>
      <c r="C211" s="332"/>
      <c r="D211" s="332"/>
      <c r="E211" s="332"/>
      <c r="F211" s="332"/>
      <c r="G211" s="332"/>
      <c r="H211" s="332"/>
      <c r="I211" s="332"/>
      <c r="J211" s="332"/>
      <c r="K211" s="332"/>
      <c r="L211" s="332"/>
    </row>
    <row r="212" spans="1:15" s="240" customFormat="1" x14ac:dyDescent="0.2">
      <c r="A212" s="332"/>
      <c r="B212" s="332"/>
      <c r="C212" s="332"/>
      <c r="D212" s="332"/>
      <c r="E212" s="332"/>
      <c r="F212" s="332"/>
      <c r="G212" s="332"/>
      <c r="H212" s="332"/>
      <c r="I212" s="332"/>
      <c r="J212" s="332"/>
      <c r="K212" s="332"/>
      <c r="L212" s="332"/>
      <c r="M212" s="238"/>
      <c r="N212" s="238"/>
      <c r="O212" s="238"/>
    </row>
    <row r="213" spans="1:15" s="240" customFormat="1" x14ac:dyDescent="0.2">
      <c r="A213" s="332"/>
      <c r="B213" s="332"/>
      <c r="C213" s="332"/>
      <c r="D213" s="332"/>
      <c r="E213" s="332"/>
      <c r="F213" s="332"/>
      <c r="G213" s="332"/>
      <c r="H213" s="332"/>
      <c r="I213" s="332"/>
      <c r="J213" s="332"/>
      <c r="K213" s="332"/>
      <c r="L213" s="332"/>
      <c r="M213" s="238"/>
      <c r="N213" s="238"/>
      <c r="O213" s="238"/>
    </row>
    <row r="214" spans="1:15" s="240" customFormat="1" x14ac:dyDescent="0.2">
      <c r="A214" s="332"/>
      <c r="B214" s="332"/>
      <c r="C214" s="332"/>
      <c r="D214" s="332"/>
      <c r="E214" s="332"/>
      <c r="F214" s="332"/>
      <c r="G214" s="332"/>
      <c r="H214" s="332"/>
      <c r="I214" s="332"/>
      <c r="J214" s="332"/>
      <c r="K214" s="332"/>
      <c r="L214" s="332"/>
      <c r="M214" s="238"/>
      <c r="N214" s="238"/>
      <c r="O214" s="238"/>
    </row>
    <row r="215" spans="1:15" x14ac:dyDescent="0.2">
      <c r="A215" s="332"/>
      <c r="B215" s="332"/>
      <c r="C215" s="332"/>
      <c r="D215" s="332"/>
      <c r="E215" s="332"/>
      <c r="F215" s="332"/>
      <c r="G215" s="332"/>
      <c r="H215" s="332"/>
      <c r="I215" s="332"/>
      <c r="J215" s="332"/>
      <c r="K215" s="332"/>
      <c r="L215" s="332"/>
    </row>
    <row r="216" spans="1:15" x14ac:dyDescent="0.2">
      <c r="A216" s="332"/>
      <c r="B216" s="332"/>
      <c r="C216" s="332"/>
      <c r="D216" s="332"/>
      <c r="E216" s="332"/>
      <c r="F216" s="332"/>
      <c r="G216" s="332"/>
      <c r="H216" s="332"/>
      <c r="I216" s="332"/>
      <c r="J216" s="332"/>
      <c r="K216" s="332"/>
      <c r="L216" s="332"/>
    </row>
    <row r="217" spans="1:15" x14ac:dyDescent="0.2">
      <c r="A217" s="332"/>
      <c r="B217" s="332"/>
      <c r="C217" s="332"/>
      <c r="D217" s="332"/>
      <c r="E217" s="332"/>
      <c r="F217" s="332"/>
      <c r="G217" s="332"/>
      <c r="H217" s="332"/>
      <c r="I217" s="332"/>
      <c r="J217" s="332"/>
      <c r="K217" s="332"/>
      <c r="L217" s="332"/>
    </row>
    <row r="218" spans="1:15" x14ac:dyDescent="0.2">
      <c r="A218" s="332"/>
      <c r="B218" s="332"/>
      <c r="C218" s="332"/>
      <c r="D218" s="332"/>
      <c r="E218" s="332"/>
      <c r="F218" s="332"/>
      <c r="G218" s="332"/>
      <c r="H218" s="332"/>
      <c r="I218" s="332"/>
      <c r="J218" s="332"/>
      <c r="K218" s="332"/>
      <c r="L218" s="332"/>
    </row>
    <row r="219" spans="1:15" x14ac:dyDescent="0.2">
      <c r="A219" s="332"/>
      <c r="B219" s="332"/>
      <c r="C219" s="332"/>
      <c r="D219" s="332"/>
      <c r="E219" s="332"/>
      <c r="F219" s="332"/>
      <c r="G219" s="332"/>
      <c r="H219" s="332"/>
      <c r="I219" s="332"/>
      <c r="J219" s="332"/>
      <c r="K219" s="332"/>
      <c r="L219" s="332"/>
    </row>
    <row r="220" spans="1:15" x14ac:dyDescent="0.2">
      <c r="A220" s="332"/>
      <c r="B220" s="332"/>
      <c r="C220" s="332"/>
      <c r="D220" s="332"/>
      <c r="E220" s="332"/>
      <c r="F220" s="332"/>
      <c r="G220" s="332"/>
      <c r="H220" s="332"/>
      <c r="I220" s="332"/>
      <c r="J220" s="332"/>
      <c r="K220" s="332"/>
      <c r="L220" s="332"/>
    </row>
    <row r="221" spans="1:15" x14ac:dyDescent="0.2">
      <c r="A221" s="332"/>
      <c r="B221" s="332"/>
      <c r="C221" s="332"/>
      <c r="D221" s="332"/>
      <c r="E221" s="332"/>
      <c r="F221" s="332"/>
      <c r="G221" s="332"/>
      <c r="H221" s="332"/>
      <c r="I221" s="332"/>
      <c r="J221" s="332"/>
      <c r="K221" s="332"/>
      <c r="L221" s="332"/>
    </row>
    <row r="222" spans="1:15" x14ac:dyDescent="0.2">
      <c r="A222" s="332"/>
      <c r="B222" s="332"/>
      <c r="C222" s="332"/>
      <c r="D222" s="332"/>
      <c r="E222" s="332"/>
      <c r="F222" s="332"/>
      <c r="G222" s="332"/>
      <c r="H222" s="332"/>
      <c r="I222" s="332"/>
      <c r="J222" s="332"/>
      <c r="K222" s="332"/>
      <c r="L222" s="332"/>
    </row>
    <row r="223" spans="1:15" ht="12.75" customHeight="1" x14ac:dyDescent="0.2">
      <c r="A223" s="332"/>
      <c r="B223" s="332"/>
      <c r="C223" s="332"/>
      <c r="D223" s="332"/>
      <c r="E223" s="332"/>
      <c r="F223" s="332"/>
      <c r="G223" s="332"/>
      <c r="H223" s="332"/>
      <c r="I223" s="332"/>
      <c r="J223" s="332"/>
      <c r="K223" s="332"/>
      <c r="L223" s="332"/>
    </row>
    <row r="224" spans="1:15" x14ac:dyDescent="0.2">
      <c r="A224" s="332"/>
      <c r="B224" s="332"/>
      <c r="C224" s="332"/>
      <c r="D224" s="332"/>
      <c r="E224" s="332"/>
      <c r="F224" s="332"/>
      <c r="G224" s="332"/>
      <c r="H224" s="332"/>
      <c r="I224" s="332"/>
      <c r="J224" s="332"/>
      <c r="K224" s="332"/>
      <c r="L224" s="332"/>
    </row>
    <row r="225" spans="1:12" x14ac:dyDescent="0.2">
      <c r="A225" s="332"/>
      <c r="B225" s="332"/>
      <c r="C225" s="332"/>
      <c r="D225" s="332"/>
      <c r="E225" s="332"/>
      <c r="F225" s="332"/>
      <c r="G225" s="332"/>
      <c r="H225" s="332"/>
      <c r="I225" s="332"/>
      <c r="J225" s="332"/>
      <c r="K225" s="332"/>
      <c r="L225" s="332"/>
    </row>
    <row r="226" spans="1:12" x14ac:dyDescent="0.2">
      <c r="A226" s="332"/>
      <c r="B226" s="332"/>
      <c r="C226" s="332"/>
      <c r="D226" s="332"/>
      <c r="E226" s="332"/>
      <c r="F226" s="332"/>
      <c r="G226" s="332"/>
      <c r="H226" s="332"/>
      <c r="I226" s="332"/>
      <c r="J226" s="332"/>
      <c r="K226" s="332"/>
      <c r="L226" s="332"/>
    </row>
    <row r="227" spans="1:12" x14ac:dyDescent="0.2">
      <c r="A227" s="332"/>
      <c r="B227" s="332"/>
      <c r="C227" s="332"/>
      <c r="D227" s="332"/>
      <c r="E227" s="332"/>
      <c r="F227" s="332"/>
      <c r="G227" s="332"/>
      <c r="H227" s="332"/>
      <c r="I227" s="332"/>
      <c r="J227" s="332"/>
      <c r="K227" s="332"/>
      <c r="L227" s="332"/>
    </row>
    <row r="228" spans="1:12" x14ac:dyDescent="0.2">
      <c r="A228" s="332"/>
      <c r="B228" s="332"/>
      <c r="C228" s="332"/>
      <c r="D228" s="332"/>
      <c r="E228" s="332"/>
      <c r="F228" s="332"/>
      <c r="G228" s="332"/>
      <c r="H228" s="332"/>
      <c r="I228" s="332"/>
      <c r="J228" s="332"/>
      <c r="K228" s="332"/>
      <c r="L228" s="332"/>
    </row>
    <row r="229" spans="1:12" x14ac:dyDescent="0.2">
      <c r="A229" s="332"/>
      <c r="B229" s="332"/>
      <c r="C229" s="332"/>
      <c r="D229" s="332"/>
      <c r="E229" s="332"/>
      <c r="F229" s="332"/>
      <c r="G229" s="332"/>
      <c r="H229" s="332"/>
      <c r="I229" s="332"/>
      <c r="J229" s="332"/>
      <c r="K229" s="332"/>
      <c r="L229" s="332"/>
    </row>
    <row r="230" spans="1:12" x14ac:dyDescent="0.2">
      <c r="A230" s="332"/>
      <c r="B230" s="332"/>
      <c r="C230" s="332"/>
      <c r="D230" s="332"/>
      <c r="E230" s="332"/>
      <c r="F230" s="332"/>
      <c r="G230" s="332"/>
      <c r="H230" s="332"/>
      <c r="I230" s="332"/>
      <c r="J230" s="332"/>
      <c r="K230" s="332"/>
      <c r="L230" s="332"/>
    </row>
    <row r="231" spans="1:12" x14ac:dyDescent="0.2">
      <c r="A231" s="332"/>
      <c r="B231" s="332"/>
      <c r="C231" s="332"/>
      <c r="D231" s="332"/>
      <c r="E231" s="332"/>
      <c r="F231" s="332"/>
      <c r="G231" s="332"/>
      <c r="H231" s="332"/>
      <c r="I231" s="332"/>
      <c r="J231" s="332"/>
      <c r="K231" s="332"/>
      <c r="L231" s="332"/>
    </row>
    <row r="232" spans="1:12" x14ac:dyDescent="0.2">
      <c r="A232" s="332"/>
      <c r="B232" s="332"/>
      <c r="C232" s="332"/>
      <c r="D232" s="332"/>
      <c r="E232" s="332"/>
      <c r="F232" s="332"/>
      <c r="G232" s="332"/>
      <c r="H232" s="332"/>
      <c r="I232" s="332"/>
      <c r="J232" s="332"/>
      <c r="K232" s="332"/>
      <c r="L232" s="332"/>
    </row>
    <row r="233" spans="1:12" x14ac:dyDescent="0.2">
      <c r="A233" s="332"/>
      <c r="B233" s="332"/>
      <c r="C233" s="332"/>
      <c r="D233" s="332"/>
      <c r="E233" s="332"/>
      <c r="F233" s="332"/>
      <c r="G233" s="332"/>
      <c r="H233" s="332"/>
      <c r="I233" s="332"/>
      <c r="J233" s="332"/>
      <c r="K233" s="332"/>
      <c r="L233" s="332"/>
    </row>
    <row r="234" spans="1:12" x14ac:dyDescent="0.2">
      <c r="A234" s="332"/>
      <c r="B234" s="332"/>
      <c r="C234" s="332"/>
      <c r="D234" s="332"/>
      <c r="E234" s="332"/>
      <c r="F234" s="332"/>
      <c r="G234" s="332"/>
      <c r="H234" s="332"/>
      <c r="I234" s="332"/>
      <c r="J234" s="332"/>
      <c r="K234" s="332"/>
      <c r="L234" s="332"/>
    </row>
    <row r="235" spans="1:12" x14ac:dyDescent="0.2">
      <c r="A235" s="332"/>
      <c r="B235" s="332"/>
      <c r="C235" s="332"/>
      <c r="D235" s="332"/>
      <c r="E235" s="332"/>
      <c r="F235" s="332"/>
      <c r="G235" s="332"/>
      <c r="H235" s="332"/>
      <c r="I235" s="332"/>
      <c r="J235" s="332"/>
      <c r="K235" s="332"/>
      <c r="L235" s="332"/>
    </row>
    <row r="236" spans="1:12" x14ac:dyDescent="0.2">
      <c r="A236" s="332"/>
      <c r="B236" s="332"/>
      <c r="C236" s="332"/>
      <c r="D236" s="332"/>
      <c r="E236" s="332"/>
      <c r="F236" s="332"/>
      <c r="G236" s="332"/>
      <c r="H236" s="332"/>
      <c r="I236" s="332"/>
      <c r="J236" s="332"/>
      <c r="K236" s="332"/>
      <c r="L236" s="332"/>
    </row>
    <row r="237" spans="1:12" x14ac:dyDescent="0.2">
      <c r="A237" s="332"/>
      <c r="B237" s="332"/>
      <c r="C237" s="332"/>
      <c r="D237" s="332"/>
      <c r="E237" s="332"/>
      <c r="F237" s="332"/>
      <c r="G237" s="332"/>
      <c r="H237" s="332"/>
      <c r="I237" s="332"/>
      <c r="J237" s="332"/>
      <c r="K237" s="332"/>
      <c r="L237" s="332"/>
    </row>
    <row r="238" spans="1:12" x14ac:dyDescent="0.2">
      <c r="A238" s="332"/>
      <c r="B238" s="332"/>
      <c r="C238" s="332"/>
      <c r="D238" s="332"/>
      <c r="E238" s="332"/>
      <c r="F238" s="332"/>
      <c r="G238" s="332"/>
      <c r="H238" s="332"/>
      <c r="I238" s="332"/>
      <c r="J238" s="332"/>
      <c r="K238" s="332"/>
      <c r="L238" s="332"/>
    </row>
    <row r="239" spans="1:12" x14ac:dyDescent="0.2">
      <c r="A239" s="332"/>
      <c r="B239" s="332"/>
      <c r="C239" s="332"/>
      <c r="D239" s="332"/>
      <c r="E239" s="332"/>
      <c r="F239" s="332"/>
      <c r="G239" s="332"/>
      <c r="H239" s="332"/>
      <c r="I239" s="332"/>
      <c r="J239" s="332"/>
      <c r="K239" s="332"/>
      <c r="L239" s="332"/>
    </row>
    <row r="240" spans="1:12" x14ac:dyDescent="0.2">
      <c r="A240" s="332"/>
      <c r="B240" s="332"/>
      <c r="C240" s="332"/>
      <c r="D240" s="332"/>
      <c r="E240" s="332"/>
      <c r="F240" s="332"/>
      <c r="G240" s="332"/>
      <c r="H240" s="332"/>
      <c r="I240" s="332"/>
      <c r="J240" s="332"/>
      <c r="K240" s="332"/>
      <c r="L240" s="332"/>
    </row>
    <row r="241" spans="1:12" x14ac:dyDescent="0.2">
      <c r="A241" s="332"/>
      <c r="B241" s="332"/>
      <c r="C241" s="332"/>
      <c r="D241" s="332"/>
      <c r="E241" s="332"/>
      <c r="F241" s="332"/>
      <c r="G241" s="332"/>
      <c r="H241" s="332"/>
      <c r="I241" s="332"/>
      <c r="J241" s="332"/>
      <c r="K241" s="332"/>
      <c r="L241" s="332"/>
    </row>
    <row r="242" spans="1:12" x14ac:dyDescent="0.2">
      <c r="A242" s="332"/>
      <c r="B242" s="332"/>
      <c r="C242" s="332"/>
      <c r="D242" s="332"/>
      <c r="E242" s="332"/>
      <c r="F242" s="332"/>
      <c r="G242" s="332"/>
      <c r="H242" s="332"/>
      <c r="I242" s="332"/>
      <c r="J242" s="332"/>
      <c r="K242" s="332"/>
      <c r="L242" s="332"/>
    </row>
    <row r="243" spans="1:12" x14ac:dyDescent="0.2">
      <c r="A243" s="332"/>
      <c r="B243" s="332"/>
      <c r="C243" s="332"/>
      <c r="D243" s="332"/>
      <c r="E243" s="332"/>
      <c r="F243" s="332"/>
      <c r="G243" s="332"/>
      <c r="H243" s="332"/>
      <c r="I243" s="332"/>
      <c r="J243" s="332"/>
      <c r="K243" s="332"/>
      <c r="L243" s="332"/>
    </row>
    <row r="244" spans="1:12" x14ac:dyDescent="0.2">
      <c r="A244" s="332"/>
      <c r="B244" s="332"/>
      <c r="C244" s="332"/>
      <c r="D244" s="332"/>
      <c r="E244" s="332"/>
      <c r="F244" s="332"/>
      <c r="G244" s="332"/>
      <c r="H244" s="332"/>
      <c r="I244" s="332"/>
      <c r="J244" s="332"/>
      <c r="K244" s="332"/>
      <c r="L244" s="332"/>
    </row>
    <row r="245" spans="1:12" x14ac:dyDescent="0.2">
      <c r="A245" s="332"/>
      <c r="B245" s="332"/>
      <c r="C245" s="332"/>
      <c r="D245" s="332"/>
      <c r="E245" s="332"/>
      <c r="F245" s="332"/>
      <c r="G245" s="332"/>
      <c r="H245" s="332"/>
      <c r="I245" s="332"/>
      <c r="J245" s="332"/>
      <c r="K245" s="332"/>
      <c r="L245" s="332"/>
    </row>
    <row r="246" spans="1:12" x14ac:dyDescent="0.2">
      <c r="A246" s="332"/>
      <c r="B246" s="332"/>
      <c r="C246" s="332"/>
      <c r="D246" s="332"/>
      <c r="E246" s="332"/>
      <c r="F246" s="332"/>
      <c r="G246" s="332"/>
      <c r="H246" s="332"/>
      <c r="I246" s="332"/>
      <c r="J246" s="332"/>
      <c r="K246" s="332"/>
      <c r="L246" s="332"/>
    </row>
    <row r="247" spans="1:12" x14ac:dyDescent="0.2">
      <c r="A247" s="332"/>
      <c r="B247" s="332"/>
      <c r="C247" s="332"/>
      <c r="D247" s="332"/>
      <c r="E247" s="332"/>
      <c r="F247" s="332"/>
      <c r="G247" s="332"/>
      <c r="H247" s="332"/>
      <c r="I247" s="332"/>
      <c r="J247" s="332"/>
      <c r="K247" s="332"/>
      <c r="L247" s="332"/>
    </row>
    <row r="248" spans="1:12" x14ac:dyDescent="0.2">
      <c r="A248" s="332"/>
      <c r="B248" s="332"/>
      <c r="C248" s="332"/>
      <c r="D248" s="332"/>
      <c r="E248" s="332"/>
      <c r="F248" s="332"/>
      <c r="G248" s="332"/>
      <c r="H248" s="332"/>
      <c r="I248" s="332"/>
      <c r="J248" s="332"/>
      <c r="K248" s="332"/>
      <c r="L248" s="332"/>
    </row>
    <row r="249" spans="1:12" x14ac:dyDescent="0.2">
      <c r="A249" s="332"/>
      <c r="B249" s="332"/>
      <c r="C249" s="332"/>
      <c r="D249" s="332"/>
      <c r="E249" s="332"/>
      <c r="F249" s="332"/>
      <c r="G249" s="332"/>
      <c r="H249" s="332"/>
      <c r="I249" s="332"/>
      <c r="J249" s="332"/>
      <c r="K249" s="332"/>
      <c r="L249" s="332"/>
    </row>
    <row r="250" spans="1:12" x14ac:dyDescent="0.2">
      <c r="A250" s="332"/>
      <c r="B250" s="332"/>
      <c r="C250" s="332"/>
      <c r="D250" s="332"/>
      <c r="E250" s="332"/>
      <c r="F250" s="332"/>
      <c r="G250" s="332"/>
      <c r="H250" s="332"/>
      <c r="I250" s="332"/>
      <c r="J250" s="332"/>
      <c r="K250" s="332"/>
      <c r="L250" s="332"/>
    </row>
    <row r="251" spans="1:12" x14ac:dyDescent="0.2">
      <c r="A251" s="332"/>
      <c r="B251" s="332"/>
      <c r="C251" s="332"/>
      <c r="D251" s="332"/>
      <c r="E251" s="332"/>
      <c r="F251" s="332"/>
      <c r="G251" s="332"/>
      <c r="H251" s="332"/>
      <c r="I251" s="332"/>
      <c r="J251" s="332"/>
      <c r="K251" s="332"/>
      <c r="L251" s="332"/>
    </row>
    <row r="252" spans="1:12" x14ac:dyDescent="0.2">
      <c r="A252" s="332"/>
      <c r="B252" s="332"/>
      <c r="C252" s="332"/>
      <c r="D252" s="332"/>
      <c r="E252" s="332"/>
      <c r="F252" s="332"/>
      <c r="G252" s="332"/>
      <c r="H252" s="332"/>
      <c r="I252" s="332"/>
      <c r="J252" s="332"/>
      <c r="K252" s="332"/>
      <c r="L252" s="332"/>
    </row>
    <row r="253" spans="1:12" x14ac:dyDescent="0.2">
      <c r="A253" s="332"/>
      <c r="B253" s="332"/>
      <c r="C253" s="332"/>
      <c r="D253" s="332"/>
      <c r="E253" s="332"/>
      <c r="F253" s="332"/>
      <c r="G253" s="332"/>
      <c r="H253" s="332"/>
      <c r="I253" s="332"/>
      <c r="J253" s="332"/>
      <c r="K253" s="332"/>
      <c r="L253" s="332"/>
    </row>
    <row r="254" spans="1:12" x14ac:dyDescent="0.2">
      <c r="A254" s="332"/>
      <c r="B254" s="332"/>
      <c r="C254" s="332"/>
      <c r="D254" s="332"/>
      <c r="E254" s="332"/>
      <c r="F254" s="332"/>
      <c r="G254" s="332"/>
      <c r="H254" s="332"/>
      <c r="I254" s="332"/>
      <c r="J254" s="332"/>
      <c r="K254" s="332"/>
      <c r="L254" s="332"/>
    </row>
    <row r="255" spans="1:12" x14ac:dyDescent="0.2">
      <c r="A255" s="332"/>
      <c r="B255" s="332"/>
      <c r="C255" s="332"/>
      <c r="D255" s="332"/>
      <c r="E255" s="332"/>
      <c r="F255" s="332"/>
      <c r="G255" s="332"/>
      <c r="H255" s="332"/>
      <c r="I255" s="332"/>
      <c r="J255" s="332"/>
      <c r="K255" s="332"/>
      <c r="L255" s="332"/>
    </row>
    <row r="256" spans="1:12" x14ac:dyDescent="0.2">
      <c r="A256" s="332"/>
      <c r="B256" s="332"/>
      <c r="C256" s="332"/>
      <c r="D256" s="332"/>
      <c r="E256" s="332"/>
      <c r="F256" s="332"/>
      <c r="G256" s="332"/>
      <c r="H256" s="332"/>
      <c r="I256" s="332"/>
      <c r="J256" s="332"/>
      <c r="K256" s="332"/>
      <c r="L256" s="332"/>
    </row>
    <row r="257" spans="1:12" x14ac:dyDescent="0.2">
      <c r="A257" s="332"/>
      <c r="B257" s="332"/>
      <c r="C257" s="332"/>
      <c r="D257" s="332"/>
      <c r="E257" s="332"/>
      <c r="F257" s="332"/>
      <c r="G257" s="332"/>
      <c r="H257" s="332"/>
      <c r="I257" s="332"/>
      <c r="J257" s="332"/>
      <c r="K257" s="332"/>
      <c r="L257" s="332"/>
    </row>
    <row r="258" spans="1:12" x14ac:dyDescent="0.2">
      <c r="A258" s="332"/>
      <c r="B258" s="332"/>
      <c r="C258" s="332"/>
      <c r="D258" s="332"/>
      <c r="E258" s="332"/>
      <c r="F258" s="332"/>
      <c r="G258" s="332"/>
      <c r="H258" s="332"/>
      <c r="I258" s="332"/>
      <c r="J258" s="332"/>
      <c r="K258" s="332"/>
      <c r="L258" s="332"/>
    </row>
    <row r="259" spans="1:12" x14ac:dyDescent="0.2">
      <c r="A259" s="332"/>
      <c r="B259" s="332"/>
      <c r="C259" s="332"/>
      <c r="D259" s="332"/>
      <c r="E259" s="332"/>
      <c r="F259" s="332"/>
      <c r="G259" s="332"/>
      <c r="H259" s="332"/>
      <c r="I259" s="332"/>
      <c r="J259" s="332"/>
      <c r="K259" s="332"/>
      <c r="L259" s="332"/>
    </row>
    <row r="260" spans="1:12" x14ac:dyDescent="0.2">
      <c r="A260" s="332"/>
      <c r="B260" s="332"/>
      <c r="C260" s="332"/>
      <c r="D260" s="332"/>
      <c r="E260" s="332"/>
      <c r="F260" s="332"/>
      <c r="G260" s="332"/>
      <c r="H260" s="332"/>
      <c r="I260" s="332"/>
      <c r="J260" s="332"/>
      <c r="K260" s="332"/>
      <c r="L260" s="332"/>
    </row>
    <row r="261" spans="1:12" x14ac:dyDescent="0.2">
      <c r="A261" s="332"/>
      <c r="B261" s="332"/>
      <c r="C261" s="332"/>
      <c r="D261" s="332"/>
      <c r="E261" s="332"/>
      <c r="F261" s="332"/>
      <c r="G261" s="332"/>
      <c r="H261" s="332"/>
      <c r="I261" s="332"/>
      <c r="J261" s="332"/>
      <c r="K261" s="332"/>
      <c r="L261" s="332"/>
    </row>
    <row r="262" spans="1:12" x14ac:dyDescent="0.2">
      <c r="A262" s="332"/>
      <c r="B262" s="332"/>
      <c r="C262" s="332"/>
      <c r="D262" s="332"/>
      <c r="E262" s="332"/>
      <c r="F262" s="332"/>
      <c r="G262" s="332"/>
      <c r="H262" s="332"/>
      <c r="I262" s="332"/>
      <c r="J262" s="332"/>
      <c r="K262" s="332"/>
      <c r="L262" s="332"/>
    </row>
    <row r="263" spans="1:12" x14ac:dyDescent="0.2">
      <c r="A263" s="332"/>
      <c r="B263" s="332"/>
      <c r="C263" s="332"/>
      <c r="D263" s="332"/>
      <c r="E263" s="332"/>
      <c r="F263" s="332"/>
      <c r="G263" s="332"/>
      <c r="H263" s="332"/>
      <c r="I263" s="332"/>
      <c r="J263" s="332"/>
      <c r="K263" s="332"/>
      <c r="L263" s="332"/>
    </row>
    <row r="264" spans="1:12" x14ac:dyDescent="0.2">
      <c r="A264" s="332"/>
      <c r="B264" s="332"/>
      <c r="C264" s="332"/>
      <c r="D264" s="332"/>
      <c r="E264" s="332"/>
      <c r="F264" s="332"/>
      <c r="G264" s="332"/>
      <c r="H264" s="332"/>
      <c r="I264" s="332"/>
      <c r="J264" s="332"/>
      <c r="K264" s="332"/>
      <c r="L264" s="332"/>
    </row>
    <row r="265" spans="1:12" x14ac:dyDescent="0.2">
      <c r="A265" s="332"/>
      <c r="B265" s="332"/>
      <c r="C265" s="332"/>
      <c r="D265" s="332"/>
      <c r="E265" s="332"/>
      <c r="F265" s="332"/>
      <c r="G265" s="332"/>
      <c r="H265" s="332"/>
      <c r="I265" s="332"/>
      <c r="J265" s="332"/>
      <c r="K265" s="332"/>
      <c r="L265" s="332"/>
    </row>
    <row r="266" spans="1:12" x14ac:dyDescent="0.2">
      <c r="A266" s="332"/>
      <c r="B266" s="332"/>
      <c r="C266" s="332"/>
      <c r="D266" s="332"/>
      <c r="E266" s="332"/>
      <c r="F266" s="332"/>
      <c r="G266" s="332"/>
      <c r="H266" s="332"/>
      <c r="I266" s="332"/>
      <c r="J266" s="332"/>
      <c r="K266" s="332"/>
      <c r="L266" s="332"/>
    </row>
    <row r="267" spans="1:12" x14ac:dyDescent="0.2">
      <c r="A267" s="332"/>
      <c r="B267" s="332"/>
      <c r="C267" s="332"/>
      <c r="D267" s="332"/>
      <c r="E267" s="332"/>
      <c r="F267" s="332"/>
      <c r="G267" s="332"/>
      <c r="H267" s="332"/>
      <c r="I267" s="332"/>
      <c r="J267" s="332"/>
      <c r="K267" s="332"/>
      <c r="L267" s="332"/>
    </row>
    <row r="268" spans="1:12" x14ac:dyDescent="0.2">
      <c r="A268" s="332"/>
      <c r="B268" s="332"/>
      <c r="C268" s="332"/>
      <c r="D268" s="332"/>
      <c r="E268" s="332"/>
      <c r="F268" s="332"/>
      <c r="G268" s="332"/>
      <c r="H268" s="332"/>
      <c r="I268" s="332"/>
      <c r="J268" s="332"/>
      <c r="K268" s="332"/>
      <c r="L268" s="332"/>
    </row>
    <row r="269" spans="1:12" x14ac:dyDescent="0.2">
      <c r="A269" s="332"/>
      <c r="B269" s="332"/>
      <c r="C269" s="332"/>
      <c r="D269" s="332"/>
      <c r="E269" s="332"/>
      <c r="F269" s="332"/>
      <c r="G269" s="332"/>
      <c r="H269" s="332"/>
      <c r="I269" s="332"/>
      <c r="J269" s="332"/>
      <c r="K269" s="332"/>
      <c r="L269" s="332"/>
    </row>
    <row r="270" spans="1:12" x14ac:dyDescent="0.2">
      <c r="A270" s="332"/>
      <c r="B270" s="332"/>
      <c r="C270" s="332"/>
      <c r="D270" s="332"/>
      <c r="E270" s="332"/>
      <c r="F270" s="332"/>
      <c r="G270" s="332"/>
      <c r="H270" s="332"/>
      <c r="I270" s="332"/>
      <c r="J270" s="332"/>
      <c r="K270" s="332"/>
      <c r="L270" s="332"/>
    </row>
    <row r="271" spans="1:12" x14ac:dyDescent="0.2">
      <c r="A271" s="332"/>
      <c r="B271" s="332"/>
      <c r="C271" s="332"/>
      <c r="D271" s="332"/>
      <c r="E271" s="332"/>
      <c r="F271" s="332"/>
      <c r="G271" s="332"/>
      <c r="H271" s="332"/>
      <c r="I271" s="332"/>
      <c r="J271" s="332"/>
      <c r="K271" s="332"/>
      <c r="L271" s="332"/>
    </row>
    <row r="272" spans="1:12" x14ac:dyDescent="0.2">
      <c r="A272" s="332"/>
      <c r="B272" s="332"/>
      <c r="C272" s="332"/>
      <c r="D272" s="332"/>
      <c r="E272" s="332"/>
      <c r="F272" s="332"/>
      <c r="G272" s="332"/>
      <c r="H272" s="332"/>
      <c r="I272" s="332"/>
      <c r="J272" s="332"/>
      <c r="K272" s="332"/>
      <c r="L272" s="332"/>
    </row>
    <row r="273" spans="1:12" x14ac:dyDescent="0.2">
      <c r="A273" s="332"/>
      <c r="B273" s="332"/>
      <c r="C273" s="332"/>
      <c r="D273" s="332"/>
      <c r="E273" s="332"/>
      <c r="F273" s="332"/>
      <c r="G273" s="332"/>
      <c r="H273" s="332"/>
      <c r="I273" s="332"/>
      <c r="J273" s="332"/>
      <c r="K273" s="332"/>
      <c r="L273" s="332"/>
    </row>
    <row r="274" spans="1:12" x14ac:dyDescent="0.2">
      <c r="A274" s="332"/>
      <c r="B274" s="332"/>
      <c r="C274" s="332"/>
      <c r="D274" s="332"/>
      <c r="E274" s="332"/>
      <c r="F274" s="332"/>
      <c r="G274" s="332"/>
      <c r="H274" s="332"/>
      <c r="I274" s="332"/>
      <c r="J274" s="332"/>
      <c r="K274" s="332"/>
      <c r="L274" s="332"/>
    </row>
    <row r="275" spans="1:12" x14ac:dyDescent="0.2">
      <c r="A275" s="332"/>
      <c r="B275" s="332"/>
      <c r="C275" s="332"/>
      <c r="D275" s="332"/>
      <c r="E275" s="332"/>
      <c r="F275" s="332"/>
      <c r="G275" s="332"/>
      <c r="H275" s="332"/>
      <c r="I275" s="332"/>
      <c r="J275" s="332"/>
      <c r="K275" s="332"/>
      <c r="L275" s="332"/>
    </row>
    <row r="276" spans="1:12" x14ac:dyDescent="0.2">
      <c r="A276" s="332"/>
      <c r="B276" s="332"/>
      <c r="C276" s="332"/>
      <c r="D276" s="332"/>
      <c r="E276" s="332"/>
      <c r="F276" s="332"/>
      <c r="G276" s="332"/>
      <c r="H276" s="332"/>
      <c r="I276" s="332"/>
      <c r="J276" s="332"/>
      <c r="K276" s="332"/>
      <c r="L276" s="332"/>
    </row>
    <row r="277" spans="1:12" x14ac:dyDescent="0.2">
      <c r="A277" s="332"/>
      <c r="B277" s="332"/>
      <c r="C277" s="332"/>
      <c r="D277" s="332"/>
      <c r="E277" s="332"/>
      <c r="F277" s="332"/>
      <c r="G277" s="332"/>
      <c r="H277" s="332"/>
      <c r="I277" s="332"/>
      <c r="J277" s="332"/>
      <c r="K277" s="332"/>
      <c r="L277" s="332"/>
    </row>
    <row r="278" spans="1:12" x14ac:dyDescent="0.2">
      <c r="A278" s="332"/>
      <c r="B278" s="332"/>
      <c r="C278" s="332"/>
      <c r="D278" s="332"/>
      <c r="E278" s="332"/>
      <c r="F278" s="332"/>
      <c r="G278" s="332"/>
      <c r="H278" s="332"/>
      <c r="I278" s="332"/>
      <c r="J278" s="332"/>
      <c r="K278" s="332"/>
      <c r="L278" s="332"/>
    </row>
    <row r="279" spans="1:12" x14ac:dyDescent="0.2">
      <c r="A279" s="332"/>
      <c r="B279" s="332"/>
      <c r="C279" s="332"/>
      <c r="D279" s="332"/>
      <c r="E279" s="332"/>
      <c r="F279" s="332"/>
      <c r="G279" s="332"/>
      <c r="H279" s="332"/>
      <c r="I279" s="332"/>
      <c r="J279" s="332"/>
      <c r="K279" s="332"/>
      <c r="L279" s="332"/>
    </row>
    <row r="280" spans="1:12" x14ac:dyDescent="0.2">
      <c r="A280" s="332"/>
      <c r="B280" s="332"/>
      <c r="C280" s="332"/>
      <c r="D280" s="332"/>
      <c r="E280" s="332"/>
      <c r="F280" s="332"/>
      <c r="G280" s="332"/>
      <c r="H280" s="332"/>
      <c r="I280" s="332"/>
      <c r="J280" s="332"/>
      <c r="K280" s="332"/>
      <c r="L280" s="332"/>
    </row>
    <row r="281" spans="1:12" x14ac:dyDescent="0.2">
      <c r="A281" s="332"/>
      <c r="B281" s="332"/>
      <c r="C281" s="332"/>
      <c r="D281" s="332"/>
      <c r="E281" s="332"/>
      <c r="F281" s="332"/>
      <c r="G281" s="332"/>
      <c r="H281" s="332"/>
      <c r="I281" s="332"/>
      <c r="J281" s="332"/>
      <c r="K281" s="332"/>
      <c r="L281" s="332"/>
    </row>
    <row r="282" spans="1:12" x14ac:dyDescent="0.2">
      <c r="A282" s="332"/>
      <c r="B282" s="332"/>
      <c r="C282" s="332"/>
      <c r="D282" s="332"/>
      <c r="E282" s="332"/>
      <c r="F282" s="332"/>
      <c r="G282" s="332"/>
      <c r="H282" s="332"/>
      <c r="I282" s="332"/>
      <c r="J282" s="332"/>
      <c r="K282" s="332"/>
      <c r="L282" s="332"/>
    </row>
    <row r="283" spans="1:12" x14ac:dyDescent="0.2">
      <c r="A283" s="332"/>
      <c r="B283" s="332"/>
      <c r="C283" s="332"/>
      <c r="D283" s="332"/>
      <c r="E283" s="332"/>
      <c r="F283" s="332"/>
      <c r="G283" s="332"/>
      <c r="H283" s="332"/>
      <c r="I283" s="332"/>
      <c r="J283" s="332"/>
      <c r="K283" s="332"/>
      <c r="L283" s="332"/>
    </row>
    <row r="284" spans="1:12" x14ac:dyDescent="0.2">
      <c r="A284" s="332"/>
      <c r="B284" s="332"/>
      <c r="C284" s="332"/>
      <c r="D284" s="332"/>
      <c r="E284" s="332"/>
      <c r="F284" s="332"/>
      <c r="G284" s="332"/>
      <c r="H284" s="332"/>
      <c r="I284" s="332"/>
      <c r="J284" s="332"/>
      <c r="K284" s="332"/>
      <c r="L284" s="332"/>
    </row>
    <row r="285" spans="1:12" x14ac:dyDescent="0.2">
      <c r="A285" s="332"/>
      <c r="B285" s="332"/>
      <c r="C285" s="332"/>
      <c r="D285" s="332"/>
      <c r="E285" s="332"/>
      <c r="F285" s="332"/>
      <c r="G285" s="332"/>
      <c r="H285" s="332"/>
      <c r="I285" s="332"/>
      <c r="J285" s="332"/>
      <c r="K285" s="332"/>
      <c r="L285" s="332"/>
    </row>
    <row r="286" spans="1:12" x14ac:dyDescent="0.2">
      <c r="A286" s="332"/>
      <c r="B286" s="332"/>
      <c r="C286" s="332"/>
      <c r="D286" s="332"/>
      <c r="E286" s="332"/>
      <c r="F286" s="332"/>
      <c r="G286" s="332"/>
      <c r="H286" s="332"/>
      <c r="I286" s="332"/>
      <c r="J286" s="332"/>
      <c r="K286" s="332"/>
      <c r="L286" s="332"/>
    </row>
    <row r="287" spans="1:12" x14ac:dyDescent="0.2">
      <c r="A287" s="332"/>
      <c r="B287" s="332"/>
      <c r="C287" s="332"/>
      <c r="D287" s="332"/>
      <c r="E287" s="332"/>
      <c r="F287" s="332"/>
      <c r="G287" s="332"/>
      <c r="H287" s="332"/>
      <c r="I287" s="332"/>
      <c r="J287" s="332"/>
      <c r="K287" s="332"/>
      <c r="L287" s="332"/>
    </row>
    <row r="288" spans="1:12" x14ac:dyDescent="0.2">
      <c r="A288" s="332"/>
      <c r="B288" s="332"/>
      <c r="C288" s="332"/>
      <c r="D288" s="332"/>
      <c r="E288" s="332"/>
      <c r="F288" s="332"/>
      <c r="G288" s="332"/>
      <c r="H288" s="332"/>
      <c r="I288" s="332"/>
      <c r="J288" s="332"/>
      <c r="K288" s="332"/>
      <c r="L288" s="332"/>
    </row>
    <row r="289" spans="1:12" x14ac:dyDescent="0.2">
      <c r="A289" s="332"/>
      <c r="B289" s="332"/>
      <c r="C289" s="332"/>
      <c r="D289" s="332"/>
      <c r="E289" s="332"/>
      <c r="F289" s="332"/>
      <c r="G289" s="332"/>
      <c r="H289" s="332"/>
      <c r="I289" s="332"/>
      <c r="J289" s="332"/>
      <c r="K289" s="332"/>
      <c r="L289" s="332"/>
    </row>
    <row r="290" spans="1:12" x14ac:dyDescent="0.2">
      <c r="A290" s="332"/>
      <c r="B290" s="332"/>
      <c r="C290" s="332"/>
      <c r="D290" s="332"/>
      <c r="E290" s="332"/>
      <c r="F290" s="332"/>
      <c r="G290" s="332"/>
      <c r="H290" s="332"/>
      <c r="I290" s="332"/>
      <c r="J290" s="332"/>
      <c r="K290" s="332"/>
      <c r="L290" s="332"/>
    </row>
    <row r="291" spans="1:12" x14ac:dyDescent="0.2">
      <c r="A291" s="332"/>
      <c r="B291" s="332"/>
      <c r="C291" s="332"/>
      <c r="D291" s="332"/>
      <c r="E291" s="332"/>
      <c r="F291" s="332"/>
      <c r="G291" s="332"/>
      <c r="H291" s="332"/>
      <c r="I291" s="332"/>
      <c r="J291" s="332"/>
      <c r="K291" s="332"/>
      <c r="L291" s="332"/>
    </row>
    <row r="292" spans="1:12" x14ac:dyDescent="0.2">
      <c r="A292" s="332"/>
      <c r="B292" s="332"/>
      <c r="C292" s="332"/>
      <c r="D292" s="332"/>
      <c r="E292" s="332"/>
      <c r="F292" s="332"/>
      <c r="G292" s="332"/>
      <c r="H292" s="332"/>
      <c r="I292" s="332"/>
      <c r="J292" s="332"/>
      <c r="K292" s="332"/>
      <c r="L292" s="332"/>
    </row>
    <row r="293" spans="1:12" x14ac:dyDescent="0.2">
      <c r="A293" s="332"/>
      <c r="B293" s="332"/>
      <c r="C293" s="332"/>
      <c r="D293" s="332"/>
      <c r="E293" s="332"/>
      <c r="F293" s="332"/>
      <c r="G293" s="332"/>
      <c r="H293" s="332"/>
      <c r="I293" s="332"/>
      <c r="J293" s="332"/>
      <c r="K293" s="332"/>
      <c r="L293" s="332"/>
    </row>
    <row r="294" spans="1:12" x14ac:dyDescent="0.2">
      <c r="A294" s="332"/>
      <c r="B294" s="332"/>
      <c r="C294" s="332"/>
      <c r="D294" s="332"/>
      <c r="E294" s="332"/>
      <c r="F294" s="332"/>
      <c r="G294" s="332"/>
      <c r="H294" s="332"/>
      <c r="I294" s="332"/>
      <c r="J294" s="332"/>
      <c r="K294" s="332"/>
      <c r="L294" s="332"/>
    </row>
    <row r="295" spans="1:12" x14ac:dyDescent="0.2">
      <c r="A295" s="332"/>
      <c r="B295" s="332"/>
      <c r="C295" s="332"/>
      <c r="D295" s="332"/>
      <c r="E295" s="332"/>
      <c r="F295" s="332"/>
      <c r="G295" s="332"/>
      <c r="H295" s="332"/>
      <c r="I295" s="332"/>
      <c r="J295" s="332"/>
      <c r="K295" s="332"/>
      <c r="L295" s="332"/>
    </row>
    <row r="296" spans="1:12" x14ac:dyDescent="0.2">
      <c r="A296" s="332"/>
      <c r="B296" s="332"/>
      <c r="C296" s="332"/>
      <c r="D296" s="332"/>
      <c r="E296" s="332"/>
      <c r="F296" s="332"/>
      <c r="G296" s="332"/>
      <c r="H296" s="332"/>
      <c r="I296" s="332"/>
      <c r="J296" s="332"/>
      <c r="K296" s="332"/>
      <c r="L296" s="332"/>
    </row>
    <row r="297" spans="1:12" x14ac:dyDescent="0.2">
      <c r="A297" s="332"/>
      <c r="B297" s="332"/>
      <c r="C297" s="332"/>
      <c r="D297" s="332"/>
      <c r="E297" s="332"/>
      <c r="F297" s="332"/>
      <c r="G297" s="332"/>
      <c r="H297" s="332"/>
      <c r="I297" s="332"/>
      <c r="J297" s="332"/>
      <c r="K297" s="332"/>
      <c r="L297" s="332"/>
    </row>
    <row r="298" spans="1:12" x14ac:dyDescent="0.2">
      <c r="A298" s="332"/>
      <c r="B298" s="332"/>
      <c r="C298" s="332"/>
      <c r="D298" s="332"/>
      <c r="E298" s="332"/>
      <c r="F298" s="332"/>
      <c r="G298" s="332"/>
      <c r="H298" s="332"/>
      <c r="I298" s="332"/>
      <c r="J298" s="332"/>
      <c r="K298" s="332"/>
      <c r="L298" s="332"/>
    </row>
    <row r="299" spans="1:12" x14ac:dyDescent="0.2">
      <c r="A299" s="332"/>
      <c r="B299" s="332"/>
      <c r="C299" s="332"/>
      <c r="D299" s="332"/>
      <c r="E299" s="332"/>
      <c r="F299" s="332"/>
      <c r="G299" s="332"/>
      <c r="H299" s="332"/>
      <c r="I299" s="332"/>
      <c r="J299" s="332"/>
      <c r="K299" s="332"/>
      <c r="L299" s="332"/>
    </row>
    <row r="300" spans="1:12" x14ac:dyDescent="0.2">
      <c r="A300" s="332"/>
      <c r="B300" s="332"/>
      <c r="C300" s="332"/>
      <c r="D300" s="332"/>
      <c r="E300" s="332"/>
      <c r="F300" s="332"/>
      <c r="G300" s="332"/>
      <c r="H300" s="332"/>
      <c r="I300" s="332"/>
      <c r="J300" s="332"/>
      <c r="K300" s="332"/>
      <c r="L300" s="332"/>
    </row>
    <row r="301" spans="1:12" x14ac:dyDescent="0.2">
      <c r="A301" s="332"/>
      <c r="B301" s="332"/>
      <c r="C301" s="332"/>
      <c r="D301" s="332"/>
      <c r="E301" s="348"/>
      <c r="F301" s="349"/>
      <c r="G301" s="333"/>
      <c r="H301" s="333"/>
      <c r="I301" s="335"/>
      <c r="J301" s="332"/>
      <c r="K301" s="336"/>
      <c r="L301" s="336"/>
    </row>
    <row r="302" spans="1:12" x14ac:dyDescent="0.2">
      <c r="A302" s="332"/>
      <c r="B302" s="332"/>
      <c r="C302" s="332"/>
      <c r="D302" s="332"/>
      <c r="E302" s="348"/>
      <c r="F302" s="349"/>
      <c r="G302" s="333"/>
      <c r="H302" s="333"/>
      <c r="I302" s="335"/>
      <c r="J302" s="332"/>
      <c r="K302" s="336"/>
      <c r="L302" s="336"/>
    </row>
    <row r="303" spans="1:12" x14ac:dyDescent="0.2">
      <c r="A303" s="332"/>
      <c r="B303" s="332"/>
      <c r="C303" s="332"/>
      <c r="D303" s="332"/>
      <c r="E303" s="348"/>
      <c r="F303" s="349"/>
      <c r="G303" s="333"/>
      <c r="H303" s="333"/>
      <c r="I303" s="335"/>
      <c r="J303" s="332"/>
      <c r="K303" s="336"/>
      <c r="L303" s="336"/>
    </row>
    <row r="304" spans="1:12" x14ac:dyDescent="0.2">
      <c r="A304" s="332"/>
      <c r="B304" s="332"/>
      <c r="C304" s="332"/>
      <c r="D304" s="332"/>
      <c r="E304" s="348"/>
      <c r="F304" s="349"/>
      <c r="G304" s="333"/>
      <c r="H304" s="333"/>
      <c r="I304" s="335"/>
      <c r="J304" s="332"/>
      <c r="K304" s="336"/>
      <c r="L304" s="336"/>
    </row>
    <row r="305" spans="1:12" x14ac:dyDescent="0.2">
      <c r="A305" s="332"/>
      <c r="B305" s="332"/>
      <c r="C305" s="332"/>
      <c r="D305" s="332"/>
      <c r="E305" s="348"/>
      <c r="F305" s="349"/>
      <c r="G305" s="333"/>
      <c r="H305" s="333"/>
      <c r="I305" s="335"/>
      <c r="J305" s="332"/>
      <c r="K305" s="336"/>
      <c r="L305" s="336"/>
    </row>
    <row r="306" spans="1:12" x14ac:dyDescent="0.2">
      <c r="A306" s="332"/>
      <c r="B306" s="332"/>
      <c r="C306" s="332"/>
      <c r="D306" s="332"/>
      <c r="E306" s="348"/>
      <c r="F306" s="349"/>
      <c r="G306" s="333"/>
      <c r="H306" s="333"/>
      <c r="I306" s="335"/>
      <c r="J306" s="332"/>
      <c r="K306" s="336"/>
      <c r="L306" s="336"/>
    </row>
    <row r="307" spans="1:12" x14ac:dyDescent="0.2">
      <c r="A307" s="332"/>
      <c r="B307" s="332"/>
      <c r="C307" s="332"/>
      <c r="D307" s="332"/>
      <c r="E307" s="348"/>
      <c r="F307" s="349"/>
      <c r="G307" s="333"/>
      <c r="H307" s="333"/>
      <c r="I307" s="335"/>
      <c r="J307" s="332"/>
      <c r="K307" s="336"/>
      <c r="L307" s="336"/>
    </row>
    <row r="308" spans="1:12" x14ac:dyDescent="0.2">
      <c r="A308" s="332"/>
      <c r="B308" s="332"/>
      <c r="C308" s="332"/>
      <c r="D308" s="332"/>
      <c r="E308" s="348"/>
      <c r="F308" s="349"/>
      <c r="G308" s="333"/>
      <c r="H308" s="333"/>
      <c r="I308" s="335"/>
      <c r="J308" s="332"/>
      <c r="K308" s="336"/>
      <c r="L308" s="336"/>
    </row>
    <row r="309" spans="1:12" x14ac:dyDescent="0.2">
      <c r="A309" s="332"/>
      <c r="B309" s="332"/>
      <c r="C309" s="332"/>
      <c r="D309" s="332"/>
      <c r="E309" s="348"/>
      <c r="F309" s="349"/>
      <c r="G309" s="333"/>
      <c r="H309" s="333"/>
      <c r="I309" s="335"/>
      <c r="J309" s="332"/>
      <c r="K309" s="336"/>
      <c r="L309" s="336"/>
    </row>
    <row r="310" spans="1:12" x14ac:dyDescent="0.2">
      <c r="A310" s="332"/>
      <c r="B310" s="332"/>
      <c r="C310" s="332"/>
      <c r="D310" s="332"/>
      <c r="E310" s="348"/>
      <c r="F310" s="349"/>
      <c r="G310" s="333"/>
      <c r="H310" s="333"/>
      <c r="I310" s="335"/>
      <c r="J310" s="332"/>
      <c r="K310" s="336"/>
      <c r="L310" s="336"/>
    </row>
    <row r="311" spans="1:12" x14ac:dyDescent="0.2">
      <c r="A311" s="332"/>
      <c r="B311" s="332"/>
      <c r="C311" s="332"/>
      <c r="D311" s="332"/>
      <c r="E311" s="348"/>
      <c r="F311" s="349"/>
      <c r="G311" s="333"/>
      <c r="H311" s="333"/>
      <c r="I311" s="335"/>
      <c r="J311" s="332"/>
      <c r="K311" s="336"/>
      <c r="L311" s="336"/>
    </row>
    <row r="312" spans="1:12" x14ac:dyDescent="0.2">
      <c r="A312" s="332"/>
      <c r="B312" s="332"/>
      <c r="C312" s="332"/>
      <c r="D312" s="332"/>
      <c r="E312" s="348"/>
      <c r="F312" s="349"/>
      <c r="G312" s="333"/>
      <c r="H312" s="333"/>
      <c r="I312" s="335"/>
      <c r="J312" s="332"/>
      <c r="K312" s="336"/>
      <c r="L312" s="336"/>
    </row>
    <row r="313" spans="1:12" x14ac:dyDescent="0.2">
      <c r="A313" s="332"/>
      <c r="B313" s="332"/>
      <c r="C313" s="332"/>
      <c r="D313" s="332"/>
      <c r="E313" s="348"/>
      <c r="F313" s="349"/>
      <c r="G313" s="333"/>
      <c r="H313" s="333"/>
      <c r="I313" s="335"/>
      <c r="J313" s="332"/>
      <c r="K313" s="336"/>
      <c r="L313" s="336"/>
    </row>
    <row r="314" spans="1:12" x14ac:dyDescent="0.2">
      <c r="A314" s="332"/>
      <c r="B314" s="332"/>
      <c r="C314" s="332"/>
      <c r="D314" s="332"/>
      <c r="E314" s="348"/>
      <c r="F314" s="349"/>
      <c r="G314" s="333"/>
      <c r="H314" s="333"/>
      <c r="I314" s="335"/>
      <c r="J314" s="332"/>
      <c r="K314" s="336"/>
      <c r="L314" s="336"/>
    </row>
    <row r="315" spans="1:12" x14ac:dyDescent="0.2">
      <c r="A315" s="332"/>
      <c r="B315" s="332"/>
      <c r="C315" s="332"/>
      <c r="D315" s="332"/>
      <c r="E315" s="348"/>
      <c r="F315" s="349"/>
      <c r="G315" s="333"/>
      <c r="H315" s="333"/>
      <c r="I315" s="335"/>
      <c r="J315" s="332"/>
      <c r="K315" s="336"/>
      <c r="L315" s="336"/>
    </row>
    <row r="316" spans="1:12" x14ac:dyDescent="0.2">
      <c r="A316" s="332"/>
      <c r="B316" s="332"/>
      <c r="C316" s="332"/>
      <c r="D316" s="332"/>
      <c r="E316" s="348"/>
      <c r="F316" s="349"/>
      <c r="G316" s="333"/>
      <c r="H316" s="333"/>
      <c r="I316" s="335"/>
      <c r="J316" s="332"/>
      <c r="K316" s="336"/>
      <c r="L316" s="336"/>
    </row>
    <row r="317" spans="1:12" x14ac:dyDescent="0.2">
      <c r="A317" s="332"/>
      <c r="B317" s="332"/>
      <c r="C317" s="332"/>
      <c r="D317" s="332"/>
      <c r="E317" s="348"/>
      <c r="F317" s="349"/>
      <c r="G317" s="333"/>
      <c r="H317" s="333"/>
      <c r="I317" s="335"/>
      <c r="J317" s="332"/>
      <c r="K317" s="336"/>
      <c r="L317" s="336"/>
    </row>
    <row r="318" spans="1:12" x14ac:dyDescent="0.2">
      <c r="A318" s="332"/>
      <c r="B318" s="332"/>
      <c r="C318" s="332"/>
      <c r="D318" s="332"/>
      <c r="E318" s="348"/>
      <c r="F318" s="349"/>
      <c r="G318" s="333"/>
      <c r="H318" s="333"/>
      <c r="I318" s="335"/>
      <c r="J318" s="332"/>
      <c r="K318" s="336"/>
      <c r="L318" s="336"/>
    </row>
    <row r="319" spans="1:12" x14ac:dyDescent="0.2">
      <c r="A319" s="332"/>
      <c r="B319" s="332"/>
      <c r="C319" s="332"/>
      <c r="D319" s="332"/>
      <c r="E319" s="348"/>
      <c r="F319" s="349"/>
      <c r="G319" s="333"/>
      <c r="H319" s="333"/>
      <c r="I319" s="335"/>
      <c r="J319" s="332"/>
      <c r="K319" s="336"/>
      <c r="L319" s="336"/>
    </row>
    <row r="320" spans="1:12" x14ac:dyDescent="0.2">
      <c r="A320" s="332"/>
      <c r="B320" s="332"/>
      <c r="C320" s="332"/>
      <c r="D320" s="332"/>
      <c r="E320" s="348"/>
      <c r="F320" s="349"/>
      <c r="G320" s="333"/>
      <c r="H320" s="333"/>
      <c r="I320" s="335"/>
      <c r="J320" s="332"/>
      <c r="K320" s="336"/>
      <c r="L320" s="336"/>
    </row>
    <row r="321" spans="1:12" x14ac:dyDescent="0.2">
      <c r="A321" s="332"/>
      <c r="B321" s="332"/>
      <c r="C321" s="332"/>
      <c r="D321" s="332"/>
      <c r="E321" s="348"/>
      <c r="F321" s="349"/>
      <c r="G321" s="333"/>
      <c r="H321" s="333"/>
      <c r="I321" s="335"/>
      <c r="J321" s="332"/>
      <c r="K321" s="336"/>
      <c r="L321" s="336"/>
    </row>
    <row r="322" spans="1:12" x14ac:dyDescent="0.2">
      <c r="A322" s="332"/>
      <c r="B322" s="332"/>
      <c r="C322" s="332"/>
      <c r="D322" s="332"/>
      <c r="E322" s="348"/>
      <c r="F322" s="349"/>
      <c r="G322" s="333"/>
      <c r="H322" s="333"/>
      <c r="I322" s="335"/>
      <c r="J322" s="332"/>
      <c r="K322" s="336"/>
      <c r="L322" s="336"/>
    </row>
    <row r="323" spans="1:12" x14ac:dyDescent="0.2">
      <c r="A323" s="332"/>
      <c r="B323" s="332"/>
      <c r="C323" s="332"/>
      <c r="D323" s="332"/>
      <c r="E323" s="348"/>
      <c r="F323" s="349"/>
      <c r="G323" s="333"/>
      <c r="H323" s="333"/>
      <c r="I323" s="335"/>
      <c r="J323" s="332"/>
      <c r="K323" s="336"/>
      <c r="L323" s="336"/>
    </row>
    <row r="324" spans="1:12" x14ac:dyDescent="0.2">
      <c r="A324" s="332"/>
      <c r="B324" s="332"/>
      <c r="C324" s="332"/>
      <c r="D324" s="332"/>
      <c r="E324" s="348"/>
      <c r="F324" s="349"/>
      <c r="G324" s="333"/>
      <c r="H324" s="333"/>
      <c r="I324" s="335"/>
      <c r="J324" s="332"/>
      <c r="K324" s="336"/>
      <c r="L324" s="336"/>
    </row>
    <row r="325" spans="1:12" x14ac:dyDescent="0.2">
      <c r="A325" s="332"/>
      <c r="B325" s="332"/>
      <c r="C325" s="332"/>
      <c r="D325" s="332"/>
      <c r="E325" s="348"/>
      <c r="F325" s="349"/>
      <c r="G325" s="333"/>
      <c r="H325" s="333"/>
      <c r="I325" s="335"/>
      <c r="J325" s="332"/>
      <c r="K325" s="336"/>
      <c r="L325" s="336"/>
    </row>
    <row r="326" spans="1:12" x14ac:dyDescent="0.2">
      <c r="A326" s="332"/>
      <c r="B326" s="332"/>
      <c r="C326" s="332"/>
      <c r="D326" s="332"/>
      <c r="E326" s="348"/>
      <c r="F326" s="349"/>
      <c r="G326" s="333"/>
      <c r="H326" s="333"/>
      <c r="I326" s="335"/>
      <c r="J326" s="332"/>
      <c r="K326" s="336"/>
      <c r="L326" s="336"/>
    </row>
    <row r="327" spans="1:12" x14ac:dyDescent="0.2">
      <c r="A327" s="332"/>
      <c r="B327" s="332"/>
      <c r="C327" s="332"/>
      <c r="D327" s="332"/>
      <c r="E327" s="348"/>
      <c r="F327" s="349"/>
      <c r="G327" s="333"/>
      <c r="H327" s="333"/>
      <c r="I327" s="335"/>
      <c r="J327" s="332"/>
      <c r="K327" s="336"/>
      <c r="L327" s="336"/>
    </row>
    <row r="328" spans="1:12" x14ac:dyDescent="0.2">
      <c r="A328" s="332"/>
      <c r="B328" s="332"/>
      <c r="C328" s="332"/>
      <c r="D328" s="332"/>
      <c r="E328" s="348"/>
      <c r="F328" s="349"/>
      <c r="G328" s="333"/>
      <c r="H328" s="333"/>
      <c r="I328" s="335"/>
      <c r="J328" s="332"/>
      <c r="K328" s="336"/>
      <c r="L328" s="336"/>
    </row>
    <row r="329" spans="1:12" x14ac:dyDescent="0.2">
      <c r="A329" s="332"/>
      <c r="B329" s="332"/>
      <c r="C329" s="332"/>
      <c r="D329" s="332"/>
      <c r="E329" s="348"/>
      <c r="F329" s="349"/>
      <c r="G329" s="333"/>
      <c r="H329" s="333"/>
      <c r="I329" s="335"/>
      <c r="J329" s="332"/>
      <c r="K329" s="336"/>
      <c r="L329" s="336"/>
    </row>
    <row r="330" spans="1:12" x14ac:dyDescent="0.2">
      <c r="A330" s="332"/>
      <c r="B330" s="332"/>
      <c r="C330" s="332"/>
      <c r="D330" s="332"/>
      <c r="E330" s="348"/>
      <c r="F330" s="349"/>
      <c r="G330" s="333"/>
      <c r="H330" s="333"/>
      <c r="I330" s="335"/>
      <c r="J330" s="332"/>
      <c r="K330" s="336"/>
      <c r="L330" s="336"/>
    </row>
    <row r="331" spans="1:12" x14ac:dyDescent="0.2">
      <c r="A331" s="332"/>
      <c r="B331" s="332"/>
      <c r="C331" s="332"/>
      <c r="D331" s="332"/>
      <c r="E331" s="348"/>
      <c r="F331" s="349"/>
      <c r="G331" s="333"/>
      <c r="H331" s="333"/>
      <c r="I331" s="335"/>
      <c r="J331" s="332"/>
      <c r="K331" s="336"/>
      <c r="L331" s="336"/>
    </row>
    <row r="332" spans="1:12" x14ac:dyDescent="0.2">
      <c r="A332" s="332"/>
      <c r="B332" s="332"/>
      <c r="C332" s="332"/>
      <c r="D332" s="332"/>
      <c r="E332" s="348"/>
      <c r="F332" s="349"/>
      <c r="G332" s="333"/>
      <c r="H332" s="333"/>
      <c r="I332" s="335"/>
      <c r="J332" s="332"/>
      <c r="K332" s="336"/>
      <c r="L332" s="336"/>
    </row>
    <row r="333" spans="1:12" x14ac:dyDescent="0.2">
      <c r="A333" s="332"/>
      <c r="B333" s="332"/>
      <c r="C333" s="332"/>
      <c r="D333" s="332"/>
      <c r="E333" s="348"/>
      <c r="F333" s="349"/>
      <c r="G333" s="333"/>
      <c r="H333" s="333"/>
      <c r="I333" s="335"/>
      <c r="J333" s="332"/>
      <c r="K333" s="336"/>
      <c r="L333" s="336"/>
    </row>
    <row r="334" spans="1:12" x14ac:dyDescent="0.2">
      <c r="A334" s="332"/>
      <c r="B334" s="332"/>
      <c r="C334" s="332"/>
      <c r="D334" s="332"/>
      <c r="E334" s="348"/>
      <c r="F334" s="349"/>
      <c r="G334" s="333"/>
      <c r="H334" s="333"/>
      <c r="I334" s="335"/>
      <c r="J334" s="332"/>
      <c r="K334" s="336"/>
      <c r="L334" s="336"/>
    </row>
    <row r="335" spans="1:12" x14ac:dyDescent="0.2">
      <c r="A335" s="332"/>
      <c r="B335" s="332"/>
      <c r="C335" s="332"/>
      <c r="D335" s="332"/>
      <c r="E335" s="348"/>
      <c r="F335" s="349"/>
      <c r="G335" s="333"/>
      <c r="H335" s="333"/>
      <c r="I335" s="335"/>
      <c r="J335" s="332"/>
      <c r="K335" s="336"/>
      <c r="L335" s="336"/>
    </row>
    <row r="336" spans="1:12"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sheetData>
  <pageMargins left="0.70866141732283472" right="0.70866141732283472" top="0.74803149606299213" bottom="0.74803149606299213" header="0.31496062992125984" footer="0.31496062992125984"/>
  <pageSetup paperSize="8" scale="49" fitToHeight="2" orientation="portrait" horizontalDpi="4294967292" verticalDpi="4294967292" r:id="rId1"/>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Layout" topLeftCell="A20" zoomScale="115" zoomScalePageLayoutView="115" workbookViewId="0">
      <selection activeCell="F38" sqref="F38"/>
    </sheetView>
  </sheetViews>
  <sheetFormatPr defaultColWidth="0" defaultRowHeight="11.25" zeroHeight="1" x14ac:dyDescent="0.2"/>
  <cols>
    <col min="1" max="11" width="9.33203125" style="452" customWidth="1"/>
    <col min="12" max="16384" width="9.33203125" style="452" hidden="1"/>
  </cols>
  <sheetData>
    <row r="1" spans="1:10" x14ac:dyDescent="0.2"/>
    <row r="2" spans="1:10" ht="31.5" x14ac:dyDescent="0.5">
      <c r="A2" s="453" t="s">
        <v>279</v>
      </c>
    </row>
    <row r="3" spans="1:10" x14ac:dyDescent="0.2"/>
    <row r="4" spans="1:10" ht="15" x14ac:dyDescent="0.25">
      <c r="A4" s="454" t="s">
        <v>884</v>
      </c>
      <c r="B4" s="454"/>
      <c r="C4" s="454"/>
      <c r="D4" s="454"/>
      <c r="E4" s="454"/>
      <c r="F4" s="454"/>
      <c r="G4" s="454"/>
      <c r="H4" s="454"/>
      <c r="I4" s="454"/>
      <c r="J4" s="455"/>
    </row>
    <row r="5" spans="1:10" ht="15" x14ac:dyDescent="0.25">
      <c r="A5" s="455"/>
      <c r="B5" s="455"/>
      <c r="C5" s="455"/>
      <c r="D5" s="455"/>
      <c r="E5" s="455"/>
      <c r="F5" s="455"/>
      <c r="G5" s="455"/>
      <c r="H5" s="455"/>
      <c r="I5" s="455"/>
      <c r="J5" s="455"/>
    </row>
    <row r="6" spans="1:10" ht="15" x14ac:dyDescent="0.25">
      <c r="A6" s="455"/>
      <c r="B6" s="455"/>
      <c r="C6" s="455"/>
      <c r="D6" s="455"/>
      <c r="E6" s="455"/>
      <c r="F6" s="455"/>
      <c r="G6" s="455"/>
      <c r="H6" s="455"/>
      <c r="I6" s="455"/>
      <c r="J6" s="455"/>
    </row>
    <row r="7" spans="1:10" ht="15" customHeight="1" x14ac:dyDescent="0.2">
      <c r="A7" s="713" t="s">
        <v>316</v>
      </c>
      <c r="B7" s="713"/>
      <c r="C7" s="713"/>
      <c r="D7" s="713"/>
      <c r="E7" s="713"/>
      <c r="F7" s="713"/>
      <c r="G7" s="713"/>
      <c r="H7" s="713"/>
      <c r="I7" s="713"/>
      <c r="J7" s="713"/>
    </row>
    <row r="8" spans="1:10" ht="15" customHeight="1" x14ac:dyDescent="0.2">
      <c r="A8" s="713"/>
      <c r="B8" s="713"/>
      <c r="C8" s="713"/>
      <c r="D8" s="713"/>
      <c r="E8" s="713"/>
      <c r="F8" s="713"/>
      <c r="G8" s="713"/>
      <c r="H8" s="713"/>
      <c r="I8" s="713"/>
      <c r="J8" s="713"/>
    </row>
    <row r="9" spans="1:10" ht="15" customHeight="1" x14ac:dyDescent="0.2">
      <c r="A9" s="713"/>
      <c r="B9" s="713"/>
      <c r="C9" s="713"/>
      <c r="D9" s="713"/>
      <c r="E9" s="713"/>
      <c r="F9" s="713"/>
      <c r="G9" s="713"/>
      <c r="H9" s="713"/>
      <c r="I9" s="713"/>
      <c r="J9" s="713"/>
    </row>
    <row r="10" spans="1:10" ht="15" x14ac:dyDescent="0.25">
      <c r="A10" s="455"/>
      <c r="B10" s="455"/>
      <c r="C10" s="455"/>
      <c r="D10" s="455"/>
      <c r="E10" s="455"/>
      <c r="F10" s="455"/>
      <c r="G10" s="455"/>
      <c r="H10" s="455"/>
      <c r="I10" s="455"/>
      <c r="J10" s="455"/>
    </row>
    <row r="11" spans="1:10" ht="15" customHeight="1" x14ac:dyDescent="0.2">
      <c r="A11" s="714" t="s">
        <v>317</v>
      </c>
      <c r="B11" s="714"/>
      <c r="C11" s="714"/>
      <c r="D11" s="714"/>
      <c r="E11" s="714"/>
      <c r="F11" s="714"/>
      <c r="G11" s="714"/>
      <c r="H11" s="714"/>
      <c r="I11" s="714"/>
      <c r="J11" s="714"/>
    </row>
    <row r="12" spans="1:10" ht="15" customHeight="1" x14ac:dyDescent="0.2">
      <c r="A12" s="714"/>
      <c r="B12" s="714"/>
      <c r="C12" s="714"/>
      <c r="D12" s="714"/>
      <c r="E12" s="714"/>
      <c r="F12" s="714"/>
      <c r="G12" s="714"/>
      <c r="H12" s="714"/>
      <c r="I12" s="714"/>
      <c r="J12" s="714"/>
    </row>
    <row r="13" spans="1:10" ht="15" customHeight="1" x14ac:dyDescent="0.2">
      <c r="A13" s="714"/>
      <c r="B13" s="714"/>
      <c r="C13" s="714"/>
      <c r="D13" s="714"/>
      <c r="E13" s="714"/>
      <c r="F13" s="714"/>
      <c r="G13" s="714"/>
      <c r="H13" s="714"/>
      <c r="I13" s="714"/>
      <c r="J13" s="714"/>
    </row>
    <row r="14" spans="1:10" ht="15" x14ac:dyDescent="0.25">
      <c r="A14" s="455"/>
      <c r="B14" s="455"/>
      <c r="C14" s="455"/>
      <c r="D14" s="455"/>
      <c r="E14" s="455"/>
      <c r="F14" s="455"/>
      <c r="G14" s="455"/>
      <c r="H14" s="455"/>
      <c r="I14" s="455"/>
      <c r="J14" s="455"/>
    </row>
    <row r="15" spans="1:10" ht="15" customHeight="1" x14ac:dyDescent="0.2">
      <c r="A15" s="715" t="s">
        <v>303</v>
      </c>
      <c r="B15" s="715"/>
      <c r="C15" s="715"/>
      <c r="D15" s="715"/>
      <c r="E15" s="715"/>
      <c r="F15" s="715"/>
      <c r="G15" s="715"/>
      <c r="H15" s="715"/>
      <c r="I15" s="715"/>
      <c r="J15" s="715"/>
    </row>
    <row r="16" spans="1:10" ht="15" customHeight="1" x14ac:dyDescent="0.2">
      <c r="A16" s="715"/>
      <c r="B16" s="715"/>
      <c r="C16" s="715"/>
      <c r="D16" s="715"/>
      <c r="E16" s="715"/>
      <c r="F16" s="715"/>
      <c r="G16" s="715"/>
      <c r="H16" s="715"/>
      <c r="I16" s="715"/>
      <c r="J16" s="715"/>
    </row>
    <row r="17" spans="1:10" ht="15" customHeight="1" x14ac:dyDescent="0.2">
      <c r="A17" s="715"/>
      <c r="B17" s="715"/>
      <c r="C17" s="715"/>
      <c r="D17" s="715"/>
      <c r="E17" s="715"/>
      <c r="F17" s="715"/>
      <c r="G17" s="715"/>
      <c r="H17" s="715"/>
      <c r="I17" s="715"/>
      <c r="J17" s="715"/>
    </row>
    <row r="18" spans="1:10" ht="15" customHeight="1" x14ac:dyDescent="0.2">
      <c r="A18" s="715"/>
      <c r="B18" s="715"/>
      <c r="C18" s="715"/>
      <c r="D18" s="715"/>
      <c r="E18" s="715"/>
      <c r="F18" s="715"/>
      <c r="G18" s="715"/>
      <c r="H18" s="715"/>
      <c r="I18" s="715"/>
      <c r="J18" s="715"/>
    </row>
    <row r="19" spans="1:10" ht="15" x14ac:dyDescent="0.25">
      <c r="A19" s="455"/>
      <c r="B19" s="455"/>
      <c r="C19" s="455"/>
      <c r="D19" s="455"/>
      <c r="E19" s="455"/>
      <c r="F19" s="455"/>
      <c r="G19" s="455"/>
      <c r="H19" s="455"/>
      <c r="I19" s="455"/>
      <c r="J19" s="455"/>
    </row>
    <row r="20" spans="1:10" ht="15" x14ac:dyDescent="0.25">
      <c r="B20" s="455"/>
      <c r="C20" s="455"/>
      <c r="D20" s="455"/>
      <c r="E20" s="455"/>
      <c r="F20" s="455"/>
      <c r="G20" s="455"/>
      <c r="H20" s="455"/>
      <c r="I20" s="455"/>
      <c r="J20" s="455"/>
    </row>
    <row r="21" spans="1:10" ht="15" x14ac:dyDescent="0.25">
      <c r="A21" s="455"/>
      <c r="B21" s="455"/>
      <c r="C21" s="455"/>
      <c r="D21" s="455"/>
      <c r="E21" s="455"/>
      <c r="F21" s="455"/>
      <c r="G21" s="455"/>
      <c r="H21" s="455"/>
      <c r="I21" s="455"/>
      <c r="J21" s="455"/>
    </row>
    <row r="22" spans="1:10" ht="15" x14ac:dyDescent="0.25">
      <c r="J22" s="455"/>
    </row>
    <row r="23" spans="1:10" ht="15" x14ac:dyDescent="0.25">
      <c r="A23" s="455" t="s">
        <v>280</v>
      </c>
      <c r="J23" s="455"/>
    </row>
    <row r="24" spans="1:10" ht="15" x14ac:dyDescent="0.25">
      <c r="J24" s="455"/>
    </row>
    <row r="25" spans="1:10" ht="15" x14ac:dyDescent="0.25">
      <c r="A25" s="455"/>
      <c r="B25" s="455"/>
      <c r="C25" s="455"/>
      <c r="D25" s="455"/>
      <c r="E25" s="455"/>
      <c r="F25" s="455"/>
      <c r="G25" s="455"/>
      <c r="H25" s="455"/>
      <c r="I25" s="455"/>
      <c r="J25" s="455"/>
    </row>
    <row r="26" spans="1:10" ht="15" x14ac:dyDescent="0.25">
      <c r="A26" s="455"/>
      <c r="B26" s="455"/>
      <c r="C26" s="455"/>
      <c r="D26" s="455"/>
      <c r="E26" s="455"/>
      <c r="F26" s="455"/>
      <c r="G26" s="455"/>
      <c r="H26" s="455"/>
      <c r="I26" s="455"/>
      <c r="J26" s="455"/>
    </row>
    <row r="27" spans="1:10" ht="15" x14ac:dyDescent="0.25">
      <c r="A27" s="455"/>
      <c r="B27" s="455"/>
      <c r="C27" s="455"/>
      <c r="D27" s="455"/>
      <c r="E27" s="455"/>
      <c r="F27" s="455"/>
      <c r="G27" s="455"/>
      <c r="H27" s="455"/>
      <c r="I27" s="455"/>
      <c r="J27" s="455"/>
    </row>
    <row r="28" spans="1:10" ht="15" x14ac:dyDescent="0.25">
      <c r="A28" s="455"/>
      <c r="B28" s="455"/>
      <c r="C28" s="455"/>
      <c r="D28" s="455"/>
      <c r="E28" s="455"/>
      <c r="F28" s="455"/>
      <c r="G28" s="455"/>
      <c r="H28" s="455"/>
      <c r="I28" s="455"/>
      <c r="J28" s="455"/>
    </row>
    <row r="29" spans="1:10" ht="15" x14ac:dyDescent="0.25">
      <c r="A29" s="454"/>
      <c r="B29" s="454"/>
      <c r="C29" s="454"/>
      <c r="D29" s="454"/>
      <c r="E29" s="454"/>
      <c r="F29" s="455"/>
      <c r="G29" s="454"/>
      <c r="H29" s="454"/>
      <c r="I29" s="454"/>
      <c r="J29" s="455"/>
    </row>
    <row r="30" spans="1:10" ht="15" x14ac:dyDescent="0.25">
      <c r="A30" s="455"/>
      <c r="B30" s="455"/>
      <c r="C30" s="455"/>
      <c r="D30" s="455"/>
      <c r="E30" s="455"/>
      <c r="F30" s="455"/>
      <c r="G30" s="455"/>
      <c r="H30" s="455"/>
      <c r="I30" s="455"/>
      <c r="J30" s="455"/>
    </row>
    <row r="31" spans="1:10" ht="15" x14ac:dyDescent="0.25">
      <c r="A31" s="455" t="s">
        <v>885</v>
      </c>
      <c r="B31" s="455"/>
      <c r="C31" s="455"/>
      <c r="D31" s="455"/>
      <c r="E31" s="455"/>
      <c r="F31" s="455"/>
      <c r="G31" s="716">
        <v>42450</v>
      </c>
      <c r="H31" s="716"/>
      <c r="I31" s="455"/>
      <c r="J31" s="456"/>
    </row>
    <row r="32" spans="1:10" ht="15" x14ac:dyDescent="0.25">
      <c r="A32" s="455" t="s">
        <v>886</v>
      </c>
      <c r="B32" s="456"/>
      <c r="C32" s="456"/>
      <c r="D32" s="456"/>
      <c r="E32" s="456"/>
      <c r="F32" s="456"/>
      <c r="G32" s="456"/>
      <c r="H32" s="456"/>
      <c r="I32" s="456"/>
      <c r="J32" s="456"/>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4">
    <mergeCell ref="A7:J9"/>
    <mergeCell ref="A11:J13"/>
    <mergeCell ref="A15:J18"/>
    <mergeCell ref="G31:H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U250"/>
  <sheetViews>
    <sheetView zoomScale="85" zoomScaleNormal="85" zoomScalePageLayoutView="80" workbookViewId="0">
      <pane ySplit="9" topLeftCell="A82" activePane="bottomLeft" state="frozen"/>
      <selection activeCell="C9" sqref="C9:F9"/>
      <selection pane="bottomLeft" activeCell="G87" sqref="G87"/>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83" customWidth="1"/>
    <col min="6" max="6" width="23.33203125" style="54" customWidth="1"/>
    <col min="7" max="7" width="73.5" style="92" customWidth="1"/>
    <col min="8" max="8" width="24.1640625" style="467" customWidth="1"/>
    <col min="9" max="9" width="22.6640625" style="467" customWidth="1"/>
    <col min="10" max="10" width="22.6640625" style="92" customWidth="1"/>
    <col min="11" max="11" width="2.1640625" style="6" customWidth="1"/>
    <col min="12" max="12" width="5.83203125" style="6" customWidth="1"/>
    <col min="13" max="13" width="29.5" style="6" customWidth="1"/>
    <col min="14" max="14" width="19.5" style="6" customWidth="1"/>
    <col min="15" max="15" width="8.33203125" style="6" customWidth="1"/>
    <col min="16" max="16" width="17" style="6" customWidth="1"/>
    <col min="17" max="17" width="16.5" style="6" customWidth="1"/>
    <col min="18" max="20" width="20.83203125" style="6" customWidth="1"/>
    <col min="21" max="16384" width="10.83203125" style="6"/>
  </cols>
  <sheetData>
    <row r="1" spans="1:21" ht="7.35" customHeight="1" x14ac:dyDescent="0.2"/>
    <row r="2" spans="1:21" ht="18" x14ac:dyDescent="0.2">
      <c r="A2" s="5">
        <v>80</v>
      </c>
      <c r="B2" s="2" t="s">
        <v>211</v>
      </c>
      <c r="G2" s="14"/>
      <c r="H2" s="468"/>
      <c r="I2" s="468"/>
      <c r="J2" s="6"/>
    </row>
    <row r="3" spans="1:21" ht="16.350000000000001" customHeight="1" x14ac:dyDescent="0.2">
      <c r="B3" s="43" t="str">
        <f>'Revenue - Base - OPTIONAL'!B3</f>
        <v>Casey (C)</v>
      </c>
    </row>
    <row r="4" spans="1:21" ht="13.5" thickBot="1" x14ac:dyDescent="0.25">
      <c r="B4" s="645"/>
      <c r="C4" s="645"/>
      <c r="D4" s="645"/>
      <c r="E4" s="645"/>
    </row>
    <row r="5" spans="1:21" ht="8.25" customHeight="1" x14ac:dyDescent="0.2">
      <c r="C5" s="442"/>
      <c r="D5" s="443"/>
      <c r="E5" s="444"/>
      <c r="F5" s="445"/>
      <c r="G5" s="446"/>
      <c r="H5" s="469"/>
      <c r="I5" s="469"/>
      <c r="J5" s="446"/>
      <c r="K5" s="443"/>
      <c r="L5" s="443"/>
      <c r="M5" s="443"/>
      <c r="N5" s="443"/>
      <c r="O5" s="447"/>
    </row>
    <row r="6" spans="1:21" x14ac:dyDescent="0.2">
      <c r="C6" s="13"/>
      <c r="D6" s="14"/>
      <c r="E6" s="647" t="s">
        <v>71</v>
      </c>
      <c r="F6" s="647"/>
      <c r="G6" s="647"/>
      <c r="H6" s="647"/>
      <c r="I6" s="647"/>
      <c r="J6" s="647"/>
      <c r="K6" s="647"/>
      <c r="L6" s="647"/>
      <c r="M6" s="647"/>
      <c r="N6" s="647"/>
      <c r="O6" s="31"/>
    </row>
    <row r="7" spans="1:21" ht="6.75" customHeight="1" x14ac:dyDescent="0.2">
      <c r="C7" s="13"/>
      <c r="D7" s="14"/>
      <c r="E7" s="85"/>
      <c r="F7" s="56"/>
      <c r="G7" s="158"/>
      <c r="H7" s="470"/>
      <c r="I7" s="470"/>
      <c r="J7" s="158"/>
      <c r="K7" s="14"/>
      <c r="L7" s="14"/>
      <c r="M7" s="14"/>
      <c r="N7" s="14"/>
      <c r="O7" s="31"/>
    </row>
    <row r="8" spans="1:21" ht="44.25" customHeight="1" x14ac:dyDescent="0.2">
      <c r="C8" s="13"/>
      <c r="D8" s="14"/>
      <c r="E8" s="448" t="s">
        <v>99</v>
      </c>
      <c r="F8" s="449" t="s">
        <v>122</v>
      </c>
      <c r="G8" s="450" t="s">
        <v>108</v>
      </c>
      <c r="H8" s="471" t="s">
        <v>256</v>
      </c>
      <c r="I8" s="471" t="s">
        <v>164</v>
      </c>
      <c r="J8" s="450" t="s">
        <v>264</v>
      </c>
      <c r="K8" s="14"/>
      <c r="L8" s="14"/>
      <c r="M8" s="646" t="s">
        <v>277</v>
      </c>
      <c r="N8" s="646"/>
      <c r="O8" s="31"/>
    </row>
    <row r="9" spans="1:21" ht="9.75" customHeight="1" x14ac:dyDescent="0.2">
      <c r="C9" s="13"/>
      <c r="D9" s="14"/>
      <c r="E9" s="85"/>
      <c r="F9" s="57"/>
      <c r="G9" s="158"/>
      <c r="H9" s="470"/>
      <c r="I9" s="470"/>
      <c r="J9" s="158"/>
      <c r="K9" s="14"/>
      <c r="L9" s="14"/>
      <c r="M9" s="14"/>
      <c r="N9" s="14"/>
      <c r="O9" s="31"/>
    </row>
    <row r="10" spans="1:21" ht="7.5" customHeight="1" x14ac:dyDescent="0.2">
      <c r="C10" s="13"/>
      <c r="D10" s="14"/>
      <c r="E10" s="85"/>
      <c r="F10" s="57"/>
      <c r="G10" s="158"/>
      <c r="H10" s="470"/>
      <c r="I10" s="470"/>
      <c r="J10" s="158"/>
      <c r="K10" s="14"/>
      <c r="L10" s="14"/>
      <c r="M10" s="14"/>
      <c r="N10" s="14"/>
      <c r="O10" s="31"/>
    </row>
    <row r="11" spans="1:21" ht="51" x14ac:dyDescent="0.2">
      <c r="C11" s="13"/>
      <c r="D11" s="19">
        <v>1</v>
      </c>
      <c r="E11" s="528" t="s">
        <v>318</v>
      </c>
      <c r="F11" s="451" t="s">
        <v>437</v>
      </c>
      <c r="G11" s="529" t="s">
        <v>799</v>
      </c>
      <c r="H11" s="553">
        <v>-108919.92</v>
      </c>
      <c r="I11" s="554">
        <v>108919.78</v>
      </c>
      <c r="J11" s="435"/>
      <c r="K11" s="14"/>
      <c r="L11" s="14"/>
      <c r="M11" s="438" t="s">
        <v>112</v>
      </c>
      <c r="N11" s="555">
        <f>'Assets - Base - OPTIONAL'!N93</f>
        <v>51106345</v>
      </c>
      <c r="O11" s="31"/>
    </row>
    <row r="12" spans="1:21" ht="63.75" x14ac:dyDescent="0.2">
      <c r="C12" s="13"/>
      <c r="D12" s="89">
        <f>D11+1</f>
        <v>2</v>
      </c>
      <c r="E12" s="527" t="s">
        <v>410</v>
      </c>
      <c r="F12" s="107" t="s">
        <v>437</v>
      </c>
      <c r="G12" s="530" t="s">
        <v>800</v>
      </c>
      <c r="H12" s="555">
        <v>-20000</v>
      </c>
      <c r="I12" s="556">
        <v>399000</v>
      </c>
      <c r="J12" s="436"/>
      <c r="K12" s="14"/>
      <c r="L12" s="14"/>
      <c r="M12" s="439" t="s">
        <v>113</v>
      </c>
      <c r="N12" s="557">
        <f>'Assets - Base - OPTIONAL'!O93</f>
        <v>25892590</v>
      </c>
      <c r="O12" s="31"/>
    </row>
    <row r="13" spans="1:21" s="87" customFormat="1" ht="51" x14ac:dyDescent="0.2">
      <c r="C13" s="88"/>
      <c r="D13" s="19">
        <f>D12+1</f>
        <v>3</v>
      </c>
      <c r="E13" s="527" t="s">
        <v>411</v>
      </c>
      <c r="F13" s="107" t="s">
        <v>437</v>
      </c>
      <c r="G13" s="531" t="s">
        <v>801</v>
      </c>
      <c r="H13" s="555">
        <v>-114295</v>
      </c>
      <c r="I13" s="556">
        <v>1256732</v>
      </c>
      <c r="J13" s="436"/>
      <c r="K13" s="99"/>
      <c r="L13" s="99"/>
      <c r="M13" s="439" t="s">
        <v>114</v>
      </c>
      <c r="N13" s="557">
        <f>'Assets - Base - OPTIONAL'!P93</f>
        <v>8524930</v>
      </c>
      <c r="O13" s="31"/>
      <c r="P13" s="6"/>
      <c r="Q13" s="6"/>
    </row>
    <row r="14" spans="1:21" ht="39" thickBot="1" x14ac:dyDescent="0.25">
      <c r="C14" s="13"/>
      <c r="D14" s="19">
        <f>D13+1</f>
        <v>4</v>
      </c>
      <c r="E14" s="527" t="s">
        <v>319</v>
      </c>
      <c r="F14" s="107" t="s">
        <v>438</v>
      </c>
      <c r="G14" s="526" t="s">
        <v>443</v>
      </c>
      <c r="H14" s="557">
        <v>0</v>
      </c>
      <c r="I14" s="558">
        <v>655148</v>
      </c>
      <c r="J14" s="429"/>
      <c r="K14" s="14"/>
      <c r="L14" s="14"/>
      <c r="M14" s="440" t="s">
        <v>115</v>
      </c>
      <c r="N14" s="557">
        <f>'Assets - Base - OPTIONAL'!Q93</f>
        <v>10008240</v>
      </c>
      <c r="O14" s="31"/>
    </row>
    <row r="15" spans="1:21" ht="77.25" thickTop="1" x14ac:dyDescent="0.2">
      <c r="C15" s="13"/>
      <c r="D15" s="19">
        <f>D14+1</f>
        <v>5</v>
      </c>
      <c r="E15" s="527" t="s">
        <v>320</v>
      </c>
      <c r="F15" s="107" t="s">
        <v>437</v>
      </c>
      <c r="G15" s="526" t="s">
        <v>321</v>
      </c>
      <c r="H15" s="557">
        <v>0</v>
      </c>
      <c r="I15" s="558">
        <v>56000</v>
      </c>
      <c r="J15" s="429"/>
      <c r="K15" s="14"/>
      <c r="L15" s="14"/>
      <c r="M15" s="441" t="s">
        <v>90</v>
      </c>
      <c r="N15" s="559">
        <f>SUM(N11:N14)</f>
        <v>95532105</v>
      </c>
      <c r="O15" s="31"/>
      <c r="R15" s="87"/>
      <c r="S15" s="87"/>
      <c r="T15" s="87"/>
      <c r="U15" s="87"/>
    </row>
    <row r="16" spans="1:21" ht="25.5" x14ac:dyDescent="0.2">
      <c r="C16" s="13"/>
      <c r="D16" s="89">
        <f t="shared" ref="D16:D81" si="0">D15+1</f>
        <v>6</v>
      </c>
      <c r="E16" s="527" t="s">
        <v>322</v>
      </c>
      <c r="F16" s="107" t="s">
        <v>438</v>
      </c>
      <c r="G16" s="526" t="s">
        <v>779</v>
      </c>
      <c r="H16" s="557">
        <v>-742500</v>
      </c>
      <c r="I16" s="558">
        <v>805892</v>
      </c>
      <c r="J16" s="429"/>
      <c r="K16" s="14"/>
      <c r="L16" s="14"/>
      <c r="M16" s="14"/>
      <c r="N16" s="14"/>
      <c r="O16" s="31"/>
    </row>
    <row r="17" spans="1:15" ht="76.5" x14ac:dyDescent="0.2">
      <c r="C17" s="13"/>
      <c r="D17" s="19">
        <f t="shared" si="0"/>
        <v>7</v>
      </c>
      <c r="E17" s="527" t="s">
        <v>412</v>
      </c>
      <c r="F17" s="107" t="s">
        <v>437</v>
      </c>
      <c r="G17" s="526" t="s">
        <v>780</v>
      </c>
      <c r="H17" s="557">
        <v>-48704</v>
      </c>
      <c r="I17" s="558">
        <v>4503538</v>
      </c>
      <c r="J17" s="429"/>
      <c r="K17" s="14"/>
      <c r="L17" s="14"/>
      <c r="M17" s="14"/>
      <c r="N17" s="14"/>
      <c r="O17" s="31"/>
    </row>
    <row r="18" spans="1:15" ht="38.25" x14ac:dyDescent="0.2">
      <c r="C18" s="13"/>
      <c r="D18" s="19">
        <f t="shared" si="0"/>
        <v>8</v>
      </c>
      <c r="E18" s="527" t="s">
        <v>323</v>
      </c>
      <c r="F18" s="107" t="s">
        <v>439</v>
      </c>
      <c r="G18" s="526" t="s">
        <v>781</v>
      </c>
      <c r="H18" s="557">
        <v>0</v>
      </c>
      <c r="I18" s="558">
        <v>0</v>
      </c>
      <c r="J18" s="429"/>
      <c r="K18" s="14"/>
      <c r="L18" s="14"/>
      <c r="M18" s="14"/>
      <c r="N18" s="14"/>
      <c r="O18" s="31"/>
    </row>
    <row r="19" spans="1:15" ht="38.25" x14ac:dyDescent="0.2">
      <c r="C19" s="13"/>
      <c r="D19" s="19">
        <f t="shared" si="0"/>
        <v>9</v>
      </c>
      <c r="E19" s="527" t="s">
        <v>324</v>
      </c>
      <c r="F19" s="107" t="s">
        <v>438</v>
      </c>
      <c r="G19" s="526" t="s">
        <v>782</v>
      </c>
      <c r="H19" s="557">
        <v>-1000</v>
      </c>
      <c r="I19" s="558">
        <v>1942187</v>
      </c>
      <c r="J19" s="429"/>
      <c r="K19" s="14"/>
      <c r="L19" s="14"/>
      <c r="M19" s="14"/>
      <c r="N19" s="14"/>
      <c r="O19" s="31"/>
    </row>
    <row r="20" spans="1:15" ht="25.5" x14ac:dyDescent="0.2">
      <c r="C20" s="13"/>
      <c r="D20" s="89">
        <f t="shared" si="0"/>
        <v>10</v>
      </c>
      <c r="E20" s="527" t="s">
        <v>325</v>
      </c>
      <c r="F20" s="107" t="s">
        <v>438</v>
      </c>
      <c r="G20" s="526" t="s">
        <v>783</v>
      </c>
      <c r="H20" s="557">
        <v>0</v>
      </c>
      <c r="I20" s="558">
        <v>473444.42</v>
      </c>
      <c r="J20" s="429"/>
      <c r="K20" s="14"/>
      <c r="L20" s="14"/>
      <c r="M20" s="14"/>
      <c r="N20" s="14"/>
      <c r="O20" s="31"/>
    </row>
    <row r="21" spans="1:15" ht="25.5" x14ac:dyDescent="0.2">
      <c r="C21" s="13"/>
      <c r="D21" s="19">
        <f t="shared" si="0"/>
        <v>11</v>
      </c>
      <c r="E21" s="527" t="s">
        <v>326</v>
      </c>
      <c r="F21" s="107" t="s">
        <v>438</v>
      </c>
      <c r="G21" s="526" t="s">
        <v>445</v>
      </c>
      <c r="H21" s="557">
        <v>0</v>
      </c>
      <c r="I21" s="558">
        <v>388463</v>
      </c>
      <c r="J21" s="429"/>
      <c r="K21" s="14"/>
      <c r="L21" s="14"/>
      <c r="M21" s="14"/>
      <c r="N21" s="14"/>
      <c r="O21" s="31"/>
    </row>
    <row r="22" spans="1:15" ht="51" x14ac:dyDescent="0.2">
      <c r="C22" s="13"/>
      <c r="D22" s="19">
        <f t="shared" si="0"/>
        <v>12</v>
      </c>
      <c r="E22" s="527" t="s">
        <v>413</v>
      </c>
      <c r="F22" s="107" t="s">
        <v>437</v>
      </c>
      <c r="G22" s="526" t="s">
        <v>446</v>
      </c>
      <c r="H22" s="557">
        <v>0</v>
      </c>
      <c r="I22" s="558">
        <v>2515549</v>
      </c>
      <c r="J22" s="429"/>
      <c r="K22" s="14"/>
      <c r="L22" s="14"/>
      <c r="M22" s="14"/>
      <c r="N22" s="14"/>
      <c r="O22" s="31"/>
    </row>
    <row r="23" spans="1:15" x14ac:dyDescent="0.2">
      <c r="C23" s="13"/>
      <c r="D23" s="89">
        <f t="shared" si="0"/>
        <v>13</v>
      </c>
      <c r="E23" s="527" t="s">
        <v>327</v>
      </c>
      <c r="F23" s="107" t="s">
        <v>438</v>
      </c>
      <c r="G23" s="105" t="s">
        <v>447</v>
      </c>
      <c r="H23" s="557">
        <v>-30000</v>
      </c>
      <c r="I23" s="558">
        <v>1072508</v>
      </c>
      <c r="J23" s="429"/>
      <c r="K23" s="14"/>
      <c r="L23" s="14"/>
      <c r="M23" s="14"/>
      <c r="N23" s="14"/>
      <c r="O23" s="31"/>
    </row>
    <row r="24" spans="1:15" ht="51" x14ac:dyDescent="0.2">
      <c r="C24" s="13"/>
      <c r="D24" s="19">
        <f t="shared" si="0"/>
        <v>14</v>
      </c>
      <c r="E24" s="527" t="s">
        <v>328</v>
      </c>
      <c r="F24" s="107" t="s">
        <v>437</v>
      </c>
      <c r="G24" s="526" t="s">
        <v>448</v>
      </c>
      <c r="H24" s="557">
        <v>-3619352.18</v>
      </c>
      <c r="I24" s="558">
        <v>4120754</v>
      </c>
      <c r="J24" s="429"/>
      <c r="K24" s="14"/>
      <c r="L24" s="14"/>
      <c r="M24" s="14"/>
      <c r="N24" s="14"/>
      <c r="O24" s="31"/>
    </row>
    <row r="25" spans="1:15" ht="38.25" x14ac:dyDescent="0.2">
      <c r="A25" s="6" t="s">
        <v>449</v>
      </c>
      <c r="C25" s="13"/>
      <c r="D25" s="19">
        <f t="shared" si="0"/>
        <v>15</v>
      </c>
      <c r="E25" s="527" t="s">
        <v>329</v>
      </c>
      <c r="F25" s="107" t="s">
        <v>439</v>
      </c>
      <c r="G25" s="526" t="s">
        <v>450</v>
      </c>
      <c r="H25" s="557">
        <v>-227222.71</v>
      </c>
      <c r="I25" s="558">
        <v>577592</v>
      </c>
      <c r="J25" s="429"/>
      <c r="K25" s="14"/>
      <c r="L25" s="14"/>
      <c r="M25" s="14"/>
      <c r="N25" s="14"/>
      <c r="O25" s="31"/>
    </row>
    <row r="26" spans="1:15" ht="25.5" x14ac:dyDescent="0.2">
      <c r="C26" s="13"/>
      <c r="D26" s="19">
        <f t="shared" si="0"/>
        <v>16</v>
      </c>
      <c r="E26" s="527" t="s">
        <v>414</v>
      </c>
      <c r="F26" s="107" t="s">
        <v>439</v>
      </c>
      <c r="G26" s="526" t="s">
        <v>452</v>
      </c>
      <c r="H26" s="557">
        <v>-82000</v>
      </c>
      <c r="I26" s="558">
        <v>789298</v>
      </c>
      <c r="J26" s="429"/>
      <c r="K26" s="14"/>
      <c r="L26" s="14"/>
      <c r="M26" s="14"/>
      <c r="N26" s="14"/>
      <c r="O26" s="31"/>
    </row>
    <row r="27" spans="1:15" ht="38.25" x14ac:dyDescent="0.2">
      <c r="C27" s="13"/>
      <c r="D27" s="89">
        <f t="shared" si="0"/>
        <v>17</v>
      </c>
      <c r="E27" s="527" t="s">
        <v>330</v>
      </c>
      <c r="F27" s="107" t="s">
        <v>437</v>
      </c>
      <c r="G27" s="526" t="s">
        <v>453</v>
      </c>
      <c r="H27" s="557">
        <v>-120680</v>
      </c>
      <c r="I27" s="558">
        <v>1274074</v>
      </c>
      <c r="J27" s="429"/>
      <c r="K27" s="14"/>
      <c r="L27" s="14"/>
      <c r="M27" s="14"/>
      <c r="N27" s="14"/>
      <c r="O27" s="31"/>
    </row>
    <row r="28" spans="1:15" ht="51" x14ac:dyDescent="0.2">
      <c r="C28" s="13"/>
      <c r="D28" s="19">
        <f t="shared" si="0"/>
        <v>18</v>
      </c>
      <c r="E28" s="527" t="s">
        <v>331</v>
      </c>
      <c r="F28" s="107" t="s">
        <v>439</v>
      </c>
      <c r="G28" s="526" t="s">
        <v>784</v>
      </c>
      <c r="H28" s="557">
        <v>-105000</v>
      </c>
      <c r="I28" s="558">
        <v>724320</v>
      </c>
      <c r="J28" s="429"/>
      <c r="K28" s="14"/>
      <c r="L28" s="14"/>
      <c r="M28" s="14"/>
      <c r="N28" s="14"/>
      <c r="O28" s="31"/>
    </row>
    <row r="29" spans="1:15" ht="51" x14ac:dyDescent="0.2">
      <c r="C29" s="13"/>
      <c r="D29" s="19">
        <f t="shared" si="0"/>
        <v>19</v>
      </c>
      <c r="E29" s="527" t="s">
        <v>332</v>
      </c>
      <c r="F29" s="107" t="s">
        <v>439</v>
      </c>
      <c r="G29" s="526" t="s">
        <v>454</v>
      </c>
      <c r="H29" s="557">
        <v>-263677</v>
      </c>
      <c r="I29" s="558">
        <v>691114</v>
      </c>
      <c r="J29" s="429"/>
      <c r="K29" s="14"/>
      <c r="L29" s="14"/>
      <c r="M29" s="14"/>
      <c r="N29" s="14"/>
      <c r="O29" s="31"/>
    </row>
    <row r="30" spans="1:15" ht="51" x14ac:dyDescent="0.2">
      <c r="C30" s="13"/>
      <c r="D30" s="19">
        <f t="shared" si="0"/>
        <v>20</v>
      </c>
      <c r="E30" s="527" t="s">
        <v>333</v>
      </c>
      <c r="F30" s="107" t="s">
        <v>438</v>
      </c>
      <c r="G30" s="526" t="s">
        <v>785</v>
      </c>
      <c r="H30" s="557">
        <v>0</v>
      </c>
      <c r="I30" s="558">
        <v>559612</v>
      </c>
      <c r="J30" s="429"/>
      <c r="K30" s="14"/>
      <c r="L30" s="14"/>
      <c r="M30" s="14"/>
      <c r="N30" s="14"/>
      <c r="O30" s="31"/>
    </row>
    <row r="31" spans="1:15" ht="25.5" x14ac:dyDescent="0.2">
      <c r="C31" s="13"/>
      <c r="D31" s="89">
        <f t="shared" si="0"/>
        <v>21</v>
      </c>
      <c r="E31" s="527" t="s">
        <v>334</v>
      </c>
      <c r="F31" s="107" t="s">
        <v>438</v>
      </c>
      <c r="G31" s="526" t="s">
        <v>455</v>
      </c>
      <c r="H31" s="557">
        <v>-41195</v>
      </c>
      <c r="I31" s="558">
        <v>721941</v>
      </c>
      <c r="J31" s="429"/>
      <c r="K31" s="14"/>
      <c r="L31" s="14"/>
      <c r="M31" s="14"/>
      <c r="N31" s="14"/>
      <c r="O31" s="31"/>
    </row>
    <row r="32" spans="1:15" ht="51" x14ac:dyDescent="0.2">
      <c r="C32" s="13"/>
      <c r="D32" s="19">
        <f t="shared" si="0"/>
        <v>22</v>
      </c>
      <c r="E32" s="527" t="s">
        <v>335</v>
      </c>
      <c r="F32" s="107" t="s">
        <v>437</v>
      </c>
      <c r="G32" s="526" t="s">
        <v>456</v>
      </c>
      <c r="H32" s="557">
        <v>-37840</v>
      </c>
      <c r="I32" s="558">
        <v>397895</v>
      </c>
      <c r="J32" s="429"/>
      <c r="K32" s="14"/>
      <c r="L32" s="14"/>
      <c r="M32" s="14"/>
      <c r="N32" s="14"/>
      <c r="O32" s="31"/>
    </row>
    <row r="33" spans="3:15" ht="38.25" x14ac:dyDescent="0.2">
      <c r="C33" s="13"/>
      <c r="D33" s="19">
        <f t="shared" si="0"/>
        <v>23</v>
      </c>
      <c r="E33" s="527" t="s">
        <v>440</v>
      </c>
      <c r="F33" s="107" t="s">
        <v>437</v>
      </c>
      <c r="G33" s="526" t="s">
        <v>786</v>
      </c>
      <c r="H33" s="557">
        <v>-23000</v>
      </c>
      <c r="I33" s="558">
        <v>881880</v>
      </c>
      <c r="J33" s="429"/>
      <c r="K33" s="14"/>
      <c r="L33" s="14"/>
      <c r="M33" s="14"/>
      <c r="N33" s="14"/>
      <c r="O33" s="31"/>
    </row>
    <row r="34" spans="3:15" ht="25.5" x14ac:dyDescent="0.2">
      <c r="C34" s="13"/>
      <c r="D34" s="19">
        <f>D33+1</f>
        <v>24</v>
      </c>
      <c r="E34" s="527" t="s">
        <v>336</v>
      </c>
      <c r="F34" s="107" t="s">
        <v>438</v>
      </c>
      <c r="G34" s="526" t="s">
        <v>457</v>
      </c>
      <c r="H34" s="557">
        <v>0</v>
      </c>
      <c r="I34" s="558">
        <v>1374530</v>
      </c>
      <c r="J34" s="429"/>
      <c r="K34" s="14"/>
      <c r="L34" s="14"/>
      <c r="M34" s="14"/>
      <c r="N34" s="14"/>
      <c r="O34" s="31"/>
    </row>
    <row r="35" spans="3:15" ht="76.5" x14ac:dyDescent="0.2">
      <c r="C35" s="13"/>
      <c r="D35" s="19">
        <f t="shared" si="0"/>
        <v>25</v>
      </c>
      <c r="E35" s="527" t="s">
        <v>337</v>
      </c>
      <c r="F35" s="107" t="s">
        <v>438</v>
      </c>
      <c r="G35" s="526" t="s">
        <v>458</v>
      </c>
      <c r="H35" s="557">
        <v>0</v>
      </c>
      <c r="I35" s="558">
        <v>536655</v>
      </c>
      <c r="J35" s="429"/>
      <c r="K35" s="14"/>
      <c r="L35" s="14"/>
      <c r="M35" s="14"/>
      <c r="N35" s="14"/>
      <c r="O35" s="31"/>
    </row>
    <row r="36" spans="3:15" ht="102" x14ac:dyDescent="0.2">
      <c r="C36" s="13"/>
      <c r="D36" s="19">
        <f t="shared" si="0"/>
        <v>26</v>
      </c>
      <c r="E36" s="527" t="s">
        <v>338</v>
      </c>
      <c r="F36" s="107" t="s">
        <v>438</v>
      </c>
      <c r="G36" s="526" t="s">
        <v>798</v>
      </c>
      <c r="H36" s="557">
        <v>0</v>
      </c>
      <c r="I36" s="558">
        <v>638035</v>
      </c>
      <c r="J36" s="429"/>
      <c r="K36" s="14"/>
      <c r="L36" s="14"/>
      <c r="M36" s="14"/>
      <c r="N36" s="14"/>
      <c r="O36" s="31"/>
    </row>
    <row r="37" spans="3:15" ht="38.25" x14ac:dyDescent="0.2">
      <c r="C37" s="13"/>
      <c r="D37" s="19">
        <f t="shared" si="0"/>
        <v>27</v>
      </c>
      <c r="E37" s="527" t="s">
        <v>339</v>
      </c>
      <c r="F37" s="107" t="s">
        <v>439</v>
      </c>
      <c r="G37" s="526" t="s">
        <v>787</v>
      </c>
      <c r="H37" s="557">
        <v>-4100</v>
      </c>
      <c r="I37" s="558">
        <v>3079962</v>
      </c>
      <c r="J37" s="429"/>
      <c r="K37" s="14"/>
      <c r="L37" s="14"/>
      <c r="M37" s="14"/>
      <c r="N37" s="14"/>
      <c r="O37" s="31"/>
    </row>
    <row r="38" spans="3:15" ht="38.25" x14ac:dyDescent="0.2">
      <c r="C38" s="13"/>
      <c r="D38" s="19">
        <f t="shared" si="0"/>
        <v>28</v>
      </c>
      <c r="E38" s="527" t="s">
        <v>340</v>
      </c>
      <c r="F38" s="107" t="s">
        <v>438</v>
      </c>
      <c r="G38" s="526" t="s">
        <v>788</v>
      </c>
      <c r="H38" s="557">
        <v>0</v>
      </c>
      <c r="I38" s="558">
        <v>677300</v>
      </c>
      <c r="J38" s="429"/>
      <c r="K38" s="14"/>
      <c r="L38" s="14"/>
      <c r="M38" s="14"/>
      <c r="N38" s="14"/>
      <c r="O38" s="31"/>
    </row>
    <row r="39" spans="3:15" ht="38.25" x14ac:dyDescent="0.2">
      <c r="C39" s="13"/>
      <c r="D39" s="89">
        <f t="shared" si="0"/>
        <v>29</v>
      </c>
      <c r="E39" s="527" t="s">
        <v>341</v>
      </c>
      <c r="F39" s="107" t="s">
        <v>438</v>
      </c>
      <c r="G39" s="526" t="s">
        <v>789</v>
      </c>
      <c r="H39" s="557">
        <v>-97300</v>
      </c>
      <c r="I39" s="558">
        <v>892600</v>
      </c>
      <c r="J39" s="429"/>
      <c r="K39" s="14"/>
      <c r="L39" s="14"/>
      <c r="M39" s="14"/>
      <c r="N39" s="14"/>
      <c r="O39" s="31"/>
    </row>
    <row r="40" spans="3:15" ht="25.5" x14ac:dyDescent="0.2">
      <c r="C40" s="13"/>
      <c r="D40" s="19">
        <f t="shared" si="0"/>
        <v>30</v>
      </c>
      <c r="E40" s="527" t="s">
        <v>342</v>
      </c>
      <c r="F40" s="107" t="s">
        <v>437</v>
      </c>
      <c r="G40" s="526" t="s">
        <v>459</v>
      </c>
      <c r="H40" s="557">
        <v>-665392</v>
      </c>
      <c r="I40" s="558">
        <v>1099646.83</v>
      </c>
      <c r="J40" s="429"/>
      <c r="K40" s="14"/>
      <c r="L40" s="14"/>
      <c r="M40" s="14"/>
      <c r="N40" s="14"/>
      <c r="O40" s="31"/>
    </row>
    <row r="41" spans="3:15" ht="38.25" x14ac:dyDescent="0.2">
      <c r="C41" s="13"/>
      <c r="D41" s="19">
        <f t="shared" si="0"/>
        <v>31</v>
      </c>
      <c r="E41" s="527" t="s">
        <v>343</v>
      </c>
      <c r="F41" s="107" t="s">
        <v>437</v>
      </c>
      <c r="G41" s="526" t="s">
        <v>790</v>
      </c>
      <c r="H41" s="557">
        <v>-318450</v>
      </c>
      <c r="I41" s="558">
        <v>1366678</v>
      </c>
      <c r="J41" s="429"/>
      <c r="K41" s="14"/>
      <c r="L41" s="14"/>
      <c r="M41" s="14"/>
      <c r="N41" s="14"/>
      <c r="O41" s="31"/>
    </row>
    <row r="42" spans="3:15" ht="63.75" x14ac:dyDescent="0.2">
      <c r="C42" s="13"/>
      <c r="D42" s="19">
        <f t="shared" si="0"/>
        <v>32</v>
      </c>
      <c r="E42" s="527" t="s">
        <v>344</v>
      </c>
      <c r="F42" s="107" t="s">
        <v>437</v>
      </c>
      <c r="G42" s="526" t="s">
        <v>460</v>
      </c>
      <c r="H42" s="557">
        <v>-75815</v>
      </c>
      <c r="I42" s="558">
        <v>114930</v>
      </c>
      <c r="J42" s="429"/>
      <c r="K42" s="14"/>
      <c r="L42" s="14"/>
      <c r="M42" s="14"/>
      <c r="N42" s="14"/>
      <c r="O42" s="31"/>
    </row>
    <row r="43" spans="3:15" ht="38.25" x14ac:dyDescent="0.2">
      <c r="C43" s="13"/>
      <c r="D43" s="89">
        <f t="shared" si="0"/>
        <v>33</v>
      </c>
      <c r="E43" s="527" t="s">
        <v>345</v>
      </c>
      <c r="F43" s="107" t="s">
        <v>438</v>
      </c>
      <c r="G43" s="526" t="s">
        <v>791</v>
      </c>
      <c r="H43" s="557">
        <v>-10788</v>
      </c>
      <c r="I43" s="558">
        <v>317390</v>
      </c>
      <c r="J43" s="429"/>
      <c r="K43" s="14"/>
      <c r="L43" s="14"/>
      <c r="M43" s="14"/>
      <c r="N43" s="14"/>
      <c r="O43" s="31"/>
    </row>
    <row r="44" spans="3:15" ht="38.25" x14ac:dyDescent="0.2">
      <c r="C44" s="13"/>
      <c r="D44" s="19">
        <f t="shared" si="0"/>
        <v>34</v>
      </c>
      <c r="E44" s="527" t="s">
        <v>346</v>
      </c>
      <c r="F44" s="107" t="s">
        <v>437</v>
      </c>
      <c r="G44" s="526" t="s">
        <v>461</v>
      </c>
      <c r="H44" s="557">
        <v>-7583381</v>
      </c>
      <c r="I44" s="558">
        <v>7578778</v>
      </c>
      <c r="J44" s="429"/>
      <c r="K44" s="14"/>
      <c r="L44" s="14"/>
      <c r="M44" s="14"/>
      <c r="N44" s="14"/>
      <c r="O44" s="31"/>
    </row>
    <row r="45" spans="3:15" ht="63.75" x14ac:dyDescent="0.2">
      <c r="C45" s="13"/>
      <c r="D45" s="19">
        <f t="shared" si="0"/>
        <v>35</v>
      </c>
      <c r="E45" s="527" t="s">
        <v>415</v>
      </c>
      <c r="F45" s="107" t="s">
        <v>437</v>
      </c>
      <c r="G45" s="526" t="s">
        <v>462</v>
      </c>
      <c r="H45" s="557">
        <v>-116000</v>
      </c>
      <c r="I45" s="558">
        <v>859325</v>
      </c>
      <c r="J45" s="429"/>
      <c r="K45" s="14"/>
      <c r="L45" s="14"/>
      <c r="M45" s="14"/>
      <c r="N45" s="14"/>
      <c r="O45" s="31"/>
    </row>
    <row r="46" spans="3:15" ht="25.5" x14ac:dyDescent="0.2">
      <c r="C46" s="13"/>
      <c r="D46" s="89">
        <f t="shared" si="0"/>
        <v>36</v>
      </c>
      <c r="E46" s="527" t="s">
        <v>347</v>
      </c>
      <c r="F46" s="107" t="s">
        <v>438</v>
      </c>
      <c r="G46" s="526" t="s">
        <v>463</v>
      </c>
      <c r="H46" s="557">
        <v>-94406</v>
      </c>
      <c r="I46" s="558">
        <v>2352579</v>
      </c>
      <c r="J46" s="429"/>
      <c r="K46" s="14"/>
      <c r="L46" s="14"/>
      <c r="M46" s="14"/>
      <c r="N46" s="14"/>
      <c r="O46" s="31"/>
    </row>
    <row r="47" spans="3:15" ht="38.25" x14ac:dyDescent="0.2">
      <c r="C47" s="13"/>
      <c r="D47" s="19">
        <f t="shared" si="0"/>
        <v>37</v>
      </c>
      <c r="E47" s="527" t="s">
        <v>348</v>
      </c>
      <c r="F47" s="107" t="s">
        <v>437</v>
      </c>
      <c r="G47" s="526" t="s">
        <v>464</v>
      </c>
      <c r="H47" s="557">
        <v>-85000</v>
      </c>
      <c r="I47" s="558">
        <v>281717</v>
      </c>
      <c r="J47" s="429"/>
      <c r="K47" s="14"/>
      <c r="L47" s="14"/>
      <c r="M47" s="14"/>
      <c r="N47" s="14"/>
      <c r="O47" s="31"/>
    </row>
    <row r="48" spans="3:15" ht="102" x14ac:dyDescent="0.2">
      <c r="C48" s="13"/>
      <c r="D48" s="19">
        <f t="shared" si="0"/>
        <v>38</v>
      </c>
      <c r="E48" s="527" t="s">
        <v>349</v>
      </c>
      <c r="F48" s="107" t="s">
        <v>438</v>
      </c>
      <c r="G48" s="526" t="s">
        <v>796</v>
      </c>
      <c r="H48" s="557">
        <v>-78122</v>
      </c>
      <c r="I48" s="558">
        <v>4806415</v>
      </c>
      <c r="J48" s="429"/>
      <c r="K48" s="14"/>
      <c r="L48" s="14"/>
      <c r="M48" s="14"/>
      <c r="N48" s="14"/>
      <c r="O48" s="31"/>
    </row>
    <row r="49" spans="3:18" ht="38.25" x14ac:dyDescent="0.2">
      <c r="C49" s="13"/>
      <c r="D49" s="19">
        <f t="shared" si="0"/>
        <v>39</v>
      </c>
      <c r="E49" s="527" t="s">
        <v>350</v>
      </c>
      <c r="F49" s="107" t="s">
        <v>437</v>
      </c>
      <c r="G49" s="526" t="s">
        <v>465</v>
      </c>
      <c r="H49" s="557">
        <v>0</v>
      </c>
      <c r="I49" s="558">
        <v>476670</v>
      </c>
      <c r="J49" s="429"/>
      <c r="K49" s="14"/>
      <c r="L49" s="14"/>
      <c r="M49" s="14"/>
      <c r="N49" s="14"/>
      <c r="O49" s="31"/>
    </row>
    <row r="50" spans="3:18" ht="63.75" x14ac:dyDescent="0.2">
      <c r="C50" s="13"/>
      <c r="D50" s="89">
        <f t="shared" si="0"/>
        <v>40</v>
      </c>
      <c r="E50" s="527" t="s">
        <v>416</v>
      </c>
      <c r="F50" s="107" t="s">
        <v>437</v>
      </c>
      <c r="G50" s="526" t="s">
        <v>466</v>
      </c>
      <c r="H50" s="557">
        <v>0</v>
      </c>
      <c r="I50" s="558">
        <v>2149293</v>
      </c>
      <c r="J50" s="429"/>
      <c r="K50" s="14"/>
      <c r="L50" s="14"/>
      <c r="M50" s="14"/>
      <c r="N50" s="14"/>
      <c r="O50" s="31"/>
    </row>
    <row r="51" spans="3:18" ht="76.5" x14ac:dyDescent="0.2">
      <c r="C51" s="13"/>
      <c r="D51" s="19">
        <f t="shared" si="0"/>
        <v>41</v>
      </c>
      <c r="E51" s="527" t="s">
        <v>417</v>
      </c>
      <c r="F51" s="107" t="s">
        <v>437</v>
      </c>
      <c r="G51" s="526" t="s">
        <v>797</v>
      </c>
      <c r="H51" s="557">
        <v>-576195.78</v>
      </c>
      <c r="I51" s="558">
        <v>1153358</v>
      </c>
      <c r="J51" s="429"/>
      <c r="K51" s="14"/>
      <c r="L51" s="14"/>
      <c r="M51" s="14"/>
      <c r="N51" s="14"/>
      <c r="O51" s="31"/>
    </row>
    <row r="52" spans="3:18" ht="25.5" x14ac:dyDescent="0.2">
      <c r="C52" s="13"/>
      <c r="D52" s="19">
        <f t="shared" si="0"/>
        <v>42</v>
      </c>
      <c r="E52" s="527" t="s">
        <v>418</v>
      </c>
      <c r="F52" s="107" t="s">
        <v>437</v>
      </c>
      <c r="G52" s="526" t="s">
        <v>467</v>
      </c>
      <c r="H52" s="557">
        <v>0</v>
      </c>
      <c r="I52" s="558">
        <v>492632</v>
      </c>
      <c r="J52" s="429"/>
      <c r="K52" s="14"/>
      <c r="L52" s="14"/>
      <c r="M52" s="14"/>
      <c r="N52" s="14"/>
      <c r="O52" s="31"/>
    </row>
    <row r="53" spans="3:18" ht="63.75" x14ac:dyDescent="0.2">
      <c r="C53" s="13"/>
      <c r="D53" s="19">
        <f t="shared" si="0"/>
        <v>43</v>
      </c>
      <c r="E53" s="527" t="s">
        <v>351</v>
      </c>
      <c r="F53" s="107" t="s">
        <v>437</v>
      </c>
      <c r="G53" s="526" t="s">
        <v>468</v>
      </c>
      <c r="H53" s="557">
        <v>-8573011.9900000002</v>
      </c>
      <c r="I53" s="558">
        <v>12064340.16</v>
      </c>
      <c r="J53" s="429"/>
      <c r="K53" s="14"/>
      <c r="L53" s="14"/>
      <c r="M53" s="14"/>
      <c r="N53" s="14"/>
      <c r="O53" s="31"/>
    </row>
    <row r="54" spans="3:18" ht="51" x14ac:dyDescent="0.2">
      <c r="C54" s="13"/>
      <c r="D54" s="89">
        <f t="shared" si="0"/>
        <v>44</v>
      </c>
      <c r="E54" s="527" t="s">
        <v>352</v>
      </c>
      <c r="F54" s="107" t="s">
        <v>438</v>
      </c>
      <c r="G54" s="526" t="s">
        <v>469</v>
      </c>
      <c r="H54" s="557">
        <v>-30000</v>
      </c>
      <c r="I54" s="558">
        <v>1966488</v>
      </c>
      <c r="J54" s="429"/>
      <c r="K54" s="14"/>
      <c r="L54" s="14"/>
      <c r="M54" s="14"/>
      <c r="N54" s="14"/>
      <c r="O54" s="31"/>
    </row>
    <row r="55" spans="3:18" ht="38.25" x14ac:dyDescent="0.2">
      <c r="C55" s="13"/>
      <c r="D55" s="19">
        <f t="shared" si="0"/>
        <v>45</v>
      </c>
      <c r="E55" s="527" t="s">
        <v>353</v>
      </c>
      <c r="F55" s="107" t="s">
        <v>438</v>
      </c>
      <c r="G55" s="526" t="s">
        <v>470</v>
      </c>
      <c r="H55" s="557">
        <v>-1958</v>
      </c>
      <c r="I55" s="558">
        <v>1859297</v>
      </c>
      <c r="J55" s="429"/>
      <c r="K55" s="14"/>
      <c r="L55" s="14"/>
      <c r="M55" s="14"/>
      <c r="N55" s="14"/>
      <c r="O55" s="31"/>
    </row>
    <row r="56" spans="3:18" ht="51" x14ac:dyDescent="0.2">
      <c r="C56" s="13"/>
      <c r="D56" s="19">
        <f t="shared" si="0"/>
        <v>46</v>
      </c>
      <c r="E56" s="527" t="s">
        <v>419</v>
      </c>
      <c r="F56" s="107" t="s">
        <v>439</v>
      </c>
      <c r="G56" s="526" t="s">
        <v>472</v>
      </c>
      <c r="H56" s="557">
        <v>0</v>
      </c>
      <c r="I56" s="558">
        <v>234308</v>
      </c>
      <c r="J56" s="429"/>
      <c r="K56" s="14"/>
      <c r="L56" s="14"/>
      <c r="M56" s="14"/>
      <c r="N56" s="14"/>
      <c r="O56" s="31"/>
    </row>
    <row r="57" spans="3:18" ht="51" x14ac:dyDescent="0.2">
      <c r="C57" s="13"/>
      <c r="D57" s="89">
        <f t="shared" si="0"/>
        <v>47</v>
      </c>
      <c r="E57" s="527" t="s">
        <v>354</v>
      </c>
      <c r="F57" s="107" t="s">
        <v>438</v>
      </c>
      <c r="G57" s="526" t="s">
        <v>473</v>
      </c>
      <c r="H57" s="557">
        <v>0</v>
      </c>
      <c r="I57" s="558">
        <v>336637</v>
      </c>
      <c r="J57" s="429"/>
      <c r="K57" s="14"/>
      <c r="L57" s="14"/>
      <c r="M57" s="14"/>
      <c r="N57" s="14"/>
      <c r="O57" s="31"/>
    </row>
    <row r="58" spans="3:18" ht="25.5" x14ac:dyDescent="0.2">
      <c r="C58" s="13"/>
      <c r="D58" s="19">
        <f t="shared" si="0"/>
        <v>48</v>
      </c>
      <c r="E58" s="527" t="s">
        <v>355</v>
      </c>
      <c r="F58" s="107" t="s">
        <v>437</v>
      </c>
      <c r="G58" s="526" t="s">
        <v>474</v>
      </c>
      <c r="H58" s="557">
        <v>-14813190</v>
      </c>
      <c r="I58" s="558">
        <v>14999016</v>
      </c>
      <c r="J58" s="429"/>
      <c r="K58" s="14"/>
      <c r="L58" s="14"/>
      <c r="M58" s="14"/>
      <c r="N58" s="14"/>
      <c r="O58" s="31"/>
    </row>
    <row r="59" spans="3:18" ht="76.5" x14ac:dyDescent="0.2">
      <c r="C59" s="13"/>
      <c r="D59" s="19">
        <f t="shared" si="0"/>
        <v>49</v>
      </c>
      <c r="E59" s="527" t="s">
        <v>356</v>
      </c>
      <c r="F59" s="107" t="s">
        <v>437</v>
      </c>
      <c r="G59" s="526" t="s">
        <v>475</v>
      </c>
      <c r="H59" s="557">
        <v>-62909</v>
      </c>
      <c r="I59" s="558">
        <v>3671057</v>
      </c>
      <c r="J59" s="429"/>
      <c r="K59" s="14"/>
      <c r="L59" s="14"/>
      <c r="M59" s="14"/>
      <c r="N59" s="14"/>
      <c r="O59" s="31"/>
      <c r="R59" s="14"/>
    </row>
    <row r="60" spans="3:18" ht="38.25" x14ac:dyDescent="0.2">
      <c r="C60" s="13"/>
      <c r="D60" s="19">
        <f t="shared" si="0"/>
        <v>50</v>
      </c>
      <c r="E60" s="527" t="s">
        <v>420</v>
      </c>
      <c r="F60" s="107" t="s">
        <v>437</v>
      </c>
      <c r="G60" s="526" t="s">
        <v>476</v>
      </c>
      <c r="H60" s="557">
        <v>0</v>
      </c>
      <c r="I60" s="558">
        <v>979777</v>
      </c>
      <c r="J60" s="429"/>
      <c r="K60" s="14"/>
      <c r="L60" s="14"/>
      <c r="M60" s="14"/>
      <c r="N60" s="14"/>
      <c r="O60" s="31"/>
    </row>
    <row r="61" spans="3:18" ht="38.25" x14ac:dyDescent="0.2">
      <c r="C61" s="13"/>
      <c r="D61" s="89">
        <f t="shared" si="0"/>
        <v>51</v>
      </c>
      <c r="E61" s="527" t="s">
        <v>357</v>
      </c>
      <c r="F61" s="107" t="s">
        <v>437</v>
      </c>
      <c r="G61" s="526" t="s">
        <v>477</v>
      </c>
      <c r="H61" s="557">
        <v>-20000</v>
      </c>
      <c r="I61" s="558">
        <v>4441688</v>
      </c>
      <c r="J61" s="429"/>
      <c r="K61" s="14"/>
      <c r="L61" s="14"/>
      <c r="M61" s="14"/>
      <c r="N61" s="14"/>
      <c r="O61" s="31"/>
    </row>
    <row r="62" spans="3:18" ht="63.75" x14ac:dyDescent="0.2">
      <c r="C62" s="13"/>
      <c r="D62" s="19">
        <f t="shared" si="0"/>
        <v>52</v>
      </c>
      <c r="E62" s="527" t="s">
        <v>358</v>
      </c>
      <c r="F62" s="107" t="s">
        <v>438</v>
      </c>
      <c r="G62" s="526" t="s">
        <v>794</v>
      </c>
      <c r="H62" s="557">
        <v>-3500</v>
      </c>
      <c r="I62" s="558">
        <v>287477</v>
      </c>
      <c r="J62" s="429"/>
      <c r="K62" s="14"/>
      <c r="L62" s="14"/>
      <c r="M62" s="14"/>
      <c r="N62" s="14"/>
      <c r="O62" s="31"/>
    </row>
    <row r="63" spans="3:18" ht="63.75" x14ac:dyDescent="0.2">
      <c r="C63" s="13"/>
      <c r="D63" s="19">
        <f t="shared" si="0"/>
        <v>53</v>
      </c>
      <c r="E63" s="527" t="s">
        <v>359</v>
      </c>
      <c r="F63" s="107" t="s">
        <v>437</v>
      </c>
      <c r="G63" s="526" t="s">
        <v>478</v>
      </c>
      <c r="H63" s="557">
        <v>0</v>
      </c>
      <c r="I63" s="558">
        <v>5319997</v>
      </c>
      <c r="J63" s="429"/>
      <c r="K63" s="14"/>
      <c r="L63" s="14"/>
      <c r="M63" s="14"/>
      <c r="N63" s="14"/>
      <c r="O63" s="31"/>
    </row>
    <row r="64" spans="3:18" ht="63.75" x14ac:dyDescent="0.2">
      <c r="C64" s="13"/>
      <c r="D64" s="19">
        <f t="shared" si="0"/>
        <v>54</v>
      </c>
      <c r="E64" s="527" t="s">
        <v>360</v>
      </c>
      <c r="F64" s="107" t="s">
        <v>437</v>
      </c>
      <c r="G64" s="526" t="s">
        <v>795</v>
      </c>
      <c r="H64" s="557">
        <v>-2582400</v>
      </c>
      <c r="I64" s="558">
        <v>3112976</v>
      </c>
      <c r="J64" s="429"/>
      <c r="K64" s="14"/>
      <c r="L64" s="14"/>
      <c r="M64" s="14"/>
      <c r="N64" s="14"/>
      <c r="O64" s="31"/>
    </row>
    <row r="65" spans="3:21" ht="38.25" x14ac:dyDescent="0.2">
      <c r="C65" s="13"/>
      <c r="D65" s="89">
        <f t="shared" si="0"/>
        <v>55</v>
      </c>
      <c r="E65" s="527" t="s">
        <v>421</v>
      </c>
      <c r="F65" s="107" t="s">
        <v>438</v>
      </c>
      <c r="G65" s="526" t="s">
        <v>479</v>
      </c>
      <c r="H65" s="557">
        <v>-439000</v>
      </c>
      <c r="I65" s="558">
        <v>241988</v>
      </c>
      <c r="J65" s="429"/>
      <c r="K65" s="14"/>
      <c r="L65" s="14"/>
      <c r="M65" s="14"/>
      <c r="N65" s="14"/>
      <c r="O65" s="31"/>
    </row>
    <row r="66" spans="3:21" ht="25.5" x14ac:dyDescent="0.2">
      <c r="C66" s="13"/>
      <c r="D66" s="89">
        <f t="shared" si="0"/>
        <v>56</v>
      </c>
      <c r="E66" s="527" t="s">
        <v>441</v>
      </c>
      <c r="F66" s="107" t="s">
        <v>438</v>
      </c>
      <c r="G66" s="526" t="s">
        <v>929</v>
      </c>
      <c r="H66" s="557">
        <v>-16000</v>
      </c>
      <c r="I66" s="558">
        <v>555471</v>
      </c>
      <c r="J66" s="429"/>
      <c r="K66" s="14"/>
      <c r="L66" s="14"/>
      <c r="M66" s="14"/>
      <c r="N66" s="14"/>
      <c r="O66" s="31"/>
    </row>
    <row r="67" spans="3:21" ht="51" x14ac:dyDescent="0.2">
      <c r="C67" s="13"/>
      <c r="D67" s="89">
        <f t="shared" si="0"/>
        <v>57</v>
      </c>
      <c r="E67" s="527" t="s">
        <v>422</v>
      </c>
      <c r="F67" s="107" t="s">
        <v>437</v>
      </c>
      <c r="G67" s="526" t="s">
        <v>481</v>
      </c>
      <c r="H67" s="557">
        <v>-3190515</v>
      </c>
      <c r="I67" s="558">
        <v>7233554</v>
      </c>
      <c r="J67" s="429"/>
      <c r="K67" s="14"/>
      <c r="L67" s="14"/>
      <c r="M67" s="14"/>
      <c r="N67" s="14"/>
      <c r="O67" s="31"/>
    </row>
    <row r="68" spans="3:21" ht="38.25" x14ac:dyDescent="0.2">
      <c r="C68" s="13"/>
      <c r="D68" s="19">
        <f t="shared" si="0"/>
        <v>58</v>
      </c>
      <c r="E68" s="527" t="s">
        <v>361</v>
      </c>
      <c r="F68" s="107" t="s">
        <v>438</v>
      </c>
      <c r="G68" s="526" t="s">
        <v>482</v>
      </c>
      <c r="H68" s="557">
        <v>-27000</v>
      </c>
      <c r="I68" s="558">
        <v>2656332</v>
      </c>
      <c r="J68" s="429"/>
      <c r="K68" s="14"/>
      <c r="L68" s="14"/>
      <c r="M68" s="14"/>
      <c r="N68" s="14"/>
      <c r="O68" s="31"/>
    </row>
    <row r="69" spans="3:21" ht="76.5" x14ac:dyDescent="0.2">
      <c r="C69" s="13"/>
      <c r="D69" s="89">
        <f t="shared" si="0"/>
        <v>59</v>
      </c>
      <c r="E69" s="527" t="s">
        <v>362</v>
      </c>
      <c r="F69" s="107" t="s">
        <v>438</v>
      </c>
      <c r="G69" s="526" t="s">
        <v>483</v>
      </c>
      <c r="H69" s="557">
        <v>-691178</v>
      </c>
      <c r="I69" s="558">
        <v>4113382.96</v>
      </c>
      <c r="J69" s="429"/>
      <c r="K69" s="14"/>
      <c r="L69" s="14"/>
      <c r="M69" s="14"/>
      <c r="N69" s="14"/>
      <c r="O69" s="31"/>
    </row>
    <row r="70" spans="3:21" ht="51" x14ac:dyDescent="0.2">
      <c r="C70" s="13"/>
      <c r="D70" s="19">
        <f t="shared" si="0"/>
        <v>60</v>
      </c>
      <c r="E70" s="527" t="s">
        <v>423</v>
      </c>
      <c r="F70" s="107" t="s">
        <v>438</v>
      </c>
      <c r="G70" s="526" t="s">
        <v>484</v>
      </c>
      <c r="H70" s="557">
        <v>0</v>
      </c>
      <c r="I70" s="558">
        <v>230956</v>
      </c>
      <c r="J70" s="429"/>
      <c r="K70" s="14"/>
      <c r="L70" s="14"/>
      <c r="M70" s="14"/>
      <c r="N70" s="14"/>
      <c r="O70" s="31"/>
    </row>
    <row r="71" spans="3:21" ht="38.25" x14ac:dyDescent="0.2">
      <c r="C71" s="13"/>
      <c r="D71" s="19">
        <f t="shared" si="0"/>
        <v>61</v>
      </c>
      <c r="E71" s="527" t="s">
        <v>363</v>
      </c>
      <c r="F71" s="107" t="s">
        <v>437</v>
      </c>
      <c r="G71" s="526" t="s">
        <v>485</v>
      </c>
      <c r="H71" s="557">
        <v>-143070</v>
      </c>
      <c r="I71" s="558">
        <v>11004283</v>
      </c>
      <c r="J71" s="429"/>
      <c r="K71" s="14"/>
      <c r="L71" s="14"/>
      <c r="M71" s="14"/>
      <c r="N71" s="14"/>
      <c r="O71" s="31"/>
    </row>
    <row r="72" spans="3:21" ht="25.5" x14ac:dyDescent="0.2">
      <c r="C72" s="13"/>
      <c r="D72" s="89">
        <f t="shared" si="0"/>
        <v>62</v>
      </c>
      <c r="E72" s="527" t="s">
        <v>424</v>
      </c>
      <c r="F72" s="107" t="s">
        <v>438</v>
      </c>
      <c r="G72" s="526" t="s">
        <v>487</v>
      </c>
      <c r="H72" s="557">
        <v>0</v>
      </c>
      <c r="I72" s="558">
        <v>645860</v>
      </c>
      <c r="J72" s="429"/>
      <c r="K72" s="14"/>
      <c r="L72" s="14"/>
      <c r="M72" s="14"/>
      <c r="N72" s="14"/>
      <c r="O72" s="31"/>
    </row>
    <row r="73" spans="3:21" ht="25.5" x14ac:dyDescent="0.2">
      <c r="C73" s="13"/>
      <c r="D73" s="19">
        <f t="shared" si="0"/>
        <v>63</v>
      </c>
      <c r="E73" s="527" t="s">
        <v>364</v>
      </c>
      <c r="F73" s="107" t="s">
        <v>438</v>
      </c>
      <c r="G73" s="526" t="s">
        <v>488</v>
      </c>
      <c r="H73" s="557">
        <v>-20</v>
      </c>
      <c r="I73" s="558">
        <v>635672</v>
      </c>
      <c r="J73" s="429"/>
      <c r="K73" s="14"/>
      <c r="L73" s="14"/>
      <c r="M73" s="14"/>
      <c r="N73" s="14"/>
      <c r="O73" s="31"/>
    </row>
    <row r="74" spans="3:21" ht="38.25" x14ac:dyDescent="0.2">
      <c r="C74" s="13"/>
      <c r="D74" s="19">
        <f t="shared" si="0"/>
        <v>64</v>
      </c>
      <c r="E74" s="527" t="s">
        <v>425</v>
      </c>
      <c r="F74" s="107" t="s">
        <v>438</v>
      </c>
      <c r="G74" s="526" t="s">
        <v>489</v>
      </c>
      <c r="H74" s="557">
        <v>0</v>
      </c>
      <c r="I74" s="558">
        <v>207310.02</v>
      </c>
      <c r="J74" s="429"/>
      <c r="K74" s="14"/>
      <c r="L74" s="14"/>
      <c r="M74" s="14"/>
      <c r="N74" s="14"/>
      <c r="O74" s="31"/>
    </row>
    <row r="75" spans="3:21" ht="38.25" x14ac:dyDescent="0.2">
      <c r="C75" s="13"/>
      <c r="D75" s="89">
        <f t="shared" si="0"/>
        <v>65</v>
      </c>
      <c r="E75" s="527" t="s">
        <v>365</v>
      </c>
      <c r="F75" s="107" t="s">
        <v>437</v>
      </c>
      <c r="G75" s="526" t="s">
        <v>490</v>
      </c>
      <c r="H75" s="557">
        <v>-1822844.97</v>
      </c>
      <c r="I75" s="558">
        <v>2044070.8399999999</v>
      </c>
      <c r="J75" s="429"/>
      <c r="K75" s="14"/>
      <c r="L75" s="14"/>
      <c r="M75" s="14"/>
      <c r="N75" s="14"/>
      <c r="O75" s="31"/>
    </row>
    <row r="76" spans="3:21" ht="63.75" x14ac:dyDescent="0.2">
      <c r="C76" s="13"/>
      <c r="D76" s="19">
        <f t="shared" si="0"/>
        <v>66</v>
      </c>
      <c r="E76" s="527" t="s">
        <v>366</v>
      </c>
      <c r="F76" s="107" t="s">
        <v>437</v>
      </c>
      <c r="G76" s="526" t="s">
        <v>491</v>
      </c>
      <c r="H76" s="557">
        <v>-1021649</v>
      </c>
      <c r="I76" s="558">
        <v>2358908.69</v>
      </c>
      <c r="J76" s="429"/>
      <c r="K76" s="14"/>
      <c r="L76" s="14"/>
      <c r="M76" s="14"/>
      <c r="N76" s="14"/>
      <c r="O76" s="31"/>
    </row>
    <row r="77" spans="3:21" ht="63.75" x14ac:dyDescent="0.2">
      <c r="C77" s="13"/>
      <c r="D77" s="19">
        <f t="shared" si="0"/>
        <v>67</v>
      </c>
      <c r="E77" s="527" t="s">
        <v>367</v>
      </c>
      <c r="F77" s="107" t="s">
        <v>437</v>
      </c>
      <c r="G77" s="526" t="s">
        <v>492</v>
      </c>
      <c r="H77" s="557">
        <v>0</v>
      </c>
      <c r="I77" s="558">
        <v>3916764</v>
      </c>
      <c r="J77" s="429"/>
      <c r="K77" s="14"/>
      <c r="L77" s="14"/>
      <c r="M77" s="14"/>
      <c r="N77" s="14"/>
      <c r="O77" s="31"/>
    </row>
    <row r="78" spans="3:21" ht="51" x14ac:dyDescent="0.2">
      <c r="C78" s="13"/>
      <c r="D78" s="89">
        <f t="shared" si="0"/>
        <v>68</v>
      </c>
      <c r="E78" s="527" t="s">
        <v>426</v>
      </c>
      <c r="F78" s="107" t="s">
        <v>437</v>
      </c>
      <c r="G78" s="526" t="s">
        <v>493</v>
      </c>
      <c r="H78" s="557">
        <v>-2885074</v>
      </c>
      <c r="I78" s="558">
        <v>2976770</v>
      </c>
      <c r="J78" s="429"/>
      <c r="K78" s="14"/>
      <c r="L78" s="14"/>
      <c r="M78" s="14"/>
      <c r="N78" s="14"/>
      <c r="O78" s="31"/>
    </row>
    <row r="79" spans="3:21" ht="25.5" x14ac:dyDescent="0.2">
      <c r="C79" s="13"/>
      <c r="D79" s="19">
        <f t="shared" si="0"/>
        <v>69</v>
      </c>
      <c r="E79" s="527" t="s">
        <v>368</v>
      </c>
      <c r="F79" s="107" t="s">
        <v>437</v>
      </c>
      <c r="G79" s="526" t="s">
        <v>494</v>
      </c>
      <c r="H79" s="557">
        <v>0</v>
      </c>
      <c r="I79" s="558">
        <v>517562</v>
      </c>
      <c r="J79" s="429"/>
      <c r="K79" s="14"/>
      <c r="L79" s="14"/>
      <c r="M79" s="14"/>
      <c r="N79" s="14"/>
      <c r="O79" s="31"/>
      <c r="U79" s="54"/>
    </row>
    <row r="80" spans="3:21" ht="63.75" x14ac:dyDescent="0.2">
      <c r="C80" s="13"/>
      <c r="D80" s="19">
        <f t="shared" si="0"/>
        <v>70</v>
      </c>
      <c r="E80" s="527" t="s">
        <v>369</v>
      </c>
      <c r="F80" s="107" t="s">
        <v>438</v>
      </c>
      <c r="G80" s="526" t="s">
        <v>495</v>
      </c>
      <c r="H80" s="557">
        <v>-41000</v>
      </c>
      <c r="I80" s="558">
        <v>1103077</v>
      </c>
      <c r="J80" s="429"/>
      <c r="K80" s="14"/>
      <c r="L80" s="14"/>
      <c r="M80" s="14"/>
      <c r="N80" s="14"/>
      <c r="O80" s="31"/>
      <c r="U80" s="54"/>
    </row>
    <row r="81" spans="3:21" ht="38.25" x14ac:dyDescent="0.2">
      <c r="C81" s="13"/>
      <c r="D81" s="89">
        <f t="shared" si="0"/>
        <v>71</v>
      </c>
      <c r="E81" s="527" t="s">
        <v>427</v>
      </c>
      <c r="F81" s="107" t="s">
        <v>437</v>
      </c>
      <c r="G81" s="526" t="s">
        <v>497</v>
      </c>
      <c r="H81" s="557">
        <v>-167860</v>
      </c>
      <c r="I81" s="558">
        <v>9621140</v>
      </c>
      <c r="J81" s="429"/>
      <c r="K81" s="14"/>
      <c r="L81" s="14"/>
      <c r="M81" s="14"/>
      <c r="N81" s="14"/>
      <c r="O81" s="31"/>
      <c r="U81" s="54"/>
    </row>
    <row r="82" spans="3:21" ht="38.25" x14ac:dyDescent="0.2">
      <c r="C82" s="13"/>
      <c r="D82" s="19">
        <f t="shared" ref="D82:D145" si="1">D81+1</f>
        <v>72</v>
      </c>
      <c r="E82" s="527" t="s">
        <v>370</v>
      </c>
      <c r="F82" s="107" t="s">
        <v>437</v>
      </c>
      <c r="G82" s="526" t="s">
        <v>498</v>
      </c>
      <c r="H82" s="557">
        <v>-622719</v>
      </c>
      <c r="I82" s="558">
        <v>2609737</v>
      </c>
      <c r="J82" s="429"/>
      <c r="K82" s="14"/>
      <c r="L82" s="14"/>
      <c r="M82" s="14"/>
      <c r="N82" s="14"/>
      <c r="O82" s="31"/>
      <c r="U82" s="54"/>
    </row>
    <row r="83" spans="3:21" ht="114.75" x14ac:dyDescent="0.2">
      <c r="C83" s="13"/>
      <c r="D83" s="19">
        <f t="shared" si="1"/>
        <v>73</v>
      </c>
      <c r="E83" s="527" t="s">
        <v>428</v>
      </c>
      <c r="F83" s="107" t="s">
        <v>437</v>
      </c>
      <c r="G83" s="526" t="s">
        <v>792</v>
      </c>
      <c r="H83" s="557">
        <v>-2727317</v>
      </c>
      <c r="I83" s="558">
        <v>4513746</v>
      </c>
      <c r="J83" s="429"/>
      <c r="K83" s="14"/>
      <c r="L83" s="14"/>
      <c r="M83" s="14"/>
      <c r="N83" s="14"/>
      <c r="O83" s="31"/>
      <c r="U83" s="54"/>
    </row>
    <row r="84" spans="3:21" ht="38.25" x14ac:dyDescent="0.2">
      <c r="C84" s="13"/>
      <c r="D84" s="89">
        <f t="shared" si="1"/>
        <v>74</v>
      </c>
      <c r="E84" s="527" t="s">
        <v>429</v>
      </c>
      <c r="F84" s="107" t="s">
        <v>438</v>
      </c>
      <c r="G84" s="526" t="s">
        <v>500</v>
      </c>
      <c r="H84" s="557">
        <v>0</v>
      </c>
      <c r="I84" s="558">
        <v>276751</v>
      </c>
      <c r="J84" s="429"/>
      <c r="K84" s="14"/>
      <c r="L84" s="14"/>
      <c r="M84" s="14"/>
      <c r="N84" s="14"/>
      <c r="O84" s="31"/>
      <c r="U84" s="54"/>
    </row>
    <row r="85" spans="3:21" ht="38.25" x14ac:dyDescent="0.2">
      <c r="C85" s="13"/>
      <c r="D85" s="19">
        <f t="shared" si="1"/>
        <v>75</v>
      </c>
      <c r="E85" s="527" t="s">
        <v>371</v>
      </c>
      <c r="F85" s="107" t="s">
        <v>437</v>
      </c>
      <c r="G85" s="526" t="s">
        <v>501</v>
      </c>
      <c r="H85" s="557">
        <v>-256752</v>
      </c>
      <c r="I85" s="558">
        <v>1110397</v>
      </c>
      <c r="J85" s="429"/>
      <c r="K85" s="14"/>
      <c r="L85" s="14"/>
      <c r="M85" s="14"/>
      <c r="N85" s="14"/>
      <c r="O85" s="31"/>
      <c r="U85" s="54"/>
    </row>
    <row r="86" spans="3:21" ht="38.25" x14ac:dyDescent="0.2">
      <c r="C86" s="13"/>
      <c r="D86" s="19">
        <f t="shared" si="1"/>
        <v>76</v>
      </c>
      <c r="E86" s="527" t="s">
        <v>372</v>
      </c>
      <c r="F86" s="107" t="s">
        <v>437</v>
      </c>
      <c r="G86" s="526" t="s">
        <v>502</v>
      </c>
      <c r="H86" s="557">
        <v>-1235650</v>
      </c>
      <c r="I86" s="558">
        <v>3734978</v>
      </c>
      <c r="J86" s="429"/>
      <c r="K86" s="14"/>
      <c r="L86" s="14"/>
      <c r="M86" s="14"/>
      <c r="N86" s="14"/>
      <c r="O86" s="31"/>
      <c r="U86" s="54"/>
    </row>
    <row r="87" spans="3:21" ht="63.75" x14ac:dyDescent="0.2">
      <c r="C87" s="13"/>
      <c r="D87" s="89">
        <f t="shared" si="1"/>
        <v>77</v>
      </c>
      <c r="E87" s="527" t="s">
        <v>373</v>
      </c>
      <c r="F87" s="107" t="s">
        <v>437</v>
      </c>
      <c r="G87" s="526" t="s">
        <v>503</v>
      </c>
      <c r="H87" s="557">
        <v>-200000</v>
      </c>
      <c r="I87" s="558">
        <v>503249</v>
      </c>
      <c r="J87" s="429"/>
      <c r="K87" s="14"/>
      <c r="L87" s="14"/>
      <c r="M87" s="14"/>
      <c r="N87" s="14"/>
      <c r="O87" s="31"/>
      <c r="U87" s="54"/>
    </row>
    <row r="88" spans="3:21" ht="38.25" x14ac:dyDescent="0.2">
      <c r="C88" s="13"/>
      <c r="D88" s="19">
        <f t="shared" si="1"/>
        <v>78</v>
      </c>
      <c r="E88" s="527" t="s">
        <v>430</v>
      </c>
      <c r="F88" s="107" t="s">
        <v>438</v>
      </c>
      <c r="G88" s="526" t="s">
        <v>505</v>
      </c>
      <c r="H88" s="557">
        <v>0</v>
      </c>
      <c r="I88" s="558">
        <v>667497</v>
      </c>
      <c r="J88" s="429"/>
      <c r="K88" s="14"/>
      <c r="L88" s="14"/>
      <c r="M88" s="14"/>
      <c r="N88" s="14"/>
      <c r="O88" s="31"/>
      <c r="U88" s="54"/>
    </row>
    <row r="89" spans="3:21" ht="76.5" x14ac:dyDescent="0.2">
      <c r="C89" s="13"/>
      <c r="D89" s="19">
        <f t="shared" si="1"/>
        <v>79</v>
      </c>
      <c r="E89" s="527" t="s">
        <v>374</v>
      </c>
      <c r="F89" s="107" t="s">
        <v>437</v>
      </c>
      <c r="G89" s="526" t="s">
        <v>506</v>
      </c>
      <c r="H89" s="557">
        <v>-15548</v>
      </c>
      <c r="I89" s="558">
        <v>1099071</v>
      </c>
      <c r="J89" s="429"/>
      <c r="K89" s="14"/>
      <c r="L89" s="14"/>
      <c r="M89" s="14"/>
      <c r="N89" s="14"/>
      <c r="O89" s="31"/>
      <c r="U89" s="54"/>
    </row>
    <row r="90" spans="3:21" ht="51" x14ac:dyDescent="0.2">
      <c r="C90" s="13"/>
      <c r="D90" s="89">
        <f t="shared" si="1"/>
        <v>80</v>
      </c>
      <c r="E90" s="527" t="s">
        <v>375</v>
      </c>
      <c r="F90" s="107" t="s">
        <v>437</v>
      </c>
      <c r="G90" s="526" t="s">
        <v>507</v>
      </c>
      <c r="H90" s="557">
        <v>1</v>
      </c>
      <c r="I90" s="558">
        <v>880791</v>
      </c>
      <c r="J90" s="429"/>
      <c r="K90" s="14"/>
      <c r="L90" s="14"/>
      <c r="M90" s="14"/>
      <c r="N90" s="14"/>
      <c r="O90" s="31"/>
      <c r="U90" s="54"/>
    </row>
    <row r="91" spans="3:21" ht="25.5" x14ac:dyDescent="0.2">
      <c r="C91" s="13"/>
      <c r="D91" s="19">
        <f t="shared" si="1"/>
        <v>81</v>
      </c>
      <c r="E91" s="527" t="s">
        <v>431</v>
      </c>
      <c r="F91" s="107" t="s">
        <v>437</v>
      </c>
      <c r="G91" s="526" t="s">
        <v>376</v>
      </c>
      <c r="H91" s="557">
        <v>-2550682</v>
      </c>
      <c r="I91" s="558">
        <v>686910</v>
      </c>
      <c r="J91" s="429"/>
      <c r="K91" s="14"/>
      <c r="L91" s="14"/>
      <c r="M91" s="14"/>
      <c r="N91" s="14"/>
      <c r="O91" s="31"/>
      <c r="U91" s="54"/>
    </row>
    <row r="92" spans="3:21" ht="63.75" x14ac:dyDescent="0.2">
      <c r="C92" s="13"/>
      <c r="D92" s="19">
        <f t="shared" si="1"/>
        <v>82</v>
      </c>
      <c r="E92" s="527" t="s">
        <v>377</v>
      </c>
      <c r="F92" s="107" t="s">
        <v>437</v>
      </c>
      <c r="G92" s="526" t="s">
        <v>793</v>
      </c>
      <c r="H92" s="557">
        <v>-225195</v>
      </c>
      <c r="I92" s="558">
        <v>649999.73</v>
      </c>
      <c r="J92" s="429"/>
      <c r="K92" s="14"/>
      <c r="L92" s="14"/>
      <c r="M92" s="14"/>
      <c r="N92" s="14"/>
      <c r="O92" s="31"/>
      <c r="U92" s="54"/>
    </row>
    <row r="93" spans="3:21" ht="51" x14ac:dyDescent="0.2">
      <c r="C93" s="13"/>
      <c r="D93" s="89">
        <f t="shared" si="1"/>
        <v>83</v>
      </c>
      <c r="E93" s="527" t="s">
        <v>378</v>
      </c>
      <c r="F93" s="107" t="s">
        <v>437</v>
      </c>
      <c r="G93" s="526" t="s">
        <v>508</v>
      </c>
      <c r="H93" s="557">
        <v>-520054</v>
      </c>
      <c r="I93" s="558">
        <v>1656433</v>
      </c>
      <c r="J93" s="429"/>
      <c r="K93" s="14"/>
      <c r="L93" s="14"/>
      <c r="M93" s="14"/>
      <c r="N93" s="14"/>
      <c r="O93" s="31"/>
      <c r="U93" s="54"/>
    </row>
    <row r="94" spans="3:21" ht="38.25" x14ac:dyDescent="0.2">
      <c r="C94" s="13"/>
      <c r="D94" s="19">
        <f t="shared" si="1"/>
        <v>84</v>
      </c>
      <c r="E94" s="527" t="s">
        <v>432</v>
      </c>
      <c r="F94" s="107" t="s">
        <v>437</v>
      </c>
      <c r="G94" s="526" t="s">
        <v>509</v>
      </c>
      <c r="H94" s="557">
        <v>-33266</v>
      </c>
      <c r="I94" s="558">
        <v>619183</v>
      </c>
      <c r="J94" s="429"/>
      <c r="K94" s="14"/>
      <c r="L94" s="14"/>
      <c r="M94" s="14"/>
      <c r="N94" s="14"/>
      <c r="O94" s="31"/>
      <c r="U94" s="54"/>
    </row>
    <row r="95" spans="3:21" ht="63.75" x14ac:dyDescent="0.2">
      <c r="C95" s="13"/>
      <c r="D95" s="19">
        <f t="shared" si="1"/>
        <v>85</v>
      </c>
      <c r="E95" s="527" t="s">
        <v>433</v>
      </c>
      <c r="F95" s="107" t="s">
        <v>437</v>
      </c>
      <c r="G95" s="526" t="s">
        <v>511</v>
      </c>
      <c r="H95" s="557">
        <v>0</v>
      </c>
      <c r="I95" s="558">
        <v>590693</v>
      </c>
      <c r="J95" s="429"/>
      <c r="K95" s="14"/>
      <c r="L95" s="14"/>
      <c r="M95" s="14"/>
      <c r="N95" s="14"/>
      <c r="O95" s="31"/>
      <c r="U95" s="54"/>
    </row>
    <row r="96" spans="3:21" ht="51" x14ac:dyDescent="0.2">
      <c r="C96" s="13"/>
      <c r="D96" s="89">
        <f t="shared" si="1"/>
        <v>86</v>
      </c>
      <c r="E96" s="527" t="s">
        <v>434</v>
      </c>
      <c r="F96" s="107" t="s">
        <v>438</v>
      </c>
      <c r="G96" s="526" t="s">
        <v>512</v>
      </c>
      <c r="H96" s="557">
        <v>2</v>
      </c>
      <c r="I96" s="558">
        <v>414284</v>
      </c>
      <c r="J96" s="429"/>
      <c r="K96" s="14"/>
      <c r="L96" s="14"/>
      <c r="M96" s="14"/>
      <c r="N96" s="14"/>
      <c r="O96" s="31"/>
      <c r="U96" s="54"/>
    </row>
    <row r="97" spans="3:21" ht="25.5" x14ac:dyDescent="0.2">
      <c r="C97" s="13"/>
      <c r="D97" s="19">
        <f t="shared" si="1"/>
        <v>87</v>
      </c>
      <c r="E97" s="527" t="s">
        <v>435</v>
      </c>
      <c r="F97" s="107" t="s">
        <v>437</v>
      </c>
      <c r="G97" s="526" t="s">
        <v>513</v>
      </c>
      <c r="H97" s="557">
        <v>0</v>
      </c>
      <c r="I97" s="558">
        <v>4289992</v>
      </c>
      <c r="J97" s="429"/>
      <c r="K97" s="14"/>
      <c r="L97" s="14"/>
      <c r="M97" s="14"/>
      <c r="N97" s="14"/>
      <c r="O97" s="31"/>
      <c r="U97" s="54"/>
    </row>
    <row r="98" spans="3:21" ht="25.5" x14ac:dyDescent="0.2">
      <c r="C98" s="13"/>
      <c r="D98" s="19">
        <f t="shared" si="1"/>
        <v>88</v>
      </c>
      <c r="E98" s="527" t="s">
        <v>379</v>
      </c>
      <c r="F98" s="107" t="s">
        <v>438</v>
      </c>
      <c r="G98" s="526" t="s">
        <v>514</v>
      </c>
      <c r="H98" s="557">
        <v>0</v>
      </c>
      <c r="I98" s="558">
        <v>207699</v>
      </c>
      <c r="J98" s="429"/>
      <c r="K98" s="14"/>
      <c r="L98" s="14"/>
      <c r="M98" s="14"/>
      <c r="N98" s="14"/>
      <c r="O98" s="31"/>
      <c r="U98" s="54"/>
    </row>
    <row r="99" spans="3:21" ht="89.25" x14ac:dyDescent="0.2">
      <c r="C99" s="13"/>
      <c r="D99" s="89">
        <f t="shared" si="1"/>
        <v>89</v>
      </c>
      <c r="E99" s="527" t="s">
        <v>380</v>
      </c>
      <c r="F99" s="107" t="s">
        <v>437</v>
      </c>
      <c r="G99" s="526" t="s">
        <v>515</v>
      </c>
      <c r="H99" s="557">
        <v>-1423294</v>
      </c>
      <c r="I99" s="558">
        <v>25068347</v>
      </c>
      <c r="J99" s="429"/>
      <c r="K99" s="14"/>
      <c r="L99" s="14"/>
      <c r="M99" s="14"/>
      <c r="N99" s="14"/>
      <c r="O99" s="31"/>
      <c r="U99" s="54"/>
    </row>
    <row r="100" spans="3:21" ht="38.25" x14ac:dyDescent="0.2">
      <c r="C100" s="13"/>
      <c r="D100" s="19">
        <f t="shared" si="1"/>
        <v>90</v>
      </c>
      <c r="E100" s="527" t="s">
        <v>436</v>
      </c>
      <c r="F100" s="107" t="s">
        <v>438</v>
      </c>
      <c r="G100" s="526" t="s">
        <v>516</v>
      </c>
      <c r="H100" s="557">
        <v>-10909</v>
      </c>
      <c r="I100" s="558">
        <v>296528</v>
      </c>
      <c r="J100" s="429"/>
      <c r="K100" s="14"/>
      <c r="L100" s="14"/>
      <c r="M100" s="14"/>
      <c r="N100" s="14"/>
      <c r="O100" s="31"/>
      <c r="U100" s="54"/>
    </row>
    <row r="101" spans="3:21" ht="38.25" x14ac:dyDescent="0.2">
      <c r="C101" s="13"/>
      <c r="D101" s="19">
        <f t="shared" si="1"/>
        <v>91</v>
      </c>
      <c r="E101" s="527" t="s">
        <v>381</v>
      </c>
      <c r="F101" s="107" t="s">
        <v>437</v>
      </c>
      <c r="G101" s="526" t="s">
        <v>517</v>
      </c>
      <c r="H101" s="557">
        <v>-382894</v>
      </c>
      <c r="I101" s="558">
        <v>2605847</v>
      </c>
      <c r="J101" s="429"/>
      <c r="K101" s="14"/>
      <c r="L101" s="14"/>
      <c r="M101" s="14"/>
      <c r="N101" s="14"/>
      <c r="O101" s="31"/>
      <c r="U101" s="54"/>
    </row>
    <row r="102" spans="3:21" x14ac:dyDescent="0.2">
      <c r="C102" s="13"/>
      <c r="D102" s="89">
        <f t="shared" si="1"/>
        <v>92</v>
      </c>
      <c r="E102" s="103"/>
      <c r="F102" s="107"/>
      <c r="G102" s="105"/>
      <c r="H102" s="557"/>
      <c r="I102" s="558"/>
      <c r="J102" s="429"/>
      <c r="K102" s="14"/>
      <c r="L102" s="14"/>
      <c r="M102" s="14"/>
      <c r="N102" s="14"/>
      <c r="O102" s="31"/>
      <c r="U102" s="54"/>
    </row>
    <row r="103" spans="3:21" ht="51" x14ac:dyDescent="0.2">
      <c r="C103" s="13"/>
      <c r="D103" s="19">
        <f t="shared" si="1"/>
        <v>93</v>
      </c>
      <c r="E103" s="527" t="s">
        <v>906</v>
      </c>
      <c r="F103" s="107" t="s">
        <v>439</v>
      </c>
      <c r="G103" s="526" t="s">
        <v>915</v>
      </c>
      <c r="H103" s="557">
        <v>-12528254</v>
      </c>
      <c r="I103" s="558">
        <v>14598254</v>
      </c>
      <c r="J103" s="429"/>
      <c r="K103" s="14"/>
      <c r="L103" s="14"/>
      <c r="M103" s="14"/>
      <c r="N103" s="14"/>
      <c r="O103" s="31"/>
      <c r="U103" s="54"/>
    </row>
    <row r="104" spans="3:21" ht="63.75" x14ac:dyDescent="0.2">
      <c r="C104" s="13"/>
      <c r="D104" s="19">
        <f t="shared" si="1"/>
        <v>94</v>
      </c>
      <c r="E104" s="527" t="s">
        <v>907</v>
      </c>
      <c r="F104" s="107" t="s">
        <v>439</v>
      </c>
      <c r="G104" s="526" t="s">
        <v>916</v>
      </c>
      <c r="H104" s="557">
        <v>-29500000</v>
      </c>
      <c r="I104" s="558">
        <v>29500000</v>
      </c>
      <c r="J104" s="429"/>
      <c r="K104" s="14"/>
      <c r="L104" s="14"/>
      <c r="M104" s="14"/>
      <c r="N104" s="14"/>
      <c r="O104" s="31"/>
      <c r="U104" s="54"/>
    </row>
    <row r="105" spans="3:21" ht="60" customHeight="1" x14ac:dyDescent="0.2">
      <c r="C105" s="13"/>
      <c r="D105" s="89">
        <f t="shared" si="1"/>
        <v>95</v>
      </c>
      <c r="E105" s="527" t="s">
        <v>908</v>
      </c>
      <c r="F105" s="107" t="s">
        <v>439</v>
      </c>
      <c r="G105" s="526" t="s">
        <v>917</v>
      </c>
      <c r="H105" s="557">
        <v>-4997000</v>
      </c>
      <c r="I105" s="558">
        <v>4062000</v>
      </c>
      <c r="J105" s="429"/>
      <c r="K105" s="14"/>
      <c r="L105" s="14"/>
      <c r="M105" s="14"/>
      <c r="N105" s="14"/>
      <c r="O105" s="31"/>
      <c r="U105" s="54"/>
    </row>
    <row r="106" spans="3:21" ht="50.25" customHeight="1" x14ac:dyDescent="0.2">
      <c r="C106" s="13"/>
      <c r="D106" s="19">
        <f t="shared" si="1"/>
        <v>96</v>
      </c>
      <c r="E106" s="527" t="s">
        <v>909</v>
      </c>
      <c r="F106" s="107" t="s">
        <v>439</v>
      </c>
      <c r="G106" s="526" t="s">
        <v>927</v>
      </c>
      <c r="H106" s="557">
        <v>-15134418</v>
      </c>
      <c r="I106" s="558"/>
      <c r="J106" s="429"/>
      <c r="K106" s="14"/>
      <c r="L106" s="14"/>
      <c r="M106" s="14"/>
      <c r="N106" s="14"/>
      <c r="O106" s="31"/>
      <c r="U106" s="54"/>
    </row>
    <row r="107" spans="3:21" ht="31.5" customHeight="1" x14ac:dyDescent="0.2">
      <c r="C107" s="13"/>
      <c r="D107" s="19">
        <f t="shared" si="1"/>
        <v>97</v>
      </c>
      <c r="E107" s="103" t="s">
        <v>910</v>
      </c>
      <c r="F107" s="107" t="s">
        <v>439</v>
      </c>
      <c r="G107" s="526" t="s">
        <v>922</v>
      </c>
      <c r="H107" s="557"/>
      <c r="I107" s="558">
        <v>48131980</v>
      </c>
      <c r="J107" s="429"/>
      <c r="K107" s="14"/>
      <c r="L107" s="14"/>
      <c r="M107" s="14"/>
      <c r="N107" s="14"/>
      <c r="O107" s="31"/>
      <c r="U107" s="54"/>
    </row>
    <row r="108" spans="3:21" ht="45" customHeight="1" x14ac:dyDescent="0.2">
      <c r="C108" s="13"/>
      <c r="D108" s="89">
        <f t="shared" si="1"/>
        <v>98</v>
      </c>
      <c r="E108" s="527" t="s">
        <v>911</v>
      </c>
      <c r="F108" s="107" t="s">
        <v>439</v>
      </c>
      <c r="G108" s="526" t="s">
        <v>923</v>
      </c>
      <c r="H108" s="557">
        <v>-35862743</v>
      </c>
      <c r="I108" s="558">
        <v>35862743</v>
      </c>
      <c r="J108" s="429"/>
      <c r="K108" s="14"/>
      <c r="L108" s="14"/>
      <c r="M108" s="14"/>
      <c r="N108" s="14"/>
      <c r="O108" s="31"/>
      <c r="U108" s="54"/>
    </row>
    <row r="109" spans="3:21" ht="41.25" customHeight="1" x14ac:dyDescent="0.2">
      <c r="C109" s="13"/>
      <c r="D109" s="19">
        <f t="shared" si="1"/>
        <v>99</v>
      </c>
      <c r="E109" s="103" t="s">
        <v>912</v>
      </c>
      <c r="F109" s="107" t="s">
        <v>439</v>
      </c>
      <c r="G109" s="526" t="s">
        <v>918</v>
      </c>
      <c r="H109" s="557">
        <v>-11536034</v>
      </c>
      <c r="I109" s="558">
        <v>11536034</v>
      </c>
      <c r="J109" s="429"/>
      <c r="K109" s="14"/>
      <c r="L109" s="14"/>
      <c r="M109" s="14"/>
      <c r="N109" s="14"/>
      <c r="O109" s="31"/>
      <c r="U109" s="54"/>
    </row>
    <row r="110" spans="3:21" ht="25.5" customHeight="1" x14ac:dyDescent="0.2">
      <c r="C110" s="13"/>
      <c r="D110" s="19">
        <f t="shared" si="1"/>
        <v>100</v>
      </c>
      <c r="E110" s="527" t="s">
        <v>150</v>
      </c>
      <c r="F110" s="107" t="s">
        <v>439</v>
      </c>
      <c r="G110" s="526" t="s">
        <v>919</v>
      </c>
      <c r="H110" s="557"/>
      <c r="I110" s="558">
        <v>32500000</v>
      </c>
      <c r="J110" s="429"/>
      <c r="K110" s="14"/>
      <c r="L110" s="14"/>
      <c r="M110" s="14"/>
      <c r="N110" s="14"/>
      <c r="O110" s="31"/>
      <c r="U110" s="54"/>
    </row>
    <row r="111" spans="3:21" ht="51.75" customHeight="1" x14ac:dyDescent="0.2">
      <c r="C111" s="13"/>
      <c r="D111" s="89">
        <f t="shared" si="1"/>
        <v>101</v>
      </c>
      <c r="E111" s="527" t="s">
        <v>913</v>
      </c>
      <c r="F111" s="107" t="s">
        <v>437</v>
      </c>
      <c r="G111" s="526" t="s">
        <v>920</v>
      </c>
      <c r="H111" s="557">
        <v>-40000000</v>
      </c>
      <c r="I111" s="475"/>
      <c r="J111" s="429"/>
      <c r="K111" s="14"/>
      <c r="L111" s="14"/>
      <c r="M111" s="14"/>
      <c r="N111" s="14"/>
      <c r="O111" s="31"/>
      <c r="U111" s="54"/>
    </row>
    <row r="112" spans="3:21" ht="39" customHeight="1" x14ac:dyDescent="0.2">
      <c r="C112" s="13"/>
      <c r="D112" s="19">
        <f t="shared" si="1"/>
        <v>102</v>
      </c>
      <c r="E112" s="527" t="s">
        <v>914</v>
      </c>
      <c r="F112" s="107" t="s">
        <v>439</v>
      </c>
      <c r="G112" s="526" t="s">
        <v>926</v>
      </c>
      <c r="H112" s="474">
        <v>-4102000</v>
      </c>
      <c r="I112" s="475">
        <v>4102000</v>
      </c>
      <c r="J112" s="429"/>
      <c r="K112" s="14"/>
      <c r="L112" s="14"/>
      <c r="M112" s="14"/>
      <c r="N112" s="14"/>
      <c r="O112" s="31"/>
      <c r="U112" s="54"/>
    </row>
    <row r="113" spans="3:21" ht="19.5" customHeight="1" x14ac:dyDescent="0.2">
      <c r="C113" s="13"/>
      <c r="D113" s="19">
        <f t="shared" si="1"/>
        <v>103</v>
      </c>
      <c r="E113" s="103"/>
      <c r="F113" s="107"/>
      <c r="G113" s="105"/>
      <c r="H113" s="474"/>
      <c r="I113" s="475"/>
      <c r="J113" s="429"/>
      <c r="K113" s="14"/>
      <c r="L113" s="14"/>
      <c r="M113" s="14"/>
      <c r="N113" s="14"/>
      <c r="O113" s="31"/>
      <c r="U113" s="54"/>
    </row>
    <row r="114" spans="3:21" ht="19.5" customHeight="1" x14ac:dyDescent="0.2">
      <c r="C114" s="13"/>
      <c r="D114" s="89">
        <f t="shared" si="1"/>
        <v>104</v>
      </c>
      <c r="E114" s="103"/>
      <c r="F114" s="107"/>
      <c r="G114" s="105"/>
      <c r="H114" s="474"/>
      <c r="I114" s="475"/>
      <c r="J114" s="429"/>
      <c r="K114" s="14"/>
      <c r="L114" s="14"/>
      <c r="M114" s="14"/>
      <c r="N114" s="14"/>
      <c r="O114" s="31"/>
      <c r="U114" s="54"/>
    </row>
    <row r="115" spans="3:21" ht="19.5" customHeight="1" x14ac:dyDescent="0.2">
      <c r="C115" s="13"/>
      <c r="D115" s="19">
        <f t="shared" si="1"/>
        <v>105</v>
      </c>
      <c r="E115" s="103"/>
      <c r="F115" s="107"/>
      <c r="G115" s="105"/>
      <c r="H115" s="474"/>
      <c r="I115" s="475"/>
      <c r="J115" s="429"/>
      <c r="K115" s="14"/>
      <c r="L115" s="14"/>
      <c r="M115" s="14"/>
      <c r="N115" s="14"/>
      <c r="O115" s="31"/>
      <c r="U115" s="54"/>
    </row>
    <row r="116" spans="3:21" ht="19.5" customHeight="1" x14ac:dyDescent="0.2">
      <c r="C116" s="13"/>
      <c r="D116" s="19">
        <f t="shared" si="1"/>
        <v>106</v>
      </c>
      <c r="E116" s="103"/>
      <c r="F116" s="107"/>
      <c r="G116" s="105"/>
      <c r="H116" s="474"/>
      <c r="I116" s="475"/>
      <c r="J116" s="429"/>
      <c r="K116" s="14"/>
      <c r="L116" s="14"/>
      <c r="M116" s="14"/>
      <c r="N116" s="14"/>
      <c r="O116" s="31"/>
      <c r="U116" s="54"/>
    </row>
    <row r="117" spans="3:21" ht="19.5" customHeight="1" x14ac:dyDescent="0.2">
      <c r="C117" s="13"/>
      <c r="D117" s="89">
        <f t="shared" si="1"/>
        <v>107</v>
      </c>
      <c r="E117" s="103"/>
      <c r="F117" s="107"/>
      <c r="G117" s="105"/>
      <c r="H117" s="474"/>
      <c r="I117" s="475"/>
      <c r="J117" s="429"/>
      <c r="K117" s="14"/>
      <c r="L117" s="14"/>
      <c r="M117" s="14"/>
      <c r="N117" s="14"/>
      <c r="O117" s="31"/>
      <c r="U117" s="54"/>
    </row>
    <row r="118" spans="3:21" ht="19.5" customHeight="1" x14ac:dyDescent="0.2">
      <c r="C118" s="13"/>
      <c r="D118" s="19">
        <f t="shared" si="1"/>
        <v>108</v>
      </c>
      <c r="E118" s="103"/>
      <c r="F118" s="107"/>
      <c r="G118" s="105"/>
      <c r="H118" s="474"/>
      <c r="I118" s="475"/>
      <c r="J118" s="429"/>
      <c r="K118" s="14"/>
      <c r="L118" s="14"/>
      <c r="M118" s="14"/>
      <c r="N118" s="14"/>
      <c r="O118" s="31"/>
      <c r="U118" s="54"/>
    </row>
    <row r="119" spans="3:21" ht="19.5" customHeight="1" x14ac:dyDescent="0.2">
      <c r="C119" s="13"/>
      <c r="D119" s="19">
        <f t="shared" si="1"/>
        <v>109</v>
      </c>
      <c r="E119" s="103"/>
      <c r="F119" s="107"/>
      <c r="G119" s="105"/>
      <c r="H119" s="474"/>
      <c r="I119" s="475"/>
      <c r="J119" s="429"/>
      <c r="K119" s="14"/>
      <c r="L119" s="14"/>
      <c r="M119" s="14"/>
      <c r="N119" s="14"/>
      <c r="O119" s="31"/>
      <c r="U119" s="54"/>
    </row>
    <row r="120" spans="3:21" ht="19.5" customHeight="1" x14ac:dyDescent="0.2">
      <c r="C120" s="13"/>
      <c r="D120" s="89">
        <f t="shared" si="1"/>
        <v>110</v>
      </c>
      <c r="E120" s="103"/>
      <c r="F120" s="107"/>
      <c r="G120" s="105"/>
      <c r="H120" s="474"/>
      <c r="I120" s="475"/>
      <c r="J120" s="429"/>
      <c r="K120" s="14"/>
      <c r="L120" s="14"/>
      <c r="M120" s="14"/>
      <c r="N120" s="14"/>
      <c r="O120" s="31"/>
      <c r="U120" s="54"/>
    </row>
    <row r="121" spans="3:21" ht="19.5" customHeight="1" x14ac:dyDescent="0.2">
      <c r="C121" s="13"/>
      <c r="D121" s="19">
        <f t="shared" si="1"/>
        <v>111</v>
      </c>
      <c r="E121" s="103"/>
      <c r="F121" s="107"/>
      <c r="G121" s="105"/>
      <c r="H121" s="474"/>
      <c r="I121" s="475"/>
      <c r="J121" s="429"/>
      <c r="K121" s="14"/>
      <c r="L121" s="14"/>
      <c r="M121" s="14"/>
      <c r="N121" s="14"/>
      <c r="O121" s="31"/>
      <c r="U121" s="54"/>
    </row>
    <row r="122" spans="3:21" ht="19.5" customHeight="1" x14ac:dyDescent="0.2">
      <c r="C122" s="13"/>
      <c r="D122" s="19">
        <f t="shared" si="1"/>
        <v>112</v>
      </c>
      <c r="E122" s="103"/>
      <c r="F122" s="107"/>
      <c r="G122" s="105"/>
      <c r="H122" s="474"/>
      <c r="I122" s="475"/>
      <c r="J122" s="429"/>
      <c r="K122" s="14"/>
      <c r="L122" s="14"/>
      <c r="M122" s="14"/>
      <c r="N122" s="14"/>
      <c r="O122" s="31"/>
      <c r="U122" s="54"/>
    </row>
    <row r="123" spans="3:21" ht="19.5" customHeight="1" x14ac:dyDescent="0.2">
      <c r="C123" s="13"/>
      <c r="D123" s="89">
        <f t="shared" si="1"/>
        <v>113</v>
      </c>
      <c r="E123" s="103"/>
      <c r="F123" s="107"/>
      <c r="G123" s="105"/>
      <c r="H123" s="474"/>
      <c r="I123" s="475"/>
      <c r="J123" s="429"/>
      <c r="K123" s="14"/>
      <c r="L123" s="14"/>
      <c r="M123" s="14"/>
      <c r="N123" s="14"/>
      <c r="O123" s="31"/>
      <c r="U123" s="54"/>
    </row>
    <row r="124" spans="3:21" ht="19.5" customHeight="1" x14ac:dyDescent="0.2">
      <c r="C124" s="13"/>
      <c r="D124" s="19">
        <f t="shared" si="1"/>
        <v>114</v>
      </c>
      <c r="E124" s="103"/>
      <c r="F124" s="107"/>
      <c r="G124" s="105"/>
      <c r="H124" s="474"/>
      <c r="I124" s="475"/>
      <c r="J124" s="429"/>
      <c r="K124" s="14"/>
      <c r="L124" s="14"/>
      <c r="M124" s="14"/>
      <c r="N124" s="14"/>
      <c r="O124" s="31"/>
      <c r="U124" s="54"/>
    </row>
    <row r="125" spans="3:21" ht="19.5" customHeight="1" x14ac:dyDescent="0.2">
      <c r="C125" s="13"/>
      <c r="D125" s="19">
        <f t="shared" si="1"/>
        <v>115</v>
      </c>
      <c r="E125" s="103"/>
      <c r="F125" s="107"/>
      <c r="G125" s="105"/>
      <c r="H125" s="474"/>
      <c r="I125" s="475"/>
      <c r="J125" s="429"/>
      <c r="K125" s="14"/>
      <c r="L125" s="14"/>
      <c r="M125" s="14"/>
      <c r="N125" s="14"/>
      <c r="O125" s="31"/>
      <c r="U125" s="54"/>
    </row>
    <row r="126" spans="3:21" ht="19.5" customHeight="1" x14ac:dyDescent="0.2">
      <c r="C126" s="13"/>
      <c r="D126" s="89">
        <f t="shared" si="1"/>
        <v>116</v>
      </c>
      <c r="E126" s="103"/>
      <c r="F126" s="107"/>
      <c r="G126" s="105"/>
      <c r="H126" s="474"/>
      <c r="I126" s="475"/>
      <c r="J126" s="429"/>
      <c r="K126" s="14"/>
      <c r="L126" s="14"/>
      <c r="M126" s="14"/>
      <c r="N126" s="14"/>
      <c r="O126" s="31"/>
      <c r="U126" s="54"/>
    </row>
    <row r="127" spans="3:21" ht="19.5" customHeight="1" x14ac:dyDescent="0.2">
      <c r="C127" s="13"/>
      <c r="D127" s="19">
        <f t="shared" si="1"/>
        <v>117</v>
      </c>
      <c r="E127" s="103"/>
      <c r="F127" s="107"/>
      <c r="G127" s="105"/>
      <c r="H127" s="474"/>
      <c r="I127" s="475"/>
      <c r="J127" s="429"/>
      <c r="K127" s="14"/>
      <c r="L127" s="14"/>
      <c r="M127" s="14"/>
      <c r="N127" s="14"/>
      <c r="O127" s="31"/>
      <c r="U127" s="54"/>
    </row>
    <row r="128" spans="3:21" ht="19.5" customHeight="1" x14ac:dyDescent="0.2">
      <c r="C128" s="13"/>
      <c r="D128" s="19">
        <f t="shared" si="1"/>
        <v>118</v>
      </c>
      <c r="E128" s="103"/>
      <c r="F128" s="107"/>
      <c r="G128" s="105"/>
      <c r="H128" s="474"/>
      <c r="I128" s="475"/>
      <c r="J128" s="429"/>
      <c r="K128" s="14"/>
      <c r="L128" s="14"/>
      <c r="M128" s="14"/>
      <c r="N128" s="14"/>
      <c r="O128" s="31"/>
      <c r="U128" s="54"/>
    </row>
    <row r="129" spans="3:21" ht="19.5" customHeight="1" x14ac:dyDescent="0.2">
      <c r="C129" s="13"/>
      <c r="D129" s="89">
        <f t="shared" si="1"/>
        <v>119</v>
      </c>
      <c r="E129" s="103"/>
      <c r="F129" s="107"/>
      <c r="G129" s="105"/>
      <c r="H129" s="474"/>
      <c r="I129" s="475"/>
      <c r="J129" s="429"/>
      <c r="K129" s="14"/>
      <c r="L129" s="14"/>
      <c r="M129" s="14"/>
      <c r="N129" s="14"/>
      <c r="O129" s="31"/>
      <c r="U129" s="54"/>
    </row>
    <row r="130" spans="3:21" ht="19.5" customHeight="1" x14ac:dyDescent="0.2">
      <c r="C130" s="13"/>
      <c r="D130" s="19">
        <f t="shared" si="1"/>
        <v>120</v>
      </c>
      <c r="E130" s="103"/>
      <c r="F130" s="107"/>
      <c r="G130" s="105"/>
      <c r="H130" s="474"/>
      <c r="I130" s="475"/>
      <c r="J130" s="429"/>
      <c r="K130" s="14"/>
      <c r="L130" s="14"/>
      <c r="M130" s="14"/>
      <c r="N130" s="14"/>
      <c r="O130" s="31"/>
      <c r="U130" s="54"/>
    </row>
    <row r="131" spans="3:21" ht="19.5" customHeight="1" x14ac:dyDescent="0.2">
      <c r="C131" s="13"/>
      <c r="D131" s="19">
        <f t="shared" si="1"/>
        <v>121</v>
      </c>
      <c r="E131" s="103"/>
      <c r="F131" s="107"/>
      <c r="G131" s="105"/>
      <c r="H131" s="474"/>
      <c r="I131" s="475"/>
      <c r="J131" s="429"/>
      <c r="K131" s="14"/>
      <c r="L131" s="14"/>
      <c r="M131" s="14"/>
      <c r="N131" s="14"/>
      <c r="O131" s="31"/>
      <c r="U131" s="54"/>
    </row>
    <row r="132" spans="3:21" ht="19.5" customHeight="1" x14ac:dyDescent="0.2">
      <c r="C132" s="13"/>
      <c r="D132" s="89">
        <f t="shared" si="1"/>
        <v>122</v>
      </c>
      <c r="E132" s="103"/>
      <c r="F132" s="107"/>
      <c r="G132" s="105"/>
      <c r="H132" s="474"/>
      <c r="I132" s="475"/>
      <c r="J132" s="429"/>
      <c r="K132" s="14"/>
      <c r="L132" s="14"/>
      <c r="M132" s="14"/>
      <c r="N132" s="14"/>
      <c r="O132" s="31"/>
      <c r="U132" s="54"/>
    </row>
    <row r="133" spans="3:21" ht="19.5" customHeight="1" x14ac:dyDescent="0.2">
      <c r="C133" s="13"/>
      <c r="D133" s="19">
        <f t="shared" si="1"/>
        <v>123</v>
      </c>
      <c r="E133" s="103"/>
      <c r="F133" s="107"/>
      <c r="G133" s="105"/>
      <c r="H133" s="474"/>
      <c r="I133" s="475"/>
      <c r="J133" s="429"/>
      <c r="K133" s="14"/>
      <c r="L133" s="14"/>
      <c r="M133" s="14"/>
      <c r="N133" s="14"/>
      <c r="O133" s="31"/>
      <c r="U133" s="54"/>
    </row>
    <row r="134" spans="3:21" ht="19.5" customHeight="1" x14ac:dyDescent="0.2">
      <c r="C134" s="13"/>
      <c r="D134" s="19">
        <f t="shared" si="1"/>
        <v>124</v>
      </c>
      <c r="E134" s="103"/>
      <c r="F134" s="107"/>
      <c r="G134" s="105"/>
      <c r="H134" s="474"/>
      <c r="I134" s="475"/>
      <c r="J134" s="429"/>
      <c r="K134" s="14"/>
      <c r="L134" s="14"/>
      <c r="M134" s="14"/>
      <c r="N134" s="14"/>
      <c r="O134" s="31"/>
      <c r="U134" s="54"/>
    </row>
    <row r="135" spans="3:21" ht="19.5" customHeight="1" x14ac:dyDescent="0.2">
      <c r="C135" s="13"/>
      <c r="D135" s="89">
        <f t="shared" si="1"/>
        <v>125</v>
      </c>
      <c r="E135" s="103"/>
      <c r="F135" s="107"/>
      <c r="G135" s="105"/>
      <c r="H135" s="474"/>
      <c r="I135" s="475"/>
      <c r="J135" s="429"/>
      <c r="K135" s="14"/>
      <c r="L135" s="14"/>
      <c r="M135" s="14"/>
      <c r="N135" s="14"/>
      <c r="O135" s="31"/>
      <c r="U135" s="54"/>
    </row>
    <row r="136" spans="3:21" ht="19.5" customHeight="1" x14ac:dyDescent="0.2">
      <c r="C136" s="13"/>
      <c r="D136" s="19">
        <f t="shared" si="1"/>
        <v>126</v>
      </c>
      <c r="E136" s="103"/>
      <c r="F136" s="107"/>
      <c r="G136" s="105"/>
      <c r="H136" s="474"/>
      <c r="I136" s="475"/>
      <c r="J136" s="429"/>
      <c r="K136" s="14"/>
      <c r="L136" s="14"/>
      <c r="M136" s="14"/>
      <c r="N136" s="14"/>
      <c r="O136" s="31"/>
      <c r="U136" s="54"/>
    </row>
    <row r="137" spans="3:21" ht="19.5" customHeight="1" x14ac:dyDescent="0.2">
      <c r="C137" s="13"/>
      <c r="D137" s="19">
        <f t="shared" si="1"/>
        <v>127</v>
      </c>
      <c r="E137" s="103"/>
      <c r="F137" s="107"/>
      <c r="G137" s="105"/>
      <c r="H137" s="474"/>
      <c r="I137" s="475"/>
      <c r="J137" s="429"/>
      <c r="K137" s="14"/>
      <c r="L137" s="14"/>
      <c r="M137" s="14"/>
      <c r="N137" s="14"/>
      <c r="O137" s="31"/>
      <c r="U137" s="54"/>
    </row>
    <row r="138" spans="3:21" ht="19.5" customHeight="1" x14ac:dyDescent="0.2">
      <c r="C138" s="13"/>
      <c r="D138" s="89">
        <f t="shared" si="1"/>
        <v>128</v>
      </c>
      <c r="E138" s="103"/>
      <c r="F138" s="107"/>
      <c r="G138" s="105"/>
      <c r="H138" s="474"/>
      <c r="I138" s="475"/>
      <c r="J138" s="429"/>
      <c r="K138" s="14"/>
      <c r="L138" s="14"/>
      <c r="M138" s="14"/>
      <c r="N138" s="14"/>
      <c r="O138" s="31"/>
      <c r="U138" s="54"/>
    </row>
    <row r="139" spans="3:21" ht="19.5" customHeight="1" x14ac:dyDescent="0.2">
      <c r="C139" s="13"/>
      <c r="D139" s="19">
        <f t="shared" si="1"/>
        <v>129</v>
      </c>
      <c r="E139" s="103"/>
      <c r="F139" s="107"/>
      <c r="G139" s="105"/>
      <c r="H139" s="474"/>
      <c r="I139" s="475"/>
      <c r="J139" s="429"/>
      <c r="K139" s="14"/>
      <c r="L139" s="14"/>
      <c r="M139" s="14"/>
      <c r="N139" s="14"/>
      <c r="O139" s="31"/>
      <c r="U139" s="54"/>
    </row>
    <row r="140" spans="3:21" ht="19.5" customHeight="1" x14ac:dyDescent="0.2">
      <c r="C140" s="13"/>
      <c r="D140" s="19">
        <f t="shared" si="1"/>
        <v>130</v>
      </c>
      <c r="E140" s="103"/>
      <c r="F140" s="107"/>
      <c r="G140" s="105"/>
      <c r="H140" s="474"/>
      <c r="I140" s="475"/>
      <c r="J140" s="429"/>
      <c r="K140" s="14"/>
      <c r="L140" s="14"/>
      <c r="M140" s="14"/>
      <c r="N140" s="14"/>
      <c r="O140" s="31"/>
      <c r="U140" s="54"/>
    </row>
    <row r="141" spans="3:21" ht="19.5" customHeight="1" x14ac:dyDescent="0.2">
      <c r="C141" s="13"/>
      <c r="D141" s="89">
        <f t="shared" si="1"/>
        <v>131</v>
      </c>
      <c r="E141" s="103"/>
      <c r="F141" s="107"/>
      <c r="G141" s="105"/>
      <c r="H141" s="474"/>
      <c r="I141" s="475"/>
      <c r="J141" s="429"/>
      <c r="K141" s="14"/>
      <c r="L141" s="14"/>
      <c r="M141" s="14"/>
      <c r="N141" s="14"/>
      <c r="O141" s="31"/>
      <c r="U141" s="54"/>
    </row>
    <row r="142" spans="3:21" ht="19.5" customHeight="1" x14ac:dyDescent="0.2">
      <c r="C142" s="13"/>
      <c r="D142" s="19">
        <f t="shared" si="1"/>
        <v>132</v>
      </c>
      <c r="E142" s="103"/>
      <c r="F142" s="107"/>
      <c r="G142" s="105"/>
      <c r="H142" s="474"/>
      <c r="I142" s="475"/>
      <c r="J142" s="429"/>
      <c r="K142" s="14"/>
      <c r="L142" s="14"/>
      <c r="M142" s="14"/>
      <c r="N142" s="14"/>
      <c r="O142" s="31"/>
      <c r="U142" s="54"/>
    </row>
    <row r="143" spans="3:21" ht="19.5" customHeight="1" x14ac:dyDescent="0.2">
      <c r="C143" s="13"/>
      <c r="D143" s="19">
        <f t="shared" si="1"/>
        <v>133</v>
      </c>
      <c r="E143" s="103"/>
      <c r="F143" s="107"/>
      <c r="G143" s="105"/>
      <c r="H143" s="474"/>
      <c r="I143" s="475"/>
      <c r="J143" s="429"/>
      <c r="K143" s="14"/>
      <c r="L143" s="14"/>
      <c r="M143" s="14"/>
      <c r="N143" s="14"/>
      <c r="O143" s="31"/>
      <c r="U143" s="54"/>
    </row>
    <row r="144" spans="3:21" ht="19.5" customHeight="1" x14ac:dyDescent="0.2">
      <c r="C144" s="13"/>
      <c r="D144" s="89">
        <f t="shared" si="1"/>
        <v>134</v>
      </c>
      <c r="E144" s="103"/>
      <c r="F144" s="107"/>
      <c r="G144" s="105"/>
      <c r="H144" s="474"/>
      <c r="I144" s="475"/>
      <c r="J144" s="429"/>
      <c r="K144" s="14"/>
      <c r="L144" s="14"/>
      <c r="M144" s="14"/>
      <c r="N144" s="14"/>
      <c r="O144" s="31"/>
      <c r="U144" s="54"/>
    </row>
    <row r="145" spans="3:21" ht="19.5" customHeight="1" x14ac:dyDescent="0.2">
      <c r="C145" s="13"/>
      <c r="D145" s="19">
        <f t="shared" si="1"/>
        <v>135</v>
      </c>
      <c r="E145" s="103"/>
      <c r="F145" s="107"/>
      <c r="G145" s="105"/>
      <c r="H145" s="474"/>
      <c r="I145" s="475"/>
      <c r="J145" s="429"/>
      <c r="K145" s="14"/>
      <c r="L145" s="14"/>
      <c r="M145" s="14"/>
      <c r="N145" s="14"/>
      <c r="O145" s="31"/>
      <c r="U145" s="54"/>
    </row>
    <row r="146" spans="3:21" ht="19.5" customHeight="1" x14ac:dyDescent="0.2">
      <c r="C146" s="13"/>
      <c r="D146" s="19">
        <f t="shared" ref="D146:D152" si="2">D145+1</f>
        <v>136</v>
      </c>
      <c r="E146" s="103"/>
      <c r="F146" s="107"/>
      <c r="G146" s="105"/>
      <c r="H146" s="474"/>
      <c r="I146" s="475"/>
      <c r="J146" s="429"/>
      <c r="K146" s="14"/>
      <c r="L146" s="14"/>
      <c r="M146" s="14"/>
      <c r="N146" s="14"/>
      <c r="O146" s="31"/>
      <c r="U146" s="54"/>
    </row>
    <row r="147" spans="3:21" ht="19.5" customHeight="1" x14ac:dyDescent="0.2">
      <c r="C147" s="13"/>
      <c r="D147" s="89">
        <f t="shared" si="2"/>
        <v>137</v>
      </c>
      <c r="E147" s="103"/>
      <c r="F147" s="107"/>
      <c r="G147" s="105"/>
      <c r="H147" s="474"/>
      <c r="I147" s="475"/>
      <c r="J147" s="429"/>
      <c r="K147" s="14"/>
      <c r="L147" s="14"/>
      <c r="M147" s="14"/>
      <c r="N147" s="14"/>
      <c r="O147" s="31"/>
      <c r="U147" s="54"/>
    </row>
    <row r="148" spans="3:21" ht="19.5" customHeight="1" x14ac:dyDescent="0.2">
      <c r="C148" s="13"/>
      <c r="D148" s="19">
        <f t="shared" si="2"/>
        <v>138</v>
      </c>
      <c r="E148" s="103"/>
      <c r="F148" s="107"/>
      <c r="G148" s="105"/>
      <c r="H148" s="474"/>
      <c r="I148" s="475"/>
      <c r="J148" s="429"/>
      <c r="K148" s="14"/>
      <c r="L148" s="14"/>
      <c r="M148" s="14"/>
      <c r="N148" s="14"/>
      <c r="O148" s="31"/>
      <c r="U148" s="54"/>
    </row>
    <row r="149" spans="3:21" ht="19.5" customHeight="1" x14ac:dyDescent="0.2">
      <c r="C149" s="13"/>
      <c r="D149" s="19">
        <f t="shared" si="2"/>
        <v>139</v>
      </c>
      <c r="E149" s="103"/>
      <c r="F149" s="107"/>
      <c r="G149" s="105"/>
      <c r="H149" s="474"/>
      <c r="I149" s="475"/>
      <c r="J149" s="429"/>
      <c r="K149" s="14"/>
      <c r="L149" s="14"/>
      <c r="M149" s="14"/>
      <c r="N149" s="14"/>
      <c r="O149" s="31"/>
      <c r="U149" s="54"/>
    </row>
    <row r="150" spans="3:21" ht="19.5" customHeight="1" x14ac:dyDescent="0.2">
      <c r="C150" s="13"/>
      <c r="D150" s="89">
        <f t="shared" si="2"/>
        <v>140</v>
      </c>
      <c r="E150" s="103"/>
      <c r="F150" s="107"/>
      <c r="G150" s="105"/>
      <c r="H150" s="474"/>
      <c r="I150" s="475"/>
      <c r="J150" s="429"/>
      <c r="K150" s="14"/>
      <c r="L150" s="14"/>
      <c r="M150" s="14"/>
      <c r="N150" s="14"/>
      <c r="O150" s="31"/>
      <c r="U150" s="54"/>
    </row>
    <row r="151" spans="3:21" ht="19.5" customHeight="1" x14ac:dyDescent="0.2">
      <c r="C151" s="13"/>
      <c r="D151" s="19">
        <f t="shared" si="2"/>
        <v>141</v>
      </c>
      <c r="E151" s="103"/>
      <c r="F151" s="107"/>
      <c r="G151" s="105"/>
      <c r="H151" s="474"/>
      <c r="I151" s="475"/>
      <c r="J151" s="429"/>
      <c r="K151" s="14"/>
      <c r="L151" s="14"/>
      <c r="M151" s="14"/>
      <c r="N151" s="14"/>
      <c r="O151" s="31"/>
      <c r="U151" s="54"/>
    </row>
    <row r="152" spans="3:21" ht="33.75" customHeight="1" x14ac:dyDescent="0.2">
      <c r="C152" s="13"/>
      <c r="D152" s="19">
        <f t="shared" si="2"/>
        <v>142</v>
      </c>
      <c r="E152" s="395" t="s">
        <v>91</v>
      </c>
      <c r="F152" s="396"/>
      <c r="G152" s="552" t="s">
        <v>921</v>
      </c>
      <c r="H152" s="474"/>
      <c r="I152" s="475">
        <v>11339000</v>
      </c>
      <c r="J152" s="429"/>
      <c r="K152" s="14"/>
      <c r="L152" s="14"/>
      <c r="M152" s="14"/>
      <c r="N152" s="14"/>
      <c r="O152" s="31"/>
      <c r="U152" s="54"/>
    </row>
    <row r="153" spans="3:21" ht="19.5" customHeight="1" thickBot="1" x14ac:dyDescent="0.25">
      <c r="C153" s="13"/>
      <c r="D153" s="19"/>
      <c r="E153" s="433" t="s">
        <v>264</v>
      </c>
      <c r="F153" s="434"/>
      <c r="G153" s="430"/>
      <c r="H153" s="476"/>
      <c r="I153" s="477"/>
      <c r="J153" s="560">
        <v>-190633271</v>
      </c>
      <c r="K153" s="14"/>
      <c r="L153" s="14"/>
      <c r="M153" s="14"/>
      <c r="N153" s="14"/>
      <c r="O153" s="31"/>
      <c r="U153" s="54"/>
    </row>
    <row r="154" spans="3:21" ht="20.25" customHeight="1" thickTop="1" x14ac:dyDescent="0.2">
      <c r="C154" s="13"/>
      <c r="D154" s="19"/>
      <c r="E154" s="432" t="s">
        <v>219</v>
      </c>
      <c r="F154" s="138"/>
      <c r="G154" s="431"/>
      <c r="H154" s="478">
        <f>SUM(H11:H152)</f>
        <v>-215687241.55000001</v>
      </c>
      <c r="I154" s="479">
        <f>SUM(I11:I152)</f>
        <v>398614658.42999995</v>
      </c>
      <c r="J154" s="437">
        <f>J153</f>
        <v>-190633271</v>
      </c>
      <c r="K154" s="14"/>
      <c r="L154" s="14"/>
      <c r="M154" s="14"/>
      <c r="N154" s="14"/>
      <c r="O154" s="31"/>
      <c r="U154" s="54"/>
    </row>
    <row r="155" spans="3:21" ht="19.5" customHeight="1" x14ac:dyDescent="0.2">
      <c r="C155" s="13"/>
      <c r="D155" s="19"/>
      <c r="E155" s="14"/>
      <c r="F155" s="159"/>
      <c r="G155" s="391"/>
      <c r="H155" s="480"/>
      <c r="I155" s="480"/>
      <c r="J155" s="14"/>
      <c r="K155" s="14"/>
      <c r="L155" s="14"/>
      <c r="M155" s="14"/>
      <c r="N155" s="14"/>
      <c r="O155" s="31"/>
      <c r="U155" s="54"/>
    </row>
    <row r="156" spans="3:21" ht="19.5" customHeight="1" x14ac:dyDescent="0.2">
      <c r="C156" s="13"/>
      <c r="D156" s="19"/>
      <c r="E156" s="14"/>
      <c r="F156" s="159"/>
      <c r="G156" s="391"/>
      <c r="H156" s="480"/>
      <c r="I156" s="480"/>
      <c r="J156" s="14"/>
      <c r="K156" s="14"/>
      <c r="L156" s="14"/>
      <c r="M156" s="14"/>
      <c r="N156" s="14"/>
      <c r="O156" s="31"/>
      <c r="U156" s="54"/>
    </row>
    <row r="157" spans="3:21" ht="19.5" customHeight="1" thickBot="1" x14ac:dyDescent="0.25">
      <c r="C157" s="13"/>
      <c r="D157" s="19"/>
      <c r="E157" s="204"/>
      <c r="F157" s="394"/>
      <c r="G157" s="182"/>
      <c r="H157" s="481"/>
      <c r="I157" s="481"/>
      <c r="J157" s="182"/>
      <c r="K157" s="263"/>
      <c r="L157" s="263"/>
      <c r="M157" s="263"/>
      <c r="N157" s="263"/>
      <c r="O157" s="129"/>
      <c r="U157" s="54"/>
    </row>
    <row r="158" spans="3:21" ht="19.5" customHeight="1" x14ac:dyDescent="0.2">
      <c r="C158" s="13"/>
      <c r="D158" s="19"/>
      <c r="E158" s="392"/>
      <c r="F158" s="393"/>
      <c r="G158" s="158"/>
      <c r="H158" s="470"/>
      <c r="I158" s="470"/>
      <c r="J158" s="158"/>
      <c r="U158" s="54"/>
    </row>
    <row r="159" spans="3:21" ht="12.6" customHeight="1" thickBot="1" x14ac:dyDescent="0.25">
      <c r="C159" s="124"/>
      <c r="D159" s="263"/>
      <c r="U159" s="54"/>
    </row>
    <row r="160" spans="3:21" ht="12.6" customHeight="1" x14ac:dyDescent="0.2">
      <c r="C160" s="14"/>
      <c r="D160" s="14"/>
      <c r="E160" s="92"/>
      <c r="F160" s="92"/>
      <c r="U160" s="54"/>
    </row>
    <row r="161" spans="4:21" x14ac:dyDescent="0.2">
      <c r="E161" s="6"/>
      <c r="F161" s="6"/>
      <c r="G161" s="6"/>
      <c r="H161" s="468"/>
      <c r="I161" s="468"/>
      <c r="J161" s="6"/>
      <c r="U161" s="54"/>
    </row>
    <row r="162" spans="4:21" x14ac:dyDescent="0.2">
      <c r="D162" s="92"/>
      <c r="E162" s="6"/>
      <c r="F162" s="6"/>
      <c r="G162" s="6"/>
      <c r="H162" s="468"/>
      <c r="I162" s="468"/>
      <c r="J162" s="6"/>
      <c r="U162" s="54"/>
    </row>
    <row r="163" spans="4:21" x14ac:dyDescent="0.2">
      <c r="E163" s="6"/>
      <c r="F163" s="6"/>
      <c r="G163" s="6"/>
      <c r="H163" s="468"/>
      <c r="I163" s="468"/>
      <c r="J163" s="6"/>
      <c r="U163" s="54"/>
    </row>
    <row r="164" spans="4:21" x14ac:dyDescent="0.2">
      <c r="E164" s="6"/>
      <c r="F164" s="6"/>
      <c r="G164" s="6"/>
      <c r="H164" s="468"/>
      <c r="I164" s="468"/>
      <c r="J164" s="6"/>
      <c r="U164" s="54"/>
    </row>
    <row r="165" spans="4:21" x14ac:dyDescent="0.2">
      <c r="E165" s="6"/>
      <c r="F165" s="6"/>
      <c r="G165" s="6"/>
      <c r="H165" s="468"/>
      <c r="I165" s="468"/>
      <c r="J165" s="6"/>
      <c r="U165" s="54"/>
    </row>
    <row r="166" spans="4:21" x14ac:dyDescent="0.2">
      <c r="E166" s="6"/>
      <c r="F166" s="6"/>
      <c r="G166" s="6"/>
      <c r="H166" s="468"/>
      <c r="I166" s="468"/>
      <c r="J166" s="6"/>
      <c r="U166" s="54"/>
    </row>
    <row r="167" spans="4:21" x14ac:dyDescent="0.2">
      <c r="E167" s="6"/>
      <c r="F167" s="6"/>
      <c r="G167" s="6"/>
      <c r="H167" s="468"/>
      <c r="I167" s="468"/>
      <c r="J167" s="6"/>
      <c r="U167" s="54"/>
    </row>
    <row r="168" spans="4:21" x14ac:dyDescent="0.2">
      <c r="E168" s="6"/>
      <c r="F168" s="6"/>
      <c r="G168" s="6"/>
      <c r="H168" s="468"/>
      <c r="I168" s="468"/>
      <c r="J168" s="6"/>
      <c r="U168" s="54"/>
    </row>
    <row r="169" spans="4:21" ht="13.5" customHeight="1" x14ac:dyDescent="0.2">
      <c r="E169" s="6"/>
      <c r="F169" s="6"/>
      <c r="G169" s="6"/>
      <c r="H169" s="468"/>
      <c r="I169" s="468"/>
      <c r="J169" s="6"/>
      <c r="U169" s="54"/>
    </row>
    <row r="170" spans="4:21" x14ac:dyDescent="0.2">
      <c r="E170" s="6"/>
      <c r="F170" s="6"/>
      <c r="G170" s="6"/>
      <c r="H170" s="468"/>
      <c r="I170" s="468"/>
      <c r="J170" s="6"/>
      <c r="U170" s="54"/>
    </row>
    <row r="171" spans="4:21" x14ac:dyDescent="0.2">
      <c r="E171" s="6"/>
      <c r="F171" s="6"/>
      <c r="G171" s="6"/>
      <c r="H171" s="468"/>
      <c r="I171" s="468"/>
      <c r="J171" s="6"/>
      <c r="U171" s="54"/>
    </row>
    <row r="172" spans="4:21" x14ac:dyDescent="0.2">
      <c r="E172" s="6"/>
      <c r="F172" s="6"/>
      <c r="G172" s="6"/>
      <c r="H172" s="468"/>
      <c r="I172" s="468"/>
      <c r="J172" s="6"/>
      <c r="U172" s="54"/>
    </row>
    <row r="173" spans="4:21" x14ac:dyDescent="0.2">
      <c r="E173" s="6"/>
      <c r="F173" s="6"/>
      <c r="G173" s="6"/>
      <c r="H173" s="468"/>
      <c r="I173" s="468"/>
      <c r="J173" s="6"/>
      <c r="U173" s="54"/>
    </row>
    <row r="174" spans="4:21" x14ac:dyDescent="0.2">
      <c r="E174" s="6"/>
      <c r="F174" s="6"/>
      <c r="G174" s="6"/>
      <c r="H174" s="468"/>
      <c r="I174" s="468"/>
      <c r="J174" s="6"/>
      <c r="U174" s="54"/>
    </row>
    <row r="175" spans="4:21" x14ac:dyDescent="0.2">
      <c r="E175" s="6"/>
      <c r="F175" s="6"/>
      <c r="G175" s="6"/>
      <c r="H175" s="468"/>
      <c r="I175" s="468"/>
      <c r="J175" s="6"/>
      <c r="U175" s="54"/>
    </row>
    <row r="176" spans="4:21" x14ac:dyDescent="0.2">
      <c r="E176" s="6"/>
      <c r="F176" s="6"/>
      <c r="G176" s="6"/>
      <c r="H176" s="468"/>
      <c r="I176" s="468"/>
      <c r="J176" s="6"/>
      <c r="U176" s="54"/>
    </row>
    <row r="177" spans="1:21" x14ac:dyDescent="0.2">
      <c r="E177" s="6"/>
      <c r="F177" s="6"/>
      <c r="G177" s="6"/>
      <c r="H177" s="468"/>
      <c r="I177" s="468"/>
      <c r="J177" s="6"/>
      <c r="U177" s="54"/>
    </row>
    <row r="178" spans="1:21" x14ac:dyDescent="0.2">
      <c r="E178" s="54"/>
      <c r="G178" s="54"/>
      <c r="H178" s="482"/>
      <c r="I178" s="482"/>
      <c r="J178" s="54"/>
      <c r="K178" s="54"/>
      <c r="L178" s="54"/>
      <c r="M178" s="54"/>
      <c r="N178" s="54"/>
      <c r="O178" s="54"/>
      <c r="P178" s="54"/>
      <c r="Q178" s="54"/>
      <c r="R178" s="54"/>
      <c r="S178" s="54"/>
      <c r="U178" s="54"/>
    </row>
    <row r="179" spans="1:21" x14ac:dyDescent="0.2">
      <c r="E179" s="54"/>
      <c r="G179" s="54"/>
      <c r="H179" s="482"/>
      <c r="I179" s="482"/>
      <c r="J179" s="54"/>
      <c r="K179" s="54"/>
      <c r="L179" s="54"/>
      <c r="M179" s="54"/>
      <c r="N179" s="54"/>
      <c r="O179" s="54"/>
      <c r="P179" s="54"/>
      <c r="Q179" s="54"/>
      <c r="R179" s="54"/>
      <c r="S179" s="54"/>
      <c r="T179" s="54"/>
    </row>
    <row r="180" spans="1:21" s="54" customFormat="1" ht="12.75" customHeight="1" x14ac:dyDescent="0.2">
      <c r="A180" s="6"/>
      <c r="B180" s="6"/>
      <c r="H180" s="482"/>
      <c r="I180" s="482"/>
    </row>
    <row r="181" spans="1:21" s="54" customFormat="1" ht="12.75" customHeight="1" x14ac:dyDescent="0.2">
      <c r="A181" s="6"/>
      <c r="B181" s="6"/>
      <c r="E181" s="6"/>
      <c r="F181" s="6"/>
      <c r="G181" s="6"/>
      <c r="H181" s="468"/>
      <c r="I181" s="468"/>
      <c r="J181" s="6"/>
      <c r="K181" s="6"/>
      <c r="L181" s="6"/>
      <c r="M181" s="6"/>
      <c r="N181" s="6"/>
      <c r="O181" s="6"/>
      <c r="P181" s="6"/>
      <c r="Q181" s="6"/>
      <c r="R181" s="6"/>
      <c r="S181" s="6"/>
    </row>
    <row r="182" spans="1:21" s="54" customFormat="1" ht="12.75" customHeight="1" x14ac:dyDescent="0.2">
      <c r="A182" s="6"/>
      <c r="B182" s="6"/>
      <c r="E182" s="6"/>
      <c r="F182" s="6"/>
      <c r="G182" s="6"/>
      <c r="H182" s="468"/>
      <c r="I182" s="468"/>
      <c r="J182" s="6"/>
      <c r="K182" s="6"/>
      <c r="L182" s="6"/>
      <c r="M182" s="6"/>
      <c r="N182" s="6"/>
      <c r="O182" s="6"/>
      <c r="P182" s="6"/>
      <c r="Q182" s="6"/>
      <c r="R182" s="6"/>
      <c r="S182" s="6"/>
      <c r="T182" s="6"/>
    </row>
    <row r="183" spans="1:21" x14ac:dyDescent="0.2">
      <c r="E183" s="6"/>
      <c r="F183" s="6"/>
      <c r="G183" s="6"/>
      <c r="H183" s="468"/>
      <c r="I183" s="468"/>
      <c r="J183" s="6"/>
    </row>
    <row r="184" spans="1:21" x14ac:dyDescent="0.2">
      <c r="E184" s="6"/>
      <c r="F184" s="6"/>
      <c r="G184" s="6"/>
      <c r="H184" s="468"/>
      <c r="I184" s="468"/>
      <c r="J184" s="6"/>
    </row>
    <row r="185" spans="1:21" x14ac:dyDescent="0.2">
      <c r="E185" s="6"/>
      <c r="F185" s="6"/>
      <c r="G185" s="6"/>
      <c r="H185" s="468"/>
      <c r="I185" s="468"/>
      <c r="J185" s="6"/>
    </row>
    <row r="186" spans="1:21" x14ac:dyDescent="0.2">
      <c r="E186" s="6"/>
      <c r="F186" s="6"/>
      <c r="G186" s="6"/>
      <c r="H186" s="468"/>
      <c r="I186" s="468"/>
      <c r="J186" s="6"/>
    </row>
    <row r="187" spans="1:21" x14ac:dyDescent="0.2">
      <c r="E187" s="6"/>
      <c r="F187" s="6"/>
      <c r="G187" s="6"/>
      <c r="H187" s="468"/>
      <c r="I187" s="468"/>
      <c r="J187" s="6"/>
    </row>
    <row r="188" spans="1:21" x14ac:dyDescent="0.2">
      <c r="E188" s="6"/>
      <c r="F188" s="6"/>
      <c r="G188" s="6"/>
      <c r="H188" s="468"/>
      <c r="I188" s="468"/>
      <c r="J188" s="6"/>
    </row>
    <row r="189" spans="1:21" x14ac:dyDescent="0.2">
      <c r="E189" s="6"/>
      <c r="F189" s="6"/>
      <c r="G189" s="6"/>
      <c r="H189" s="468"/>
      <c r="I189" s="468"/>
      <c r="J189" s="6"/>
    </row>
    <row r="190" spans="1:21" x14ac:dyDescent="0.2">
      <c r="E190" s="6"/>
      <c r="F190" s="6"/>
      <c r="G190" s="6"/>
      <c r="H190" s="468"/>
      <c r="I190" s="468"/>
      <c r="J190" s="6"/>
    </row>
    <row r="191" spans="1:21" x14ac:dyDescent="0.2">
      <c r="E191" s="6"/>
      <c r="F191" s="6"/>
      <c r="G191" s="6"/>
      <c r="H191" s="468"/>
      <c r="I191" s="468"/>
      <c r="J191" s="6"/>
    </row>
    <row r="192" spans="1:21" x14ac:dyDescent="0.2">
      <c r="E192" s="6"/>
      <c r="F192" s="6"/>
      <c r="G192" s="6"/>
      <c r="H192" s="468"/>
      <c r="I192" s="468"/>
      <c r="J192" s="6"/>
    </row>
    <row r="193" spans="5:10" x14ac:dyDescent="0.2">
      <c r="E193" s="6"/>
      <c r="F193" s="6"/>
      <c r="G193" s="6"/>
      <c r="H193" s="468"/>
      <c r="I193" s="468"/>
      <c r="J193" s="6"/>
    </row>
    <row r="194" spans="5:10" x14ac:dyDescent="0.2">
      <c r="E194" s="6"/>
      <c r="F194" s="6"/>
      <c r="G194" s="6"/>
      <c r="H194" s="468"/>
      <c r="I194" s="468"/>
      <c r="J194" s="6"/>
    </row>
    <row r="195" spans="5:10" x14ac:dyDescent="0.2">
      <c r="E195" s="6"/>
      <c r="F195" s="6"/>
      <c r="G195" s="6"/>
      <c r="H195" s="468"/>
      <c r="I195" s="468"/>
      <c r="J195" s="6"/>
    </row>
    <row r="196" spans="5:10" x14ac:dyDescent="0.2">
      <c r="E196" s="6"/>
      <c r="F196" s="6"/>
      <c r="G196" s="6"/>
      <c r="H196" s="468"/>
      <c r="I196" s="468"/>
      <c r="J196" s="6"/>
    </row>
    <row r="197" spans="5:10" x14ac:dyDescent="0.2">
      <c r="E197" s="6"/>
      <c r="F197" s="6"/>
      <c r="G197" s="6"/>
      <c r="H197" s="468"/>
      <c r="I197" s="468"/>
      <c r="J197" s="6"/>
    </row>
    <row r="198" spans="5:10" x14ac:dyDescent="0.2">
      <c r="E198" s="6"/>
      <c r="F198" s="6"/>
      <c r="G198" s="6"/>
      <c r="H198" s="468"/>
      <c r="I198" s="468"/>
      <c r="J198" s="6"/>
    </row>
    <row r="199" spans="5:10" x14ac:dyDescent="0.2">
      <c r="E199" s="6"/>
      <c r="F199" s="6"/>
      <c r="G199" s="6"/>
      <c r="H199" s="468"/>
      <c r="I199" s="468"/>
      <c r="J199" s="6"/>
    </row>
    <row r="200" spans="5:10" x14ac:dyDescent="0.2">
      <c r="E200" s="6"/>
      <c r="F200" s="6"/>
      <c r="G200" s="6"/>
      <c r="H200" s="468"/>
      <c r="I200" s="468"/>
      <c r="J200" s="6"/>
    </row>
    <row r="201" spans="5:10" ht="13.5" customHeight="1" x14ac:dyDescent="0.2">
      <c r="E201" s="6"/>
      <c r="F201" s="6"/>
      <c r="G201" s="6"/>
      <c r="H201" s="468"/>
      <c r="I201" s="468"/>
      <c r="J201" s="6"/>
    </row>
    <row r="202" spans="5:10" x14ac:dyDescent="0.2">
      <c r="E202" s="6"/>
      <c r="F202" s="6"/>
      <c r="G202" s="6"/>
      <c r="H202" s="468"/>
      <c r="I202" s="468"/>
      <c r="J202" s="6"/>
    </row>
    <row r="203" spans="5:10" x14ac:dyDescent="0.2">
      <c r="E203" s="6"/>
      <c r="F203" s="6"/>
      <c r="G203" s="6"/>
      <c r="H203" s="468"/>
      <c r="I203" s="468"/>
      <c r="J203" s="6"/>
    </row>
    <row r="204" spans="5:10" x14ac:dyDescent="0.2">
      <c r="E204" s="6"/>
      <c r="F204" s="6"/>
      <c r="G204" s="6"/>
      <c r="H204" s="468"/>
      <c r="I204" s="468"/>
      <c r="J204" s="6"/>
    </row>
    <row r="205" spans="5:10" x14ac:dyDescent="0.2">
      <c r="E205" s="6"/>
      <c r="F205" s="6"/>
      <c r="G205" s="6"/>
      <c r="H205" s="468"/>
      <c r="I205" s="468"/>
      <c r="J205" s="6"/>
    </row>
    <row r="206" spans="5:10" x14ac:dyDescent="0.2">
      <c r="E206" s="6"/>
      <c r="F206" s="6"/>
      <c r="G206" s="6"/>
      <c r="H206" s="468"/>
      <c r="I206" s="468"/>
      <c r="J206" s="6"/>
    </row>
    <row r="207" spans="5:10" x14ac:dyDescent="0.2">
      <c r="E207" s="6"/>
      <c r="F207" s="6"/>
      <c r="G207" s="6"/>
      <c r="H207" s="468"/>
      <c r="I207" s="468"/>
      <c r="J207" s="6"/>
    </row>
    <row r="208" spans="5:10" x14ac:dyDescent="0.2">
      <c r="E208" s="6"/>
      <c r="F208" s="6"/>
      <c r="G208" s="6"/>
      <c r="H208" s="468"/>
      <c r="I208" s="468"/>
      <c r="J208" s="6"/>
    </row>
    <row r="209" spans="1:20" x14ac:dyDescent="0.2">
      <c r="E209" s="92"/>
      <c r="F209" s="92"/>
      <c r="K209" s="92"/>
      <c r="L209" s="92"/>
      <c r="M209" s="92"/>
      <c r="N209" s="92"/>
      <c r="O209" s="92"/>
      <c r="P209" s="92"/>
      <c r="Q209" s="92"/>
      <c r="R209" s="92"/>
      <c r="S209" s="92"/>
    </row>
    <row r="210" spans="1:20" x14ac:dyDescent="0.2">
      <c r="F210" s="92"/>
      <c r="K210" s="92"/>
      <c r="L210" s="92"/>
      <c r="M210" s="92"/>
      <c r="N210" s="92"/>
      <c r="O210" s="92"/>
      <c r="P210" s="92"/>
      <c r="Q210" s="92"/>
      <c r="R210" s="92"/>
      <c r="S210" s="92"/>
      <c r="T210" s="92"/>
    </row>
    <row r="211" spans="1:20" s="92" customFormat="1" x14ac:dyDescent="0.2">
      <c r="A211" s="6"/>
      <c r="B211" s="6"/>
      <c r="C211" s="6"/>
      <c r="D211" s="6"/>
      <c r="E211" s="83"/>
      <c r="H211" s="467"/>
      <c r="I211" s="467"/>
    </row>
    <row r="212" spans="1:20" s="92" customFormat="1" x14ac:dyDescent="0.2">
      <c r="A212" s="6"/>
      <c r="B212" s="6"/>
      <c r="C212" s="6"/>
      <c r="D212" s="6"/>
      <c r="E212" s="83"/>
      <c r="H212" s="467"/>
      <c r="I212" s="467"/>
    </row>
    <row r="213" spans="1:20" s="92" customFormat="1" x14ac:dyDescent="0.2">
      <c r="A213" s="6"/>
      <c r="B213" s="6"/>
      <c r="C213" s="6"/>
      <c r="D213" s="6"/>
      <c r="E213" s="83"/>
      <c r="F213" s="54"/>
      <c r="H213" s="467"/>
      <c r="I213" s="467"/>
      <c r="K213" s="6"/>
      <c r="L213" s="6"/>
      <c r="M213" s="6"/>
      <c r="N213" s="6"/>
      <c r="O213" s="6"/>
      <c r="P213" s="6"/>
      <c r="Q213" s="6"/>
      <c r="R213" s="6"/>
      <c r="S213" s="6"/>
    </row>
    <row r="214" spans="1:20" s="92" customFormat="1" x14ac:dyDescent="0.2">
      <c r="A214" s="6"/>
      <c r="B214" s="6"/>
      <c r="C214" s="6"/>
      <c r="D214" s="6"/>
      <c r="E214" s="83"/>
      <c r="F214" s="54"/>
      <c r="H214" s="467"/>
      <c r="I214" s="467"/>
      <c r="K214" s="6"/>
      <c r="L214" s="6"/>
      <c r="M214" s="6"/>
      <c r="N214" s="6"/>
      <c r="O214" s="6"/>
      <c r="P214" s="347"/>
      <c r="Q214" s="6"/>
      <c r="R214" s="6"/>
      <c r="S214" s="54"/>
      <c r="T214" s="6"/>
    </row>
    <row r="215" spans="1:20" x14ac:dyDescent="0.2">
      <c r="P215" s="347"/>
      <c r="S215" s="54"/>
    </row>
    <row r="216" spans="1:20" x14ac:dyDescent="0.2">
      <c r="P216" s="347"/>
      <c r="S216" s="54"/>
    </row>
    <row r="217" spans="1:20" x14ac:dyDescent="0.2">
      <c r="P217" s="347"/>
      <c r="S217" s="54"/>
    </row>
    <row r="218" spans="1:20" x14ac:dyDescent="0.2">
      <c r="P218" s="347"/>
      <c r="S218" s="54"/>
    </row>
    <row r="219" spans="1:20" x14ac:dyDescent="0.2">
      <c r="P219" s="347"/>
      <c r="S219" s="54"/>
    </row>
    <row r="220" spans="1:20" x14ac:dyDescent="0.2">
      <c r="P220" s="347"/>
      <c r="S220" s="54"/>
    </row>
    <row r="221" spans="1:20" x14ac:dyDescent="0.2">
      <c r="P221" s="347"/>
      <c r="S221" s="54"/>
    </row>
    <row r="222" spans="1:20" x14ac:dyDescent="0.2">
      <c r="P222" s="347"/>
      <c r="S222" s="54"/>
    </row>
    <row r="223" spans="1:20" x14ac:dyDescent="0.2">
      <c r="P223" s="347"/>
      <c r="S223" s="54"/>
    </row>
    <row r="224" spans="1:20" x14ac:dyDescent="0.2">
      <c r="P224" s="347"/>
      <c r="S224" s="54"/>
    </row>
    <row r="225" spans="16:19" x14ac:dyDescent="0.2">
      <c r="P225" s="347"/>
      <c r="S225" s="54"/>
    </row>
    <row r="226" spans="16:19" x14ac:dyDescent="0.2">
      <c r="P226" s="347"/>
      <c r="S226" s="54"/>
    </row>
    <row r="227" spans="16:19" x14ac:dyDescent="0.2">
      <c r="P227" s="347"/>
      <c r="S227" s="54"/>
    </row>
    <row r="228" spans="16:19" x14ac:dyDescent="0.2">
      <c r="P228" s="347"/>
      <c r="S228" s="54"/>
    </row>
    <row r="229" spans="16:19" x14ac:dyDescent="0.2">
      <c r="P229" s="347"/>
      <c r="S229" s="54"/>
    </row>
    <row r="230" spans="16:19" x14ac:dyDescent="0.2">
      <c r="P230" s="347"/>
      <c r="S230" s="54"/>
    </row>
    <row r="231" spans="16:19" x14ac:dyDescent="0.2">
      <c r="P231" s="347"/>
      <c r="S231" s="54"/>
    </row>
    <row r="232" spans="16:19" x14ac:dyDescent="0.2">
      <c r="P232" s="347"/>
      <c r="S232" s="54"/>
    </row>
    <row r="233" spans="16:19" x14ac:dyDescent="0.2">
      <c r="P233" s="347"/>
      <c r="S233" s="54"/>
    </row>
    <row r="234" spans="16:19" x14ac:dyDescent="0.2">
      <c r="P234" s="347"/>
      <c r="S234" s="54"/>
    </row>
    <row r="235" spans="16:19" x14ac:dyDescent="0.2">
      <c r="P235" s="347"/>
      <c r="S235" s="54"/>
    </row>
    <row r="247" spans="5:6" x14ac:dyDescent="0.2">
      <c r="F247" s="7" t="s">
        <v>89</v>
      </c>
    </row>
    <row r="248" spans="5:6" x14ac:dyDescent="0.2">
      <c r="E248" s="83" t="s">
        <v>89</v>
      </c>
      <c r="F248" s="7" t="s">
        <v>123</v>
      </c>
    </row>
    <row r="249" spans="5:6" x14ac:dyDescent="0.2">
      <c r="E249" s="83" t="s">
        <v>87</v>
      </c>
      <c r="F249" s="7" t="s">
        <v>124</v>
      </c>
    </row>
    <row r="250" spans="5:6" x14ac:dyDescent="0.2">
      <c r="E250" s="83" t="s">
        <v>88</v>
      </c>
      <c r="F250" s="7" t="s">
        <v>107</v>
      </c>
    </row>
  </sheetData>
  <autoFilter ref="H11:H150"/>
  <dataConsolidate/>
  <mergeCells count="3">
    <mergeCell ref="B4:E4"/>
    <mergeCell ref="M8:N8"/>
    <mergeCell ref="E6:N6"/>
  </mergeCells>
  <dataValidations count="1">
    <dataValidation type="list" allowBlank="1" showInputMessage="1" showErrorMessage="1" sqref="F155:F156 F11:F153">
      <formula1>$F$247:$F$250</formula1>
    </dataValidation>
  </dataValidations>
  <pageMargins left="0.23622047244094491" right="0.23622047244094491" top="0.74803149606299213" bottom="0.74803149606299213" header="0.31496062992125984" footer="0.31496062992125984"/>
  <pageSetup paperSize="8" scale="57" fitToHeight="0"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668"/>
  <sheetViews>
    <sheetView zoomScale="85" zoomScaleNormal="85" workbookViewId="0">
      <selection activeCell="I9" sqref="I9"/>
    </sheetView>
  </sheetViews>
  <sheetFormatPr defaultColWidth="9.33203125" defaultRowHeight="12.75" x14ac:dyDescent="0.2"/>
  <cols>
    <col min="1" max="1" width="4.1640625" style="343" customWidth="1"/>
    <col min="2" max="4" width="3.83203125" style="343" customWidth="1"/>
    <col min="5" max="5" width="7.1640625" style="343" customWidth="1"/>
    <col min="6" max="7" width="9.33203125" style="343"/>
    <col min="8" max="8" width="3.83203125" style="343" customWidth="1"/>
    <col min="9" max="9" width="9.33203125" style="343"/>
    <col min="10" max="10" width="14.33203125" style="343" customWidth="1"/>
    <col min="11" max="11" width="22" style="343" customWidth="1"/>
    <col min="12" max="12" width="4" style="343" customWidth="1"/>
    <col min="13" max="14" width="9.33203125" style="343"/>
    <col min="15" max="15" width="11" style="343" customWidth="1"/>
    <col min="16" max="16" width="10.83203125" style="343" customWidth="1"/>
    <col min="17" max="19" width="9.33203125" style="343"/>
    <col min="20" max="20" width="3.33203125" style="343" customWidth="1"/>
    <col min="21" max="21" width="16.33203125" style="343" customWidth="1"/>
    <col min="22" max="22" width="25.1640625" style="343" customWidth="1"/>
    <col min="23" max="23" width="21.6640625" style="343" customWidth="1"/>
    <col min="24" max="24" width="3.83203125" style="343" customWidth="1"/>
    <col min="25" max="25" width="9.33203125" style="343"/>
    <col min="26" max="26" width="5.83203125" style="343" customWidth="1"/>
    <col min="27" max="16384" width="9.33203125" style="343"/>
  </cols>
  <sheetData>
    <row r="1" spans="1:14" s="14" customFormat="1" x14ac:dyDescent="0.2">
      <c r="A1" s="162"/>
      <c r="B1" s="162"/>
    </row>
    <row r="2" spans="1:14" s="14" customFormat="1" x14ac:dyDescent="0.2">
      <c r="A2" s="162"/>
      <c r="B2" s="162"/>
      <c r="C2" s="177"/>
      <c r="F2" s="177" t="s">
        <v>267</v>
      </c>
    </row>
    <row r="3" spans="1:14" s="14" customFormat="1" x14ac:dyDescent="0.2">
      <c r="C3" s="178"/>
      <c r="F3" s="178" t="s">
        <v>0</v>
      </c>
    </row>
    <row r="4" spans="1:14" s="14" customFormat="1" ht="25.5" customHeight="1" x14ac:dyDescent="0.2">
      <c r="C4" s="178"/>
      <c r="F4" s="346" t="s">
        <v>217</v>
      </c>
    </row>
    <row r="5" spans="1:14" s="138" customFormat="1" ht="17.25" customHeight="1" x14ac:dyDescent="0.2"/>
    <row r="8" spans="1:14" x14ac:dyDescent="0.2">
      <c r="C8" s="635" t="s">
        <v>5</v>
      </c>
      <c r="D8" s="636"/>
      <c r="E8" s="636"/>
      <c r="F8" s="637"/>
    </row>
    <row r="11" spans="1:14" x14ac:dyDescent="0.2">
      <c r="C11" s="344" t="s">
        <v>215</v>
      </c>
    </row>
    <row r="13" spans="1:14" ht="12.75" customHeight="1" x14ac:dyDescent="0.2">
      <c r="C13" s="726" t="s">
        <v>313</v>
      </c>
      <c r="D13" s="727"/>
      <c r="E13" s="727"/>
      <c r="F13" s="727"/>
      <c r="G13" s="727"/>
      <c r="H13" s="727"/>
      <c r="I13" s="727"/>
      <c r="J13" s="727"/>
      <c r="K13" s="727"/>
      <c r="L13" s="727"/>
      <c r="M13" s="727"/>
      <c r="N13" s="728"/>
    </row>
    <row r="14" spans="1:14" x14ac:dyDescent="0.2">
      <c r="C14" s="729"/>
      <c r="D14" s="730"/>
      <c r="E14" s="730"/>
      <c r="F14" s="730"/>
      <c r="G14" s="730"/>
      <c r="H14" s="730"/>
      <c r="I14" s="730"/>
      <c r="J14" s="730"/>
      <c r="K14" s="730"/>
      <c r="L14" s="730"/>
      <c r="M14" s="730"/>
      <c r="N14" s="731"/>
    </row>
    <row r="15" spans="1:14" x14ac:dyDescent="0.2">
      <c r="C15" s="729"/>
      <c r="D15" s="730"/>
      <c r="E15" s="730"/>
      <c r="F15" s="730"/>
      <c r="G15" s="730"/>
      <c r="H15" s="730"/>
      <c r="I15" s="730"/>
      <c r="J15" s="730"/>
      <c r="K15" s="730"/>
      <c r="L15" s="730"/>
      <c r="M15" s="730"/>
      <c r="N15" s="731"/>
    </row>
    <row r="16" spans="1:14" x14ac:dyDescent="0.2">
      <c r="C16" s="729"/>
      <c r="D16" s="730"/>
      <c r="E16" s="730"/>
      <c r="F16" s="730"/>
      <c r="G16" s="730"/>
      <c r="H16" s="730"/>
      <c r="I16" s="730"/>
      <c r="J16" s="730"/>
      <c r="K16" s="730"/>
      <c r="L16" s="730"/>
      <c r="M16" s="730"/>
      <c r="N16" s="731"/>
    </row>
    <row r="17" spans="3:24" x14ac:dyDescent="0.2">
      <c r="C17" s="729"/>
      <c r="D17" s="730"/>
      <c r="E17" s="730"/>
      <c r="F17" s="730"/>
      <c r="G17" s="730"/>
      <c r="H17" s="730"/>
      <c r="I17" s="730"/>
      <c r="J17" s="730"/>
      <c r="K17" s="730"/>
      <c r="L17" s="730"/>
      <c r="M17" s="730"/>
      <c r="N17" s="731"/>
    </row>
    <row r="18" spans="3:24" x14ac:dyDescent="0.2">
      <c r="C18" s="729"/>
      <c r="D18" s="730"/>
      <c r="E18" s="730"/>
      <c r="F18" s="730"/>
      <c r="G18" s="730"/>
      <c r="H18" s="730"/>
      <c r="I18" s="730"/>
      <c r="J18" s="730"/>
      <c r="K18" s="730"/>
      <c r="L18" s="730"/>
      <c r="M18" s="730"/>
      <c r="N18" s="731"/>
    </row>
    <row r="19" spans="3:24" x14ac:dyDescent="0.2">
      <c r="C19" s="729"/>
      <c r="D19" s="730"/>
      <c r="E19" s="730"/>
      <c r="F19" s="730"/>
      <c r="G19" s="730"/>
      <c r="H19" s="730"/>
      <c r="I19" s="730"/>
      <c r="J19" s="730"/>
      <c r="K19" s="730"/>
      <c r="L19" s="730"/>
      <c r="M19" s="730"/>
      <c r="N19" s="731"/>
    </row>
    <row r="20" spans="3:24" x14ac:dyDescent="0.2">
      <c r="C20" s="729"/>
      <c r="D20" s="730"/>
      <c r="E20" s="730"/>
      <c r="F20" s="730"/>
      <c r="G20" s="730"/>
      <c r="H20" s="730"/>
      <c r="I20" s="730"/>
      <c r="J20" s="730"/>
      <c r="K20" s="730"/>
      <c r="L20" s="730"/>
      <c r="M20" s="730"/>
      <c r="N20" s="731"/>
      <c r="V20" s="167"/>
      <c r="W20" s="172"/>
      <c r="X20" s="172"/>
    </row>
    <row r="21" spans="3:24" x14ac:dyDescent="0.2">
      <c r="C21" s="729"/>
      <c r="D21" s="730"/>
      <c r="E21" s="730"/>
      <c r="F21" s="730"/>
      <c r="G21" s="730"/>
      <c r="H21" s="730"/>
      <c r="I21" s="730"/>
      <c r="J21" s="730"/>
      <c r="K21" s="730"/>
      <c r="L21" s="730"/>
      <c r="M21" s="730"/>
      <c r="N21" s="731"/>
      <c r="V21" s="167"/>
      <c r="W21" s="172"/>
      <c r="X21" s="172"/>
    </row>
    <row r="22" spans="3:24" x14ac:dyDescent="0.2">
      <c r="C22" s="729"/>
      <c r="D22" s="730"/>
      <c r="E22" s="730"/>
      <c r="F22" s="730"/>
      <c r="G22" s="730"/>
      <c r="H22" s="730"/>
      <c r="I22" s="730"/>
      <c r="J22" s="730"/>
      <c r="K22" s="730"/>
      <c r="L22" s="730"/>
      <c r="M22" s="730"/>
      <c r="N22" s="731"/>
      <c r="V22" s="167"/>
      <c r="W22" s="172"/>
      <c r="X22" s="172"/>
    </row>
    <row r="23" spans="3:24" x14ac:dyDescent="0.2">
      <c r="C23" s="729"/>
      <c r="D23" s="730"/>
      <c r="E23" s="730"/>
      <c r="F23" s="730"/>
      <c r="G23" s="730"/>
      <c r="H23" s="730"/>
      <c r="I23" s="730"/>
      <c r="J23" s="730"/>
      <c r="K23" s="730"/>
      <c r="L23" s="730"/>
      <c r="M23" s="730"/>
      <c r="N23" s="731"/>
      <c r="V23" s="167"/>
      <c r="W23" s="172"/>
      <c r="X23" s="172"/>
    </row>
    <row r="24" spans="3:24" x14ac:dyDescent="0.2">
      <c r="C24" s="729"/>
      <c r="D24" s="730"/>
      <c r="E24" s="730"/>
      <c r="F24" s="730"/>
      <c r="G24" s="730"/>
      <c r="H24" s="730"/>
      <c r="I24" s="730"/>
      <c r="J24" s="730"/>
      <c r="K24" s="730"/>
      <c r="L24" s="730"/>
      <c r="M24" s="730"/>
      <c r="N24" s="731"/>
      <c r="V24" s="167"/>
      <c r="W24" s="172"/>
      <c r="X24" s="172"/>
    </row>
    <row r="25" spans="3:24" x14ac:dyDescent="0.2">
      <c r="C25" s="729"/>
      <c r="D25" s="730"/>
      <c r="E25" s="730"/>
      <c r="F25" s="730"/>
      <c r="G25" s="730"/>
      <c r="H25" s="730"/>
      <c r="I25" s="730"/>
      <c r="J25" s="730"/>
      <c r="K25" s="730"/>
      <c r="L25" s="730"/>
      <c r="M25" s="730"/>
      <c r="N25" s="731"/>
      <c r="V25" s="167"/>
      <c r="W25" s="172"/>
      <c r="X25" s="172"/>
    </row>
    <row r="26" spans="3:24" x14ac:dyDescent="0.2">
      <c r="C26" s="729"/>
      <c r="D26" s="730"/>
      <c r="E26" s="730"/>
      <c r="F26" s="730"/>
      <c r="G26" s="730"/>
      <c r="H26" s="730"/>
      <c r="I26" s="730"/>
      <c r="J26" s="730"/>
      <c r="K26" s="730"/>
      <c r="L26" s="730"/>
      <c r="M26" s="730"/>
      <c r="N26" s="731"/>
      <c r="V26" s="167"/>
      <c r="W26" s="172"/>
      <c r="X26" s="172"/>
    </row>
    <row r="27" spans="3:24" x14ac:dyDescent="0.2">
      <c r="C27" s="729"/>
      <c r="D27" s="730"/>
      <c r="E27" s="730"/>
      <c r="F27" s="730"/>
      <c r="G27" s="730"/>
      <c r="H27" s="730"/>
      <c r="I27" s="730"/>
      <c r="J27" s="730"/>
      <c r="K27" s="730"/>
      <c r="L27" s="730"/>
      <c r="M27" s="730"/>
      <c r="N27" s="731"/>
      <c r="V27" s="167"/>
      <c r="W27" s="172"/>
      <c r="X27" s="172"/>
    </row>
    <row r="28" spans="3:24" x14ac:dyDescent="0.2">
      <c r="C28" s="729"/>
      <c r="D28" s="730"/>
      <c r="E28" s="730"/>
      <c r="F28" s="730"/>
      <c r="G28" s="730"/>
      <c r="H28" s="730"/>
      <c r="I28" s="730"/>
      <c r="J28" s="730"/>
      <c r="K28" s="730"/>
      <c r="L28" s="730"/>
      <c r="M28" s="730"/>
      <c r="N28" s="731"/>
      <c r="V28" s="167"/>
      <c r="W28" s="172"/>
      <c r="X28" s="172"/>
    </row>
    <row r="29" spans="3:24" x14ac:dyDescent="0.2">
      <c r="C29" s="729"/>
      <c r="D29" s="730"/>
      <c r="E29" s="730"/>
      <c r="F29" s="730"/>
      <c r="G29" s="730"/>
      <c r="H29" s="730"/>
      <c r="I29" s="730"/>
      <c r="J29" s="730"/>
      <c r="K29" s="730"/>
      <c r="L29" s="730"/>
      <c r="M29" s="730"/>
      <c r="N29" s="731"/>
      <c r="V29" s="167"/>
      <c r="W29" s="172"/>
      <c r="X29" s="172"/>
    </row>
    <row r="30" spans="3:24" x14ac:dyDescent="0.2">
      <c r="C30" s="729"/>
      <c r="D30" s="730"/>
      <c r="E30" s="730"/>
      <c r="F30" s="730"/>
      <c r="G30" s="730"/>
      <c r="H30" s="730"/>
      <c r="I30" s="730"/>
      <c r="J30" s="730"/>
      <c r="K30" s="730"/>
      <c r="L30" s="730"/>
      <c r="M30" s="730"/>
      <c r="N30" s="731"/>
      <c r="V30" s="167"/>
      <c r="W30" s="172"/>
      <c r="X30" s="172"/>
    </row>
    <row r="31" spans="3:24" x14ac:dyDescent="0.2">
      <c r="C31" s="729"/>
      <c r="D31" s="730"/>
      <c r="E31" s="730"/>
      <c r="F31" s="730"/>
      <c r="G31" s="730"/>
      <c r="H31" s="730"/>
      <c r="I31" s="730"/>
      <c r="J31" s="730"/>
      <c r="K31" s="730"/>
      <c r="L31" s="730"/>
      <c r="M31" s="730"/>
      <c r="N31" s="731"/>
      <c r="V31" s="167"/>
      <c r="W31" s="172"/>
      <c r="X31" s="172"/>
    </row>
    <row r="32" spans="3:24" x14ac:dyDescent="0.2">
      <c r="C32" s="729"/>
      <c r="D32" s="730"/>
      <c r="E32" s="730"/>
      <c r="F32" s="730"/>
      <c r="G32" s="730"/>
      <c r="H32" s="730"/>
      <c r="I32" s="730"/>
      <c r="J32" s="730"/>
      <c r="K32" s="730"/>
      <c r="L32" s="730"/>
      <c r="M32" s="730"/>
      <c r="N32" s="731"/>
      <c r="V32" s="167"/>
      <c r="W32" s="172"/>
      <c r="X32" s="172"/>
    </row>
    <row r="33" spans="3:24" x14ac:dyDescent="0.2">
      <c r="C33" s="729"/>
      <c r="D33" s="730"/>
      <c r="E33" s="730"/>
      <c r="F33" s="730"/>
      <c r="G33" s="730"/>
      <c r="H33" s="730"/>
      <c r="I33" s="730"/>
      <c r="J33" s="730"/>
      <c r="K33" s="730"/>
      <c r="L33" s="730"/>
      <c r="M33" s="730"/>
      <c r="N33" s="731"/>
      <c r="V33" s="167"/>
      <c r="W33" s="172"/>
      <c r="X33" s="172"/>
    </row>
    <row r="34" spans="3:24" x14ac:dyDescent="0.2">
      <c r="C34" s="729"/>
      <c r="D34" s="730"/>
      <c r="E34" s="730"/>
      <c r="F34" s="730"/>
      <c r="G34" s="730"/>
      <c r="H34" s="730"/>
      <c r="I34" s="730"/>
      <c r="J34" s="730"/>
      <c r="K34" s="730"/>
      <c r="L34" s="730"/>
      <c r="M34" s="730"/>
      <c r="N34" s="731"/>
    </row>
    <row r="35" spans="3:24" x14ac:dyDescent="0.2">
      <c r="C35" s="729"/>
      <c r="D35" s="730"/>
      <c r="E35" s="730"/>
      <c r="F35" s="730"/>
      <c r="G35" s="730"/>
      <c r="H35" s="730"/>
      <c r="I35" s="730"/>
      <c r="J35" s="730"/>
      <c r="K35" s="730"/>
      <c r="L35" s="730"/>
      <c r="M35" s="730"/>
      <c r="N35" s="731"/>
    </row>
    <row r="36" spans="3:24" x14ac:dyDescent="0.2">
      <c r="C36" s="729"/>
      <c r="D36" s="730"/>
      <c r="E36" s="730"/>
      <c r="F36" s="730"/>
      <c r="G36" s="730"/>
      <c r="H36" s="730"/>
      <c r="I36" s="730"/>
      <c r="J36" s="730"/>
      <c r="K36" s="730"/>
      <c r="L36" s="730"/>
      <c r="M36" s="730"/>
      <c r="N36" s="731"/>
    </row>
    <row r="37" spans="3:24" x14ac:dyDescent="0.2">
      <c r="C37" s="729"/>
      <c r="D37" s="730"/>
      <c r="E37" s="730"/>
      <c r="F37" s="730"/>
      <c r="G37" s="730"/>
      <c r="H37" s="730"/>
      <c r="I37" s="730"/>
      <c r="J37" s="730"/>
      <c r="K37" s="730"/>
      <c r="L37" s="730"/>
      <c r="M37" s="730"/>
      <c r="N37" s="731"/>
    </row>
    <row r="38" spans="3:24" x14ac:dyDescent="0.2">
      <c r="C38" s="729"/>
      <c r="D38" s="730"/>
      <c r="E38" s="730"/>
      <c r="F38" s="730"/>
      <c r="G38" s="730"/>
      <c r="H38" s="730"/>
      <c r="I38" s="730"/>
      <c r="J38" s="730"/>
      <c r="K38" s="730"/>
      <c r="L38" s="730"/>
      <c r="M38" s="730"/>
      <c r="N38" s="731"/>
    </row>
    <row r="39" spans="3:24" x14ac:dyDescent="0.2">
      <c r="C39" s="729"/>
      <c r="D39" s="730"/>
      <c r="E39" s="730"/>
      <c r="F39" s="730"/>
      <c r="G39" s="730"/>
      <c r="H39" s="730"/>
      <c r="I39" s="730"/>
      <c r="J39" s="730"/>
      <c r="K39" s="730"/>
      <c r="L39" s="730"/>
      <c r="M39" s="730"/>
      <c r="N39" s="731"/>
    </row>
    <row r="40" spans="3:24" x14ac:dyDescent="0.2">
      <c r="C40" s="729"/>
      <c r="D40" s="730"/>
      <c r="E40" s="730"/>
      <c r="F40" s="730"/>
      <c r="G40" s="730"/>
      <c r="H40" s="730"/>
      <c r="I40" s="730"/>
      <c r="J40" s="730"/>
      <c r="K40" s="730"/>
      <c r="L40" s="730"/>
      <c r="M40" s="730"/>
      <c r="N40" s="731"/>
    </row>
    <row r="41" spans="3:24" x14ac:dyDescent="0.2">
      <c r="C41" s="729"/>
      <c r="D41" s="730"/>
      <c r="E41" s="730"/>
      <c r="F41" s="730"/>
      <c r="G41" s="730"/>
      <c r="H41" s="730"/>
      <c r="I41" s="730"/>
      <c r="J41" s="730"/>
      <c r="K41" s="730"/>
      <c r="L41" s="730"/>
      <c r="M41" s="730"/>
      <c r="N41" s="731"/>
    </row>
    <row r="42" spans="3:24" x14ac:dyDescent="0.2">
      <c r="C42" s="729"/>
      <c r="D42" s="730"/>
      <c r="E42" s="730"/>
      <c r="F42" s="730"/>
      <c r="G42" s="730"/>
      <c r="H42" s="730"/>
      <c r="I42" s="730"/>
      <c r="J42" s="730"/>
      <c r="K42" s="730"/>
      <c r="L42" s="730"/>
      <c r="M42" s="730"/>
      <c r="N42" s="731"/>
    </row>
    <row r="43" spans="3:24" x14ac:dyDescent="0.2">
      <c r="C43" s="729"/>
      <c r="D43" s="730"/>
      <c r="E43" s="730"/>
      <c r="F43" s="730"/>
      <c r="G43" s="730"/>
      <c r="H43" s="730"/>
      <c r="I43" s="730"/>
      <c r="J43" s="730"/>
      <c r="K43" s="730"/>
      <c r="L43" s="730"/>
      <c r="M43" s="730"/>
      <c r="N43" s="731"/>
    </row>
    <row r="44" spans="3:24" x14ac:dyDescent="0.2">
      <c r="C44" s="729"/>
      <c r="D44" s="730"/>
      <c r="E44" s="730"/>
      <c r="F44" s="730"/>
      <c r="G44" s="730"/>
      <c r="H44" s="730"/>
      <c r="I44" s="730"/>
      <c r="J44" s="730"/>
      <c r="K44" s="730"/>
      <c r="L44" s="730"/>
      <c r="M44" s="730"/>
      <c r="N44" s="731"/>
    </row>
    <row r="45" spans="3:24" x14ac:dyDescent="0.2">
      <c r="C45" s="729"/>
      <c r="D45" s="730"/>
      <c r="E45" s="730"/>
      <c r="F45" s="730"/>
      <c r="G45" s="730"/>
      <c r="H45" s="730"/>
      <c r="I45" s="730"/>
      <c r="J45" s="730"/>
      <c r="K45" s="730"/>
      <c r="L45" s="730"/>
      <c r="M45" s="730"/>
      <c r="N45" s="731"/>
    </row>
    <row r="46" spans="3:24" x14ac:dyDescent="0.2">
      <c r="C46" s="729"/>
      <c r="D46" s="730"/>
      <c r="E46" s="730"/>
      <c r="F46" s="730"/>
      <c r="G46" s="730"/>
      <c r="H46" s="730"/>
      <c r="I46" s="730"/>
      <c r="J46" s="730"/>
      <c r="K46" s="730"/>
      <c r="L46" s="730"/>
      <c r="M46" s="730"/>
      <c r="N46" s="731"/>
    </row>
    <row r="47" spans="3:24" x14ac:dyDescent="0.2">
      <c r="C47" s="732"/>
      <c r="D47" s="733"/>
      <c r="E47" s="733"/>
      <c r="F47" s="733"/>
      <c r="G47" s="733"/>
      <c r="H47" s="733"/>
      <c r="I47" s="733"/>
      <c r="J47" s="733"/>
      <c r="K47" s="733"/>
      <c r="L47" s="733"/>
      <c r="M47" s="733"/>
      <c r="N47" s="734"/>
    </row>
    <row r="66" spans="3:13" x14ac:dyDescent="0.2">
      <c r="C66" s="344" t="s">
        <v>221</v>
      </c>
    </row>
    <row r="67" spans="3:13" x14ac:dyDescent="0.2">
      <c r="D67" s="344"/>
    </row>
    <row r="68" spans="3:13" x14ac:dyDescent="0.2">
      <c r="D68" s="638" t="s">
        <v>257</v>
      </c>
      <c r="E68" s="638"/>
      <c r="F68" s="638"/>
      <c r="G68" s="638"/>
      <c r="H68" s="638"/>
      <c r="I68" s="638"/>
      <c r="J68" s="638"/>
      <c r="K68" s="638"/>
      <c r="L68" s="638"/>
      <c r="M68" s="638"/>
    </row>
    <row r="69" spans="3:13" ht="14.25" customHeight="1" x14ac:dyDescent="0.2">
      <c r="D69" s="638"/>
      <c r="E69" s="638"/>
      <c r="F69" s="638"/>
      <c r="G69" s="638"/>
      <c r="H69" s="638"/>
      <c r="I69" s="638"/>
      <c r="J69" s="638"/>
      <c r="K69" s="638"/>
      <c r="L69" s="638"/>
      <c r="M69" s="638"/>
    </row>
    <row r="72" spans="3:13" x14ac:dyDescent="0.2">
      <c r="E72" s="622" t="s">
        <v>278</v>
      </c>
      <c r="F72" s="623"/>
      <c r="G72" s="623"/>
      <c r="H72" s="623"/>
      <c r="I72" s="624"/>
    </row>
    <row r="74" spans="3:13" x14ac:dyDescent="0.2">
      <c r="E74" s="629" t="s">
        <v>293</v>
      </c>
      <c r="F74" s="630"/>
      <c r="G74" s="630"/>
      <c r="H74" s="630"/>
      <c r="I74" s="631"/>
    </row>
    <row r="76" spans="3:13" x14ac:dyDescent="0.2">
      <c r="E76" s="629" t="s">
        <v>222</v>
      </c>
      <c r="F76" s="630"/>
      <c r="G76" s="630"/>
      <c r="H76" s="630"/>
      <c r="I76" s="631"/>
    </row>
    <row r="78" spans="3:13" x14ac:dyDescent="0.2">
      <c r="E78" s="629" t="s">
        <v>223</v>
      </c>
      <c r="F78" s="630"/>
      <c r="G78" s="630"/>
      <c r="H78" s="630"/>
      <c r="I78" s="631"/>
    </row>
    <row r="80" spans="3:13" x14ac:dyDescent="0.2">
      <c r="E80" s="629" t="s">
        <v>224</v>
      </c>
      <c r="F80" s="630"/>
      <c r="G80" s="630"/>
      <c r="H80" s="630"/>
      <c r="I80" s="631"/>
    </row>
    <row r="82" spans="5:9" x14ac:dyDescent="0.2">
      <c r="E82" s="639" t="s">
        <v>225</v>
      </c>
      <c r="F82" s="640"/>
      <c r="G82" s="640"/>
      <c r="H82" s="640"/>
      <c r="I82" s="641"/>
    </row>
    <row r="84" spans="5:9" x14ac:dyDescent="0.2">
      <c r="E84" s="639" t="s">
        <v>226</v>
      </c>
      <c r="F84" s="640"/>
      <c r="G84" s="640"/>
      <c r="H84" s="640"/>
      <c r="I84" s="641"/>
    </row>
    <row r="86" spans="5:9" x14ac:dyDescent="0.2">
      <c r="E86" s="639" t="s">
        <v>227</v>
      </c>
      <c r="F86" s="640"/>
      <c r="G86" s="640"/>
      <c r="H86" s="640"/>
      <c r="I86" s="641"/>
    </row>
    <row r="88" spans="5:9" x14ac:dyDescent="0.2">
      <c r="E88" s="639" t="s">
        <v>228</v>
      </c>
      <c r="F88" s="640"/>
      <c r="G88" s="640"/>
      <c r="H88" s="640"/>
      <c r="I88" s="641"/>
    </row>
    <row r="90" spans="5:9" x14ac:dyDescent="0.2">
      <c r="E90" s="639" t="s">
        <v>229</v>
      </c>
      <c r="F90" s="640"/>
      <c r="G90" s="640"/>
      <c r="H90" s="640"/>
      <c r="I90" s="641"/>
    </row>
    <row r="92" spans="5:9" x14ac:dyDescent="0.2">
      <c r="E92" s="626" t="s">
        <v>230</v>
      </c>
      <c r="F92" s="627"/>
      <c r="G92" s="627"/>
      <c r="H92" s="627"/>
      <c r="I92" s="628"/>
    </row>
    <row r="94" spans="5:9" x14ac:dyDescent="0.2">
      <c r="E94" s="626" t="s">
        <v>231</v>
      </c>
      <c r="F94" s="627"/>
      <c r="G94" s="627"/>
      <c r="H94" s="627"/>
      <c r="I94" s="628"/>
    </row>
    <row r="96" spans="5:9" x14ac:dyDescent="0.2">
      <c r="E96" s="626" t="s">
        <v>232</v>
      </c>
      <c r="F96" s="627"/>
      <c r="G96" s="627"/>
      <c r="H96" s="627"/>
      <c r="I96" s="628"/>
    </row>
    <row r="98" spans="5:9" x14ac:dyDescent="0.2">
      <c r="E98" s="626" t="s">
        <v>294</v>
      </c>
      <c r="F98" s="627"/>
      <c r="G98" s="627"/>
      <c r="H98" s="627"/>
      <c r="I98" s="628"/>
    </row>
    <row r="100" spans="5:9" x14ac:dyDescent="0.2">
      <c r="E100" s="626" t="s">
        <v>234</v>
      </c>
      <c r="F100" s="627"/>
      <c r="G100" s="627"/>
      <c r="H100" s="627"/>
      <c r="I100" s="628"/>
    </row>
    <row r="102" spans="5:9" x14ac:dyDescent="0.2">
      <c r="E102" s="642" t="s">
        <v>235</v>
      </c>
      <c r="F102" s="643"/>
      <c r="G102" s="643"/>
      <c r="H102" s="643"/>
      <c r="I102" s="644"/>
    </row>
    <row r="104" spans="5:9" x14ac:dyDescent="0.2">
      <c r="E104" s="642" t="s">
        <v>258</v>
      </c>
      <c r="F104" s="643"/>
      <c r="G104" s="643"/>
      <c r="H104" s="643"/>
      <c r="I104" s="644"/>
    </row>
    <row r="106" spans="5:9" x14ac:dyDescent="0.2">
      <c r="E106" s="622" t="s">
        <v>281</v>
      </c>
      <c r="F106" s="623"/>
      <c r="G106" s="623"/>
      <c r="H106" s="623"/>
      <c r="I106" s="624"/>
    </row>
    <row r="108" spans="5:9" x14ac:dyDescent="0.2">
      <c r="E108" s="622" t="s">
        <v>315</v>
      </c>
      <c r="F108" s="623"/>
      <c r="G108" s="623"/>
      <c r="H108" s="623"/>
      <c r="I108" s="624"/>
    </row>
    <row r="110" spans="5:9" x14ac:dyDescent="0.2">
      <c r="E110" s="622" t="s">
        <v>312</v>
      </c>
      <c r="F110" s="623"/>
      <c r="G110" s="623"/>
      <c r="H110" s="623"/>
      <c r="I110" s="624"/>
    </row>
    <row r="122" spans="3:11" x14ac:dyDescent="0.2">
      <c r="C122" s="344" t="s">
        <v>218</v>
      </c>
    </row>
    <row r="124" spans="3:11" x14ac:dyDescent="0.2">
      <c r="C124" s="634" t="s">
        <v>282</v>
      </c>
      <c r="D124" s="634"/>
      <c r="E124" s="634"/>
      <c r="F124" s="634"/>
      <c r="G124" s="634"/>
      <c r="H124" s="634"/>
      <c r="I124" s="634"/>
      <c r="J124" s="634"/>
      <c r="K124" s="634"/>
    </row>
    <row r="125" spans="3:11" ht="12.75" customHeight="1" x14ac:dyDescent="0.2">
      <c r="C125" s="634"/>
      <c r="D125" s="634"/>
      <c r="E125" s="634"/>
      <c r="F125" s="634"/>
      <c r="G125" s="634"/>
      <c r="H125" s="634"/>
      <c r="I125" s="634"/>
      <c r="J125" s="634"/>
      <c r="K125" s="634"/>
    </row>
    <row r="126" spans="3:11" x14ac:dyDescent="0.2">
      <c r="C126" s="634"/>
      <c r="D126" s="634"/>
      <c r="E126" s="634"/>
      <c r="F126" s="634"/>
      <c r="G126" s="634"/>
      <c r="H126" s="634"/>
      <c r="I126" s="634"/>
      <c r="J126" s="634"/>
      <c r="K126" s="634"/>
    </row>
    <row r="128" spans="3:11" x14ac:dyDescent="0.2">
      <c r="C128" s="163"/>
      <c r="D128" s="164"/>
      <c r="E128" s="164"/>
      <c r="F128" s="164"/>
      <c r="G128" s="164"/>
      <c r="H128" s="164"/>
      <c r="I128" s="164"/>
      <c r="J128" s="164"/>
      <c r="K128" s="165"/>
    </row>
    <row r="129" spans="3:11" x14ac:dyDescent="0.2">
      <c r="C129" s="166"/>
      <c r="D129" s="632" t="s">
        <v>101</v>
      </c>
      <c r="E129" s="633"/>
      <c r="F129" s="172"/>
      <c r="G129" s="167" t="s">
        <v>106</v>
      </c>
      <c r="H129" s="172"/>
      <c r="I129" s="172"/>
      <c r="J129" s="172"/>
      <c r="K129" s="169"/>
    </row>
    <row r="130" spans="3:11" x14ac:dyDescent="0.2">
      <c r="C130" s="166"/>
      <c r="D130" s="170"/>
      <c r="F130" s="172"/>
      <c r="G130" s="171"/>
      <c r="H130" s="172"/>
      <c r="I130" s="172"/>
      <c r="J130" s="172"/>
      <c r="K130" s="169"/>
    </row>
    <row r="131" spans="3:11" x14ac:dyDescent="0.2">
      <c r="C131" s="166"/>
      <c r="D131" s="605" t="s">
        <v>102</v>
      </c>
      <c r="E131" s="606"/>
      <c r="F131" s="172"/>
      <c r="G131" s="167" t="s">
        <v>103</v>
      </c>
      <c r="H131" s="172"/>
      <c r="I131" s="172"/>
      <c r="J131" s="172"/>
      <c r="K131" s="169"/>
    </row>
    <row r="132" spans="3:11" x14ac:dyDescent="0.2">
      <c r="C132" s="166"/>
      <c r="D132" s="172"/>
      <c r="F132" s="172"/>
      <c r="G132" s="171"/>
      <c r="H132" s="172"/>
      <c r="I132" s="172"/>
      <c r="J132" s="172"/>
      <c r="K132" s="169"/>
    </row>
    <row r="133" spans="3:11" x14ac:dyDescent="0.2">
      <c r="C133" s="166"/>
      <c r="D133" s="607" t="s">
        <v>104</v>
      </c>
      <c r="E133" s="608"/>
      <c r="F133" s="172"/>
      <c r="G133" s="167" t="s">
        <v>105</v>
      </c>
      <c r="H133" s="172"/>
      <c r="I133" s="172"/>
      <c r="J133" s="172"/>
      <c r="K133" s="169"/>
    </row>
    <row r="134" spans="3:11" x14ac:dyDescent="0.2">
      <c r="C134" s="179"/>
      <c r="D134" s="176"/>
      <c r="F134" s="176"/>
      <c r="G134" s="176"/>
      <c r="H134" s="176"/>
      <c r="I134" s="176"/>
      <c r="J134" s="176"/>
      <c r="K134" s="180"/>
    </row>
    <row r="135" spans="3:11" x14ac:dyDescent="0.2">
      <c r="C135" s="179"/>
      <c r="D135" s="609" t="s">
        <v>157</v>
      </c>
      <c r="E135" s="610"/>
      <c r="F135" s="176"/>
      <c r="G135" s="167" t="s">
        <v>158</v>
      </c>
      <c r="H135" s="176"/>
      <c r="I135" s="176"/>
      <c r="J135" s="176"/>
      <c r="K135" s="180"/>
    </row>
    <row r="136" spans="3:11" x14ac:dyDescent="0.2">
      <c r="C136" s="179"/>
      <c r="D136" s="176"/>
      <c r="F136" s="176"/>
      <c r="G136" s="176"/>
      <c r="H136" s="176"/>
      <c r="I136" s="176"/>
      <c r="J136" s="176"/>
      <c r="K136" s="180"/>
    </row>
    <row r="137" spans="3:11" x14ac:dyDescent="0.2">
      <c r="C137" s="179"/>
      <c r="D137" s="611" t="s">
        <v>159</v>
      </c>
      <c r="E137" s="612"/>
      <c r="F137" s="176"/>
      <c r="G137" s="167" t="s">
        <v>160</v>
      </c>
      <c r="H137" s="176"/>
      <c r="I137" s="176"/>
      <c r="J137" s="176"/>
      <c r="K137" s="180"/>
    </row>
    <row r="138" spans="3:11" x14ac:dyDescent="0.2">
      <c r="C138" s="173"/>
      <c r="D138" s="174"/>
      <c r="E138" s="174"/>
      <c r="F138" s="174"/>
      <c r="G138" s="174"/>
      <c r="H138" s="174"/>
      <c r="I138" s="174"/>
      <c r="J138" s="174"/>
      <c r="K138" s="175"/>
    </row>
    <row r="139" spans="3:11" x14ac:dyDescent="0.2">
      <c r="C139" s="172"/>
      <c r="D139" s="172"/>
      <c r="E139" s="172"/>
      <c r="F139" s="172"/>
      <c r="G139" s="172"/>
      <c r="H139" s="172"/>
      <c r="I139" s="172"/>
      <c r="J139" s="172"/>
      <c r="K139" s="172"/>
    </row>
    <row r="140" spans="3:11" x14ac:dyDescent="0.2">
      <c r="C140" s="172"/>
      <c r="D140" s="172"/>
      <c r="E140" s="172"/>
      <c r="F140" s="172"/>
      <c r="G140" s="172"/>
      <c r="H140" s="172"/>
      <c r="I140" s="172"/>
      <c r="J140" s="172"/>
      <c r="K140" s="172"/>
    </row>
    <row r="141" spans="3:11" x14ac:dyDescent="0.2">
      <c r="C141" s="172"/>
      <c r="D141" s="172"/>
      <c r="E141" s="172"/>
      <c r="F141" s="172"/>
      <c r="G141" s="172"/>
      <c r="H141" s="172"/>
      <c r="I141" s="172"/>
      <c r="J141" s="172"/>
      <c r="K141" s="172"/>
    </row>
    <row r="142" spans="3:11" x14ac:dyDescent="0.2">
      <c r="C142" s="172"/>
      <c r="D142" s="172"/>
      <c r="E142" s="172"/>
      <c r="F142" s="172"/>
      <c r="G142" s="172"/>
      <c r="H142" s="172"/>
      <c r="I142" s="172"/>
      <c r="J142" s="172"/>
      <c r="K142" s="172"/>
    </row>
    <row r="143" spans="3:11" x14ac:dyDescent="0.2">
      <c r="C143" s="172"/>
      <c r="D143" s="172"/>
      <c r="E143" s="172"/>
      <c r="F143" s="172"/>
      <c r="G143" s="172"/>
      <c r="H143" s="172"/>
      <c r="I143" s="172"/>
      <c r="J143" s="172"/>
      <c r="K143" s="172"/>
    </row>
    <row r="144" spans="3:11" x14ac:dyDescent="0.2">
      <c r="C144" s="172"/>
      <c r="D144" s="172"/>
      <c r="E144" s="172"/>
      <c r="F144" s="172"/>
      <c r="G144" s="172"/>
      <c r="H144" s="172"/>
      <c r="I144" s="172"/>
      <c r="J144" s="172"/>
      <c r="K144" s="172"/>
    </row>
    <row r="145" spans="3:11" x14ac:dyDescent="0.2">
      <c r="C145" s="172"/>
      <c r="D145" s="172"/>
      <c r="E145" s="172"/>
      <c r="F145" s="172"/>
      <c r="G145" s="172"/>
      <c r="H145" s="172"/>
      <c r="I145" s="172"/>
      <c r="J145" s="172"/>
      <c r="K145" s="172"/>
    </row>
    <row r="146" spans="3:11" x14ac:dyDescent="0.2">
      <c r="C146" s="172"/>
      <c r="D146" s="172"/>
      <c r="E146" s="172"/>
      <c r="F146" s="172"/>
      <c r="G146" s="172"/>
      <c r="H146" s="172"/>
      <c r="I146" s="172"/>
      <c r="J146" s="172"/>
      <c r="K146" s="172"/>
    </row>
    <row r="147" spans="3:11" x14ac:dyDescent="0.2">
      <c r="C147" s="172"/>
      <c r="D147" s="172"/>
      <c r="E147" s="172"/>
      <c r="F147" s="172"/>
      <c r="G147" s="172"/>
      <c r="H147" s="172"/>
      <c r="I147" s="172"/>
      <c r="J147" s="172"/>
      <c r="K147" s="172"/>
    </row>
    <row r="148" spans="3:11" x14ac:dyDescent="0.2">
      <c r="C148" s="172"/>
      <c r="D148" s="172"/>
      <c r="E148" s="172"/>
      <c r="F148" s="172"/>
      <c r="G148" s="172"/>
      <c r="H148" s="172"/>
      <c r="I148" s="172"/>
      <c r="J148" s="172"/>
      <c r="K148" s="172"/>
    </row>
    <row r="149" spans="3:11" x14ac:dyDescent="0.2">
      <c r="C149" s="172"/>
      <c r="D149" s="172"/>
      <c r="E149" s="172"/>
      <c r="F149" s="172"/>
      <c r="G149" s="172"/>
      <c r="H149" s="172"/>
      <c r="I149" s="172"/>
      <c r="J149" s="172"/>
      <c r="K149" s="172"/>
    </row>
    <row r="150" spans="3:11" x14ac:dyDescent="0.2">
      <c r="C150" s="172"/>
      <c r="D150" s="172"/>
      <c r="E150" s="172"/>
      <c r="F150" s="172"/>
      <c r="G150" s="172"/>
      <c r="H150" s="172"/>
      <c r="I150" s="172"/>
      <c r="J150" s="172"/>
      <c r="K150" s="172"/>
    </row>
    <row r="151" spans="3:11" x14ac:dyDescent="0.2">
      <c r="C151" s="172"/>
      <c r="D151" s="172"/>
      <c r="E151" s="172"/>
      <c r="F151" s="172"/>
      <c r="G151" s="172"/>
      <c r="H151" s="172"/>
      <c r="I151" s="172"/>
      <c r="J151" s="172"/>
      <c r="K151" s="172"/>
    </row>
    <row r="152" spans="3:11" x14ac:dyDescent="0.2">
      <c r="C152" s="172"/>
      <c r="D152" s="172"/>
      <c r="E152" s="172"/>
      <c r="F152" s="172"/>
      <c r="G152" s="172"/>
      <c r="H152" s="172"/>
      <c r="I152" s="172"/>
      <c r="J152" s="172"/>
      <c r="K152" s="172"/>
    </row>
    <row r="153" spans="3:11" x14ac:dyDescent="0.2">
      <c r="C153" s="172"/>
      <c r="D153" s="172"/>
      <c r="E153" s="172"/>
      <c r="F153" s="172"/>
      <c r="G153" s="172"/>
      <c r="H153" s="172"/>
      <c r="I153" s="172"/>
      <c r="J153" s="172"/>
      <c r="K153" s="172"/>
    </row>
    <row r="154" spans="3:11" x14ac:dyDescent="0.2">
      <c r="C154" s="172"/>
      <c r="D154" s="172"/>
      <c r="E154" s="172"/>
      <c r="F154" s="172"/>
      <c r="G154" s="172"/>
      <c r="H154" s="172"/>
      <c r="I154" s="172"/>
      <c r="J154" s="172"/>
      <c r="K154" s="172"/>
    </row>
    <row r="155" spans="3:11" x14ac:dyDescent="0.2">
      <c r="C155" s="172"/>
      <c r="D155" s="172"/>
      <c r="E155" s="172"/>
      <c r="F155" s="172"/>
      <c r="G155" s="172"/>
      <c r="H155" s="172"/>
      <c r="I155" s="172"/>
      <c r="J155" s="172"/>
      <c r="K155" s="172"/>
    </row>
    <row r="156" spans="3:11" x14ac:dyDescent="0.2">
      <c r="C156" s="172"/>
      <c r="D156" s="172"/>
      <c r="E156" s="172"/>
      <c r="F156" s="172"/>
      <c r="G156" s="172"/>
      <c r="H156" s="172"/>
      <c r="I156" s="172"/>
      <c r="J156" s="172"/>
      <c r="K156" s="172"/>
    </row>
    <row r="157" spans="3:11" x14ac:dyDescent="0.2">
      <c r="C157" s="172"/>
      <c r="D157" s="172"/>
      <c r="E157" s="172"/>
      <c r="F157" s="172"/>
      <c r="G157" s="172"/>
      <c r="H157" s="172"/>
      <c r="I157" s="172"/>
      <c r="J157" s="172"/>
      <c r="K157" s="172"/>
    </row>
    <row r="158" spans="3:11" x14ac:dyDescent="0.2">
      <c r="C158" s="172"/>
      <c r="D158" s="172"/>
      <c r="E158" s="172"/>
      <c r="F158" s="172"/>
      <c r="G158" s="172"/>
      <c r="H158" s="172"/>
      <c r="I158" s="172"/>
      <c r="J158" s="172"/>
      <c r="K158" s="172"/>
    </row>
    <row r="159" spans="3:11" x14ac:dyDescent="0.2">
      <c r="C159" s="172"/>
      <c r="D159" s="172"/>
      <c r="E159" s="172"/>
      <c r="F159" s="172"/>
      <c r="G159" s="172"/>
      <c r="H159" s="172"/>
      <c r="I159" s="172"/>
      <c r="J159" s="172"/>
      <c r="K159" s="172"/>
    </row>
    <row r="160" spans="3:11" x14ac:dyDescent="0.2">
      <c r="C160" s="172"/>
      <c r="D160" s="172"/>
      <c r="E160" s="172"/>
      <c r="F160" s="172"/>
      <c r="G160" s="172"/>
      <c r="H160" s="172"/>
      <c r="I160" s="172"/>
      <c r="J160" s="172"/>
      <c r="K160" s="172"/>
    </row>
    <row r="161" spans="3:11" x14ac:dyDescent="0.2">
      <c r="C161" s="172"/>
      <c r="D161" s="172"/>
      <c r="E161" s="172"/>
      <c r="F161" s="172"/>
      <c r="G161" s="172"/>
      <c r="H161" s="172"/>
      <c r="I161" s="172"/>
      <c r="J161" s="172"/>
      <c r="K161" s="172"/>
    </row>
    <row r="162" spans="3:11" x14ac:dyDescent="0.2">
      <c r="C162" s="172"/>
      <c r="D162" s="172"/>
      <c r="E162" s="172"/>
      <c r="F162" s="172"/>
      <c r="G162" s="172"/>
      <c r="H162" s="172"/>
      <c r="I162" s="172"/>
      <c r="J162" s="172"/>
      <c r="K162" s="172"/>
    </row>
    <row r="163" spans="3:11" x14ac:dyDescent="0.2">
      <c r="C163" s="172"/>
      <c r="D163" s="172"/>
      <c r="E163" s="172"/>
      <c r="F163" s="172"/>
      <c r="G163" s="172"/>
      <c r="H163" s="172"/>
      <c r="I163" s="172"/>
      <c r="J163" s="172"/>
      <c r="K163" s="172"/>
    </row>
    <row r="164" spans="3:11" x14ac:dyDescent="0.2">
      <c r="C164" s="172"/>
      <c r="D164" s="172"/>
      <c r="E164" s="172"/>
      <c r="F164" s="172"/>
      <c r="G164" s="172"/>
      <c r="H164" s="172"/>
      <c r="I164" s="172"/>
      <c r="J164" s="172"/>
      <c r="K164" s="172"/>
    </row>
    <row r="165" spans="3:11" x14ac:dyDescent="0.2">
      <c r="C165" s="172"/>
      <c r="D165" s="172"/>
      <c r="E165" s="172"/>
      <c r="F165" s="172"/>
      <c r="G165" s="172"/>
      <c r="H165" s="172"/>
      <c r="I165" s="172"/>
      <c r="J165" s="172"/>
      <c r="K165" s="172"/>
    </row>
    <row r="166" spans="3:11" x14ac:dyDescent="0.2">
      <c r="C166" s="172"/>
      <c r="D166" s="172"/>
      <c r="E166" s="172"/>
      <c r="F166" s="172"/>
      <c r="G166" s="172"/>
      <c r="H166" s="172"/>
      <c r="I166" s="172"/>
      <c r="J166" s="172"/>
      <c r="K166" s="172"/>
    </row>
    <row r="167" spans="3:11" x14ac:dyDescent="0.2">
      <c r="C167" s="172"/>
      <c r="D167" s="172"/>
      <c r="E167" s="172"/>
      <c r="F167" s="172"/>
      <c r="G167" s="172"/>
      <c r="H167" s="172"/>
      <c r="I167" s="172"/>
      <c r="J167" s="172"/>
      <c r="K167" s="172"/>
    </row>
    <row r="168" spans="3:11" x14ac:dyDescent="0.2">
      <c r="C168" s="172"/>
      <c r="D168" s="172"/>
      <c r="E168" s="172"/>
      <c r="F168" s="172"/>
      <c r="G168" s="172"/>
      <c r="H168" s="172"/>
      <c r="I168" s="172"/>
      <c r="J168" s="172"/>
      <c r="K168" s="172"/>
    </row>
    <row r="169" spans="3:11" x14ac:dyDescent="0.2">
      <c r="C169" s="172"/>
      <c r="D169" s="172"/>
      <c r="E169" s="172"/>
      <c r="F169" s="172"/>
      <c r="G169" s="172"/>
      <c r="H169" s="172"/>
      <c r="I169" s="172"/>
      <c r="J169" s="172"/>
      <c r="K169" s="172"/>
    </row>
    <row r="170" spans="3:11" x14ac:dyDescent="0.2">
      <c r="C170" s="172"/>
      <c r="D170" s="172"/>
      <c r="E170" s="172"/>
      <c r="F170" s="172"/>
      <c r="G170" s="172"/>
      <c r="H170" s="172"/>
      <c r="I170" s="172"/>
      <c r="J170" s="172"/>
      <c r="K170" s="172"/>
    </row>
    <row r="171" spans="3:11" x14ac:dyDescent="0.2">
      <c r="C171" s="172"/>
      <c r="D171" s="172"/>
      <c r="E171" s="172"/>
      <c r="F171" s="172"/>
      <c r="G171" s="172"/>
      <c r="H171" s="172"/>
      <c r="I171" s="172"/>
      <c r="J171" s="172"/>
      <c r="K171" s="172"/>
    </row>
    <row r="172" spans="3:11" x14ac:dyDescent="0.2">
      <c r="C172" s="172"/>
      <c r="D172" s="172"/>
      <c r="E172" s="172"/>
      <c r="F172" s="172"/>
      <c r="G172" s="172"/>
      <c r="H172" s="172"/>
      <c r="I172" s="172"/>
      <c r="J172" s="172"/>
      <c r="K172" s="172"/>
    </row>
    <row r="173" spans="3:11" x14ac:dyDescent="0.2">
      <c r="C173" s="172"/>
      <c r="D173" s="172"/>
      <c r="E173" s="172"/>
      <c r="F173" s="172"/>
      <c r="G173" s="172"/>
      <c r="H173" s="172"/>
      <c r="I173" s="172"/>
      <c r="J173" s="172"/>
      <c r="K173" s="172"/>
    </row>
    <row r="174" spans="3:11" x14ac:dyDescent="0.2">
      <c r="C174" s="172"/>
      <c r="D174" s="172"/>
      <c r="E174" s="172"/>
      <c r="F174" s="172"/>
      <c r="G174" s="172"/>
      <c r="H174" s="172"/>
      <c r="I174" s="172"/>
      <c r="J174" s="172"/>
      <c r="K174" s="172"/>
    </row>
    <row r="175" spans="3:11" x14ac:dyDescent="0.2">
      <c r="C175" s="172"/>
      <c r="D175" s="172"/>
      <c r="E175" s="172"/>
      <c r="F175" s="172"/>
      <c r="G175" s="172"/>
      <c r="H175" s="172"/>
      <c r="I175" s="172"/>
      <c r="J175" s="172"/>
      <c r="K175" s="172"/>
    </row>
    <row r="176" spans="3:11" x14ac:dyDescent="0.2">
      <c r="C176" s="172"/>
      <c r="D176" s="172"/>
      <c r="E176" s="172"/>
      <c r="F176" s="172"/>
      <c r="G176" s="172"/>
      <c r="H176" s="172"/>
      <c r="I176" s="172"/>
      <c r="J176" s="172"/>
      <c r="K176" s="172"/>
    </row>
    <row r="178" spans="3:14" x14ac:dyDescent="0.2">
      <c r="C178" s="344" t="s">
        <v>216</v>
      </c>
    </row>
    <row r="180" spans="3:14" ht="12.75" customHeight="1" x14ac:dyDescent="0.2">
      <c r="C180" s="717" t="s">
        <v>298</v>
      </c>
      <c r="D180" s="735"/>
      <c r="E180" s="735"/>
      <c r="F180" s="735"/>
      <c r="G180" s="735"/>
      <c r="H180" s="735"/>
      <c r="I180" s="735"/>
      <c r="J180" s="735"/>
      <c r="K180" s="735"/>
      <c r="L180" s="735"/>
      <c r="M180" s="735"/>
      <c r="N180" s="736"/>
    </row>
    <row r="181" spans="3:14" x14ac:dyDescent="0.2">
      <c r="C181" s="737"/>
      <c r="D181" s="738"/>
      <c r="E181" s="738"/>
      <c r="F181" s="738"/>
      <c r="G181" s="738"/>
      <c r="H181" s="738"/>
      <c r="I181" s="738"/>
      <c r="J181" s="738"/>
      <c r="K181" s="738"/>
      <c r="L181" s="738"/>
      <c r="M181" s="738"/>
      <c r="N181" s="739"/>
    </row>
    <row r="182" spans="3:14" x14ac:dyDescent="0.2">
      <c r="C182" s="737"/>
      <c r="D182" s="738"/>
      <c r="E182" s="738"/>
      <c r="F182" s="738"/>
      <c r="G182" s="738"/>
      <c r="H182" s="738"/>
      <c r="I182" s="738"/>
      <c r="J182" s="738"/>
      <c r="K182" s="738"/>
      <c r="L182" s="738"/>
      <c r="M182" s="738"/>
      <c r="N182" s="739"/>
    </row>
    <row r="183" spans="3:14" x14ac:dyDescent="0.2">
      <c r="C183" s="737"/>
      <c r="D183" s="738"/>
      <c r="E183" s="738"/>
      <c r="F183" s="738"/>
      <c r="G183" s="738"/>
      <c r="H183" s="738"/>
      <c r="I183" s="738"/>
      <c r="J183" s="738"/>
      <c r="K183" s="738"/>
      <c r="L183" s="738"/>
      <c r="M183" s="738"/>
      <c r="N183" s="739"/>
    </row>
    <row r="184" spans="3:14" x14ac:dyDescent="0.2">
      <c r="C184" s="737"/>
      <c r="D184" s="738"/>
      <c r="E184" s="738"/>
      <c r="F184" s="738"/>
      <c r="G184" s="738"/>
      <c r="H184" s="738"/>
      <c r="I184" s="738"/>
      <c r="J184" s="738"/>
      <c r="K184" s="738"/>
      <c r="L184" s="738"/>
      <c r="M184" s="738"/>
      <c r="N184" s="739"/>
    </row>
    <row r="185" spans="3:14" x14ac:dyDescent="0.2">
      <c r="C185" s="737"/>
      <c r="D185" s="738"/>
      <c r="E185" s="738"/>
      <c r="F185" s="738"/>
      <c r="G185" s="738"/>
      <c r="H185" s="738"/>
      <c r="I185" s="738"/>
      <c r="J185" s="738"/>
      <c r="K185" s="738"/>
      <c r="L185" s="738"/>
      <c r="M185" s="738"/>
      <c r="N185" s="739"/>
    </row>
    <row r="186" spans="3:14" x14ac:dyDescent="0.2">
      <c r="C186" s="737"/>
      <c r="D186" s="738"/>
      <c r="E186" s="738"/>
      <c r="F186" s="738"/>
      <c r="G186" s="738"/>
      <c r="H186" s="738"/>
      <c r="I186" s="738"/>
      <c r="J186" s="738"/>
      <c r="K186" s="738"/>
      <c r="L186" s="738"/>
      <c r="M186" s="738"/>
      <c r="N186" s="739"/>
    </row>
    <row r="187" spans="3:14" x14ac:dyDescent="0.2">
      <c r="C187" s="737"/>
      <c r="D187" s="738"/>
      <c r="E187" s="738"/>
      <c r="F187" s="738"/>
      <c r="G187" s="738"/>
      <c r="H187" s="738"/>
      <c r="I187" s="738"/>
      <c r="J187" s="738"/>
      <c r="K187" s="738"/>
      <c r="L187" s="738"/>
      <c r="M187" s="738"/>
      <c r="N187" s="739"/>
    </row>
    <row r="188" spans="3:14" x14ac:dyDescent="0.2">
      <c r="C188" s="737"/>
      <c r="D188" s="738"/>
      <c r="E188" s="738"/>
      <c r="F188" s="738"/>
      <c r="G188" s="738"/>
      <c r="H188" s="738"/>
      <c r="I188" s="738"/>
      <c r="J188" s="738"/>
      <c r="K188" s="738"/>
      <c r="L188" s="738"/>
      <c r="M188" s="738"/>
      <c r="N188" s="739"/>
    </row>
    <row r="189" spans="3:14" x14ac:dyDescent="0.2">
      <c r="C189" s="737"/>
      <c r="D189" s="738"/>
      <c r="E189" s="738"/>
      <c r="F189" s="738"/>
      <c r="G189" s="738"/>
      <c r="H189" s="738"/>
      <c r="I189" s="738"/>
      <c r="J189" s="738"/>
      <c r="K189" s="738"/>
      <c r="L189" s="738"/>
      <c r="M189" s="738"/>
      <c r="N189" s="739"/>
    </row>
    <row r="190" spans="3:14" x14ac:dyDescent="0.2">
      <c r="C190" s="737"/>
      <c r="D190" s="738"/>
      <c r="E190" s="738"/>
      <c r="F190" s="738"/>
      <c r="G190" s="738"/>
      <c r="H190" s="738"/>
      <c r="I190" s="738"/>
      <c r="J190" s="738"/>
      <c r="K190" s="738"/>
      <c r="L190" s="738"/>
      <c r="M190" s="738"/>
      <c r="N190" s="739"/>
    </row>
    <row r="191" spans="3:14" x14ac:dyDescent="0.2">
      <c r="C191" s="737"/>
      <c r="D191" s="738"/>
      <c r="E191" s="738"/>
      <c r="F191" s="738"/>
      <c r="G191" s="738"/>
      <c r="H191" s="738"/>
      <c r="I191" s="738"/>
      <c r="J191" s="738"/>
      <c r="K191" s="738"/>
      <c r="L191" s="738"/>
      <c r="M191" s="738"/>
      <c r="N191" s="739"/>
    </row>
    <row r="192" spans="3:14" x14ac:dyDescent="0.2">
      <c r="C192" s="737"/>
      <c r="D192" s="738"/>
      <c r="E192" s="738"/>
      <c r="F192" s="738"/>
      <c r="G192" s="738"/>
      <c r="H192" s="738"/>
      <c r="I192" s="738"/>
      <c r="J192" s="738"/>
      <c r="K192" s="738"/>
      <c r="L192" s="738"/>
      <c r="M192" s="738"/>
      <c r="N192" s="739"/>
    </row>
    <row r="193" spans="3:14" x14ac:dyDescent="0.2">
      <c r="C193" s="737"/>
      <c r="D193" s="738"/>
      <c r="E193" s="738"/>
      <c r="F193" s="738"/>
      <c r="G193" s="738"/>
      <c r="H193" s="738"/>
      <c r="I193" s="738"/>
      <c r="J193" s="738"/>
      <c r="K193" s="738"/>
      <c r="L193" s="738"/>
      <c r="M193" s="738"/>
      <c r="N193" s="739"/>
    </row>
    <row r="194" spans="3:14" x14ac:dyDescent="0.2">
      <c r="C194" s="737"/>
      <c r="D194" s="738"/>
      <c r="E194" s="738"/>
      <c r="F194" s="738"/>
      <c r="G194" s="738"/>
      <c r="H194" s="738"/>
      <c r="I194" s="738"/>
      <c r="J194" s="738"/>
      <c r="K194" s="738"/>
      <c r="L194" s="738"/>
      <c r="M194" s="738"/>
      <c r="N194" s="739"/>
    </row>
    <row r="195" spans="3:14" x14ac:dyDescent="0.2">
      <c r="C195" s="737"/>
      <c r="D195" s="738"/>
      <c r="E195" s="738"/>
      <c r="F195" s="738"/>
      <c r="G195" s="738"/>
      <c r="H195" s="738"/>
      <c r="I195" s="738"/>
      <c r="J195" s="738"/>
      <c r="K195" s="738"/>
      <c r="L195" s="738"/>
      <c r="M195" s="738"/>
      <c r="N195" s="739"/>
    </row>
    <row r="196" spans="3:14" x14ac:dyDescent="0.2">
      <c r="C196" s="737"/>
      <c r="D196" s="738"/>
      <c r="E196" s="738"/>
      <c r="F196" s="738"/>
      <c r="G196" s="738"/>
      <c r="H196" s="738"/>
      <c r="I196" s="738"/>
      <c r="J196" s="738"/>
      <c r="K196" s="738"/>
      <c r="L196" s="738"/>
      <c r="M196" s="738"/>
      <c r="N196" s="739"/>
    </row>
    <row r="197" spans="3:14" x14ac:dyDescent="0.2">
      <c r="C197" s="737"/>
      <c r="D197" s="738"/>
      <c r="E197" s="738"/>
      <c r="F197" s="738"/>
      <c r="G197" s="738"/>
      <c r="H197" s="738"/>
      <c r="I197" s="738"/>
      <c r="J197" s="738"/>
      <c r="K197" s="738"/>
      <c r="L197" s="738"/>
      <c r="M197" s="738"/>
      <c r="N197" s="739"/>
    </row>
    <row r="198" spans="3:14" x14ac:dyDescent="0.2">
      <c r="C198" s="737"/>
      <c r="D198" s="738"/>
      <c r="E198" s="738"/>
      <c r="F198" s="738"/>
      <c r="G198" s="738"/>
      <c r="H198" s="738"/>
      <c r="I198" s="738"/>
      <c r="J198" s="738"/>
      <c r="K198" s="738"/>
      <c r="L198" s="738"/>
      <c r="M198" s="738"/>
      <c r="N198" s="739"/>
    </row>
    <row r="199" spans="3:14" x14ac:dyDescent="0.2">
      <c r="C199" s="737"/>
      <c r="D199" s="738"/>
      <c r="E199" s="738"/>
      <c r="F199" s="738"/>
      <c r="G199" s="738"/>
      <c r="H199" s="738"/>
      <c r="I199" s="738"/>
      <c r="J199" s="738"/>
      <c r="K199" s="738"/>
      <c r="L199" s="738"/>
      <c r="M199" s="738"/>
      <c r="N199" s="739"/>
    </row>
    <row r="200" spans="3:14" x14ac:dyDescent="0.2">
      <c r="C200" s="737"/>
      <c r="D200" s="738"/>
      <c r="E200" s="738"/>
      <c r="F200" s="738"/>
      <c r="G200" s="738"/>
      <c r="H200" s="738"/>
      <c r="I200" s="738"/>
      <c r="J200" s="738"/>
      <c r="K200" s="738"/>
      <c r="L200" s="738"/>
      <c r="M200" s="738"/>
      <c r="N200" s="739"/>
    </row>
    <row r="201" spans="3:14" x14ac:dyDescent="0.2">
      <c r="C201" s="737"/>
      <c r="D201" s="738"/>
      <c r="E201" s="738"/>
      <c r="F201" s="738"/>
      <c r="G201" s="738"/>
      <c r="H201" s="738"/>
      <c r="I201" s="738"/>
      <c r="J201" s="738"/>
      <c r="K201" s="738"/>
      <c r="L201" s="738"/>
      <c r="M201" s="738"/>
      <c r="N201" s="739"/>
    </row>
    <row r="202" spans="3:14" x14ac:dyDescent="0.2">
      <c r="C202" s="737"/>
      <c r="D202" s="738"/>
      <c r="E202" s="738"/>
      <c r="F202" s="738"/>
      <c r="G202" s="738"/>
      <c r="H202" s="738"/>
      <c r="I202" s="738"/>
      <c r="J202" s="738"/>
      <c r="K202" s="738"/>
      <c r="L202" s="738"/>
      <c r="M202" s="738"/>
      <c r="N202" s="739"/>
    </row>
    <row r="203" spans="3:14" x14ac:dyDescent="0.2">
      <c r="C203" s="737"/>
      <c r="D203" s="738"/>
      <c r="E203" s="738"/>
      <c r="F203" s="738"/>
      <c r="G203" s="738"/>
      <c r="H203" s="738"/>
      <c r="I203" s="738"/>
      <c r="J203" s="738"/>
      <c r="K203" s="738"/>
      <c r="L203" s="738"/>
      <c r="M203" s="738"/>
      <c r="N203" s="739"/>
    </row>
    <row r="204" spans="3:14" x14ac:dyDescent="0.2">
      <c r="C204" s="737"/>
      <c r="D204" s="738"/>
      <c r="E204" s="738"/>
      <c r="F204" s="738"/>
      <c r="G204" s="738"/>
      <c r="H204" s="738"/>
      <c r="I204" s="738"/>
      <c r="J204" s="738"/>
      <c r="K204" s="738"/>
      <c r="L204" s="738"/>
      <c r="M204" s="738"/>
      <c r="N204" s="739"/>
    </row>
    <row r="205" spans="3:14" x14ac:dyDescent="0.2">
      <c r="C205" s="737"/>
      <c r="D205" s="738"/>
      <c r="E205" s="738"/>
      <c r="F205" s="738"/>
      <c r="G205" s="738"/>
      <c r="H205" s="738"/>
      <c r="I205" s="738"/>
      <c r="J205" s="738"/>
      <c r="K205" s="738"/>
      <c r="L205" s="738"/>
      <c r="M205" s="738"/>
      <c r="N205" s="739"/>
    </row>
    <row r="206" spans="3:14" x14ac:dyDescent="0.2">
      <c r="C206" s="737"/>
      <c r="D206" s="738"/>
      <c r="E206" s="738"/>
      <c r="F206" s="738"/>
      <c r="G206" s="738"/>
      <c r="H206" s="738"/>
      <c r="I206" s="738"/>
      <c r="J206" s="738"/>
      <c r="K206" s="738"/>
      <c r="L206" s="738"/>
      <c r="M206" s="738"/>
      <c r="N206" s="739"/>
    </row>
    <row r="207" spans="3:14" x14ac:dyDescent="0.2">
      <c r="C207" s="737"/>
      <c r="D207" s="738"/>
      <c r="E207" s="738"/>
      <c r="F207" s="738"/>
      <c r="G207" s="738"/>
      <c r="H207" s="738"/>
      <c r="I207" s="738"/>
      <c r="J207" s="738"/>
      <c r="K207" s="738"/>
      <c r="L207" s="738"/>
      <c r="M207" s="738"/>
      <c r="N207" s="739"/>
    </row>
    <row r="208" spans="3:14" x14ac:dyDescent="0.2">
      <c r="C208" s="737"/>
      <c r="D208" s="738"/>
      <c r="E208" s="738"/>
      <c r="F208" s="738"/>
      <c r="G208" s="738"/>
      <c r="H208" s="738"/>
      <c r="I208" s="738"/>
      <c r="J208" s="738"/>
      <c r="K208" s="738"/>
      <c r="L208" s="738"/>
      <c r="M208" s="738"/>
      <c r="N208" s="739"/>
    </row>
    <row r="209" spans="3:14" x14ac:dyDescent="0.2">
      <c r="C209" s="737"/>
      <c r="D209" s="738"/>
      <c r="E209" s="738"/>
      <c r="F209" s="738"/>
      <c r="G209" s="738"/>
      <c r="H209" s="738"/>
      <c r="I209" s="738"/>
      <c r="J209" s="738"/>
      <c r="K209" s="738"/>
      <c r="L209" s="738"/>
      <c r="M209" s="738"/>
      <c r="N209" s="739"/>
    </row>
    <row r="210" spans="3:14" x14ac:dyDescent="0.2">
      <c r="C210" s="737"/>
      <c r="D210" s="738"/>
      <c r="E210" s="738"/>
      <c r="F210" s="738"/>
      <c r="G210" s="738"/>
      <c r="H210" s="738"/>
      <c r="I210" s="738"/>
      <c r="J210" s="738"/>
      <c r="K210" s="738"/>
      <c r="L210" s="738"/>
      <c r="M210" s="738"/>
      <c r="N210" s="739"/>
    </row>
    <row r="211" spans="3:14" x14ac:dyDescent="0.2">
      <c r="C211" s="737"/>
      <c r="D211" s="738"/>
      <c r="E211" s="738"/>
      <c r="F211" s="738"/>
      <c r="G211" s="738"/>
      <c r="H211" s="738"/>
      <c r="I211" s="738"/>
      <c r="J211" s="738"/>
      <c r="K211" s="738"/>
      <c r="L211" s="738"/>
      <c r="M211" s="738"/>
      <c r="N211" s="739"/>
    </row>
    <row r="212" spans="3:14" x14ac:dyDescent="0.2">
      <c r="C212" s="737"/>
      <c r="D212" s="738"/>
      <c r="E212" s="738"/>
      <c r="F212" s="738"/>
      <c r="G212" s="738"/>
      <c r="H212" s="738"/>
      <c r="I212" s="738"/>
      <c r="J212" s="738"/>
      <c r="K212" s="738"/>
      <c r="L212" s="738"/>
      <c r="M212" s="738"/>
      <c r="N212" s="739"/>
    </row>
    <row r="213" spans="3:14" x14ac:dyDescent="0.2">
      <c r="C213" s="737"/>
      <c r="D213" s="738"/>
      <c r="E213" s="738"/>
      <c r="F213" s="738"/>
      <c r="G213" s="738"/>
      <c r="H213" s="738"/>
      <c r="I213" s="738"/>
      <c r="J213" s="738"/>
      <c r="K213" s="738"/>
      <c r="L213" s="738"/>
      <c r="M213" s="738"/>
      <c r="N213" s="739"/>
    </row>
    <row r="214" spans="3:14" x14ac:dyDescent="0.2">
      <c r="C214" s="737"/>
      <c r="D214" s="738"/>
      <c r="E214" s="738"/>
      <c r="F214" s="738"/>
      <c r="G214" s="738"/>
      <c r="H214" s="738"/>
      <c r="I214" s="738"/>
      <c r="J214" s="738"/>
      <c r="K214" s="738"/>
      <c r="L214" s="738"/>
      <c r="M214" s="738"/>
      <c r="N214" s="739"/>
    </row>
    <row r="215" spans="3:14" x14ac:dyDescent="0.2">
      <c r="C215" s="737"/>
      <c r="D215" s="738"/>
      <c r="E215" s="738"/>
      <c r="F215" s="738"/>
      <c r="G215" s="738"/>
      <c r="H215" s="738"/>
      <c r="I215" s="738"/>
      <c r="J215" s="738"/>
      <c r="K215" s="738"/>
      <c r="L215" s="738"/>
      <c r="M215" s="738"/>
      <c r="N215" s="739"/>
    </row>
    <row r="216" spans="3:14" x14ac:dyDescent="0.2">
      <c r="C216" s="737"/>
      <c r="D216" s="738"/>
      <c r="E216" s="738"/>
      <c r="F216" s="738"/>
      <c r="G216" s="738"/>
      <c r="H216" s="738"/>
      <c r="I216" s="738"/>
      <c r="J216" s="738"/>
      <c r="K216" s="738"/>
      <c r="L216" s="738"/>
      <c r="M216" s="738"/>
      <c r="N216" s="739"/>
    </row>
    <row r="217" spans="3:14" x14ac:dyDescent="0.2">
      <c r="C217" s="737"/>
      <c r="D217" s="738"/>
      <c r="E217" s="738"/>
      <c r="F217" s="738"/>
      <c r="G217" s="738"/>
      <c r="H217" s="738"/>
      <c r="I217" s="738"/>
      <c r="J217" s="738"/>
      <c r="K217" s="738"/>
      <c r="L217" s="738"/>
      <c r="M217" s="738"/>
      <c r="N217" s="739"/>
    </row>
    <row r="218" spans="3:14" x14ac:dyDescent="0.2">
      <c r="C218" s="737"/>
      <c r="D218" s="738"/>
      <c r="E218" s="738"/>
      <c r="F218" s="738"/>
      <c r="G218" s="738"/>
      <c r="H218" s="738"/>
      <c r="I218" s="738"/>
      <c r="J218" s="738"/>
      <c r="K218" s="738"/>
      <c r="L218" s="738"/>
      <c r="M218" s="738"/>
      <c r="N218" s="739"/>
    </row>
    <row r="219" spans="3:14" x14ac:dyDescent="0.2">
      <c r="C219" s="737"/>
      <c r="D219" s="738"/>
      <c r="E219" s="738"/>
      <c r="F219" s="738"/>
      <c r="G219" s="738"/>
      <c r="H219" s="738"/>
      <c r="I219" s="738"/>
      <c r="J219" s="738"/>
      <c r="K219" s="738"/>
      <c r="L219" s="738"/>
      <c r="M219" s="738"/>
      <c r="N219" s="739"/>
    </row>
    <row r="220" spans="3:14" x14ac:dyDescent="0.2">
      <c r="C220" s="737"/>
      <c r="D220" s="738"/>
      <c r="E220" s="738"/>
      <c r="F220" s="738"/>
      <c r="G220" s="738"/>
      <c r="H220" s="738"/>
      <c r="I220" s="738"/>
      <c r="J220" s="738"/>
      <c r="K220" s="738"/>
      <c r="L220" s="738"/>
      <c r="M220" s="738"/>
      <c r="N220" s="739"/>
    </row>
    <row r="221" spans="3:14" x14ac:dyDescent="0.2">
      <c r="C221" s="737"/>
      <c r="D221" s="738"/>
      <c r="E221" s="738"/>
      <c r="F221" s="738"/>
      <c r="G221" s="738"/>
      <c r="H221" s="738"/>
      <c r="I221" s="738"/>
      <c r="J221" s="738"/>
      <c r="K221" s="738"/>
      <c r="L221" s="738"/>
      <c r="M221" s="738"/>
      <c r="N221" s="739"/>
    </row>
    <row r="222" spans="3:14" x14ac:dyDescent="0.2">
      <c r="C222" s="737"/>
      <c r="D222" s="738"/>
      <c r="E222" s="738"/>
      <c r="F222" s="738"/>
      <c r="G222" s="738"/>
      <c r="H222" s="738"/>
      <c r="I222" s="738"/>
      <c r="J222" s="738"/>
      <c r="K222" s="738"/>
      <c r="L222" s="738"/>
      <c r="M222" s="738"/>
      <c r="N222" s="739"/>
    </row>
    <row r="223" spans="3:14" x14ac:dyDescent="0.2">
      <c r="C223" s="737"/>
      <c r="D223" s="738"/>
      <c r="E223" s="738"/>
      <c r="F223" s="738"/>
      <c r="G223" s="738"/>
      <c r="H223" s="738"/>
      <c r="I223" s="738"/>
      <c r="J223" s="738"/>
      <c r="K223" s="738"/>
      <c r="L223" s="738"/>
      <c r="M223" s="738"/>
      <c r="N223" s="739"/>
    </row>
    <row r="224" spans="3:14" x14ac:dyDescent="0.2">
      <c r="C224" s="737"/>
      <c r="D224" s="738"/>
      <c r="E224" s="738"/>
      <c r="F224" s="738"/>
      <c r="G224" s="738"/>
      <c r="H224" s="738"/>
      <c r="I224" s="738"/>
      <c r="J224" s="738"/>
      <c r="K224" s="738"/>
      <c r="L224" s="738"/>
      <c r="M224" s="738"/>
      <c r="N224" s="739"/>
    </row>
    <row r="225" spans="3:14" x14ac:dyDescent="0.2">
      <c r="C225" s="737"/>
      <c r="D225" s="738"/>
      <c r="E225" s="738"/>
      <c r="F225" s="738"/>
      <c r="G225" s="738"/>
      <c r="H225" s="738"/>
      <c r="I225" s="738"/>
      <c r="J225" s="738"/>
      <c r="K225" s="738"/>
      <c r="L225" s="738"/>
      <c r="M225" s="738"/>
      <c r="N225" s="739"/>
    </row>
    <row r="226" spans="3:14" x14ac:dyDescent="0.2">
      <c r="C226" s="737"/>
      <c r="D226" s="738"/>
      <c r="E226" s="738"/>
      <c r="F226" s="738"/>
      <c r="G226" s="738"/>
      <c r="H226" s="738"/>
      <c r="I226" s="738"/>
      <c r="J226" s="738"/>
      <c r="K226" s="738"/>
      <c r="L226" s="738"/>
      <c r="M226" s="738"/>
      <c r="N226" s="739"/>
    </row>
    <row r="227" spans="3:14" x14ac:dyDescent="0.2">
      <c r="C227" s="737"/>
      <c r="D227" s="738"/>
      <c r="E227" s="738"/>
      <c r="F227" s="738"/>
      <c r="G227" s="738"/>
      <c r="H227" s="738"/>
      <c r="I227" s="738"/>
      <c r="J227" s="738"/>
      <c r="K227" s="738"/>
      <c r="L227" s="738"/>
      <c r="M227" s="738"/>
      <c r="N227" s="739"/>
    </row>
    <row r="228" spans="3:14" x14ac:dyDescent="0.2">
      <c r="C228" s="737"/>
      <c r="D228" s="738"/>
      <c r="E228" s="738"/>
      <c r="F228" s="738"/>
      <c r="G228" s="738"/>
      <c r="H228" s="738"/>
      <c r="I228" s="738"/>
      <c r="J228" s="738"/>
      <c r="K228" s="738"/>
      <c r="L228" s="738"/>
      <c r="M228" s="738"/>
      <c r="N228" s="739"/>
    </row>
    <row r="229" spans="3:14" x14ac:dyDescent="0.2">
      <c r="C229" s="737"/>
      <c r="D229" s="738"/>
      <c r="E229" s="738"/>
      <c r="F229" s="738"/>
      <c r="G229" s="738"/>
      <c r="H229" s="738"/>
      <c r="I229" s="738"/>
      <c r="J229" s="738"/>
      <c r="K229" s="738"/>
      <c r="L229" s="738"/>
      <c r="M229" s="738"/>
      <c r="N229" s="739"/>
    </row>
    <row r="230" spans="3:14" x14ac:dyDescent="0.2">
      <c r="C230" s="737"/>
      <c r="D230" s="738"/>
      <c r="E230" s="738"/>
      <c r="F230" s="738"/>
      <c r="G230" s="738"/>
      <c r="H230" s="738"/>
      <c r="I230" s="738"/>
      <c r="J230" s="738"/>
      <c r="K230" s="738"/>
      <c r="L230" s="738"/>
      <c r="M230" s="738"/>
      <c r="N230" s="739"/>
    </row>
    <row r="231" spans="3:14" x14ac:dyDescent="0.2">
      <c r="C231" s="737"/>
      <c r="D231" s="738"/>
      <c r="E231" s="738"/>
      <c r="F231" s="738"/>
      <c r="G231" s="738"/>
      <c r="H231" s="738"/>
      <c r="I231" s="738"/>
      <c r="J231" s="738"/>
      <c r="K231" s="738"/>
      <c r="L231" s="738"/>
      <c r="M231" s="738"/>
      <c r="N231" s="739"/>
    </row>
    <row r="232" spans="3:14" x14ac:dyDescent="0.2">
      <c r="C232" s="740"/>
      <c r="D232" s="741"/>
      <c r="E232" s="741"/>
      <c r="F232" s="741"/>
      <c r="G232" s="741"/>
      <c r="H232" s="741"/>
      <c r="I232" s="741"/>
      <c r="J232" s="741"/>
      <c r="K232" s="741"/>
      <c r="L232" s="741"/>
      <c r="M232" s="741"/>
      <c r="N232" s="742"/>
    </row>
    <row r="233" spans="3:14" x14ac:dyDescent="0.2">
      <c r="H233" s="168"/>
    </row>
    <row r="234" spans="3:14" x14ac:dyDescent="0.2">
      <c r="H234" s="168"/>
    </row>
    <row r="235" spans="3:14" ht="12.75" customHeight="1" x14ac:dyDescent="0.2">
      <c r="C235" s="717" t="s">
        <v>287</v>
      </c>
      <c r="D235" s="735"/>
      <c r="E235" s="735"/>
      <c r="F235" s="735"/>
      <c r="G235" s="735"/>
      <c r="H235" s="735"/>
      <c r="I235" s="735"/>
      <c r="J235" s="735"/>
      <c r="K235" s="735"/>
      <c r="L235" s="735"/>
      <c r="M235" s="735"/>
      <c r="N235" s="736"/>
    </row>
    <row r="236" spans="3:14" x14ac:dyDescent="0.2">
      <c r="C236" s="737"/>
      <c r="D236" s="738"/>
      <c r="E236" s="738"/>
      <c r="F236" s="738"/>
      <c r="G236" s="738"/>
      <c r="H236" s="738"/>
      <c r="I236" s="738"/>
      <c r="J236" s="738"/>
      <c r="K236" s="738"/>
      <c r="L236" s="738"/>
      <c r="M236" s="738"/>
      <c r="N236" s="739"/>
    </row>
    <row r="237" spans="3:14" x14ac:dyDescent="0.2">
      <c r="C237" s="737"/>
      <c r="D237" s="738"/>
      <c r="E237" s="738"/>
      <c r="F237" s="738"/>
      <c r="G237" s="738"/>
      <c r="H237" s="738"/>
      <c r="I237" s="738"/>
      <c r="J237" s="738"/>
      <c r="K237" s="738"/>
      <c r="L237" s="738"/>
      <c r="M237" s="738"/>
      <c r="N237" s="739"/>
    </row>
    <row r="238" spans="3:14" x14ac:dyDescent="0.2">
      <c r="C238" s="737"/>
      <c r="D238" s="738"/>
      <c r="E238" s="738"/>
      <c r="F238" s="738"/>
      <c r="G238" s="738"/>
      <c r="H238" s="738"/>
      <c r="I238" s="738"/>
      <c r="J238" s="738"/>
      <c r="K238" s="738"/>
      <c r="L238" s="738"/>
      <c r="M238" s="738"/>
      <c r="N238" s="739"/>
    </row>
    <row r="239" spans="3:14" x14ac:dyDescent="0.2">
      <c r="C239" s="737"/>
      <c r="D239" s="738"/>
      <c r="E239" s="738"/>
      <c r="F239" s="738"/>
      <c r="G239" s="738"/>
      <c r="H239" s="738"/>
      <c r="I239" s="738"/>
      <c r="J239" s="738"/>
      <c r="K239" s="738"/>
      <c r="L239" s="738"/>
      <c r="M239" s="738"/>
      <c r="N239" s="739"/>
    </row>
    <row r="240" spans="3:14" x14ac:dyDescent="0.2">
      <c r="C240" s="737"/>
      <c r="D240" s="738"/>
      <c r="E240" s="738"/>
      <c r="F240" s="738"/>
      <c r="G240" s="738"/>
      <c r="H240" s="738"/>
      <c r="I240" s="738"/>
      <c r="J240" s="738"/>
      <c r="K240" s="738"/>
      <c r="L240" s="738"/>
      <c r="M240" s="738"/>
      <c r="N240" s="739"/>
    </row>
    <row r="241" spans="3:14" x14ac:dyDescent="0.2">
      <c r="C241" s="737"/>
      <c r="D241" s="738"/>
      <c r="E241" s="738"/>
      <c r="F241" s="738"/>
      <c r="G241" s="738"/>
      <c r="H241" s="738"/>
      <c r="I241" s="738"/>
      <c r="J241" s="738"/>
      <c r="K241" s="738"/>
      <c r="L241" s="738"/>
      <c r="M241" s="738"/>
      <c r="N241" s="739"/>
    </row>
    <row r="242" spans="3:14" x14ac:dyDescent="0.2">
      <c r="C242" s="737"/>
      <c r="D242" s="738"/>
      <c r="E242" s="738"/>
      <c r="F242" s="738"/>
      <c r="G242" s="738"/>
      <c r="H242" s="738"/>
      <c r="I242" s="738"/>
      <c r="J242" s="738"/>
      <c r="K242" s="738"/>
      <c r="L242" s="738"/>
      <c r="M242" s="738"/>
      <c r="N242" s="739"/>
    </row>
    <row r="243" spans="3:14" x14ac:dyDescent="0.2">
      <c r="C243" s="737"/>
      <c r="D243" s="738"/>
      <c r="E243" s="738"/>
      <c r="F243" s="738"/>
      <c r="G243" s="738"/>
      <c r="H243" s="738"/>
      <c r="I243" s="738"/>
      <c r="J243" s="738"/>
      <c r="K243" s="738"/>
      <c r="L243" s="738"/>
      <c r="M243" s="738"/>
      <c r="N243" s="739"/>
    </row>
    <row r="244" spans="3:14" x14ac:dyDescent="0.2">
      <c r="C244" s="737"/>
      <c r="D244" s="738"/>
      <c r="E244" s="738"/>
      <c r="F244" s="738"/>
      <c r="G244" s="738"/>
      <c r="H244" s="738"/>
      <c r="I244" s="738"/>
      <c r="J244" s="738"/>
      <c r="K244" s="738"/>
      <c r="L244" s="738"/>
      <c r="M244" s="738"/>
      <c r="N244" s="739"/>
    </row>
    <row r="245" spans="3:14" x14ac:dyDescent="0.2">
      <c r="C245" s="737"/>
      <c r="D245" s="738"/>
      <c r="E245" s="738"/>
      <c r="F245" s="738"/>
      <c r="G245" s="738"/>
      <c r="H245" s="738"/>
      <c r="I245" s="738"/>
      <c r="J245" s="738"/>
      <c r="K245" s="738"/>
      <c r="L245" s="738"/>
      <c r="M245" s="738"/>
      <c r="N245" s="739"/>
    </row>
    <row r="246" spans="3:14" x14ac:dyDescent="0.2">
      <c r="C246" s="737"/>
      <c r="D246" s="738"/>
      <c r="E246" s="738"/>
      <c r="F246" s="738"/>
      <c r="G246" s="738"/>
      <c r="H246" s="738"/>
      <c r="I246" s="738"/>
      <c r="J246" s="738"/>
      <c r="K246" s="738"/>
      <c r="L246" s="738"/>
      <c r="M246" s="738"/>
      <c r="N246" s="739"/>
    </row>
    <row r="247" spans="3:14" x14ac:dyDescent="0.2">
      <c r="C247" s="737"/>
      <c r="D247" s="738"/>
      <c r="E247" s="738"/>
      <c r="F247" s="738"/>
      <c r="G247" s="738"/>
      <c r="H247" s="738"/>
      <c r="I247" s="738"/>
      <c r="J247" s="738"/>
      <c r="K247" s="738"/>
      <c r="L247" s="738"/>
      <c r="M247" s="738"/>
      <c r="N247" s="739"/>
    </row>
    <row r="248" spans="3:14" x14ac:dyDescent="0.2">
      <c r="C248" s="737"/>
      <c r="D248" s="738"/>
      <c r="E248" s="738"/>
      <c r="F248" s="738"/>
      <c r="G248" s="738"/>
      <c r="H248" s="738"/>
      <c r="I248" s="738"/>
      <c r="J248" s="738"/>
      <c r="K248" s="738"/>
      <c r="L248" s="738"/>
      <c r="M248" s="738"/>
      <c r="N248" s="739"/>
    </row>
    <row r="249" spans="3:14" x14ac:dyDescent="0.2">
      <c r="C249" s="737"/>
      <c r="D249" s="738"/>
      <c r="E249" s="738"/>
      <c r="F249" s="738"/>
      <c r="G249" s="738"/>
      <c r="H249" s="738"/>
      <c r="I249" s="738"/>
      <c r="J249" s="738"/>
      <c r="K249" s="738"/>
      <c r="L249" s="738"/>
      <c r="M249" s="738"/>
      <c r="N249" s="739"/>
    </row>
    <row r="250" spans="3:14" x14ac:dyDescent="0.2">
      <c r="C250" s="737"/>
      <c r="D250" s="738"/>
      <c r="E250" s="738"/>
      <c r="F250" s="738"/>
      <c r="G250" s="738"/>
      <c r="H250" s="738"/>
      <c r="I250" s="738"/>
      <c r="J250" s="738"/>
      <c r="K250" s="738"/>
      <c r="L250" s="738"/>
      <c r="M250" s="738"/>
      <c r="N250" s="739"/>
    </row>
    <row r="251" spans="3:14" x14ac:dyDescent="0.2">
      <c r="C251" s="737"/>
      <c r="D251" s="738"/>
      <c r="E251" s="738"/>
      <c r="F251" s="738"/>
      <c r="G251" s="738"/>
      <c r="H251" s="738"/>
      <c r="I251" s="738"/>
      <c r="J251" s="738"/>
      <c r="K251" s="738"/>
      <c r="L251" s="738"/>
      <c r="M251" s="738"/>
      <c r="N251" s="739"/>
    </row>
    <row r="252" spans="3:14" x14ac:dyDescent="0.2">
      <c r="C252" s="737"/>
      <c r="D252" s="738"/>
      <c r="E252" s="738"/>
      <c r="F252" s="738"/>
      <c r="G252" s="738"/>
      <c r="H252" s="738"/>
      <c r="I252" s="738"/>
      <c r="J252" s="738"/>
      <c r="K252" s="738"/>
      <c r="L252" s="738"/>
      <c r="M252" s="738"/>
      <c r="N252" s="739"/>
    </row>
    <row r="253" spans="3:14" x14ac:dyDescent="0.2">
      <c r="C253" s="740"/>
      <c r="D253" s="741"/>
      <c r="E253" s="741"/>
      <c r="F253" s="741"/>
      <c r="G253" s="741"/>
      <c r="H253" s="741"/>
      <c r="I253" s="741"/>
      <c r="J253" s="741"/>
      <c r="K253" s="741"/>
      <c r="L253" s="741"/>
      <c r="M253" s="741"/>
      <c r="N253" s="742"/>
    </row>
    <row r="254" spans="3:14" x14ac:dyDescent="0.2">
      <c r="H254" s="168"/>
    </row>
    <row r="255" spans="3:14" x14ac:dyDescent="0.2">
      <c r="H255" s="168"/>
    </row>
    <row r="256" spans="3:14" x14ac:dyDescent="0.2">
      <c r="C256" s="717" t="s">
        <v>297</v>
      </c>
      <c r="D256" s="718"/>
      <c r="E256" s="718"/>
      <c r="F256" s="718"/>
      <c r="G256" s="718"/>
      <c r="H256" s="718"/>
      <c r="I256" s="718"/>
      <c r="J256" s="718"/>
      <c r="K256" s="718"/>
      <c r="L256" s="718"/>
      <c r="M256" s="718"/>
      <c r="N256" s="719"/>
    </row>
    <row r="257" spans="3:14" x14ac:dyDescent="0.2">
      <c r="C257" s="720"/>
      <c r="D257" s="721"/>
      <c r="E257" s="721"/>
      <c r="F257" s="721"/>
      <c r="G257" s="721"/>
      <c r="H257" s="721"/>
      <c r="I257" s="721"/>
      <c r="J257" s="721"/>
      <c r="K257" s="721"/>
      <c r="L257" s="721"/>
      <c r="M257" s="721"/>
      <c r="N257" s="722"/>
    </row>
    <row r="258" spans="3:14" x14ac:dyDescent="0.2">
      <c r="C258" s="720"/>
      <c r="D258" s="721"/>
      <c r="E258" s="721"/>
      <c r="F258" s="721"/>
      <c r="G258" s="721"/>
      <c r="H258" s="721"/>
      <c r="I258" s="721"/>
      <c r="J258" s="721"/>
      <c r="K258" s="721"/>
      <c r="L258" s="721"/>
      <c r="M258" s="721"/>
      <c r="N258" s="722"/>
    </row>
    <row r="259" spans="3:14" x14ac:dyDescent="0.2">
      <c r="C259" s="720"/>
      <c r="D259" s="721"/>
      <c r="E259" s="721"/>
      <c r="F259" s="721"/>
      <c r="G259" s="721"/>
      <c r="H259" s="721"/>
      <c r="I259" s="721"/>
      <c r="J259" s="721"/>
      <c r="K259" s="721"/>
      <c r="L259" s="721"/>
      <c r="M259" s="721"/>
      <c r="N259" s="722"/>
    </row>
    <row r="260" spans="3:14" x14ac:dyDescent="0.2">
      <c r="C260" s="720"/>
      <c r="D260" s="721"/>
      <c r="E260" s="721"/>
      <c r="F260" s="721"/>
      <c r="G260" s="721"/>
      <c r="H260" s="721"/>
      <c r="I260" s="721"/>
      <c r="J260" s="721"/>
      <c r="K260" s="721"/>
      <c r="L260" s="721"/>
      <c r="M260" s="721"/>
      <c r="N260" s="722"/>
    </row>
    <row r="261" spans="3:14" x14ac:dyDescent="0.2">
      <c r="C261" s="720"/>
      <c r="D261" s="721"/>
      <c r="E261" s="721"/>
      <c r="F261" s="721"/>
      <c r="G261" s="721"/>
      <c r="H261" s="721"/>
      <c r="I261" s="721"/>
      <c r="J261" s="721"/>
      <c r="K261" s="721"/>
      <c r="L261" s="721"/>
      <c r="M261" s="721"/>
      <c r="N261" s="722"/>
    </row>
    <row r="262" spans="3:14" x14ac:dyDescent="0.2">
      <c r="C262" s="720"/>
      <c r="D262" s="721"/>
      <c r="E262" s="721"/>
      <c r="F262" s="721"/>
      <c r="G262" s="721"/>
      <c r="H262" s="721"/>
      <c r="I262" s="721"/>
      <c r="J262" s="721"/>
      <c r="K262" s="721"/>
      <c r="L262" s="721"/>
      <c r="M262" s="721"/>
      <c r="N262" s="722"/>
    </row>
    <row r="263" spans="3:14" x14ac:dyDescent="0.2">
      <c r="C263" s="720"/>
      <c r="D263" s="721"/>
      <c r="E263" s="721"/>
      <c r="F263" s="721"/>
      <c r="G263" s="721"/>
      <c r="H263" s="721"/>
      <c r="I263" s="721"/>
      <c r="J263" s="721"/>
      <c r="K263" s="721"/>
      <c r="L263" s="721"/>
      <c r="M263" s="721"/>
      <c r="N263" s="722"/>
    </row>
    <row r="264" spans="3:14" x14ac:dyDescent="0.2">
      <c r="C264" s="720"/>
      <c r="D264" s="721"/>
      <c r="E264" s="721"/>
      <c r="F264" s="721"/>
      <c r="G264" s="721"/>
      <c r="H264" s="721"/>
      <c r="I264" s="721"/>
      <c r="J264" s="721"/>
      <c r="K264" s="721"/>
      <c r="L264" s="721"/>
      <c r="M264" s="721"/>
      <c r="N264" s="722"/>
    </row>
    <row r="265" spans="3:14" x14ac:dyDescent="0.2">
      <c r="C265" s="720"/>
      <c r="D265" s="721"/>
      <c r="E265" s="721"/>
      <c r="F265" s="721"/>
      <c r="G265" s="721"/>
      <c r="H265" s="721"/>
      <c r="I265" s="721"/>
      <c r="J265" s="721"/>
      <c r="K265" s="721"/>
      <c r="L265" s="721"/>
      <c r="M265" s="721"/>
      <c r="N265" s="722"/>
    </row>
    <row r="266" spans="3:14" x14ac:dyDescent="0.2">
      <c r="C266" s="720"/>
      <c r="D266" s="721"/>
      <c r="E266" s="721"/>
      <c r="F266" s="721"/>
      <c r="G266" s="721"/>
      <c r="H266" s="721"/>
      <c r="I266" s="721"/>
      <c r="J266" s="721"/>
      <c r="K266" s="721"/>
      <c r="L266" s="721"/>
      <c r="M266" s="721"/>
      <c r="N266" s="722"/>
    </row>
    <row r="267" spans="3:14" x14ac:dyDescent="0.2">
      <c r="C267" s="720"/>
      <c r="D267" s="721"/>
      <c r="E267" s="721"/>
      <c r="F267" s="721"/>
      <c r="G267" s="721"/>
      <c r="H267" s="721"/>
      <c r="I267" s="721"/>
      <c r="J267" s="721"/>
      <c r="K267" s="721"/>
      <c r="L267" s="721"/>
      <c r="M267" s="721"/>
      <c r="N267" s="722"/>
    </row>
    <row r="268" spans="3:14" x14ac:dyDescent="0.2">
      <c r="C268" s="720"/>
      <c r="D268" s="721"/>
      <c r="E268" s="721"/>
      <c r="F268" s="721"/>
      <c r="G268" s="721"/>
      <c r="H268" s="721"/>
      <c r="I268" s="721"/>
      <c r="J268" s="721"/>
      <c r="K268" s="721"/>
      <c r="L268" s="721"/>
      <c r="M268" s="721"/>
      <c r="N268" s="722"/>
    </row>
    <row r="269" spans="3:14" x14ac:dyDescent="0.2">
      <c r="C269" s="720"/>
      <c r="D269" s="721"/>
      <c r="E269" s="721"/>
      <c r="F269" s="721"/>
      <c r="G269" s="721"/>
      <c r="H269" s="721"/>
      <c r="I269" s="721"/>
      <c r="J269" s="721"/>
      <c r="K269" s="721"/>
      <c r="L269" s="721"/>
      <c r="M269" s="721"/>
      <c r="N269" s="722"/>
    </row>
    <row r="270" spans="3:14" x14ac:dyDescent="0.2">
      <c r="C270" s="720"/>
      <c r="D270" s="721"/>
      <c r="E270" s="721"/>
      <c r="F270" s="721"/>
      <c r="G270" s="721"/>
      <c r="H270" s="721"/>
      <c r="I270" s="721"/>
      <c r="J270" s="721"/>
      <c r="K270" s="721"/>
      <c r="L270" s="721"/>
      <c r="M270" s="721"/>
      <c r="N270" s="722"/>
    </row>
    <row r="271" spans="3:14" x14ac:dyDescent="0.2">
      <c r="C271" s="720"/>
      <c r="D271" s="721"/>
      <c r="E271" s="721"/>
      <c r="F271" s="721"/>
      <c r="G271" s="721"/>
      <c r="H271" s="721"/>
      <c r="I271" s="721"/>
      <c r="J271" s="721"/>
      <c r="K271" s="721"/>
      <c r="L271" s="721"/>
      <c r="M271" s="721"/>
      <c r="N271" s="722"/>
    </row>
    <row r="272" spans="3:14" x14ac:dyDescent="0.2">
      <c r="C272" s="720"/>
      <c r="D272" s="721"/>
      <c r="E272" s="721"/>
      <c r="F272" s="721"/>
      <c r="G272" s="721"/>
      <c r="H272" s="721"/>
      <c r="I272" s="721"/>
      <c r="J272" s="721"/>
      <c r="K272" s="721"/>
      <c r="L272" s="721"/>
      <c r="M272" s="721"/>
      <c r="N272" s="722"/>
    </row>
    <row r="273" spans="3:14" x14ac:dyDescent="0.2">
      <c r="C273" s="720"/>
      <c r="D273" s="721"/>
      <c r="E273" s="721"/>
      <c r="F273" s="721"/>
      <c r="G273" s="721"/>
      <c r="H273" s="721"/>
      <c r="I273" s="721"/>
      <c r="J273" s="721"/>
      <c r="K273" s="721"/>
      <c r="L273" s="721"/>
      <c r="M273" s="721"/>
      <c r="N273" s="722"/>
    </row>
    <row r="274" spans="3:14" x14ac:dyDescent="0.2">
      <c r="C274" s="720"/>
      <c r="D274" s="721"/>
      <c r="E274" s="721"/>
      <c r="F274" s="721"/>
      <c r="G274" s="721"/>
      <c r="H274" s="721"/>
      <c r="I274" s="721"/>
      <c r="J274" s="721"/>
      <c r="K274" s="721"/>
      <c r="L274" s="721"/>
      <c r="M274" s="721"/>
      <c r="N274" s="722"/>
    </row>
    <row r="275" spans="3:14" x14ac:dyDescent="0.2">
      <c r="C275" s="720"/>
      <c r="D275" s="721"/>
      <c r="E275" s="721"/>
      <c r="F275" s="721"/>
      <c r="G275" s="721"/>
      <c r="H275" s="721"/>
      <c r="I275" s="721"/>
      <c r="J275" s="721"/>
      <c r="K275" s="721"/>
      <c r="L275" s="721"/>
      <c r="M275" s="721"/>
      <c r="N275" s="722"/>
    </row>
    <row r="276" spans="3:14" x14ac:dyDescent="0.2">
      <c r="C276" s="720"/>
      <c r="D276" s="721"/>
      <c r="E276" s="721"/>
      <c r="F276" s="721"/>
      <c r="G276" s="721"/>
      <c r="H276" s="721"/>
      <c r="I276" s="721"/>
      <c r="J276" s="721"/>
      <c r="K276" s="721"/>
      <c r="L276" s="721"/>
      <c r="M276" s="721"/>
      <c r="N276" s="722"/>
    </row>
    <row r="277" spans="3:14" x14ac:dyDescent="0.2">
      <c r="C277" s="720"/>
      <c r="D277" s="721"/>
      <c r="E277" s="721"/>
      <c r="F277" s="721"/>
      <c r="G277" s="721"/>
      <c r="H277" s="721"/>
      <c r="I277" s="721"/>
      <c r="J277" s="721"/>
      <c r="K277" s="721"/>
      <c r="L277" s="721"/>
      <c r="M277" s="721"/>
      <c r="N277" s="722"/>
    </row>
    <row r="278" spans="3:14" x14ac:dyDescent="0.2">
      <c r="C278" s="720"/>
      <c r="D278" s="721"/>
      <c r="E278" s="721"/>
      <c r="F278" s="721"/>
      <c r="G278" s="721"/>
      <c r="H278" s="721"/>
      <c r="I278" s="721"/>
      <c r="J278" s="721"/>
      <c r="K278" s="721"/>
      <c r="L278" s="721"/>
      <c r="M278" s="721"/>
      <c r="N278" s="722"/>
    </row>
    <row r="279" spans="3:14" x14ac:dyDescent="0.2">
      <c r="C279" s="720"/>
      <c r="D279" s="721"/>
      <c r="E279" s="721"/>
      <c r="F279" s="721"/>
      <c r="G279" s="721"/>
      <c r="H279" s="721"/>
      <c r="I279" s="721"/>
      <c r="J279" s="721"/>
      <c r="K279" s="721"/>
      <c r="L279" s="721"/>
      <c r="M279" s="721"/>
      <c r="N279" s="722"/>
    </row>
    <row r="280" spans="3:14" x14ac:dyDescent="0.2">
      <c r="C280" s="720"/>
      <c r="D280" s="721"/>
      <c r="E280" s="721"/>
      <c r="F280" s="721"/>
      <c r="G280" s="721"/>
      <c r="H280" s="721"/>
      <c r="I280" s="721"/>
      <c r="J280" s="721"/>
      <c r="K280" s="721"/>
      <c r="L280" s="721"/>
      <c r="M280" s="721"/>
      <c r="N280" s="722"/>
    </row>
    <row r="281" spans="3:14" x14ac:dyDescent="0.2">
      <c r="C281" s="720"/>
      <c r="D281" s="721"/>
      <c r="E281" s="721"/>
      <c r="F281" s="721"/>
      <c r="G281" s="721"/>
      <c r="H281" s="721"/>
      <c r="I281" s="721"/>
      <c r="J281" s="721"/>
      <c r="K281" s="721"/>
      <c r="L281" s="721"/>
      <c r="M281" s="721"/>
      <c r="N281" s="722"/>
    </row>
    <row r="282" spans="3:14" x14ac:dyDescent="0.2">
      <c r="C282" s="720"/>
      <c r="D282" s="721"/>
      <c r="E282" s="721"/>
      <c r="F282" s="721"/>
      <c r="G282" s="721"/>
      <c r="H282" s="721"/>
      <c r="I282" s="721"/>
      <c r="J282" s="721"/>
      <c r="K282" s="721"/>
      <c r="L282" s="721"/>
      <c r="M282" s="721"/>
      <c r="N282" s="722"/>
    </row>
    <row r="283" spans="3:14" x14ac:dyDescent="0.2">
      <c r="C283" s="720"/>
      <c r="D283" s="721"/>
      <c r="E283" s="721"/>
      <c r="F283" s="721"/>
      <c r="G283" s="721"/>
      <c r="H283" s="721"/>
      <c r="I283" s="721"/>
      <c r="J283" s="721"/>
      <c r="K283" s="721"/>
      <c r="L283" s="721"/>
      <c r="M283" s="721"/>
      <c r="N283" s="722"/>
    </row>
    <row r="284" spans="3:14" x14ac:dyDescent="0.2">
      <c r="C284" s="720"/>
      <c r="D284" s="721"/>
      <c r="E284" s="721"/>
      <c r="F284" s="721"/>
      <c r="G284" s="721"/>
      <c r="H284" s="721"/>
      <c r="I284" s="721"/>
      <c r="J284" s="721"/>
      <c r="K284" s="721"/>
      <c r="L284" s="721"/>
      <c r="M284" s="721"/>
      <c r="N284" s="722"/>
    </row>
    <row r="285" spans="3:14" x14ac:dyDescent="0.2">
      <c r="C285" s="720"/>
      <c r="D285" s="721"/>
      <c r="E285" s="721"/>
      <c r="F285" s="721"/>
      <c r="G285" s="721"/>
      <c r="H285" s="721"/>
      <c r="I285" s="721"/>
      <c r="J285" s="721"/>
      <c r="K285" s="721"/>
      <c r="L285" s="721"/>
      <c r="M285" s="721"/>
      <c r="N285" s="722"/>
    </row>
    <row r="286" spans="3:14" x14ac:dyDescent="0.2">
      <c r="C286" s="720"/>
      <c r="D286" s="721"/>
      <c r="E286" s="721"/>
      <c r="F286" s="721"/>
      <c r="G286" s="721"/>
      <c r="H286" s="721"/>
      <c r="I286" s="721"/>
      <c r="J286" s="721"/>
      <c r="K286" s="721"/>
      <c r="L286" s="721"/>
      <c r="M286" s="721"/>
      <c r="N286" s="722"/>
    </row>
    <row r="287" spans="3:14" x14ac:dyDescent="0.2">
      <c r="C287" s="723"/>
      <c r="D287" s="724"/>
      <c r="E287" s="724"/>
      <c r="F287" s="724"/>
      <c r="G287" s="724"/>
      <c r="H287" s="724"/>
      <c r="I287" s="724"/>
      <c r="J287" s="724"/>
      <c r="K287" s="724"/>
      <c r="L287" s="724"/>
      <c r="M287" s="724"/>
      <c r="N287" s="725"/>
    </row>
    <row r="288" spans="3:14" x14ac:dyDescent="0.2">
      <c r="H288" s="168"/>
    </row>
    <row r="289" spans="3:14" x14ac:dyDescent="0.2">
      <c r="H289" s="168"/>
    </row>
    <row r="290" spans="3:14" x14ac:dyDescent="0.2">
      <c r="H290" s="168"/>
    </row>
    <row r="291" spans="3:14" x14ac:dyDescent="0.2">
      <c r="H291" s="168"/>
    </row>
    <row r="292" spans="3:14" x14ac:dyDescent="0.2">
      <c r="H292" s="168"/>
    </row>
    <row r="293" spans="3:14" x14ac:dyDescent="0.2">
      <c r="H293" s="168"/>
    </row>
    <row r="294" spans="3:14" ht="12.75" customHeight="1" x14ac:dyDescent="0.2">
      <c r="C294" s="717" t="s">
        <v>288</v>
      </c>
      <c r="D294" s="735"/>
      <c r="E294" s="735"/>
      <c r="F294" s="735"/>
      <c r="G294" s="735"/>
      <c r="H294" s="735"/>
      <c r="I294" s="735"/>
      <c r="J294" s="735"/>
      <c r="K294" s="735"/>
      <c r="L294" s="735"/>
      <c r="M294" s="735"/>
      <c r="N294" s="736"/>
    </row>
    <row r="295" spans="3:14" x14ac:dyDescent="0.2">
      <c r="C295" s="737"/>
      <c r="D295" s="738"/>
      <c r="E295" s="738"/>
      <c r="F295" s="738"/>
      <c r="G295" s="738"/>
      <c r="H295" s="738"/>
      <c r="I295" s="738"/>
      <c r="J295" s="738"/>
      <c r="K295" s="738"/>
      <c r="L295" s="738"/>
      <c r="M295" s="738"/>
      <c r="N295" s="739"/>
    </row>
    <row r="296" spans="3:14" x14ac:dyDescent="0.2">
      <c r="C296" s="737"/>
      <c r="D296" s="738"/>
      <c r="E296" s="738"/>
      <c r="F296" s="738"/>
      <c r="G296" s="738"/>
      <c r="H296" s="738"/>
      <c r="I296" s="738"/>
      <c r="J296" s="738"/>
      <c r="K296" s="738"/>
      <c r="L296" s="738"/>
      <c r="M296" s="738"/>
      <c r="N296" s="739"/>
    </row>
    <row r="297" spans="3:14" x14ac:dyDescent="0.2">
      <c r="C297" s="737"/>
      <c r="D297" s="738"/>
      <c r="E297" s="738"/>
      <c r="F297" s="738"/>
      <c r="G297" s="738"/>
      <c r="H297" s="738"/>
      <c r="I297" s="738"/>
      <c r="J297" s="738"/>
      <c r="K297" s="738"/>
      <c r="L297" s="738"/>
      <c r="M297" s="738"/>
      <c r="N297" s="739"/>
    </row>
    <row r="298" spans="3:14" x14ac:dyDescent="0.2">
      <c r="C298" s="737"/>
      <c r="D298" s="738"/>
      <c r="E298" s="738"/>
      <c r="F298" s="738"/>
      <c r="G298" s="738"/>
      <c r="H298" s="738"/>
      <c r="I298" s="738"/>
      <c r="J298" s="738"/>
      <c r="K298" s="738"/>
      <c r="L298" s="738"/>
      <c r="M298" s="738"/>
      <c r="N298" s="739"/>
    </row>
    <row r="299" spans="3:14" x14ac:dyDescent="0.2">
      <c r="C299" s="737"/>
      <c r="D299" s="738"/>
      <c r="E299" s="738"/>
      <c r="F299" s="738"/>
      <c r="G299" s="738"/>
      <c r="H299" s="738"/>
      <c r="I299" s="738"/>
      <c r="J299" s="738"/>
      <c r="K299" s="738"/>
      <c r="L299" s="738"/>
      <c r="M299" s="738"/>
      <c r="N299" s="739"/>
    </row>
    <row r="300" spans="3:14" x14ac:dyDescent="0.2">
      <c r="C300" s="737"/>
      <c r="D300" s="738"/>
      <c r="E300" s="738"/>
      <c r="F300" s="738"/>
      <c r="G300" s="738"/>
      <c r="H300" s="738"/>
      <c r="I300" s="738"/>
      <c r="J300" s="738"/>
      <c r="K300" s="738"/>
      <c r="L300" s="738"/>
      <c r="M300" s="738"/>
      <c r="N300" s="739"/>
    </row>
    <row r="301" spans="3:14" x14ac:dyDescent="0.2">
      <c r="C301" s="737"/>
      <c r="D301" s="738"/>
      <c r="E301" s="738"/>
      <c r="F301" s="738"/>
      <c r="G301" s="738"/>
      <c r="H301" s="738"/>
      <c r="I301" s="738"/>
      <c r="J301" s="738"/>
      <c r="K301" s="738"/>
      <c r="L301" s="738"/>
      <c r="M301" s="738"/>
      <c r="N301" s="739"/>
    </row>
    <row r="302" spans="3:14" x14ac:dyDescent="0.2">
      <c r="C302" s="737"/>
      <c r="D302" s="738"/>
      <c r="E302" s="738"/>
      <c r="F302" s="738"/>
      <c r="G302" s="738"/>
      <c r="H302" s="738"/>
      <c r="I302" s="738"/>
      <c r="J302" s="738"/>
      <c r="K302" s="738"/>
      <c r="L302" s="738"/>
      <c r="M302" s="738"/>
      <c r="N302" s="739"/>
    </row>
    <row r="303" spans="3:14" x14ac:dyDescent="0.2">
      <c r="C303" s="737"/>
      <c r="D303" s="738"/>
      <c r="E303" s="738"/>
      <c r="F303" s="738"/>
      <c r="G303" s="738"/>
      <c r="H303" s="738"/>
      <c r="I303" s="738"/>
      <c r="J303" s="738"/>
      <c r="K303" s="738"/>
      <c r="L303" s="738"/>
      <c r="M303" s="738"/>
      <c r="N303" s="739"/>
    </row>
    <row r="304" spans="3:14" x14ac:dyDescent="0.2">
      <c r="C304" s="737"/>
      <c r="D304" s="738"/>
      <c r="E304" s="738"/>
      <c r="F304" s="738"/>
      <c r="G304" s="738"/>
      <c r="H304" s="738"/>
      <c r="I304" s="738"/>
      <c r="J304" s="738"/>
      <c r="K304" s="738"/>
      <c r="L304" s="738"/>
      <c r="M304" s="738"/>
      <c r="N304" s="739"/>
    </row>
    <row r="305" spans="3:14" x14ac:dyDescent="0.2">
      <c r="C305" s="737"/>
      <c r="D305" s="738"/>
      <c r="E305" s="738"/>
      <c r="F305" s="738"/>
      <c r="G305" s="738"/>
      <c r="H305" s="738"/>
      <c r="I305" s="738"/>
      <c r="J305" s="738"/>
      <c r="K305" s="738"/>
      <c r="L305" s="738"/>
      <c r="M305" s="738"/>
      <c r="N305" s="739"/>
    </row>
    <row r="306" spans="3:14" x14ac:dyDescent="0.2">
      <c r="C306" s="737"/>
      <c r="D306" s="738"/>
      <c r="E306" s="738"/>
      <c r="F306" s="738"/>
      <c r="G306" s="738"/>
      <c r="H306" s="738"/>
      <c r="I306" s="738"/>
      <c r="J306" s="738"/>
      <c r="K306" s="738"/>
      <c r="L306" s="738"/>
      <c r="M306" s="738"/>
      <c r="N306" s="739"/>
    </row>
    <row r="307" spans="3:14" x14ac:dyDescent="0.2">
      <c r="C307" s="737"/>
      <c r="D307" s="738"/>
      <c r="E307" s="738"/>
      <c r="F307" s="738"/>
      <c r="G307" s="738"/>
      <c r="H307" s="738"/>
      <c r="I307" s="738"/>
      <c r="J307" s="738"/>
      <c r="K307" s="738"/>
      <c r="L307" s="738"/>
      <c r="M307" s="738"/>
      <c r="N307" s="739"/>
    </row>
    <row r="308" spans="3:14" x14ac:dyDescent="0.2">
      <c r="C308" s="737"/>
      <c r="D308" s="738"/>
      <c r="E308" s="738"/>
      <c r="F308" s="738"/>
      <c r="G308" s="738"/>
      <c r="H308" s="738"/>
      <c r="I308" s="738"/>
      <c r="J308" s="738"/>
      <c r="K308" s="738"/>
      <c r="L308" s="738"/>
      <c r="M308" s="738"/>
      <c r="N308" s="739"/>
    </row>
    <row r="309" spans="3:14" x14ac:dyDescent="0.2">
      <c r="C309" s="737"/>
      <c r="D309" s="738"/>
      <c r="E309" s="738"/>
      <c r="F309" s="738"/>
      <c r="G309" s="738"/>
      <c r="H309" s="738"/>
      <c r="I309" s="738"/>
      <c r="J309" s="738"/>
      <c r="K309" s="738"/>
      <c r="L309" s="738"/>
      <c r="M309" s="738"/>
      <c r="N309" s="739"/>
    </row>
    <row r="310" spans="3:14" x14ac:dyDescent="0.2">
      <c r="C310" s="737"/>
      <c r="D310" s="738"/>
      <c r="E310" s="738"/>
      <c r="F310" s="738"/>
      <c r="G310" s="738"/>
      <c r="H310" s="738"/>
      <c r="I310" s="738"/>
      <c r="J310" s="738"/>
      <c r="K310" s="738"/>
      <c r="L310" s="738"/>
      <c r="M310" s="738"/>
      <c r="N310" s="739"/>
    </row>
    <row r="311" spans="3:14" x14ac:dyDescent="0.2">
      <c r="C311" s="737"/>
      <c r="D311" s="738"/>
      <c r="E311" s="738"/>
      <c r="F311" s="738"/>
      <c r="G311" s="738"/>
      <c r="H311" s="738"/>
      <c r="I311" s="738"/>
      <c r="J311" s="738"/>
      <c r="K311" s="738"/>
      <c r="L311" s="738"/>
      <c r="M311" s="738"/>
      <c r="N311" s="739"/>
    </row>
    <row r="312" spans="3:14" x14ac:dyDescent="0.2">
      <c r="C312" s="737"/>
      <c r="D312" s="738"/>
      <c r="E312" s="738"/>
      <c r="F312" s="738"/>
      <c r="G312" s="738"/>
      <c r="H312" s="738"/>
      <c r="I312" s="738"/>
      <c r="J312" s="738"/>
      <c r="K312" s="738"/>
      <c r="L312" s="738"/>
      <c r="M312" s="738"/>
      <c r="N312" s="739"/>
    </row>
    <row r="313" spans="3:14" x14ac:dyDescent="0.2">
      <c r="C313" s="737"/>
      <c r="D313" s="738"/>
      <c r="E313" s="738"/>
      <c r="F313" s="738"/>
      <c r="G313" s="738"/>
      <c r="H313" s="738"/>
      <c r="I313" s="738"/>
      <c r="J313" s="738"/>
      <c r="K313" s="738"/>
      <c r="L313" s="738"/>
      <c r="M313" s="738"/>
      <c r="N313" s="739"/>
    </row>
    <row r="314" spans="3:14" x14ac:dyDescent="0.2">
      <c r="C314" s="737"/>
      <c r="D314" s="738"/>
      <c r="E314" s="738"/>
      <c r="F314" s="738"/>
      <c r="G314" s="738"/>
      <c r="H314" s="738"/>
      <c r="I314" s="738"/>
      <c r="J314" s="738"/>
      <c r="K314" s="738"/>
      <c r="L314" s="738"/>
      <c r="M314" s="738"/>
      <c r="N314" s="739"/>
    </row>
    <row r="315" spans="3:14" x14ac:dyDescent="0.2">
      <c r="C315" s="737"/>
      <c r="D315" s="738"/>
      <c r="E315" s="738"/>
      <c r="F315" s="738"/>
      <c r="G315" s="738"/>
      <c r="H315" s="738"/>
      <c r="I315" s="738"/>
      <c r="J315" s="738"/>
      <c r="K315" s="738"/>
      <c r="L315" s="738"/>
      <c r="M315" s="738"/>
      <c r="N315" s="739"/>
    </row>
    <row r="316" spans="3:14" x14ac:dyDescent="0.2">
      <c r="C316" s="737"/>
      <c r="D316" s="738"/>
      <c r="E316" s="738"/>
      <c r="F316" s="738"/>
      <c r="G316" s="738"/>
      <c r="H316" s="738"/>
      <c r="I316" s="738"/>
      <c r="J316" s="738"/>
      <c r="K316" s="738"/>
      <c r="L316" s="738"/>
      <c r="M316" s="738"/>
      <c r="N316" s="739"/>
    </row>
    <row r="317" spans="3:14" x14ac:dyDescent="0.2">
      <c r="C317" s="740"/>
      <c r="D317" s="741"/>
      <c r="E317" s="741"/>
      <c r="F317" s="741"/>
      <c r="G317" s="741"/>
      <c r="H317" s="741"/>
      <c r="I317" s="741"/>
      <c r="J317" s="741"/>
      <c r="K317" s="741"/>
      <c r="L317" s="741"/>
      <c r="M317" s="741"/>
      <c r="N317" s="742"/>
    </row>
    <row r="318" spans="3:14" x14ac:dyDescent="0.2">
      <c r="C318" s="457"/>
      <c r="D318" s="457"/>
      <c r="E318" s="457"/>
      <c r="F318" s="457"/>
      <c r="G318" s="457"/>
      <c r="H318" s="457"/>
      <c r="I318" s="457"/>
      <c r="J318" s="457"/>
      <c r="K318" s="457"/>
      <c r="L318" s="457"/>
      <c r="M318" s="457"/>
      <c r="N318" s="457"/>
    </row>
    <row r="319" spans="3:14" x14ac:dyDescent="0.2">
      <c r="C319" s="457"/>
      <c r="D319" s="457"/>
      <c r="E319" s="457"/>
      <c r="F319" s="457"/>
      <c r="G319" s="457"/>
      <c r="H319" s="457"/>
      <c r="I319" s="457"/>
      <c r="J319" s="457"/>
      <c r="K319" s="457"/>
      <c r="L319" s="457"/>
      <c r="M319" s="457"/>
      <c r="N319" s="457"/>
    </row>
    <row r="320" spans="3:14" x14ac:dyDescent="0.2">
      <c r="C320" s="457"/>
      <c r="D320" s="457"/>
      <c r="E320" s="457"/>
      <c r="F320" s="457"/>
      <c r="G320" s="457"/>
      <c r="H320" s="457"/>
      <c r="I320" s="457"/>
      <c r="J320" s="457"/>
      <c r="K320" s="457"/>
      <c r="L320" s="457"/>
      <c r="M320" s="457"/>
      <c r="N320" s="457"/>
    </row>
    <row r="321" spans="3:14" x14ac:dyDescent="0.2">
      <c r="C321" s="457"/>
      <c r="D321" s="457"/>
      <c r="E321" s="457"/>
      <c r="F321" s="457"/>
      <c r="G321" s="457"/>
      <c r="H321" s="457"/>
      <c r="I321" s="457"/>
      <c r="J321" s="457"/>
      <c r="K321" s="457"/>
      <c r="L321" s="457"/>
      <c r="M321" s="457"/>
      <c r="N321" s="457"/>
    </row>
    <row r="322" spans="3:14" x14ac:dyDescent="0.2">
      <c r="C322" s="457"/>
      <c r="D322" s="457"/>
      <c r="E322" s="457"/>
      <c r="F322" s="457"/>
      <c r="G322" s="457"/>
      <c r="H322" s="457"/>
      <c r="I322" s="457"/>
      <c r="J322" s="457"/>
      <c r="K322" s="457"/>
      <c r="L322" s="457"/>
      <c r="M322" s="457"/>
      <c r="N322" s="457"/>
    </row>
    <row r="323" spans="3:14" x14ac:dyDescent="0.2">
      <c r="C323" s="457"/>
      <c r="D323" s="457"/>
      <c r="E323" s="457"/>
      <c r="F323" s="457"/>
      <c r="G323" s="457"/>
      <c r="H323" s="457"/>
      <c r="I323" s="457"/>
      <c r="J323" s="457"/>
      <c r="K323" s="457"/>
      <c r="L323" s="457"/>
      <c r="M323" s="457"/>
      <c r="N323" s="457"/>
    </row>
    <row r="324" spans="3:14" x14ac:dyDescent="0.2">
      <c r="C324" s="457"/>
      <c r="D324" s="457"/>
      <c r="E324" s="457"/>
      <c r="F324" s="457"/>
      <c r="G324" s="457"/>
      <c r="H324" s="457"/>
      <c r="I324" s="457"/>
      <c r="J324" s="457"/>
      <c r="K324" s="457"/>
      <c r="L324" s="457"/>
      <c r="M324" s="457"/>
      <c r="N324" s="457"/>
    </row>
    <row r="325" spans="3:14" x14ac:dyDescent="0.2">
      <c r="C325" s="457"/>
      <c r="D325" s="457"/>
      <c r="E325" s="457"/>
      <c r="F325" s="457"/>
      <c r="G325" s="457"/>
      <c r="H325" s="457"/>
      <c r="I325" s="457"/>
      <c r="J325" s="457"/>
      <c r="K325" s="457"/>
      <c r="L325" s="457"/>
      <c r="M325" s="457"/>
      <c r="N325" s="457"/>
    </row>
    <row r="326" spans="3:14" x14ac:dyDescent="0.2">
      <c r="C326" s="457"/>
      <c r="D326" s="457"/>
      <c r="E326" s="457"/>
      <c r="F326" s="457"/>
      <c r="G326" s="457"/>
      <c r="H326" s="457"/>
      <c r="I326" s="457"/>
      <c r="J326" s="457"/>
      <c r="K326" s="457"/>
      <c r="L326" s="457"/>
      <c r="M326" s="457"/>
      <c r="N326" s="457"/>
    </row>
    <row r="327" spans="3:14" x14ac:dyDescent="0.2">
      <c r="C327" s="457"/>
      <c r="D327" s="457"/>
      <c r="E327" s="457"/>
      <c r="F327" s="457"/>
      <c r="G327" s="457"/>
      <c r="H327" s="457"/>
      <c r="I327" s="457"/>
      <c r="J327" s="457"/>
      <c r="K327" s="457"/>
      <c r="L327" s="457"/>
      <c r="M327" s="457"/>
      <c r="N327" s="457"/>
    </row>
    <row r="328" spans="3:14" x14ac:dyDescent="0.2">
      <c r="C328" s="457"/>
      <c r="D328" s="457"/>
      <c r="E328" s="457"/>
      <c r="F328" s="457"/>
      <c r="G328" s="457"/>
      <c r="H328" s="457"/>
      <c r="I328" s="457"/>
      <c r="J328" s="457"/>
      <c r="K328" s="457"/>
      <c r="L328" s="457"/>
      <c r="M328" s="457"/>
      <c r="N328" s="457"/>
    </row>
    <row r="329" spans="3:14" x14ac:dyDescent="0.2">
      <c r="C329" s="457"/>
      <c r="D329" s="457"/>
      <c r="E329" s="457"/>
      <c r="F329" s="457"/>
      <c r="G329" s="457"/>
      <c r="H329" s="457"/>
      <c r="I329" s="457"/>
      <c r="J329" s="457"/>
      <c r="K329" s="457"/>
      <c r="L329" s="457"/>
      <c r="M329" s="457"/>
      <c r="N329" s="457"/>
    </row>
    <row r="330" spans="3:14" x14ac:dyDescent="0.2">
      <c r="C330" s="457"/>
      <c r="D330" s="457"/>
      <c r="E330" s="457"/>
      <c r="F330" s="457"/>
      <c r="G330" s="457"/>
      <c r="H330" s="457"/>
      <c r="I330" s="457"/>
      <c r="J330" s="457"/>
      <c r="K330" s="457"/>
      <c r="L330" s="457"/>
      <c r="M330" s="457"/>
      <c r="N330" s="457"/>
    </row>
    <row r="331" spans="3:14" x14ac:dyDescent="0.2">
      <c r="C331" s="457"/>
      <c r="D331" s="457"/>
      <c r="E331" s="457"/>
      <c r="F331" s="457"/>
      <c r="G331" s="457"/>
      <c r="H331" s="457"/>
      <c r="I331" s="457"/>
      <c r="J331" s="457"/>
      <c r="K331" s="457"/>
      <c r="L331" s="457"/>
      <c r="M331" s="457"/>
      <c r="N331" s="457"/>
    </row>
    <row r="332" spans="3:14" x14ac:dyDescent="0.2">
      <c r="C332" s="457"/>
      <c r="D332" s="457"/>
      <c r="E332" s="457"/>
      <c r="F332" s="457"/>
      <c r="G332" s="457"/>
      <c r="H332" s="457"/>
      <c r="I332" s="457"/>
      <c r="J332" s="457"/>
      <c r="K332" s="457"/>
      <c r="L332" s="457"/>
      <c r="M332" s="457"/>
      <c r="N332" s="457"/>
    </row>
    <row r="333" spans="3:14" x14ac:dyDescent="0.2">
      <c r="C333" s="457"/>
      <c r="D333" s="457"/>
      <c r="E333" s="457"/>
      <c r="F333" s="457"/>
      <c r="G333" s="457"/>
      <c r="H333" s="457"/>
      <c r="I333" s="457"/>
      <c r="J333" s="457"/>
      <c r="K333" s="457"/>
      <c r="L333" s="457"/>
      <c r="M333" s="457"/>
      <c r="N333" s="457"/>
    </row>
    <row r="334" spans="3:14" x14ac:dyDescent="0.2">
      <c r="C334" s="457"/>
      <c r="D334" s="457"/>
      <c r="E334" s="457"/>
      <c r="F334" s="457"/>
      <c r="G334" s="457"/>
      <c r="H334" s="457"/>
      <c r="I334" s="457"/>
      <c r="J334" s="457"/>
      <c r="K334" s="457"/>
      <c r="L334" s="457"/>
      <c r="M334" s="457"/>
      <c r="N334" s="457"/>
    </row>
    <row r="335" spans="3:14" x14ac:dyDescent="0.2">
      <c r="C335" s="457"/>
      <c r="D335" s="457"/>
      <c r="E335" s="457"/>
      <c r="F335" s="457"/>
      <c r="G335" s="457"/>
      <c r="H335" s="457"/>
      <c r="I335" s="457"/>
      <c r="J335" s="457"/>
      <c r="K335" s="457"/>
      <c r="L335" s="457"/>
      <c r="M335" s="457"/>
      <c r="N335" s="457"/>
    </row>
    <row r="336" spans="3:14" x14ac:dyDescent="0.2">
      <c r="C336" s="457"/>
      <c r="D336" s="457"/>
      <c r="E336" s="457"/>
      <c r="F336" s="457"/>
      <c r="G336" s="457"/>
      <c r="H336" s="457"/>
      <c r="I336" s="457"/>
      <c r="J336" s="457"/>
      <c r="K336" s="457"/>
      <c r="L336" s="457"/>
      <c r="M336" s="457"/>
      <c r="N336" s="457"/>
    </row>
    <row r="337" spans="3:14" x14ac:dyDescent="0.2">
      <c r="C337" s="457"/>
      <c r="D337" s="457"/>
      <c r="E337" s="457"/>
      <c r="F337" s="457"/>
      <c r="G337" s="457"/>
      <c r="H337" s="457"/>
      <c r="I337" s="457"/>
      <c r="J337" s="457"/>
      <c r="K337" s="457"/>
      <c r="L337" s="457"/>
      <c r="M337" s="457"/>
      <c r="N337" s="457"/>
    </row>
    <row r="338" spans="3:14" x14ac:dyDescent="0.2">
      <c r="C338" s="457"/>
      <c r="D338" s="457"/>
      <c r="E338" s="457"/>
      <c r="F338" s="457"/>
      <c r="G338" s="457"/>
      <c r="H338" s="457"/>
      <c r="I338" s="457"/>
      <c r="J338" s="457"/>
      <c r="K338" s="457"/>
      <c r="L338" s="457"/>
      <c r="M338" s="457"/>
      <c r="N338" s="457"/>
    </row>
    <row r="339" spans="3:14" x14ac:dyDescent="0.2">
      <c r="C339" s="457"/>
      <c r="D339" s="457"/>
      <c r="E339" s="457"/>
      <c r="F339" s="457"/>
      <c r="G339" s="457"/>
      <c r="H339" s="457"/>
      <c r="I339" s="457"/>
      <c r="J339" s="457"/>
      <c r="K339" s="457"/>
      <c r="L339" s="457"/>
      <c r="M339" s="457"/>
      <c r="N339" s="457"/>
    </row>
    <row r="340" spans="3:14" x14ac:dyDescent="0.2">
      <c r="C340" s="457"/>
      <c r="D340" s="457"/>
      <c r="E340" s="457"/>
      <c r="F340" s="457"/>
      <c r="G340" s="457"/>
      <c r="H340" s="457"/>
      <c r="I340" s="457"/>
      <c r="J340" s="457"/>
      <c r="K340" s="457"/>
      <c r="L340" s="457"/>
      <c r="M340" s="457"/>
      <c r="N340" s="457"/>
    </row>
    <row r="341" spans="3:14" x14ac:dyDescent="0.2">
      <c r="C341" s="457"/>
      <c r="D341" s="457"/>
      <c r="E341" s="457"/>
      <c r="F341" s="457"/>
      <c r="G341" s="457"/>
      <c r="H341" s="457"/>
      <c r="I341" s="457"/>
      <c r="J341" s="457"/>
      <c r="K341" s="457"/>
      <c r="L341" s="457"/>
      <c r="M341" s="457"/>
      <c r="N341" s="457"/>
    </row>
    <row r="342" spans="3:14" x14ac:dyDescent="0.2">
      <c r="C342" s="457"/>
      <c r="D342" s="457"/>
      <c r="E342" s="457"/>
      <c r="F342" s="457"/>
      <c r="G342" s="457"/>
      <c r="H342" s="457"/>
      <c r="I342" s="457"/>
      <c r="J342" s="457"/>
      <c r="K342" s="457"/>
      <c r="L342" s="457"/>
      <c r="M342" s="457"/>
      <c r="N342" s="457"/>
    </row>
    <row r="343" spans="3:14" x14ac:dyDescent="0.2">
      <c r="C343" s="457"/>
      <c r="D343" s="457"/>
      <c r="E343" s="457"/>
      <c r="F343" s="457"/>
      <c r="G343" s="457"/>
      <c r="H343" s="457"/>
      <c r="I343" s="457"/>
      <c r="J343" s="457"/>
      <c r="K343" s="457"/>
      <c r="L343" s="457"/>
      <c r="M343" s="457"/>
      <c r="N343" s="457"/>
    </row>
    <row r="344" spans="3:14" x14ac:dyDescent="0.2">
      <c r="C344" s="457"/>
      <c r="D344" s="457"/>
      <c r="E344" s="457"/>
      <c r="F344" s="457"/>
      <c r="G344" s="457"/>
      <c r="H344" s="457"/>
      <c r="I344" s="457"/>
      <c r="J344" s="457"/>
      <c r="K344" s="457"/>
      <c r="L344" s="457"/>
      <c r="M344" s="457"/>
      <c r="N344" s="457"/>
    </row>
    <row r="345" spans="3:14" x14ac:dyDescent="0.2">
      <c r="C345" s="457"/>
      <c r="D345" s="457"/>
      <c r="E345" s="457"/>
      <c r="F345" s="457"/>
      <c r="G345" s="457"/>
      <c r="H345" s="457"/>
      <c r="I345" s="457"/>
      <c r="J345" s="457"/>
      <c r="K345" s="457"/>
      <c r="L345" s="457"/>
      <c r="M345" s="457"/>
      <c r="N345" s="457"/>
    </row>
    <row r="346" spans="3:14" x14ac:dyDescent="0.2">
      <c r="C346" s="457"/>
      <c r="D346" s="457"/>
      <c r="E346" s="457"/>
      <c r="F346" s="457"/>
      <c r="G346" s="457"/>
      <c r="H346" s="457"/>
      <c r="I346" s="457"/>
      <c r="J346" s="457"/>
      <c r="K346" s="457"/>
      <c r="L346" s="457"/>
      <c r="M346" s="457"/>
      <c r="N346" s="457"/>
    </row>
    <row r="347" spans="3:14" x14ac:dyDescent="0.2">
      <c r="C347" s="457"/>
      <c r="D347" s="457"/>
      <c r="E347" s="457"/>
      <c r="F347" s="457"/>
      <c r="G347" s="457"/>
      <c r="H347" s="457"/>
      <c r="I347" s="457"/>
      <c r="J347" s="457"/>
      <c r="K347" s="457"/>
      <c r="L347" s="457"/>
      <c r="M347" s="457"/>
      <c r="N347" s="457"/>
    </row>
    <row r="348" spans="3:14" x14ac:dyDescent="0.2">
      <c r="C348" s="457"/>
      <c r="D348" s="457"/>
      <c r="E348" s="457"/>
      <c r="F348" s="457"/>
      <c r="G348" s="457"/>
      <c r="H348" s="457"/>
      <c r="I348" s="457"/>
      <c r="J348" s="457"/>
      <c r="K348" s="457"/>
      <c r="L348" s="457"/>
      <c r="M348" s="457"/>
      <c r="N348" s="457"/>
    </row>
    <row r="349" spans="3:14" x14ac:dyDescent="0.2">
      <c r="C349" s="717" t="s">
        <v>299</v>
      </c>
      <c r="D349" s="735"/>
      <c r="E349" s="735"/>
      <c r="F349" s="735"/>
      <c r="G349" s="735"/>
      <c r="H349" s="735"/>
      <c r="I349" s="735"/>
      <c r="J349" s="735"/>
      <c r="K349" s="735"/>
      <c r="L349" s="735"/>
      <c r="M349" s="735"/>
      <c r="N349" s="736"/>
    </row>
    <row r="350" spans="3:14" x14ac:dyDescent="0.2">
      <c r="C350" s="737"/>
      <c r="D350" s="738"/>
      <c r="E350" s="738"/>
      <c r="F350" s="738"/>
      <c r="G350" s="738"/>
      <c r="H350" s="738"/>
      <c r="I350" s="738"/>
      <c r="J350" s="738"/>
      <c r="K350" s="738"/>
      <c r="L350" s="738"/>
      <c r="M350" s="738"/>
      <c r="N350" s="739"/>
    </row>
    <row r="351" spans="3:14" ht="12.75" customHeight="1" x14ac:dyDescent="0.2">
      <c r="C351" s="737"/>
      <c r="D351" s="738"/>
      <c r="E351" s="738"/>
      <c r="F351" s="738"/>
      <c r="G351" s="738"/>
      <c r="H351" s="738"/>
      <c r="I351" s="738"/>
      <c r="J351" s="738"/>
      <c r="K351" s="738"/>
      <c r="L351" s="738"/>
      <c r="M351" s="738"/>
      <c r="N351" s="739"/>
    </row>
    <row r="352" spans="3:14" x14ac:dyDescent="0.2">
      <c r="C352" s="737"/>
      <c r="D352" s="738"/>
      <c r="E352" s="738"/>
      <c r="F352" s="738"/>
      <c r="G352" s="738"/>
      <c r="H352" s="738"/>
      <c r="I352" s="738"/>
      <c r="J352" s="738"/>
      <c r="K352" s="738"/>
      <c r="L352" s="738"/>
      <c r="M352" s="738"/>
      <c r="N352" s="739"/>
    </row>
    <row r="353" spans="3:14" x14ac:dyDescent="0.2">
      <c r="C353" s="737"/>
      <c r="D353" s="738"/>
      <c r="E353" s="738"/>
      <c r="F353" s="738"/>
      <c r="G353" s="738"/>
      <c r="H353" s="738"/>
      <c r="I353" s="738"/>
      <c r="J353" s="738"/>
      <c r="K353" s="738"/>
      <c r="L353" s="738"/>
      <c r="M353" s="738"/>
      <c r="N353" s="739"/>
    </row>
    <row r="354" spans="3:14" x14ac:dyDescent="0.2">
      <c r="C354" s="737"/>
      <c r="D354" s="738"/>
      <c r="E354" s="738"/>
      <c r="F354" s="738"/>
      <c r="G354" s="738"/>
      <c r="H354" s="738"/>
      <c r="I354" s="738"/>
      <c r="J354" s="738"/>
      <c r="K354" s="738"/>
      <c r="L354" s="738"/>
      <c r="M354" s="738"/>
      <c r="N354" s="739"/>
    </row>
    <row r="355" spans="3:14" x14ac:dyDescent="0.2">
      <c r="C355" s="737"/>
      <c r="D355" s="738"/>
      <c r="E355" s="738"/>
      <c r="F355" s="738"/>
      <c r="G355" s="738"/>
      <c r="H355" s="738"/>
      <c r="I355" s="738"/>
      <c r="J355" s="738"/>
      <c r="K355" s="738"/>
      <c r="L355" s="738"/>
      <c r="M355" s="738"/>
      <c r="N355" s="739"/>
    </row>
    <row r="356" spans="3:14" x14ac:dyDescent="0.2">
      <c r="C356" s="737"/>
      <c r="D356" s="738"/>
      <c r="E356" s="738"/>
      <c r="F356" s="738"/>
      <c r="G356" s="738"/>
      <c r="H356" s="738"/>
      <c r="I356" s="738"/>
      <c r="J356" s="738"/>
      <c r="K356" s="738"/>
      <c r="L356" s="738"/>
      <c r="M356" s="738"/>
      <c r="N356" s="739"/>
    </row>
    <row r="357" spans="3:14" x14ac:dyDescent="0.2">
      <c r="C357" s="737"/>
      <c r="D357" s="738"/>
      <c r="E357" s="738"/>
      <c r="F357" s="738"/>
      <c r="G357" s="738"/>
      <c r="H357" s="738"/>
      <c r="I357" s="738"/>
      <c r="J357" s="738"/>
      <c r="K357" s="738"/>
      <c r="L357" s="738"/>
      <c r="M357" s="738"/>
      <c r="N357" s="739"/>
    </row>
    <row r="358" spans="3:14" x14ac:dyDescent="0.2">
      <c r="C358" s="737"/>
      <c r="D358" s="738"/>
      <c r="E358" s="738"/>
      <c r="F358" s="738"/>
      <c r="G358" s="738"/>
      <c r="H358" s="738"/>
      <c r="I358" s="738"/>
      <c r="J358" s="738"/>
      <c r="K358" s="738"/>
      <c r="L358" s="738"/>
      <c r="M358" s="738"/>
      <c r="N358" s="739"/>
    </row>
    <row r="359" spans="3:14" x14ac:dyDescent="0.2">
      <c r="C359" s="737"/>
      <c r="D359" s="738"/>
      <c r="E359" s="738"/>
      <c r="F359" s="738"/>
      <c r="G359" s="738"/>
      <c r="H359" s="738"/>
      <c r="I359" s="738"/>
      <c r="J359" s="738"/>
      <c r="K359" s="738"/>
      <c r="L359" s="738"/>
      <c r="M359" s="738"/>
      <c r="N359" s="739"/>
    </row>
    <row r="360" spans="3:14" x14ac:dyDescent="0.2">
      <c r="C360" s="737"/>
      <c r="D360" s="738"/>
      <c r="E360" s="738"/>
      <c r="F360" s="738"/>
      <c r="G360" s="738"/>
      <c r="H360" s="738"/>
      <c r="I360" s="738"/>
      <c r="J360" s="738"/>
      <c r="K360" s="738"/>
      <c r="L360" s="738"/>
      <c r="M360" s="738"/>
      <c r="N360" s="739"/>
    </row>
    <row r="361" spans="3:14" x14ac:dyDescent="0.2">
      <c r="C361" s="737"/>
      <c r="D361" s="738"/>
      <c r="E361" s="738"/>
      <c r="F361" s="738"/>
      <c r="G361" s="738"/>
      <c r="H361" s="738"/>
      <c r="I361" s="738"/>
      <c r="J361" s="738"/>
      <c r="K361" s="738"/>
      <c r="L361" s="738"/>
      <c r="M361" s="738"/>
      <c r="N361" s="739"/>
    </row>
    <row r="362" spans="3:14" x14ac:dyDescent="0.2">
      <c r="C362" s="737"/>
      <c r="D362" s="738"/>
      <c r="E362" s="738"/>
      <c r="F362" s="738"/>
      <c r="G362" s="738"/>
      <c r="H362" s="738"/>
      <c r="I362" s="738"/>
      <c r="J362" s="738"/>
      <c r="K362" s="738"/>
      <c r="L362" s="738"/>
      <c r="M362" s="738"/>
      <c r="N362" s="739"/>
    </row>
    <row r="363" spans="3:14" x14ac:dyDescent="0.2">
      <c r="C363" s="737"/>
      <c r="D363" s="738"/>
      <c r="E363" s="738"/>
      <c r="F363" s="738"/>
      <c r="G363" s="738"/>
      <c r="H363" s="738"/>
      <c r="I363" s="738"/>
      <c r="J363" s="738"/>
      <c r="K363" s="738"/>
      <c r="L363" s="738"/>
      <c r="M363" s="738"/>
      <c r="N363" s="739"/>
    </row>
    <row r="364" spans="3:14" x14ac:dyDescent="0.2">
      <c r="C364" s="737"/>
      <c r="D364" s="738"/>
      <c r="E364" s="738"/>
      <c r="F364" s="738"/>
      <c r="G364" s="738"/>
      <c r="H364" s="738"/>
      <c r="I364" s="738"/>
      <c r="J364" s="738"/>
      <c r="K364" s="738"/>
      <c r="L364" s="738"/>
      <c r="M364" s="738"/>
      <c r="N364" s="739"/>
    </row>
    <row r="365" spans="3:14" x14ac:dyDescent="0.2">
      <c r="C365" s="737"/>
      <c r="D365" s="738"/>
      <c r="E365" s="738"/>
      <c r="F365" s="738"/>
      <c r="G365" s="738"/>
      <c r="H365" s="738"/>
      <c r="I365" s="738"/>
      <c r="J365" s="738"/>
      <c r="K365" s="738"/>
      <c r="L365" s="738"/>
      <c r="M365" s="738"/>
      <c r="N365" s="739"/>
    </row>
    <row r="366" spans="3:14" x14ac:dyDescent="0.2">
      <c r="C366" s="737"/>
      <c r="D366" s="738"/>
      <c r="E366" s="738"/>
      <c r="F366" s="738"/>
      <c r="G366" s="738"/>
      <c r="H366" s="738"/>
      <c r="I366" s="738"/>
      <c r="J366" s="738"/>
      <c r="K366" s="738"/>
      <c r="L366" s="738"/>
      <c r="M366" s="738"/>
      <c r="N366" s="739"/>
    </row>
    <row r="367" spans="3:14" x14ac:dyDescent="0.2">
      <c r="C367" s="737"/>
      <c r="D367" s="738"/>
      <c r="E367" s="738"/>
      <c r="F367" s="738"/>
      <c r="G367" s="738"/>
      <c r="H367" s="738"/>
      <c r="I367" s="738"/>
      <c r="J367" s="738"/>
      <c r="K367" s="738"/>
      <c r="L367" s="738"/>
      <c r="M367" s="738"/>
      <c r="N367" s="739"/>
    </row>
    <row r="368" spans="3:14" x14ac:dyDescent="0.2">
      <c r="C368" s="737"/>
      <c r="D368" s="738"/>
      <c r="E368" s="738"/>
      <c r="F368" s="738"/>
      <c r="G368" s="738"/>
      <c r="H368" s="738"/>
      <c r="I368" s="738"/>
      <c r="J368" s="738"/>
      <c r="K368" s="738"/>
      <c r="L368" s="738"/>
      <c r="M368" s="738"/>
      <c r="N368" s="739"/>
    </row>
    <row r="369" spans="2:26" x14ac:dyDescent="0.2">
      <c r="C369" s="737"/>
      <c r="D369" s="738"/>
      <c r="E369" s="738"/>
      <c r="F369" s="738"/>
      <c r="G369" s="738"/>
      <c r="H369" s="738"/>
      <c r="I369" s="738"/>
      <c r="J369" s="738"/>
      <c r="K369" s="738"/>
      <c r="L369" s="738"/>
      <c r="M369" s="738"/>
      <c r="N369" s="739"/>
    </row>
    <row r="370" spans="2:26" x14ac:dyDescent="0.2">
      <c r="C370" s="737"/>
      <c r="D370" s="738"/>
      <c r="E370" s="738"/>
      <c r="F370" s="738"/>
      <c r="G370" s="738"/>
      <c r="H370" s="738"/>
      <c r="I370" s="738"/>
      <c r="J370" s="738"/>
      <c r="K370" s="738"/>
      <c r="L370" s="738"/>
      <c r="M370" s="738"/>
      <c r="N370" s="739"/>
    </row>
    <row r="371" spans="2:26" x14ac:dyDescent="0.2">
      <c r="C371" s="737"/>
      <c r="D371" s="738"/>
      <c r="E371" s="738"/>
      <c r="F371" s="738"/>
      <c r="G371" s="738"/>
      <c r="H371" s="738"/>
      <c r="I371" s="738"/>
      <c r="J371" s="738"/>
      <c r="K371" s="738"/>
      <c r="L371" s="738"/>
      <c r="M371" s="738"/>
      <c r="N371" s="739"/>
    </row>
    <row r="372" spans="2:26" x14ac:dyDescent="0.2">
      <c r="B372" s="176"/>
      <c r="C372" s="737"/>
      <c r="D372" s="738"/>
      <c r="E372" s="738"/>
      <c r="F372" s="738"/>
      <c r="G372" s="738"/>
      <c r="H372" s="738"/>
      <c r="I372" s="738"/>
      <c r="J372" s="738"/>
      <c r="K372" s="738"/>
      <c r="L372" s="738"/>
      <c r="M372" s="738"/>
      <c r="N372" s="739"/>
      <c r="O372" s="176"/>
      <c r="P372" s="176"/>
      <c r="Q372" s="176"/>
      <c r="R372" s="176"/>
      <c r="S372" s="176"/>
      <c r="T372" s="176"/>
      <c r="U372" s="176"/>
      <c r="V372" s="176"/>
      <c r="W372" s="176"/>
      <c r="X372" s="176"/>
      <c r="Y372" s="176"/>
      <c r="Z372" s="176"/>
    </row>
    <row r="373" spans="2:26" x14ac:dyDescent="0.2">
      <c r="C373" s="737"/>
      <c r="D373" s="738"/>
      <c r="E373" s="738"/>
      <c r="F373" s="738"/>
      <c r="G373" s="738"/>
      <c r="H373" s="738"/>
      <c r="I373" s="738"/>
      <c r="J373" s="738"/>
      <c r="K373" s="738"/>
      <c r="L373" s="738"/>
      <c r="M373" s="738"/>
      <c r="N373" s="739"/>
    </row>
    <row r="374" spans="2:26" x14ac:dyDescent="0.2">
      <c r="C374" s="737"/>
      <c r="D374" s="738"/>
      <c r="E374" s="738"/>
      <c r="F374" s="738"/>
      <c r="G374" s="738"/>
      <c r="H374" s="738"/>
      <c r="I374" s="738"/>
      <c r="J374" s="738"/>
      <c r="K374" s="738"/>
      <c r="L374" s="738"/>
      <c r="M374" s="738"/>
      <c r="N374" s="739"/>
    </row>
    <row r="375" spans="2:26" x14ac:dyDescent="0.2">
      <c r="C375" s="737"/>
      <c r="D375" s="738"/>
      <c r="E375" s="738"/>
      <c r="F375" s="738"/>
      <c r="G375" s="738"/>
      <c r="H375" s="738"/>
      <c r="I375" s="738"/>
      <c r="J375" s="738"/>
      <c r="K375" s="738"/>
      <c r="L375" s="738"/>
      <c r="M375" s="738"/>
      <c r="N375" s="739"/>
    </row>
    <row r="376" spans="2:26" x14ac:dyDescent="0.2">
      <c r="C376" s="737"/>
      <c r="D376" s="738"/>
      <c r="E376" s="738"/>
      <c r="F376" s="738"/>
      <c r="G376" s="738"/>
      <c r="H376" s="738"/>
      <c r="I376" s="738"/>
      <c r="J376" s="738"/>
      <c r="K376" s="738"/>
      <c r="L376" s="738"/>
      <c r="M376" s="738"/>
      <c r="N376" s="739"/>
    </row>
    <row r="377" spans="2:26" x14ac:dyDescent="0.2">
      <c r="C377" s="737"/>
      <c r="D377" s="738"/>
      <c r="E377" s="738"/>
      <c r="F377" s="738"/>
      <c r="G377" s="738"/>
      <c r="H377" s="738"/>
      <c r="I377" s="738"/>
      <c r="J377" s="738"/>
      <c r="K377" s="738"/>
      <c r="L377" s="738"/>
      <c r="M377" s="738"/>
      <c r="N377" s="739"/>
    </row>
    <row r="378" spans="2:26" x14ac:dyDescent="0.2">
      <c r="C378" s="737"/>
      <c r="D378" s="738"/>
      <c r="E378" s="738"/>
      <c r="F378" s="738"/>
      <c r="G378" s="738"/>
      <c r="H378" s="738"/>
      <c r="I378" s="738"/>
      <c r="J378" s="738"/>
      <c r="K378" s="738"/>
      <c r="L378" s="738"/>
      <c r="M378" s="738"/>
      <c r="N378" s="739"/>
    </row>
    <row r="379" spans="2:26" x14ac:dyDescent="0.2">
      <c r="C379" s="737"/>
      <c r="D379" s="738"/>
      <c r="E379" s="738"/>
      <c r="F379" s="738"/>
      <c r="G379" s="738"/>
      <c r="H379" s="738"/>
      <c r="I379" s="738"/>
      <c r="J379" s="738"/>
      <c r="K379" s="738"/>
      <c r="L379" s="738"/>
      <c r="M379" s="738"/>
      <c r="N379" s="739"/>
    </row>
    <row r="380" spans="2:26" x14ac:dyDescent="0.2">
      <c r="C380" s="737"/>
      <c r="D380" s="738"/>
      <c r="E380" s="738"/>
      <c r="F380" s="738"/>
      <c r="G380" s="738"/>
      <c r="H380" s="738"/>
      <c r="I380" s="738"/>
      <c r="J380" s="738"/>
      <c r="K380" s="738"/>
      <c r="L380" s="738"/>
      <c r="M380" s="738"/>
      <c r="N380" s="739"/>
    </row>
    <row r="381" spans="2:26" x14ac:dyDescent="0.2">
      <c r="C381" s="737"/>
      <c r="D381" s="738"/>
      <c r="E381" s="738"/>
      <c r="F381" s="738"/>
      <c r="G381" s="738"/>
      <c r="H381" s="738"/>
      <c r="I381" s="738"/>
      <c r="J381" s="738"/>
      <c r="K381" s="738"/>
      <c r="L381" s="738"/>
      <c r="M381" s="738"/>
      <c r="N381" s="739"/>
    </row>
    <row r="382" spans="2:26" x14ac:dyDescent="0.2">
      <c r="C382" s="737"/>
      <c r="D382" s="738"/>
      <c r="E382" s="738"/>
      <c r="F382" s="738"/>
      <c r="G382" s="738"/>
      <c r="H382" s="738"/>
      <c r="I382" s="738"/>
      <c r="J382" s="738"/>
      <c r="K382" s="738"/>
      <c r="L382" s="738"/>
      <c r="M382" s="738"/>
      <c r="N382" s="739"/>
    </row>
    <row r="383" spans="2:26" x14ac:dyDescent="0.2">
      <c r="C383" s="737"/>
      <c r="D383" s="738"/>
      <c r="E383" s="738"/>
      <c r="F383" s="738"/>
      <c r="G383" s="738"/>
      <c r="H383" s="738"/>
      <c r="I383" s="738"/>
      <c r="J383" s="738"/>
      <c r="K383" s="738"/>
      <c r="L383" s="738"/>
      <c r="M383" s="738"/>
      <c r="N383" s="739"/>
    </row>
    <row r="384" spans="2:26" x14ac:dyDescent="0.2">
      <c r="C384" s="737"/>
      <c r="D384" s="738"/>
      <c r="E384" s="738"/>
      <c r="F384" s="738"/>
      <c r="G384" s="738"/>
      <c r="H384" s="738"/>
      <c r="I384" s="738"/>
      <c r="J384" s="738"/>
      <c r="K384" s="738"/>
      <c r="L384" s="738"/>
      <c r="M384" s="738"/>
      <c r="N384" s="739"/>
    </row>
    <row r="385" spans="3:14" x14ac:dyDescent="0.2">
      <c r="C385" s="737"/>
      <c r="D385" s="738"/>
      <c r="E385" s="738"/>
      <c r="F385" s="738"/>
      <c r="G385" s="738"/>
      <c r="H385" s="738"/>
      <c r="I385" s="738"/>
      <c r="J385" s="738"/>
      <c r="K385" s="738"/>
      <c r="L385" s="738"/>
      <c r="M385" s="738"/>
      <c r="N385" s="739"/>
    </row>
    <row r="386" spans="3:14" x14ac:dyDescent="0.2">
      <c r="C386" s="737"/>
      <c r="D386" s="738"/>
      <c r="E386" s="738"/>
      <c r="F386" s="738"/>
      <c r="G386" s="738"/>
      <c r="H386" s="738"/>
      <c r="I386" s="738"/>
      <c r="J386" s="738"/>
      <c r="K386" s="738"/>
      <c r="L386" s="738"/>
      <c r="M386" s="738"/>
      <c r="N386" s="739"/>
    </row>
    <row r="387" spans="3:14" x14ac:dyDescent="0.2">
      <c r="C387" s="737"/>
      <c r="D387" s="738"/>
      <c r="E387" s="738"/>
      <c r="F387" s="738"/>
      <c r="G387" s="738"/>
      <c r="H387" s="738"/>
      <c r="I387" s="738"/>
      <c r="J387" s="738"/>
      <c r="K387" s="738"/>
      <c r="L387" s="738"/>
      <c r="M387" s="738"/>
      <c r="N387" s="739"/>
    </row>
    <row r="388" spans="3:14" x14ac:dyDescent="0.2">
      <c r="C388" s="737"/>
      <c r="D388" s="738"/>
      <c r="E388" s="738"/>
      <c r="F388" s="738"/>
      <c r="G388" s="738"/>
      <c r="H388" s="738"/>
      <c r="I388" s="738"/>
      <c r="J388" s="738"/>
      <c r="K388" s="738"/>
      <c r="L388" s="738"/>
      <c r="M388" s="738"/>
      <c r="N388" s="739"/>
    </row>
    <row r="389" spans="3:14" x14ac:dyDescent="0.2">
      <c r="C389" s="737"/>
      <c r="D389" s="738"/>
      <c r="E389" s="738"/>
      <c r="F389" s="738"/>
      <c r="G389" s="738"/>
      <c r="H389" s="738"/>
      <c r="I389" s="738"/>
      <c r="J389" s="738"/>
      <c r="K389" s="738"/>
      <c r="L389" s="738"/>
      <c r="M389" s="738"/>
      <c r="N389" s="739"/>
    </row>
    <row r="390" spans="3:14" x14ac:dyDescent="0.2">
      <c r="C390" s="737"/>
      <c r="D390" s="738"/>
      <c r="E390" s="738"/>
      <c r="F390" s="738"/>
      <c r="G390" s="738"/>
      <c r="H390" s="738"/>
      <c r="I390" s="738"/>
      <c r="J390" s="738"/>
      <c r="K390" s="738"/>
      <c r="L390" s="738"/>
      <c r="M390" s="738"/>
      <c r="N390" s="739"/>
    </row>
    <row r="391" spans="3:14" x14ac:dyDescent="0.2">
      <c r="C391" s="737"/>
      <c r="D391" s="738"/>
      <c r="E391" s="738"/>
      <c r="F391" s="738"/>
      <c r="G391" s="738"/>
      <c r="H391" s="738"/>
      <c r="I391" s="738"/>
      <c r="J391" s="738"/>
      <c r="K391" s="738"/>
      <c r="L391" s="738"/>
      <c r="M391" s="738"/>
      <c r="N391" s="739"/>
    </row>
    <row r="392" spans="3:14" x14ac:dyDescent="0.2">
      <c r="C392" s="737"/>
      <c r="D392" s="738"/>
      <c r="E392" s="738"/>
      <c r="F392" s="738"/>
      <c r="G392" s="738"/>
      <c r="H392" s="738"/>
      <c r="I392" s="738"/>
      <c r="J392" s="738"/>
      <c r="K392" s="738"/>
      <c r="L392" s="738"/>
      <c r="M392" s="738"/>
      <c r="N392" s="739"/>
    </row>
    <row r="393" spans="3:14" x14ac:dyDescent="0.2">
      <c r="C393" s="737"/>
      <c r="D393" s="738"/>
      <c r="E393" s="738"/>
      <c r="F393" s="738"/>
      <c r="G393" s="738"/>
      <c r="H393" s="738"/>
      <c r="I393" s="738"/>
      <c r="J393" s="738"/>
      <c r="K393" s="738"/>
      <c r="L393" s="738"/>
      <c r="M393" s="738"/>
      <c r="N393" s="739"/>
    </row>
    <row r="394" spans="3:14" x14ac:dyDescent="0.2">
      <c r="C394" s="737"/>
      <c r="D394" s="738"/>
      <c r="E394" s="738"/>
      <c r="F394" s="738"/>
      <c r="G394" s="738"/>
      <c r="H394" s="738"/>
      <c r="I394" s="738"/>
      <c r="J394" s="738"/>
      <c r="K394" s="738"/>
      <c r="L394" s="738"/>
      <c r="M394" s="738"/>
      <c r="N394" s="739"/>
    </row>
    <row r="395" spans="3:14" x14ac:dyDescent="0.2">
      <c r="C395" s="737"/>
      <c r="D395" s="738"/>
      <c r="E395" s="738"/>
      <c r="F395" s="738"/>
      <c r="G395" s="738"/>
      <c r="H395" s="738"/>
      <c r="I395" s="738"/>
      <c r="J395" s="738"/>
      <c r="K395" s="738"/>
      <c r="L395" s="738"/>
      <c r="M395" s="738"/>
      <c r="N395" s="739"/>
    </row>
    <row r="396" spans="3:14" x14ac:dyDescent="0.2">
      <c r="C396" s="737"/>
      <c r="D396" s="738"/>
      <c r="E396" s="738"/>
      <c r="F396" s="738"/>
      <c r="G396" s="738"/>
      <c r="H396" s="738"/>
      <c r="I396" s="738"/>
      <c r="J396" s="738"/>
      <c r="K396" s="738"/>
      <c r="L396" s="738"/>
      <c r="M396" s="738"/>
      <c r="N396" s="739"/>
    </row>
    <row r="397" spans="3:14" x14ac:dyDescent="0.2">
      <c r="C397" s="737"/>
      <c r="D397" s="738"/>
      <c r="E397" s="738"/>
      <c r="F397" s="738"/>
      <c r="G397" s="738"/>
      <c r="H397" s="738"/>
      <c r="I397" s="738"/>
      <c r="J397" s="738"/>
      <c r="K397" s="738"/>
      <c r="L397" s="738"/>
      <c r="M397" s="738"/>
      <c r="N397" s="739"/>
    </row>
    <row r="398" spans="3:14" x14ac:dyDescent="0.2">
      <c r="C398" s="737"/>
      <c r="D398" s="738"/>
      <c r="E398" s="738"/>
      <c r="F398" s="738"/>
      <c r="G398" s="738"/>
      <c r="H398" s="738"/>
      <c r="I398" s="738"/>
      <c r="J398" s="738"/>
      <c r="K398" s="738"/>
      <c r="L398" s="738"/>
      <c r="M398" s="738"/>
      <c r="N398" s="739"/>
    </row>
    <row r="399" spans="3:14" x14ac:dyDescent="0.2">
      <c r="C399" s="737"/>
      <c r="D399" s="738"/>
      <c r="E399" s="738"/>
      <c r="F399" s="738"/>
      <c r="G399" s="738"/>
      <c r="H399" s="738"/>
      <c r="I399" s="738"/>
      <c r="J399" s="738"/>
      <c r="K399" s="738"/>
      <c r="L399" s="738"/>
      <c r="M399" s="738"/>
      <c r="N399" s="739"/>
    </row>
    <row r="400" spans="3:14" x14ac:dyDescent="0.2">
      <c r="C400" s="737"/>
      <c r="D400" s="738"/>
      <c r="E400" s="738"/>
      <c r="F400" s="738"/>
      <c r="G400" s="738"/>
      <c r="H400" s="738"/>
      <c r="I400" s="738"/>
      <c r="J400" s="738"/>
      <c r="K400" s="738"/>
      <c r="L400" s="738"/>
      <c r="M400" s="738"/>
      <c r="N400" s="739"/>
    </row>
    <row r="401" spans="2:26" x14ac:dyDescent="0.2">
      <c r="C401" s="737"/>
      <c r="D401" s="738"/>
      <c r="E401" s="738"/>
      <c r="F401" s="738"/>
      <c r="G401" s="738"/>
      <c r="H401" s="738"/>
      <c r="I401" s="738"/>
      <c r="J401" s="738"/>
      <c r="K401" s="738"/>
      <c r="L401" s="738"/>
      <c r="M401" s="738"/>
      <c r="N401" s="739"/>
    </row>
    <row r="402" spans="2:26" x14ac:dyDescent="0.2">
      <c r="C402" s="737"/>
      <c r="D402" s="738"/>
      <c r="E402" s="738"/>
      <c r="F402" s="738"/>
      <c r="G402" s="738"/>
      <c r="H402" s="738"/>
      <c r="I402" s="738"/>
      <c r="J402" s="738"/>
      <c r="K402" s="738"/>
      <c r="L402" s="738"/>
      <c r="M402" s="738"/>
      <c r="N402" s="739"/>
    </row>
    <row r="403" spans="2:26" x14ac:dyDescent="0.2">
      <c r="C403" s="740"/>
      <c r="D403" s="741"/>
      <c r="E403" s="741"/>
      <c r="F403" s="741"/>
      <c r="G403" s="741"/>
      <c r="H403" s="741"/>
      <c r="I403" s="741"/>
      <c r="J403" s="741"/>
      <c r="K403" s="741"/>
      <c r="L403" s="741"/>
      <c r="M403" s="741"/>
      <c r="N403" s="742"/>
    </row>
    <row r="404" spans="2:26" x14ac:dyDescent="0.2">
      <c r="C404" s="344"/>
    </row>
    <row r="405" spans="2:26" x14ac:dyDescent="0.2">
      <c r="C405" s="344"/>
    </row>
    <row r="406" spans="2:26" x14ac:dyDescent="0.2">
      <c r="C406" s="344"/>
    </row>
    <row r="407" spans="2:26" ht="13.5" customHeight="1" x14ac:dyDescent="0.2">
      <c r="B407" s="176"/>
      <c r="C407" s="717" t="s">
        <v>291</v>
      </c>
      <c r="D407" s="735"/>
      <c r="E407" s="735"/>
      <c r="F407" s="735"/>
      <c r="G407" s="735"/>
      <c r="H407" s="735"/>
      <c r="I407" s="735"/>
      <c r="J407" s="735"/>
      <c r="K407" s="735"/>
      <c r="L407" s="735"/>
      <c r="M407" s="735"/>
      <c r="N407" s="736"/>
      <c r="O407" s="176"/>
      <c r="P407" s="176"/>
      <c r="Q407" s="176"/>
      <c r="R407" s="176"/>
      <c r="S407" s="176"/>
      <c r="T407" s="176"/>
      <c r="U407" s="176"/>
      <c r="V407" s="176"/>
      <c r="W407" s="176"/>
      <c r="X407" s="176"/>
      <c r="Y407" s="176"/>
      <c r="Z407" s="176"/>
    </row>
    <row r="408" spans="2:26" ht="13.5" customHeight="1" x14ac:dyDescent="0.2">
      <c r="B408" s="176"/>
      <c r="C408" s="737"/>
      <c r="D408" s="738"/>
      <c r="E408" s="738"/>
      <c r="F408" s="738"/>
      <c r="G408" s="738"/>
      <c r="H408" s="738"/>
      <c r="I408" s="738"/>
      <c r="J408" s="738"/>
      <c r="K408" s="738"/>
      <c r="L408" s="738"/>
      <c r="M408" s="738"/>
      <c r="N408" s="739"/>
      <c r="O408" s="176"/>
      <c r="P408" s="176"/>
      <c r="Q408" s="176"/>
      <c r="R408" s="176"/>
      <c r="S408" s="176"/>
      <c r="T408" s="176"/>
      <c r="U408" s="176"/>
      <c r="V408" s="176"/>
      <c r="W408" s="176"/>
      <c r="X408" s="176"/>
      <c r="Y408" s="176"/>
      <c r="Z408" s="176"/>
    </row>
    <row r="409" spans="2:26" ht="13.5" customHeight="1" x14ac:dyDescent="0.2">
      <c r="B409" s="176"/>
      <c r="C409" s="737"/>
      <c r="D409" s="738"/>
      <c r="E409" s="738"/>
      <c r="F409" s="738"/>
      <c r="G409" s="738"/>
      <c r="H409" s="738"/>
      <c r="I409" s="738"/>
      <c r="J409" s="738"/>
      <c r="K409" s="738"/>
      <c r="L409" s="738"/>
      <c r="M409" s="738"/>
      <c r="N409" s="739"/>
      <c r="O409" s="176"/>
      <c r="P409" s="176"/>
      <c r="Q409" s="176"/>
      <c r="R409" s="176"/>
      <c r="S409" s="176"/>
      <c r="T409" s="176"/>
      <c r="U409" s="176"/>
      <c r="V409" s="176"/>
      <c r="W409" s="176"/>
      <c r="X409" s="176"/>
      <c r="Y409" s="176"/>
      <c r="Z409" s="176"/>
    </row>
    <row r="410" spans="2:26" ht="13.5" customHeight="1" x14ac:dyDescent="0.2">
      <c r="B410" s="176"/>
      <c r="C410" s="737"/>
      <c r="D410" s="738"/>
      <c r="E410" s="738"/>
      <c r="F410" s="738"/>
      <c r="G410" s="738"/>
      <c r="H410" s="738"/>
      <c r="I410" s="738"/>
      <c r="J410" s="738"/>
      <c r="K410" s="738"/>
      <c r="L410" s="738"/>
      <c r="M410" s="738"/>
      <c r="N410" s="739"/>
      <c r="O410" s="176"/>
      <c r="P410" s="176"/>
      <c r="Q410" s="176"/>
      <c r="R410" s="176"/>
      <c r="S410" s="176"/>
      <c r="T410" s="176"/>
      <c r="U410" s="176"/>
      <c r="V410" s="176"/>
      <c r="W410" s="176"/>
      <c r="X410" s="176"/>
      <c r="Y410" s="176"/>
      <c r="Z410" s="176"/>
    </row>
    <row r="411" spans="2:26" ht="13.5" customHeight="1" x14ac:dyDescent="0.2">
      <c r="B411" s="176"/>
      <c r="C411" s="737"/>
      <c r="D411" s="738"/>
      <c r="E411" s="738"/>
      <c r="F411" s="738"/>
      <c r="G411" s="738"/>
      <c r="H411" s="738"/>
      <c r="I411" s="738"/>
      <c r="J411" s="738"/>
      <c r="K411" s="738"/>
      <c r="L411" s="738"/>
      <c r="M411" s="738"/>
      <c r="N411" s="739"/>
      <c r="O411" s="176"/>
      <c r="P411" s="176"/>
      <c r="Q411" s="176"/>
      <c r="R411" s="176"/>
      <c r="S411" s="176"/>
      <c r="T411" s="176"/>
      <c r="U411" s="176"/>
      <c r="V411" s="176"/>
      <c r="W411" s="176"/>
      <c r="X411" s="176"/>
      <c r="Y411" s="176"/>
      <c r="Z411" s="176"/>
    </row>
    <row r="412" spans="2:26" ht="13.5" customHeight="1" x14ac:dyDescent="0.2">
      <c r="B412" s="176"/>
      <c r="C412" s="737"/>
      <c r="D412" s="738"/>
      <c r="E412" s="738"/>
      <c r="F412" s="738"/>
      <c r="G412" s="738"/>
      <c r="H412" s="738"/>
      <c r="I412" s="738"/>
      <c r="J412" s="738"/>
      <c r="K412" s="738"/>
      <c r="L412" s="738"/>
      <c r="M412" s="738"/>
      <c r="N412" s="739"/>
      <c r="O412" s="176"/>
      <c r="P412" s="176"/>
      <c r="Q412" s="176"/>
      <c r="R412" s="176"/>
      <c r="S412" s="176"/>
      <c r="T412" s="176"/>
      <c r="U412" s="176"/>
      <c r="V412" s="176"/>
      <c r="W412" s="176"/>
      <c r="X412" s="176"/>
      <c r="Y412" s="176"/>
      <c r="Z412" s="176"/>
    </row>
    <row r="413" spans="2:26" ht="13.5" customHeight="1" x14ac:dyDescent="0.2">
      <c r="B413" s="176"/>
      <c r="C413" s="737"/>
      <c r="D413" s="738"/>
      <c r="E413" s="738"/>
      <c r="F413" s="738"/>
      <c r="G413" s="738"/>
      <c r="H413" s="738"/>
      <c r="I413" s="738"/>
      <c r="J413" s="738"/>
      <c r="K413" s="738"/>
      <c r="L413" s="738"/>
      <c r="M413" s="738"/>
      <c r="N413" s="739"/>
      <c r="O413" s="176"/>
      <c r="P413" s="176"/>
      <c r="Q413" s="176"/>
      <c r="R413" s="176"/>
      <c r="S413" s="176"/>
      <c r="T413" s="176"/>
      <c r="U413" s="176"/>
      <c r="V413" s="176"/>
      <c r="W413" s="176"/>
      <c r="X413" s="176"/>
      <c r="Y413" s="176"/>
      <c r="Z413" s="176"/>
    </row>
    <row r="414" spans="2:26" ht="13.5" customHeight="1" x14ac:dyDescent="0.2">
      <c r="C414" s="737"/>
      <c r="D414" s="738"/>
      <c r="E414" s="738"/>
      <c r="F414" s="738"/>
      <c r="G414" s="738"/>
      <c r="H414" s="738"/>
      <c r="I414" s="738"/>
      <c r="J414" s="738"/>
      <c r="K414" s="738"/>
      <c r="L414" s="738"/>
      <c r="M414" s="738"/>
      <c r="N414" s="739"/>
    </row>
    <row r="415" spans="2:26" ht="13.5" customHeight="1" x14ac:dyDescent="0.2">
      <c r="C415" s="737"/>
      <c r="D415" s="738"/>
      <c r="E415" s="738"/>
      <c r="F415" s="738"/>
      <c r="G415" s="738"/>
      <c r="H415" s="738"/>
      <c r="I415" s="738"/>
      <c r="J415" s="738"/>
      <c r="K415" s="738"/>
      <c r="L415" s="738"/>
      <c r="M415" s="738"/>
      <c r="N415" s="739"/>
    </row>
    <row r="416" spans="2:26" ht="13.5" customHeight="1" x14ac:dyDescent="0.2">
      <c r="C416" s="737"/>
      <c r="D416" s="738"/>
      <c r="E416" s="738"/>
      <c r="F416" s="738"/>
      <c r="G416" s="738"/>
      <c r="H416" s="738"/>
      <c r="I416" s="738"/>
      <c r="J416" s="738"/>
      <c r="K416" s="738"/>
      <c r="L416" s="738"/>
      <c r="M416" s="738"/>
      <c r="N416" s="739"/>
    </row>
    <row r="417" spans="3:14" ht="13.5" customHeight="1" x14ac:dyDescent="0.2">
      <c r="C417" s="737"/>
      <c r="D417" s="738"/>
      <c r="E417" s="738"/>
      <c r="F417" s="738"/>
      <c r="G417" s="738"/>
      <c r="H417" s="738"/>
      <c r="I417" s="738"/>
      <c r="J417" s="738"/>
      <c r="K417" s="738"/>
      <c r="L417" s="738"/>
      <c r="M417" s="738"/>
      <c r="N417" s="739"/>
    </row>
    <row r="418" spans="3:14" ht="13.5" customHeight="1" x14ac:dyDescent="0.2">
      <c r="C418" s="737"/>
      <c r="D418" s="738"/>
      <c r="E418" s="738"/>
      <c r="F418" s="738"/>
      <c r="G418" s="738"/>
      <c r="H418" s="738"/>
      <c r="I418" s="738"/>
      <c r="J418" s="738"/>
      <c r="K418" s="738"/>
      <c r="L418" s="738"/>
      <c r="M418" s="738"/>
      <c r="N418" s="739"/>
    </row>
    <row r="419" spans="3:14" ht="13.5" customHeight="1" x14ac:dyDescent="0.2">
      <c r="C419" s="737"/>
      <c r="D419" s="738"/>
      <c r="E419" s="738"/>
      <c r="F419" s="738"/>
      <c r="G419" s="738"/>
      <c r="H419" s="738"/>
      <c r="I419" s="738"/>
      <c r="J419" s="738"/>
      <c r="K419" s="738"/>
      <c r="L419" s="738"/>
      <c r="M419" s="738"/>
      <c r="N419" s="739"/>
    </row>
    <row r="420" spans="3:14" ht="13.5" customHeight="1" x14ac:dyDescent="0.2">
      <c r="C420" s="737"/>
      <c r="D420" s="738"/>
      <c r="E420" s="738"/>
      <c r="F420" s="738"/>
      <c r="G420" s="738"/>
      <c r="H420" s="738"/>
      <c r="I420" s="738"/>
      <c r="J420" s="738"/>
      <c r="K420" s="738"/>
      <c r="L420" s="738"/>
      <c r="M420" s="738"/>
      <c r="N420" s="739"/>
    </row>
    <row r="421" spans="3:14" ht="13.5" customHeight="1" x14ac:dyDescent="0.2">
      <c r="C421" s="737"/>
      <c r="D421" s="738"/>
      <c r="E421" s="738"/>
      <c r="F421" s="738"/>
      <c r="G421" s="738"/>
      <c r="H421" s="738"/>
      <c r="I421" s="738"/>
      <c r="J421" s="738"/>
      <c r="K421" s="738"/>
      <c r="L421" s="738"/>
      <c r="M421" s="738"/>
      <c r="N421" s="739"/>
    </row>
    <row r="422" spans="3:14" ht="13.5" customHeight="1" x14ac:dyDescent="0.2">
      <c r="C422" s="737"/>
      <c r="D422" s="738"/>
      <c r="E422" s="738"/>
      <c r="F422" s="738"/>
      <c r="G422" s="738"/>
      <c r="H422" s="738"/>
      <c r="I422" s="738"/>
      <c r="J422" s="738"/>
      <c r="K422" s="738"/>
      <c r="L422" s="738"/>
      <c r="M422" s="738"/>
      <c r="N422" s="739"/>
    </row>
    <row r="423" spans="3:14" ht="13.5" customHeight="1" x14ac:dyDescent="0.2">
      <c r="C423" s="737"/>
      <c r="D423" s="738"/>
      <c r="E423" s="738"/>
      <c r="F423" s="738"/>
      <c r="G423" s="738"/>
      <c r="H423" s="738"/>
      <c r="I423" s="738"/>
      <c r="J423" s="738"/>
      <c r="K423" s="738"/>
      <c r="L423" s="738"/>
      <c r="M423" s="738"/>
      <c r="N423" s="739"/>
    </row>
    <row r="424" spans="3:14" ht="13.5" customHeight="1" x14ac:dyDescent="0.2">
      <c r="C424" s="737"/>
      <c r="D424" s="738"/>
      <c r="E424" s="738"/>
      <c r="F424" s="738"/>
      <c r="G424" s="738"/>
      <c r="H424" s="738"/>
      <c r="I424" s="738"/>
      <c r="J424" s="738"/>
      <c r="K424" s="738"/>
      <c r="L424" s="738"/>
      <c r="M424" s="738"/>
      <c r="N424" s="739"/>
    </row>
    <row r="425" spans="3:14" ht="13.5" customHeight="1" x14ac:dyDescent="0.2">
      <c r="C425" s="737"/>
      <c r="D425" s="738"/>
      <c r="E425" s="738"/>
      <c r="F425" s="738"/>
      <c r="G425" s="738"/>
      <c r="H425" s="738"/>
      <c r="I425" s="738"/>
      <c r="J425" s="738"/>
      <c r="K425" s="738"/>
      <c r="L425" s="738"/>
      <c r="M425" s="738"/>
      <c r="N425" s="739"/>
    </row>
    <row r="426" spans="3:14" ht="13.5" customHeight="1" x14ac:dyDescent="0.2">
      <c r="C426" s="737"/>
      <c r="D426" s="738"/>
      <c r="E426" s="738"/>
      <c r="F426" s="738"/>
      <c r="G426" s="738"/>
      <c r="H426" s="738"/>
      <c r="I426" s="738"/>
      <c r="J426" s="738"/>
      <c r="K426" s="738"/>
      <c r="L426" s="738"/>
      <c r="M426" s="738"/>
      <c r="N426" s="739"/>
    </row>
    <row r="427" spans="3:14" ht="13.5" customHeight="1" x14ac:dyDescent="0.2">
      <c r="C427" s="737"/>
      <c r="D427" s="738"/>
      <c r="E427" s="738"/>
      <c r="F427" s="738"/>
      <c r="G427" s="738"/>
      <c r="H427" s="738"/>
      <c r="I427" s="738"/>
      <c r="J427" s="738"/>
      <c r="K427" s="738"/>
      <c r="L427" s="738"/>
      <c r="M427" s="738"/>
      <c r="N427" s="739"/>
    </row>
    <row r="428" spans="3:14" ht="13.5" customHeight="1" x14ac:dyDescent="0.2">
      <c r="C428" s="737"/>
      <c r="D428" s="738"/>
      <c r="E428" s="738"/>
      <c r="F428" s="738"/>
      <c r="G428" s="738"/>
      <c r="H428" s="738"/>
      <c r="I428" s="738"/>
      <c r="J428" s="738"/>
      <c r="K428" s="738"/>
      <c r="L428" s="738"/>
      <c r="M428" s="738"/>
      <c r="N428" s="739"/>
    </row>
    <row r="429" spans="3:14" ht="13.5" customHeight="1" x14ac:dyDescent="0.2">
      <c r="C429" s="737"/>
      <c r="D429" s="738"/>
      <c r="E429" s="738"/>
      <c r="F429" s="738"/>
      <c r="G429" s="738"/>
      <c r="H429" s="738"/>
      <c r="I429" s="738"/>
      <c r="J429" s="738"/>
      <c r="K429" s="738"/>
      <c r="L429" s="738"/>
      <c r="M429" s="738"/>
      <c r="N429" s="739"/>
    </row>
    <row r="430" spans="3:14" ht="13.5" customHeight="1" x14ac:dyDescent="0.2">
      <c r="C430" s="737"/>
      <c r="D430" s="738"/>
      <c r="E430" s="738"/>
      <c r="F430" s="738"/>
      <c r="G430" s="738"/>
      <c r="H430" s="738"/>
      <c r="I430" s="738"/>
      <c r="J430" s="738"/>
      <c r="K430" s="738"/>
      <c r="L430" s="738"/>
      <c r="M430" s="738"/>
      <c r="N430" s="739"/>
    </row>
    <row r="431" spans="3:14" ht="13.5" customHeight="1" x14ac:dyDescent="0.2">
      <c r="C431" s="737"/>
      <c r="D431" s="738"/>
      <c r="E431" s="738"/>
      <c r="F431" s="738"/>
      <c r="G431" s="738"/>
      <c r="H431" s="738"/>
      <c r="I431" s="738"/>
      <c r="J431" s="738"/>
      <c r="K431" s="738"/>
      <c r="L431" s="738"/>
      <c r="M431" s="738"/>
      <c r="N431" s="739"/>
    </row>
    <row r="432" spans="3:14" ht="13.5" customHeight="1" x14ac:dyDescent="0.2">
      <c r="C432" s="737"/>
      <c r="D432" s="738"/>
      <c r="E432" s="738"/>
      <c r="F432" s="738"/>
      <c r="G432" s="738"/>
      <c r="H432" s="738"/>
      <c r="I432" s="738"/>
      <c r="J432" s="738"/>
      <c r="K432" s="738"/>
      <c r="L432" s="738"/>
      <c r="M432" s="738"/>
      <c r="N432" s="739"/>
    </row>
    <row r="433" spans="3:15" ht="13.5" customHeight="1" x14ac:dyDescent="0.2">
      <c r="C433" s="737"/>
      <c r="D433" s="738"/>
      <c r="E433" s="738"/>
      <c r="F433" s="738"/>
      <c r="G433" s="738"/>
      <c r="H433" s="738"/>
      <c r="I433" s="738"/>
      <c r="J433" s="738"/>
      <c r="K433" s="738"/>
      <c r="L433" s="738"/>
      <c r="M433" s="738"/>
      <c r="N433" s="739"/>
    </row>
    <row r="434" spans="3:15" ht="13.5" customHeight="1" x14ac:dyDescent="0.2">
      <c r="C434" s="737"/>
      <c r="D434" s="738"/>
      <c r="E434" s="738"/>
      <c r="F434" s="738"/>
      <c r="G434" s="738"/>
      <c r="H434" s="738"/>
      <c r="I434" s="738"/>
      <c r="J434" s="738"/>
      <c r="K434" s="738"/>
      <c r="L434" s="738"/>
      <c r="M434" s="738"/>
      <c r="N434" s="739"/>
    </row>
    <row r="435" spans="3:15" ht="13.5" customHeight="1" x14ac:dyDescent="0.2">
      <c r="C435" s="737"/>
      <c r="D435" s="738"/>
      <c r="E435" s="738"/>
      <c r="F435" s="738"/>
      <c r="G435" s="738"/>
      <c r="H435" s="738"/>
      <c r="I435" s="738"/>
      <c r="J435" s="738"/>
      <c r="K435" s="738"/>
      <c r="L435" s="738"/>
      <c r="M435" s="738"/>
      <c r="N435" s="739"/>
    </row>
    <row r="436" spans="3:15" ht="13.5" customHeight="1" x14ac:dyDescent="0.2">
      <c r="C436" s="737"/>
      <c r="D436" s="738"/>
      <c r="E436" s="738"/>
      <c r="F436" s="738"/>
      <c r="G436" s="738"/>
      <c r="H436" s="738"/>
      <c r="I436" s="738"/>
      <c r="J436" s="738"/>
      <c r="K436" s="738"/>
      <c r="L436" s="738"/>
      <c r="M436" s="738"/>
      <c r="N436" s="739"/>
    </row>
    <row r="437" spans="3:15" ht="13.5" customHeight="1" x14ac:dyDescent="0.2">
      <c r="C437" s="737"/>
      <c r="D437" s="738"/>
      <c r="E437" s="738"/>
      <c r="F437" s="738"/>
      <c r="G437" s="738"/>
      <c r="H437" s="738"/>
      <c r="I437" s="738"/>
      <c r="J437" s="738"/>
      <c r="K437" s="738"/>
      <c r="L437" s="738"/>
      <c r="M437" s="738"/>
      <c r="N437" s="739"/>
    </row>
    <row r="438" spans="3:15" ht="13.5" customHeight="1" x14ac:dyDescent="0.2">
      <c r="C438" s="737"/>
      <c r="D438" s="738"/>
      <c r="E438" s="738"/>
      <c r="F438" s="738"/>
      <c r="G438" s="738"/>
      <c r="H438" s="738"/>
      <c r="I438" s="738"/>
      <c r="J438" s="738"/>
      <c r="K438" s="738"/>
      <c r="L438" s="738"/>
      <c r="M438" s="738"/>
      <c r="N438" s="739"/>
    </row>
    <row r="439" spans="3:15" ht="13.5" customHeight="1" x14ac:dyDescent="0.2">
      <c r="C439" s="737"/>
      <c r="D439" s="738"/>
      <c r="E439" s="738"/>
      <c r="F439" s="738"/>
      <c r="G439" s="738"/>
      <c r="H439" s="738"/>
      <c r="I439" s="738"/>
      <c r="J439" s="738"/>
      <c r="K439" s="738"/>
      <c r="L439" s="738"/>
      <c r="M439" s="738"/>
      <c r="N439" s="739"/>
    </row>
    <row r="440" spans="3:15" ht="13.5" customHeight="1" x14ac:dyDescent="0.2">
      <c r="C440" s="737"/>
      <c r="D440" s="738"/>
      <c r="E440" s="738"/>
      <c r="F440" s="738"/>
      <c r="G440" s="738"/>
      <c r="H440" s="738"/>
      <c r="I440" s="738"/>
      <c r="J440" s="738"/>
      <c r="K440" s="738"/>
      <c r="L440" s="738"/>
      <c r="M440" s="738"/>
      <c r="N440" s="739"/>
    </row>
    <row r="441" spans="3:15" ht="13.5" customHeight="1" x14ac:dyDescent="0.2">
      <c r="C441" s="737"/>
      <c r="D441" s="738"/>
      <c r="E441" s="738"/>
      <c r="F441" s="738"/>
      <c r="G441" s="738"/>
      <c r="H441" s="738"/>
      <c r="I441" s="738"/>
      <c r="J441" s="738"/>
      <c r="K441" s="738"/>
      <c r="L441" s="738"/>
      <c r="M441" s="738"/>
      <c r="N441" s="739"/>
    </row>
    <row r="442" spans="3:15" ht="13.5" customHeight="1" x14ac:dyDescent="0.2">
      <c r="C442" s="737"/>
      <c r="D442" s="738"/>
      <c r="E442" s="738"/>
      <c r="F442" s="738"/>
      <c r="G442" s="738"/>
      <c r="H442" s="738"/>
      <c r="I442" s="738"/>
      <c r="J442" s="738"/>
      <c r="K442" s="738"/>
      <c r="L442" s="738"/>
      <c r="M442" s="738"/>
      <c r="N442" s="739"/>
    </row>
    <row r="443" spans="3:15" ht="13.5" customHeight="1" x14ac:dyDescent="0.2">
      <c r="C443" s="737"/>
      <c r="D443" s="738"/>
      <c r="E443" s="738"/>
      <c r="F443" s="738"/>
      <c r="G443" s="738"/>
      <c r="H443" s="738"/>
      <c r="I443" s="738"/>
      <c r="J443" s="738"/>
      <c r="K443" s="738"/>
      <c r="L443" s="738"/>
      <c r="M443" s="738"/>
      <c r="N443" s="739"/>
    </row>
    <row r="444" spans="3:15" ht="13.5" customHeight="1" x14ac:dyDescent="0.2">
      <c r="C444" s="740"/>
      <c r="D444" s="741"/>
      <c r="E444" s="741"/>
      <c r="F444" s="741"/>
      <c r="G444" s="741"/>
      <c r="H444" s="741"/>
      <c r="I444" s="741"/>
      <c r="J444" s="741"/>
      <c r="K444" s="741"/>
      <c r="L444" s="741"/>
      <c r="M444" s="741"/>
      <c r="N444" s="742"/>
    </row>
    <row r="445" spans="3:15" ht="13.5" customHeight="1" x14ac:dyDescent="0.2">
      <c r="D445" s="458"/>
      <c r="E445" s="458"/>
      <c r="F445" s="458"/>
      <c r="G445" s="458"/>
      <c r="H445" s="458"/>
      <c r="I445" s="458"/>
      <c r="J445" s="458"/>
      <c r="K445" s="458"/>
      <c r="L445" s="458"/>
      <c r="M445" s="458"/>
      <c r="N445" s="458"/>
      <c r="O445" s="176"/>
    </row>
    <row r="446" spans="3:15" ht="13.5" customHeight="1" x14ac:dyDescent="0.2">
      <c r="C446" s="717" t="s">
        <v>283</v>
      </c>
      <c r="D446" s="735"/>
      <c r="E446" s="735"/>
      <c r="F446" s="735"/>
      <c r="G446" s="735"/>
      <c r="H446" s="735"/>
      <c r="I446" s="735"/>
      <c r="J446" s="735"/>
      <c r="K446" s="735"/>
      <c r="L446" s="735"/>
      <c r="M446" s="735"/>
      <c r="N446" s="736"/>
    </row>
    <row r="447" spans="3:15" ht="13.5" customHeight="1" x14ac:dyDescent="0.2">
      <c r="C447" s="737"/>
      <c r="D447" s="738"/>
      <c r="E447" s="738"/>
      <c r="F447" s="738"/>
      <c r="G447" s="738"/>
      <c r="H447" s="738"/>
      <c r="I447" s="738"/>
      <c r="J447" s="738"/>
      <c r="K447" s="738"/>
      <c r="L447" s="738"/>
      <c r="M447" s="738"/>
      <c r="N447" s="739"/>
    </row>
    <row r="448" spans="3:15" ht="13.5" customHeight="1" x14ac:dyDescent="0.2">
      <c r="C448" s="737"/>
      <c r="D448" s="738"/>
      <c r="E448" s="738"/>
      <c r="F448" s="738"/>
      <c r="G448" s="738"/>
      <c r="H448" s="738"/>
      <c r="I448" s="738"/>
      <c r="J448" s="738"/>
      <c r="K448" s="738"/>
      <c r="L448" s="738"/>
      <c r="M448" s="738"/>
      <c r="N448" s="739"/>
    </row>
    <row r="449" spans="3:17" ht="13.5" customHeight="1" x14ac:dyDescent="0.2">
      <c r="C449" s="737"/>
      <c r="D449" s="738"/>
      <c r="E449" s="738"/>
      <c r="F449" s="738"/>
      <c r="G449" s="738"/>
      <c r="H449" s="738"/>
      <c r="I449" s="738"/>
      <c r="J449" s="738"/>
      <c r="K449" s="738"/>
      <c r="L449" s="738"/>
      <c r="M449" s="738"/>
      <c r="N449" s="739"/>
    </row>
    <row r="450" spans="3:17" ht="13.5" customHeight="1" x14ac:dyDescent="0.2">
      <c r="C450" s="737"/>
      <c r="D450" s="738"/>
      <c r="E450" s="738"/>
      <c r="F450" s="738"/>
      <c r="G450" s="738"/>
      <c r="H450" s="738"/>
      <c r="I450" s="738"/>
      <c r="J450" s="738"/>
      <c r="K450" s="738"/>
      <c r="L450" s="738"/>
      <c r="M450" s="738"/>
      <c r="N450" s="739"/>
      <c r="Q450" s="176"/>
    </row>
    <row r="451" spans="3:17" ht="13.5" customHeight="1" x14ac:dyDescent="0.2">
      <c r="C451" s="737"/>
      <c r="D451" s="738"/>
      <c r="E451" s="738"/>
      <c r="F451" s="738"/>
      <c r="G451" s="738"/>
      <c r="H451" s="738"/>
      <c r="I451" s="738"/>
      <c r="J451" s="738"/>
      <c r="K451" s="738"/>
      <c r="L451" s="738"/>
      <c r="M451" s="738"/>
      <c r="N451" s="739"/>
    </row>
    <row r="452" spans="3:17" ht="13.5" customHeight="1" x14ac:dyDescent="0.2">
      <c r="C452" s="737"/>
      <c r="D452" s="738"/>
      <c r="E452" s="738"/>
      <c r="F452" s="738"/>
      <c r="G452" s="738"/>
      <c r="H452" s="738"/>
      <c r="I452" s="738"/>
      <c r="J452" s="738"/>
      <c r="K452" s="738"/>
      <c r="L452" s="738"/>
      <c r="M452" s="738"/>
      <c r="N452" s="739"/>
    </row>
    <row r="453" spans="3:17" ht="13.5" customHeight="1" x14ac:dyDescent="0.2">
      <c r="C453" s="737"/>
      <c r="D453" s="738"/>
      <c r="E453" s="738"/>
      <c r="F453" s="738"/>
      <c r="G453" s="738"/>
      <c r="H453" s="738"/>
      <c r="I453" s="738"/>
      <c r="J453" s="738"/>
      <c r="K453" s="738"/>
      <c r="L453" s="738"/>
      <c r="M453" s="738"/>
      <c r="N453" s="739"/>
    </row>
    <row r="454" spans="3:17" ht="13.5" customHeight="1" x14ac:dyDescent="0.2">
      <c r="C454" s="737"/>
      <c r="D454" s="738"/>
      <c r="E454" s="738"/>
      <c r="F454" s="738"/>
      <c r="G454" s="738"/>
      <c r="H454" s="738"/>
      <c r="I454" s="738"/>
      <c r="J454" s="738"/>
      <c r="K454" s="738"/>
      <c r="L454" s="738"/>
      <c r="M454" s="738"/>
      <c r="N454" s="739"/>
    </row>
    <row r="455" spans="3:17" ht="13.5" customHeight="1" x14ac:dyDescent="0.2">
      <c r="C455" s="737"/>
      <c r="D455" s="738"/>
      <c r="E455" s="738"/>
      <c r="F455" s="738"/>
      <c r="G455" s="738"/>
      <c r="H455" s="738"/>
      <c r="I455" s="738"/>
      <c r="J455" s="738"/>
      <c r="K455" s="738"/>
      <c r="L455" s="738"/>
      <c r="M455" s="738"/>
      <c r="N455" s="739"/>
    </row>
    <row r="456" spans="3:17" ht="13.5" customHeight="1" x14ac:dyDescent="0.2">
      <c r="C456" s="740"/>
      <c r="D456" s="741"/>
      <c r="E456" s="741"/>
      <c r="F456" s="741"/>
      <c r="G456" s="741"/>
      <c r="H456" s="741"/>
      <c r="I456" s="741"/>
      <c r="J456" s="741"/>
      <c r="K456" s="741"/>
      <c r="L456" s="741"/>
      <c r="M456" s="741"/>
      <c r="N456" s="742"/>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717" t="s">
        <v>302</v>
      </c>
      <c r="D461" s="718"/>
      <c r="E461" s="718"/>
      <c r="F461" s="718"/>
      <c r="G461" s="718"/>
      <c r="H461" s="718"/>
      <c r="I461" s="718"/>
      <c r="J461" s="718"/>
      <c r="K461" s="718"/>
      <c r="L461" s="718"/>
      <c r="M461" s="718"/>
      <c r="N461" s="719"/>
    </row>
    <row r="462" spans="3:17" ht="13.5" customHeight="1" x14ac:dyDescent="0.2">
      <c r="C462" s="720"/>
      <c r="D462" s="721"/>
      <c r="E462" s="721"/>
      <c r="F462" s="721"/>
      <c r="G462" s="721"/>
      <c r="H462" s="721"/>
      <c r="I462" s="721"/>
      <c r="J462" s="721"/>
      <c r="K462" s="721"/>
      <c r="L462" s="721"/>
      <c r="M462" s="721"/>
      <c r="N462" s="722"/>
      <c r="Q462" s="176"/>
    </row>
    <row r="463" spans="3:17" ht="13.5" customHeight="1" x14ac:dyDescent="0.2">
      <c r="C463" s="720"/>
      <c r="D463" s="721"/>
      <c r="E463" s="721"/>
      <c r="F463" s="721"/>
      <c r="G463" s="721"/>
      <c r="H463" s="721"/>
      <c r="I463" s="721"/>
      <c r="J463" s="721"/>
      <c r="K463" s="721"/>
      <c r="L463" s="721"/>
      <c r="M463" s="721"/>
      <c r="N463" s="722"/>
    </row>
    <row r="464" spans="3:17" ht="13.5" customHeight="1" x14ac:dyDescent="0.2">
      <c r="C464" s="720"/>
      <c r="D464" s="721"/>
      <c r="E464" s="721"/>
      <c r="F464" s="721"/>
      <c r="G464" s="721"/>
      <c r="H464" s="721"/>
      <c r="I464" s="721"/>
      <c r="J464" s="721"/>
      <c r="K464" s="721"/>
      <c r="L464" s="721"/>
      <c r="M464" s="721"/>
      <c r="N464" s="722"/>
    </row>
    <row r="465" spans="3:14" ht="13.5" customHeight="1" x14ac:dyDescent="0.2">
      <c r="C465" s="720"/>
      <c r="D465" s="721"/>
      <c r="E465" s="721"/>
      <c r="F465" s="721"/>
      <c r="G465" s="721"/>
      <c r="H465" s="721"/>
      <c r="I465" s="721"/>
      <c r="J465" s="721"/>
      <c r="K465" s="721"/>
      <c r="L465" s="721"/>
      <c r="M465" s="721"/>
      <c r="N465" s="722"/>
    </row>
    <row r="466" spans="3:14" ht="13.5" customHeight="1" x14ac:dyDescent="0.2">
      <c r="C466" s="720"/>
      <c r="D466" s="721"/>
      <c r="E466" s="721"/>
      <c r="F466" s="721"/>
      <c r="G466" s="721"/>
      <c r="H466" s="721"/>
      <c r="I466" s="721"/>
      <c r="J466" s="721"/>
      <c r="K466" s="721"/>
      <c r="L466" s="721"/>
      <c r="M466" s="721"/>
      <c r="N466" s="722"/>
    </row>
    <row r="467" spans="3:14" ht="13.5" customHeight="1" x14ac:dyDescent="0.2">
      <c r="C467" s="720"/>
      <c r="D467" s="721"/>
      <c r="E467" s="721"/>
      <c r="F467" s="721"/>
      <c r="G467" s="721"/>
      <c r="H467" s="721"/>
      <c r="I467" s="721"/>
      <c r="J467" s="721"/>
      <c r="K467" s="721"/>
      <c r="L467" s="721"/>
      <c r="M467" s="721"/>
      <c r="N467" s="722"/>
    </row>
    <row r="468" spans="3:14" ht="13.5" customHeight="1" x14ac:dyDescent="0.2">
      <c r="C468" s="720"/>
      <c r="D468" s="721"/>
      <c r="E468" s="721"/>
      <c r="F468" s="721"/>
      <c r="G468" s="721"/>
      <c r="H468" s="721"/>
      <c r="I468" s="721"/>
      <c r="J468" s="721"/>
      <c r="K468" s="721"/>
      <c r="L468" s="721"/>
      <c r="M468" s="721"/>
      <c r="N468" s="722"/>
    </row>
    <row r="469" spans="3:14" ht="13.5" customHeight="1" x14ac:dyDescent="0.2">
      <c r="C469" s="720"/>
      <c r="D469" s="721"/>
      <c r="E469" s="721"/>
      <c r="F469" s="721"/>
      <c r="G469" s="721"/>
      <c r="H469" s="721"/>
      <c r="I469" s="721"/>
      <c r="J469" s="721"/>
      <c r="K469" s="721"/>
      <c r="L469" s="721"/>
      <c r="M469" s="721"/>
      <c r="N469" s="722"/>
    </row>
    <row r="470" spans="3:14" ht="13.5" customHeight="1" x14ac:dyDescent="0.2">
      <c r="C470" s="720"/>
      <c r="D470" s="721"/>
      <c r="E470" s="721"/>
      <c r="F470" s="721"/>
      <c r="G470" s="721"/>
      <c r="H470" s="721"/>
      <c r="I470" s="721"/>
      <c r="J470" s="721"/>
      <c r="K470" s="721"/>
      <c r="L470" s="721"/>
      <c r="M470" s="721"/>
      <c r="N470" s="722"/>
    </row>
    <row r="471" spans="3:14" ht="13.5" customHeight="1" x14ac:dyDescent="0.2">
      <c r="C471" s="720"/>
      <c r="D471" s="721"/>
      <c r="E471" s="721"/>
      <c r="F471" s="721"/>
      <c r="G471" s="721"/>
      <c r="H471" s="721"/>
      <c r="I471" s="721"/>
      <c r="J471" s="721"/>
      <c r="K471" s="721"/>
      <c r="L471" s="721"/>
      <c r="M471" s="721"/>
      <c r="N471" s="722"/>
    </row>
    <row r="472" spans="3:14" ht="13.5" customHeight="1" x14ac:dyDescent="0.2">
      <c r="C472" s="720"/>
      <c r="D472" s="721"/>
      <c r="E472" s="721"/>
      <c r="F472" s="721"/>
      <c r="G472" s="721"/>
      <c r="H472" s="721"/>
      <c r="I472" s="721"/>
      <c r="J472" s="721"/>
      <c r="K472" s="721"/>
      <c r="L472" s="721"/>
      <c r="M472" s="721"/>
      <c r="N472" s="722"/>
    </row>
    <row r="473" spans="3:14" ht="13.5" customHeight="1" x14ac:dyDescent="0.2">
      <c r="C473" s="720"/>
      <c r="D473" s="721"/>
      <c r="E473" s="721"/>
      <c r="F473" s="721"/>
      <c r="G473" s="721"/>
      <c r="H473" s="721"/>
      <c r="I473" s="721"/>
      <c r="J473" s="721"/>
      <c r="K473" s="721"/>
      <c r="L473" s="721"/>
      <c r="M473" s="721"/>
      <c r="N473" s="722"/>
    </row>
    <row r="474" spans="3:14" ht="13.5" customHeight="1" x14ac:dyDescent="0.2">
      <c r="C474" s="720"/>
      <c r="D474" s="721"/>
      <c r="E474" s="721"/>
      <c r="F474" s="721"/>
      <c r="G474" s="721"/>
      <c r="H474" s="721"/>
      <c r="I474" s="721"/>
      <c r="J474" s="721"/>
      <c r="K474" s="721"/>
      <c r="L474" s="721"/>
      <c r="M474" s="721"/>
      <c r="N474" s="722"/>
    </row>
    <row r="475" spans="3:14" ht="13.5" customHeight="1" x14ac:dyDescent="0.2">
      <c r="C475" s="720"/>
      <c r="D475" s="721"/>
      <c r="E475" s="721"/>
      <c r="F475" s="721"/>
      <c r="G475" s="721"/>
      <c r="H475" s="721"/>
      <c r="I475" s="721"/>
      <c r="J475" s="721"/>
      <c r="K475" s="721"/>
      <c r="L475" s="721"/>
      <c r="M475" s="721"/>
      <c r="N475" s="722"/>
    </row>
    <row r="476" spans="3:14" ht="13.5" customHeight="1" x14ac:dyDescent="0.2">
      <c r="C476" s="720"/>
      <c r="D476" s="721"/>
      <c r="E476" s="721"/>
      <c r="F476" s="721"/>
      <c r="G476" s="721"/>
      <c r="H476" s="721"/>
      <c r="I476" s="721"/>
      <c r="J476" s="721"/>
      <c r="K476" s="721"/>
      <c r="L476" s="721"/>
      <c r="M476" s="721"/>
      <c r="N476" s="722"/>
    </row>
    <row r="477" spans="3:14" ht="13.5" customHeight="1" x14ac:dyDescent="0.2">
      <c r="C477" s="720"/>
      <c r="D477" s="721"/>
      <c r="E477" s="721"/>
      <c r="F477" s="721"/>
      <c r="G477" s="721"/>
      <c r="H477" s="721"/>
      <c r="I477" s="721"/>
      <c r="J477" s="721"/>
      <c r="K477" s="721"/>
      <c r="L477" s="721"/>
      <c r="M477" s="721"/>
      <c r="N477" s="722"/>
    </row>
    <row r="478" spans="3:14" ht="13.5" customHeight="1" x14ac:dyDescent="0.2">
      <c r="C478" s="720"/>
      <c r="D478" s="721"/>
      <c r="E478" s="721"/>
      <c r="F478" s="721"/>
      <c r="G478" s="721"/>
      <c r="H478" s="721"/>
      <c r="I478" s="721"/>
      <c r="J478" s="721"/>
      <c r="K478" s="721"/>
      <c r="L478" s="721"/>
      <c r="M478" s="721"/>
      <c r="N478" s="722"/>
    </row>
    <row r="479" spans="3:14" ht="13.5" customHeight="1" x14ac:dyDescent="0.2">
      <c r="C479" s="720"/>
      <c r="D479" s="721"/>
      <c r="E479" s="721"/>
      <c r="F479" s="721"/>
      <c r="G479" s="721"/>
      <c r="H479" s="721"/>
      <c r="I479" s="721"/>
      <c r="J479" s="721"/>
      <c r="K479" s="721"/>
      <c r="L479" s="721"/>
      <c r="M479" s="721"/>
      <c r="N479" s="722"/>
    </row>
    <row r="480" spans="3:14" ht="13.5" customHeight="1" x14ac:dyDescent="0.2">
      <c r="C480" s="720"/>
      <c r="D480" s="721"/>
      <c r="E480" s="721"/>
      <c r="F480" s="721"/>
      <c r="G480" s="721"/>
      <c r="H480" s="721"/>
      <c r="I480" s="721"/>
      <c r="J480" s="721"/>
      <c r="K480" s="721"/>
      <c r="L480" s="721"/>
      <c r="M480" s="721"/>
      <c r="N480" s="722"/>
    </row>
    <row r="481" spans="3:14" ht="13.5" customHeight="1" x14ac:dyDescent="0.2">
      <c r="C481" s="720"/>
      <c r="D481" s="721"/>
      <c r="E481" s="721"/>
      <c r="F481" s="721"/>
      <c r="G481" s="721"/>
      <c r="H481" s="721"/>
      <c r="I481" s="721"/>
      <c r="J481" s="721"/>
      <c r="K481" s="721"/>
      <c r="L481" s="721"/>
      <c r="M481" s="721"/>
      <c r="N481" s="722"/>
    </row>
    <row r="482" spans="3:14" ht="13.5" customHeight="1" x14ac:dyDescent="0.2">
      <c r="C482" s="720"/>
      <c r="D482" s="721"/>
      <c r="E482" s="721"/>
      <c r="F482" s="721"/>
      <c r="G482" s="721"/>
      <c r="H482" s="721"/>
      <c r="I482" s="721"/>
      <c r="J482" s="721"/>
      <c r="K482" s="721"/>
      <c r="L482" s="721"/>
      <c r="M482" s="721"/>
      <c r="N482" s="722"/>
    </row>
    <row r="483" spans="3:14" ht="13.5" customHeight="1" x14ac:dyDescent="0.2">
      <c r="C483" s="720"/>
      <c r="D483" s="721"/>
      <c r="E483" s="721"/>
      <c r="F483" s="721"/>
      <c r="G483" s="721"/>
      <c r="H483" s="721"/>
      <c r="I483" s="721"/>
      <c r="J483" s="721"/>
      <c r="K483" s="721"/>
      <c r="L483" s="721"/>
      <c r="M483" s="721"/>
      <c r="N483" s="722"/>
    </row>
    <row r="484" spans="3:14" ht="13.5" customHeight="1" x14ac:dyDescent="0.2">
      <c r="C484" s="720"/>
      <c r="D484" s="721"/>
      <c r="E484" s="721"/>
      <c r="F484" s="721"/>
      <c r="G484" s="721"/>
      <c r="H484" s="721"/>
      <c r="I484" s="721"/>
      <c r="J484" s="721"/>
      <c r="K484" s="721"/>
      <c r="L484" s="721"/>
      <c r="M484" s="721"/>
      <c r="N484" s="722"/>
    </row>
    <row r="485" spans="3:14" ht="13.5" customHeight="1" x14ac:dyDescent="0.2">
      <c r="C485" s="720"/>
      <c r="D485" s="721"/>
      <c r="E485" s="721"/>
      <c r="F485" s="721"/>
      <c r="G485" s="721"/>
      <c r="H485" s="721"/>
      <c r="I485" s="721"/>
      <c r="J485" s="721"/>
      <c r="K485" s="721"/>
      <c r="L485" s="721"/>
      <c r="M485" s="721"/>
      <c r="N485" s="722"/>
    </row>
    <row r="486" spans="3:14" ht="13.5" customHeight="1" x14ac:dyDescent="0.2">
      <c r="C486" s="720"/>
      <c r="D486" s="721"/>
      <c r="E486" s="721"/>
      <c r="F486" s="721"/>
      <c r="G486" s="721"/>
      <c r="H486" s="721"/>
      <c r="I486" s="721"/>
      <c r="J486" s="721"/>
      <c r="K486" s="721"/>
      <c r="L486" s="721"/>
      <c r="M486" s="721"/>
      <c r="N486" s="722"/>
    </row>
    <row r="487" spans="3:14" ht="13.5" customHeight="1" x14ac:dyDescent="0.2">
      <c r="C487" s="720"/>
      <c r="D487" s="721"/>
      <c r="E487" s="721"/>
      <c r="F487" s="721"/>
      <c r="G487" s="721"/>
      <c r="H487" s="721"/>
      <c r="I487" s="721"/>
      <c r="J487" s="721"/>
      <c r="K487" s="721"/>
      <c r="L487" s="721"/>
      <c r="M487" s="721"/>
      <c r="N487" s="722"/>
    </row>
    <row r="488" spans="3:14" ht="13.5" customHeight="1" x14ac:dyDescent="0.2">
      <c r="C488" s="720"/>
      <c r="D488" s="721"/>
      <c r="E488" s="721"/>
      <c r="F488" s="721"/>
      <c r="G488" s="721"/>
      <c r="H488" s="721"/>
      <c r="I488" s="721"/>
      <c r="J488" s="721"/>
      <c r="K488" s="721"/>
      <c r="L488" s="721"/>
      <c r="M488" s="721"/>
      <c r="N488" s="722"/>
    </row>
    <row r="489" spans="3:14" ht="13.5" customHeight="1" x14ac:dyDescent="0.2">
      <c r="C489" s="723"/>
      <c r="D489" s="724"/>
      <c r="E489" s="724"/>
      <c r="F489" s="724"/>
      <c r="G489" s="724"/>
      <c r="H489" s="724"/>
      <c r="I489" s="724"/>
      <c r="J489" s="724"/>
      <c r="K489" s="724"/>
      <c r="L489" s="724"/>
      <c r="M489" s="724"/>
      <c r="N489" s="725"/>
    </row>
    <row r="490" spans="3:14" ht="13.5" customHeight="1" x14ac:dyDescent="0.2"/>
    <row r="491" spans="3:14" ht="13.5" customHeight="1" x14ac:dyDescent="0.2"/>
    <row r="492" spans="3:14" ht="13.5" customHeight="1" x14ac:dyDescent="0.2">
      <c r="C492" s="717" t="s">
        <v>292</v>
      </c>
      <c r="D492" s="735"/>
      <c r="E492" s="735"/>
      <c r="F492" s="735"/>
      <c r="G492" s="735"/>
      <c r="H492" s="735"/>
      <c r="I492" s="735"/>
      <c r="J492" s="735"/>
      <c r="K492" s="735"/>
      <c r="L492" s="735"/>
      <c r="M492" s="735"/>
      <c r="N492" s="736"/>
    </row>
    <row r="493" spans="3:14" ht="13.5" customHeight="1" x14ac:dyDescent="0.2">
      <c r="C493" s="737"/>
      <c r="D493" s="738"/>
      <c r="E493" s="738"/>
      <c r="F493" s="738"/>
      <c r="G493" s="738"/>
      <c r="H493" s="738"/>
      <c r="I493" s="738"/>
      <c r="J493" s="738"/>
      <c r="K493" s="738"/>
      <c r="L493" s="738"/>
      <c r="M493" s="738"/>
      <c r="N493" s="739"/>
    </row>
    <row r="494" spans="3:14" ht="13.5" customHeight="1" x14ac:dyDescent="0.2">
      <c r="C494" s="737"/>
      <c r="D494" s="738"/>
      <c r="E494" s="738"/>
      <c r="F494" s="738"/>
      <c r="G494" s="738"/>
      <c r="H494" s="738"/>
      <c r="I494" s="738"/>
      <c r="J494" s="738"/>
      <c r="K494" s="738"/>
      <c r="L494" s="738"/>
      <c r="M494" s="738"/>
      <c r="N494" s="739"/>
    </row>
    <row r="495" spans="3:14" ht="13.5" customHeight="1" x14ac:dyDescent="0.2">
      <c r="C495" s="737"/>
      <c r="D495" s="738"/>
      <c r="E495" s="738"/>
      <c r="F495" s="738"/>
      <c r="G495" s="738"/>
      <c r="H495" s="738"/>
      <c r="I495" s="738"/>
      <c r="J495" s="738"/>
      <c r="K495" s="738"/>
      <c r="L495" s="738"/>
      <c r="M495" s="738"/>
      <c r="N495" s="739"/>
    </row>
    <row r="496" spans="3:14" ht="13.5" customHeight="1" x14ac:dyDescent="0.2">
      <c r="C496" s="737"/>
      <c r="D496" s="738"/>
      <c r="E496" s="738"/>
      <c r="F496" s="738"/>
      <c r="G496" s="738"/>
      <c r="H496" s="738"/>
      <c r="I496" s="738"/>
      <c r="J496" s="738"/>
      <c r="K496" s="738"/>
      <c r="L496" s="738"/>
      <c r="M496" s="738"/>
      <c r="N496" s="739"/>
    </row>
    <row r="497" spans="3:14" ht="13.5" customHeight="1" x14ac:dyDescent="0.2">
      <c r="C497" s="737"/>
      <c r="D497" s="738"/>
      <c r="E497" s="738"/>
      <c r="F497" s="738"/>
      <c r="G497" s="738"/>
      <c r="H497" s="738"/>
      <c r="I497" s="738"/>
      <c r="J497" s="738"/>
      <c r="K497" s="738"/>
      <c r="L497" s="738"/>
      <c r="M497" s="738"/>
      <c r="N497" s="739"/>
    </row>
    <row r="498" spans="3:14" ht="13.5" customHeight="1" x14ac:dyDescent="0.2">
      <c r="C498" s="737"/>
      <c r="D498" s="738"/>
      <c r="E498" s="738"/>
      <c r="F498" s="738"/>
      <c r="G498" s="738"/>
      <c r="H498" s="738"/>
      <c r="I498" s="738"/>
      <c r="J498" s="738"/>
      <c r="K498" s="738"/>
      <c r="L498" s="738"/>
      <c r="M498" s="738"/>
      <c r="N498" s="739"/>
    </row>
    <row r="499" spans="3:14" ht="13.5" customHeight="1" x14ac:dyDescent="0.2">
      <c r="C499" s="737"/>
      <c r="D499" s="738"/>
      <c r="E499" s="738"/>
      <c r="F499" s="738"/>
      <c r="G499" s="738"/>
      <c r="H499" s="738"/>
      <c r="I499" s="738"/>
      <c r="J499" s="738"/>
      <c r="K499" s="738"/>
      <c r="L499" s="738"/>
      <c r="M499" s="738"/>
      <c r="N499" s="739"/>
    </row>
    <row r="500" spans="3:14" ht="13.5" customHeight="1" x14ac:dyDescent="0.2">
      <c r="C500" s="737"/>
      <c r="D500" s="738"/>
      <c r="E500" s="738"/>
      <c r="F500" s="738"/>
      <c r="G500" s="738"/>
      <c r="H500" s="738"/>
      <c r="I500" s="738"/>
      <c r="J500" s="738"/>
      <c r="K500" s="738"/>
      <c r="L500" s="738"/>
      <c r="M500" s="738"/>
      <c r="N500" s="739"/>
    </row>
    <row r="501" spans="3:14" ht="13.5" customHeight="1" x14ac:dyDescent="0.2">
      <c r="C501" s="737"/>
      <c r="D501" s="738"/>
      <c r="E501" s="738"/>
      <c r="F501" s="738"/>
      <c r="G501" s="738"/>
      <c r="H501" s="738"/>
      <c r="I501" s="738"/>
      <c r="J501" s="738"/>
      <c r="K501" s="738"/>
      <c r="L501" s="738"/>
      <c r="M501" s="738"/>
      <c r="N501" s="739"/>
    </row>
    <row r="502" spans="3:14" ht="13.5" customHeight="1" x14ac:dyDescent="0.2">
      <c r="C502" s="737"/>
      <c r="D502" s="738"/>
      <c r="E502" s="738"/>
      <c r="F502" s="738"/>
      <c r="G502" s="738"/>
      <c r="H502" s="738"/>
      <c r="I502" s="738"/>
      <c r="J502" s="738"/>
      <c r="K502" s="738"/>
      <c r="L502" s="738"/>
      <c r="M502" s="738"/>
      <c r="N502" s="739"/>
    </row>
    <row r="503" spans="3:14" ht="13.5" customHeight="1" x14ac:dyDescent="0.2">
      <c r="C503" s="737"/>
      <c r="D503" s="738"/>
      <c r="E503" s="738"/>
      <c r="F503" s="738"/>
      <c r="G503" s="738"/>
      <c r="H503" s="738"/>
      <c r="I503" s="738"/>
      <c r="J503" s="738"/>
      <c r="K503" s="738"/>
      <c r="L503" s="738"/>
      <c r="M503" s="738"/>
      <c r="N503" s="739"/>
    </row>
    <row r="504" spans="3:14" ht="13.5" customHeight="1" x14ac:dyDescent="0.2">
      <c r="C504" s="737"/>
      <c r="D504" s="738"/>
      <c r="E504" s="738"/>
      <c r="F504" s="738"/>
      <c r="G504" s="738"/>
      <c r="H504" s="738"/>
      <c r="I504" s="738"/>
      <c r="J504" s="738"/>
      <c r="K504" s="738"/>
      <c r="L504" s="738"/>
      <c r="M504" s="738"/>
      <c r="N504" s="739"/>
    </row>
    <row r="505" spans="3:14" ht="13.5" customHeight="1" x14ac:dyDescent="0.2">
      <c r="C505" s="737"/>
      <c r="D505" s="738"/>
      <c r="E505" s="738"/>
      <c r="F505" s="738"/>
      <c r="G505" s="738"/>
      <c r="H505" s="738"/>
      <c r="I505" s="738"/>
      <c r="J505" s="738"/>
      <c r="K505" s="738"/>
      <c r="L505" s="738"/>
      <c r="M505" s="738"/>
      <c r="N505" s="739"/>
    </row>
    <row r="506" spans="3:14" ht="13.5" customHeight="1" x14ac:dyDescent="0.2">
      <c r="C506" s="737"/>
      <c r="D506" s="738"/>
      <c r="E506" s="738"/>
      <c r="F506" s="738"/>
      <c r="G506" s="738"/>
      <c r="H506" s="738"/>
      <c r="I506" s="738"/>
      <c r="J506" s="738"/>
      <c r="K506" s="738"/>
      <c r="L506" s="738"/>
      <c r="M506" s="738"/>
      <c r="N506" s="739"/>
    </row>
    <row r="507" spans="3:14" ht="13.5" customHeight="1" x14ac:dyDescent="0.2">
      <c r="C507" s="737"/>
      <c r="D507" s="738"/>
      <c r="E507" s="738"/>
      <c r="F507" s="738"/>
      <c r="G507" s="738"/>
      <c r="H507" s="738"/>
      <c r="I507" s="738"/>
      <c r="J507" s="738"/>
      <c r="K507" s="738"/>
      <c r="L507" s="738"/>
      <c r="M507" s="738"/>
      <c r="N507" s="739"/>
    </row>
    <row r="508" spans="3:14" ht="13.5" customHeight="1" x14ac:dyDescent="0.2">
      <c r="C508" s="737"/>
      <c r="D508" s="738"/>
      <c r="E508" s="738"/>
      <c r="F508" s="738"/>
      <c r="G508" s="738"/>
      <c r="H508" s="738"/>
      <c r="I508" s="738"/>
      <c r="J508" s="738"/>
      <c r="K508" s="738"/>
      <c r="L508" s="738"/>
      <c r="M508" s="738"/>
      <c r="N508" s="739"/>
    </row>
    <row r="509" spans="3:14" ht="13.5" customHeight="1" x14ac:dyDescent="0.2">
      <c r="C509" s="740"/>
      <c r="D509" s="741"/>
      <c r="E509" s="741"/>
      <c r="F509" s="741"/>
      <c r="G509" s="741"/>
      <c r="H509" s="741"/>
      <c r="I509" s="741"/>
      <c r="J509" s="741"/>
      <c r="K509" s="741"/>
      <c r="L509" s="741"/>
      <c r="M509" s="741"/>
      <c r="N509" s="742"/>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717" t="s">
        <v>289</v>
      </c>
      <c r="D514" s="718"/>
      <c r="E514" s="718"/>
      <c r="F514" s="718"/>
      <c r="G514" s="718"/>
      <c r="H514" s="718"/>
      <c r="I514" s="718"/>
      <c r="J514" s="718"/>
      <c r="K514" s="718"/>
      <c r="L514" s="718"/>
      <c r="M514" s="718"/>
      <c r="N514" s="719"/>
    </row>
    <row r="515" spans="3:14" ht="13.5" customHeight="1" x14ac:dyDescent="0.2">
      <c r="C515" s="720"/>
      <c r="D515" s="721"/>
      <c r="E515" s="721"/>
      <c r="F515" s="721"/>
      <c r="G515" s="721"/>
      <c r="H515" s="721"/>
      <c r="I515" s="721"/>
      <c r="J515" s="721"/>
      <c r="K515" s="721"/>
      <c r="L515" s="721"/>
      <c r="M515" s="721"/>
      <c r="N515" s="722"/>
    </row>
    <row r="516" spans="3:14" ht="13.5" customHeight="1" x14ac:dyDescent="0.2">
      <c r="C516" s="720"/>
      <c r="D516" s="721"/>
      <c r="E516" s="721"/>
      <c r="F516" s="721"/>
      <c r="G516" s="721"/>
      <c r="H516" s="721"/>
      <c r="I516" s="721"/>
      <c r="J516" s="721"/>
      <c r="K516" s="721"/>
      <c r="L516" s="721"/>
      <c r="M516" s="721"/>
      <c r="N516" s="722"/>
    </row>
    <row r="517" spans="3:14" ht="13.5" customHeight="1" x14ac:dyDescent="0.2">
      <c r="C517" s="720"/>
      <c r="D517" s="721"/>
      <c r="E517" s="721"/>
      <c r="F517" s="721"/>
      <c r="G517" s="721"/>
      <c r="H517" s="721"/>
      <c r="I517" s="721"/>
      <c r="J517" s="721"/>
      <c r="K517" s="721"/>
      <c r="L517" s="721"/>
      <c r="M517" s="721"/>
      <c r="N517" s="722"/>
    </row>
    <row r="518" spans="3:14" x14ac:dyDescent="0.2">
      <c r="C518" s="720"/>
      <c r="D518" s="721"/>
      <c r="E518" s="721"/>
      <c r="F518" s="721"/>
      <c r="G518" s="721"/>
      <c r="H518" s="721"/>
      <c r="I518" s="721"/>
      <c r="J518" s="721"/>
      <c r="K518" s="721"/>
      <c r="L518" s="721"/>
      <c r="M518" s="721"/>
      <c r="N518" s="722"/>
    </row>
    <row r="519" spans="3:14" x14ac:dyDescent="0.2">
      <c r="C519" s="720"/>
      <c r="D519" s="721"/>
      <c r="E519" s="721"/>
      <c r="F519" s="721"/>
      <c r="G519" s="721"/>
      <c r="H519" s="721"/>
      <c r="I519" s="721"/>
      <c r="J519" s="721"/>
      <c r="K519" s="721"/>
      <c r="L519" s="721"/>
      <c r="M519" s="721"/>
      <c r="N519" s="722"/>
    </row>
    <row r="520" spans="3:14" x14ac:dyDescent="0.2">
      <c r="C520" s="720"/>
      <c r="D520" s="721"/>
      <c r="E520" s="721"/>
      <c r="F520" s="721"/>
      <c r="G520" s="721"/>
      <c r="H520" s="721"/>
      <c r="I520" s="721"/>
      <c r="J520" s="721"/>
      <c r="K520" s="721"/>
      <c r="L520" s="721"/>
      <c r="M520" s="721"/>
      <c r="N520" s="722"/>
    </row>
    <row r="521" spans="3:14" x14ac:dyDescent="0.2">
      <c r="C521" s="720"/>
      <c r="D521" s="721"/>
      <c r="E521" s="721"/>
      <c r="F521" s="721"/>
      <c r="G521" s="721"/>
      <c r="H521" s="721"/>
      <c r="I521" s="721"/>
      <c r="J521" s="721"/>
      <c r="K521" s="721"/>
      <c r="L521" s="721"/>
      <c r="M521" s="721"/>
      <c r="N521" s="722"/>
    </row>
    <row r="522" spans="3:14" x14ac:dyDescent="0.2">
      <c r="C522" s="720"/>
      <c r="D522" s="721"/>
      <c r="E522" s="721"/>
      <c r="F522" s="721"/>
      <c r="G522" s="721"/>
      <c r="H522" s="721"/>
      <c r="I522" s="721"/>
      <c r="J522" s="721"/>
      <c r="K522" s="721"/>
      <c r="L522" s="721"/>
      <c r="M522" s="721"/>
      <c r="N522" s="722"/>
    </row>
    <row r="523" spans="3:14" x14ac:dyDescent="0.2">
      <c r="C523" s="720"/>
      <c r="D523" s="721"/>
      <c r="E523" s="721"/>
      <c r="F523" s="721"/>
      <c r="G523" s="721"/>
      <c r="H523" s="721"/>
      <c r="I523" s="721"/>
      <c r="J523" s="721"/>
      <c r="K523" s="721"/>
      <c r="L523" s="721"/>
      <c r="M523" s="721"/>
      <c r="N523" s="722"/>
    </row>
    <row r="524" spans="3:14" x14ac:dyDescent="0.2">
      <c r="C524" s="720"/>
      <c r="D524" s="721"/>
      <c r="E524" s="721"/>
      <c r="F524" s="721"/>
      <c r="G524" s="721"/>
      <c r="H524" s="721"/>
      <c r="I524" s="721"/>
      <c r="J524" s="721"/>
      <c r="K524" s="721"/>
      <c r="L524" s="721"/>
      <c r="M524" s="721"/>
      <c r="N524" s="722"/>
    </row>
    <row r="525" spans="3:14" x14ac:dyDescent="0.2">
      <c r="C525" s="720"/>
      <c r="D525" s="721"/>
      <c r="E525" s="721"/>
      <c r="F525" s="721"/>
      <c r="G525" s="721"/>
      <c r="H525" s="721"/>
      <c r="I525" s="721"/>
      <c r="J525" s="721"/>
      <c r="K525" s="721"/>
      <c r="L525" s="721"/>
      <c r="M525" s="721"/>
      <c r="N525" s="722"/>
    </row>
    <row r="526" spans="3:14" x14ac:dyDescent="0.2">
      <c r="C526" s="720"/>
      <c r="D526" s="721"/>
      <c r="E526" s="721"/>
      <c r="F526" s="721"/>
      <c r="G526" s="721"/>
      <c r="H526" s="721"/>
      <c r="I526" s="721"/>
      <c r="J526" s="721"/>
      <c r="K526" s="721"/>
      <c r="L526" s="721"/>
      <c r="M526" s="721"/>
      <c r="N526" s="722"/>
    </row>
    <row r="527" spans="3:14" x14ac:dyDescent="0.2">
      <c r="C527" s="720"/>
      <c r="D527" s="721"/>
      <c r="E527" s="721"/>
      <c r="F527" s="721"/>
      <c r="G527" s="721"/>
      <c r="H527" s="721"/>
      <c r="I527" s="721"/>
      <c r="J527" s="721"/>
      <c r="K527" s="721"/>
      <c r="L527" s="721"/>
      <c r="M527" s="721"/>
      <c r="N527" s="722"/>
    </row>
    <row r="528" spans="3:14" x14ac:dyDescent="0.2">
      <c r="C528" s="720"/>
      <c r="D528" s="721"/>
      <c r="E528" s="721"/>
      <c r="F528" s="721"/>
      <c r="G528" s="721"/>
      <c r="H528" s="721"/>
      <c r="I528" s="721"/>
      <c r="J528" s="721"/>
      <c r="K528" s="721"/>
      <c r="L528" s="721"/>
      <c r="M528" s="721"/>
      <c r="N528" s="722"/>
    </row>
    <row r="529" spans="3:14" x14ac:dyDescent="0.2">
      <c r="C529" s="720"/>
      <c r="D529" s="721"/>
      <c r="E529" s="721"/>
      <c r="F529" s="721"/>
      <c r="G529" s="721"/>
      <c r="H529" s="721"/>
      <c r="I529" s="721"/>
      <c r="J529" s="721"/>
      <c r="K529" s="721"/>
      <c r="L529" s="721"/>
      <c r="M529" s="721"/>
      <c r="N529" s="722"/>
    </row>
    <row r="530" spans="3:14" x14ac:dyDescent="0.2">
      <c r="C530" s="720"/>
      <c r="D530" s="721"/>
      <c r="E530" s="721"/>
      <c r="F530" s="721"/>
      <c r="G530" s="721"/>
      <c r="H530" s="721"/>
      <c r="I530" s="721"/>
      <c r="J530" s="721"/>
      <c r="K530" s="721"/>
      <c r="L530" s="721"/>
      <c r="M530" s="721"/>
      <c r="N530" s="722"/>
    </row>
    <row r="531" spans="3:14" x14ac:dyDescent="0.2">
      <c r="C531" s="720"/>
      <c r="D531" s="721"/>
      <c r="E531" s="721"/>
      <c r="F531" s="721"/>
      <c r="G531" s="721"/>
      <c r="H531" s="721"/>
      <c r="I531" s="721"/>
      <c r="J531" s="721"/>
      <c r="K531" s="721"/>
      <c r="L531" s="721"/>
      <c r="M531" s="721"/>
      <c r="N531" s="722"/>
    </row>
    <row r="532" spans="3:14" x14ac:dyDescent="0.2">
      <c r="C532" s="720"/>
      <c r="D532" s="721"/>
      <c r="E532" s="721"/>
      <c r="F532" s="721"/>
      <c r="G532" s="721"/>
      <c r="H532" s="721"/>
      <c r="I532" s="721"/>
      <c r="J532" s="721"/>
      <c r="K532" s="721"/>
      <c r="L532" s="721"/>
      <c r="M532" s="721"/>
      <c r="N532" s="722"/>
    </row>
    <row r="533" spans="3:14" x14ac:dyDescent="0.2">
      <c r="C533" s="720"/>
      <c r="D533" s="721"/>
      <c r="E533" s="721"/>
      <c r="F533" s="721"/>
      <c r="G533" s="721"/>
      <c r="H533" s="721"/>
      <c r="I533" s="721"/>
      <c r="J533" s="721"/>
      <c r="K533" s="721"/>
      <c r="L533" s="721"/>
      <c r="M533" s="721"/>
      <c r="N533" s="722"/>
    </row>
    <row r="534" spans="3:14" x14ac:dyDescent="0.2">
      <c r="C534" s="720"/>
      <c r="D534" s="721"/>
      <c r="E534" s="721"/>
      <c r="F534" s="721"/>
      <c r="G534" s="721"/>
      <c r="H534" s="721"/>
      <c r="I534" s="721"/>
      <c r="J534" s="721"/>
      <c r="K534" s="721"/>
      <c r="L534" s="721"/>
      <c r="M534" s="721"/>
      <c r="N534" s="722"/>
    </row>
    <row r="535" spans="3:14" x14ac:dyDescent="0.2">
      <c r="C535" s="723"/>
      <c r="D535" s="724"/>
      <c r="E535" s="724"/>
      <c r="F535" s="724"/>
      <c r="G535" s="724"/>
      <c r="H535" s="724"/>
      <c r="I535" s="724"/>
      <c r="J535" s="724"/>
      <c r="K535" s="724"/>
      <c r="L535" s="724"/>
      <c r="M535" s="724"/>
      <c r="N535" s="725"/>
    </row>
    <row r="538" spans="3:14" ht="12.75" customHeight="1" x14ac:dyDescent="0.2">
      <c r="C538" s="717" t="s">
        <v>290</v>
      </c>
      <c r="D538" s="718"/>
      <c r="E538" s="718"/>
      <c r="F538" s="718"/>
      <c r="G538" s="718"/>
      <c r="H538" s="718"/>
      <c r="I538" s="718"/>
      <c r="J538" s="718"/>
      <c r="K538" s="718"/>
      <c r="L538" s="718"/>
      <c r="M538" s="718"/>
      <c r="N538" s="719"/>
    </row>
    <row r="539" spans="3:14" x14ac:dyDescent="0.2">
      <c r="C539" s="720"/>
      <c r="D539" s="721"/>
      <c r="E539" s="721"/>
      <c r="F539" s="721"/>
      <c r="G539" s="721"/>
      <c r="H539" s="721"/>
      <c r="I539" s="721"/>
      <c r="J539" s="721"/>
      <c r="K539" s="721"/>
      <c r="L539" s="721"/>
      <c r="M539" s="721"/>
      <c r="N539" s="722"/>
    </row>
    <row r="540" spans="3:14" x14ac:dyDescent="0.2">
      <c r="C540" s="720"/>
      <c r="D540" s="721"/>
      <c r="E540" s="721"/>
      <c r="F540" s="721"/>
      <c r="G540" s="721"/>
      <c r="H540" s="721"/>
      <c r="I540" s="721"/>
      <c r="J540" s="721"/>
      <c r="K540" s="721"/>
      <c r="L540" s="721"/>
      <c r="M540" s="721"/>
      <c r="N540" s="722"/>
    </row>
    <row r="541" spans="3:14" x14ac:dyDescent="0.2">
      <c r="C541" s="720"/>
      <c r="D541" s="721"/>
      <c r="E541" s="721"/>
      <c r="F541" s="721"/>
      <c r="G541" s="721"/>
      <c r="H541" s="721"/>
      <c r="I541" s="721"/>
      <c r="J541" s="721"/>
      <c r="K541" s="721"/>
      <c r="L541" s="721"/>
      <c r="M541" s="721"/>
      <c r="N541" s="722"/>
    </row>
    <row r="542" spans="3:14" x14ac:dyDescent="0.2">
      <c r="C542" s="720"/>
      <c r="D542" s="721"/>
      <c r="E542" s="721"/>
      <c r="F542" s="721"/>
      <c r="G542" s="721"/>
      <c r="H542" s="721"/>
      <c r="I542" s="721"/>
      <c r="J542" s="721"/>
      <c r="K542" s="721"/>
      <c r="L542" s="721"/>
      <c r="M542" s="721"/>
      <c r="N542" s="722"/>
    </row>
    <row r="543" spans="3:14" x14ac:dyDescent="0.2">
      <c r="C543" s="720"/>
      <c r="D543" s="721"/>
      <c r="E543" s="721"/>
      <c r="F543" s="721"/>
      <c r="G543" s="721"/>
      <c r="H543" s="721"/>
      <c r="I543" s="721"/>
      <c r="J543" s="721"/>
      <c r="K543" s="721"/>
      <c r="L543" s="721"/>
      <c r="M543" s="721"/>
      <c r="N543" s="722"/>
    </row>
    <row r="544" spans="3:14" x14ac:dyDescent="0.2">
      <c r="C544" s="720"/>
      <c r="D544" s="721"/>
      <c r="E544" s="721"/>
      <c r="F544" s="721"/>
      <c r="G544" s="721"/>
      <c r="H544" s="721"/>
      <c r="I544" s="721"/>
      <c r="J544" s="721"/>
      <c r="K544" s="721"/>
      <c r="L544" s="721"/>
      <c r="M544" s="721"/>
      <c r="N544" s="722"/>
    </row>
    <row r="545" spans="3:14" x14ac:dyDescent="0.2">
      <c r="C545" s="720"/>
      <c r="D545" s="721"/>
      <c r="E545" s="721"/>
      <c r="F545" s="721"/>
      <c r="G545" s="721"/>
      <c r="H545" s="721"/>
      <c r="I545" s="721"/>
      <c r="J545" s="721"/>
      <c r="K545" s="721"/>
      <c r="L545" s="721"/>
      <c r="M545" s="721"/>
      <c r="N545" s="722"/>
    </row>
    <row r="546" spans="3:14" x14ac:dyDescent="0.2">
      <c r="C546" s="720"/>
      <c r="D546" s="721"/>
      <c r="E546" s="721"/>
      <c r="F546" s="721"/>
      <c r="G546" s="721"/>
      <c r="H546" s="721"/>
      <c r="I546" s="721"/>
      <c r="J546" s="721"/>
      <c r="K546" s="721"/>
      <c r="L546" s="721"/>
      <c r="M546" s="721"/>
      <c r="N546" s="722"/>
    </row>
    <row r="547" spans="3:14" x14ac:dyDescent="0.2">
      <c r="C547" s="720"/>
      <c r="D547" s="721"/>
      <c r="E547" s="721"/>
      <c r="F547" s="721"/>
      <c r="G547" s="721"/>
      <c r="H547" s="721"/>
      <c r="I547" s="721"/>
      <c r="J547" s="721"/>
      <c r="K547" s="721"/>
      <c r="L547" s="721"/>
      <c r="M547" s="721"/>
      <c r="N547" s="722"/>
    </row>
    <row r="548" spans="3:14" x14ac:dyDescent="0.2">
      <c r="C548" s="720"/>
      <c r="D548" s="721"/>
      <c r="E548" s="721"/>
      <c r="F548" s="721"/>
      <c r="G548" s="721"/>
      <c r="H548" s="721"/>
      <c r="I548" s="721"/>
      <c r="J548" s="721"/>
      <c r="K548" s="721"/>
      <c r="L548" s="721"/>
      <c r="M548" s="721"/>
      <c r="N548" s="722"/>
    </row>
    <row r="549" spans="3:14" x14ac:dyDescent="0.2">
      <c r="C549" s="720"/>
      <c r="D549" s="721"/>
      <c r="E549" s="721"/>
      <c r="F549" s="721"/>
      <c r="G549" s="721"/>
      <c r="H549" s="721"/>
      <c r="I549" s="721"/>
      <c r="J549" s="721"/>
      <c r="K549" s="721"/>
      <c r="L549" s="721"/>
      <c r="M549" s="721"/>
      <c r="N549" s="722"/>
    </row>
    <row r="550" spans="3:14" x14ac:dyDescent="0.2">
      <c r="C550" s="720"/>
      <c r="D550" s="721"/>
      <c r="E550" s="721"/>
      <c r="F550" s="721"/>
      <c r="G550" s="721"/>
      <c r="H550" s="721"/>
      <c r="I550" s="721"/>
      <c r="J550" s="721"/>
      <c r="K550" s="721"/>
      <c r="L550" s="721"/>
      <c r="M550" s="721"/>
      <c r="N550" s="722"/>
    </row>
    <row r="551" spans="3:14" x14ac:dyDescent="0.2">
      <c r="C551" s="720"/>
      <c r="D551" s="721"/>
      <c r="E551" s="721"/>
      <c r="F551" s="721"/>
      <c r="G551" s="721"/>
      <c r="H551" s="721"/>
      <c r="I551" s="721"/>
      <c r="J551" s="721"/>
      <c r="K551" s="721"/>
      <c r="L551" s="721"/>
      <c r="M551" s="721"/>
      <c r="N551" s="722"/>
    </row>
    <row r="552" spans="3:14" x14ac:dyDescent="0.2">
      <c r="C552" s="720"/>
      <c r="D552" s="721"/>
      <c r="E552" s="721"/>
      <c r="F552" s="721"/>
      <c r="G552" s="721"/>
      <c r="H552" s="721"/>
      <c r="I552" s="721"/>
      <c r="J552" s="721"/>
      <c r="K552" s="721"/>
      <c r="L552" s="721"/>
      <c r="M552" s="721"/>
      <c r="N552" s="722"/>
    </row>
    <row r="553" spans="3:14" x14ac:dyDescent="0.2">
      <c r="C553" s="720"/>
      <c r="D553" s="721"/>
      <c r="E553" s="721"/>
      <c r="F553" s="721"/>
      <c r="G553" s="721"/>
      <c r="H553" s="721"/>
      <c r="I553" s="721"/>
      <c r="J553" s="721"/>
      <c r="K553" s="721"/>
      <c r="L553" s="721"/>
      <c r="M553" s="721"/>
      <c r="N553" s="722"/>
    </row>
    <row r="554" spans="3:14" x14ac:dyDescent="0.2">
      <c r="C554" s="720"/>
      <c r="D554" s="721"/>
      <c r="E554" s="721"/>
      <c r="F554" s="721"/>
      <c r="G554" s="721"/>
      <c r="H554" s="721"/>
      <c r="I554" s="721"/>
      <c r="J554" s="721"/>
      <c r="K554" s="721"/>
      <c r="L554" s="721"/>
      <c r="M554" s="721"/>
      <c r="N554" s="722"/>
    </row>
    <row r="555" spans="3:14" x14ac:dyDescent="0.2">
      <c r="C555" s="720"/>
      <c r="D555" s="721"/>
      <c r="E555" s="721"/>
      <c r="F555" s="721"/>
      <c r="G555" s="721"/>
      <c r="H555" s="721"/>
      <c r="I555" s="721"/>
      <c r="J555" s="721"/>
      <c r="K555" s="721"/>
      <c r="L555" s="721"/>
      <c r="M555" s="721"/>
      <c r="N555" s="722"/>
    </row>
    <row r="556" spans="3:14" x14ac:dyDescent="0.2">
      <c r="C556" s="720"/>
      <c r="D556" s="721"/>
      <c r="E556" s="721"/>
      <c r="F556" s="721"/>
      <c r="G556" s="721"/>
      <c r="H556" s="721"/>
      <c r="I556" s="721"/>
      <c r="J556" s="721"/>
      <c r="K556" s="721"/>
      <c r="L556" s="721"/>
      <c r="M556" s="721"/>
      <c r="N556" s="722"/>
    </row>
    <row r="557" spans="3:14" x14ac:dyDescent="0.2">
      <c r="C557" s="720"/>
      <c r="D557" s="721"/>
      <c r="E557" s="721"/>
      <c r="F557" s="721"/>
      <c r="G557" s="721"/>
      <c r="H557" s="721"/>
      <c r="I557" s="721"/>
      <c r="J557" s="721"/>
      <c r="K557" s="721"/>
      <c r="L557" s="721"/>
      <c r="M557" s="721"/>
      <c r="N557" s="722"/>
    </row>
    <row r="558" spans="3:14" x14ac:dyDescent="0.2">
      <c r="C558" s="720"/>
      <c r="D558" s="721"/>
      <c r="E558" s="721"/>
      <c r="F558" s="721"/>
      <c r="G558" s="721"/>
      <c r="H558" s="721"/>
      <c r="I558" s="721"/>
      <c r="J558" s="721"/>
      <c r="K558" s="721"/>
      <c r="L558" s="721"/>
      <c r="M558" s="721"/>
      <c r="N558" s="722"/>
    </row>
    <row r="559" spans="3:14" x14ac:dyDescent="0.2">
      <c r="C559" s="720"/>
      <c r="D559" s="721"/>
      <c r="E559" s="721"/>
      <c r="F559" s="721"/>
      <c r="G559" s="721"/>
      <c r="H559" s="721"/>
      <c r="I559" s="721"/>
      <c r="J559" s="721"/>
      <c r="K559" s="721"/>
      <c r="L559" s="721"/>
      <c r="M559" s="721"/>
      <c r="N559" s="722"/>
    </row>
    <row r="560" spans="3:14" x14ac:dyDescent="0.2">
      <c r="C560" s="720"/>
      <c r="D560" s="721"/>
      <c r="E560" s="721"/>
      <c r="F560" s="721"/>
      <c r="G560" s="721"/>
      <c r="H560" s="721"/>
      <c r="I560" s="721"/>
      <c r="J560" s="721"/>
      <c r="K560" s="721"/>
      <c r="L560" s="721"/>
      <c r="M560" s="721"/>
      <c r="N560" s="722"/>
    </row>
    <row r="561" spans="3:14" x14ac:dyDescent="0.2">
      <c r="C561" s="720"/>
      <c r="D561" s="721"/>
      <c r="E561" s="721"/>
      <c r="F561" s="721"/>
      <c r="G561" s="721"/>
      <c r="H561" s="721"/>
      <c r="I561" s="721"/>
      <c r="J561" s="721"/>
      <c r="K561" s="721"/>
      <c r="L561" s="721"/>
      <c r="M561" s="721"/>
      <c r="N561" s="722"/>
    </row>
    <row r="562" spans="3:14" x14ac:dyDescent="0.2">
      <c r="C562" s="720"/>
      <c r="D562" s="721"/>
      <c r="E562" s="721"/>
      <c r="F562" s="721"/>
      <c r="G562" s="721"/>
      <c r="H562" s="721"/>
      <c r="I562" s="721"/>
      <c r="J562" s="721"/>
      <c r="K562" s="721"/>
      <c r="L562" s="721"/>
      <c r="M562" s="721"/>
      <c r="N562" s="722"/>
    </row>
    <row r="563" spans="3:14" x14ac:dyDescent="0.2">
      <c r="C563" s="723"/>
      <c r="D563" s="724"/>
      <c r="E563" s="724"/>
      <c r="F563" s="724"/>
      <c r="G563" s="724"/>
      <c r="H563" s="724"/>
      <c r="I563" s="724"/>
      <c r="J563" s="724"/>
      <c r="K563" s="724"/>
      <c r="L563" s="724"/>
      <c r="M563" s="724"/>
      <c r="N563" s="725"/>
    </row>
    <row r="564" spans="3:14" x14ac:dyDescent="0.2">
      <c r="C564" s="457"/>
      <c r="D564" s="457"/>
      <c r="E564" s="457"/>
      <c r="F564" s="457"/>
      <c r="G564" s="457"/>
      <c r="H564" s="457"/>
      <c r="I564" s="457"/>
      <c r="J564" s="457"/>
      <c r="K564" s="457"/>
      <c r="L564" s="457"/>
      <c r="M564" s="457"/>
      <c r="N564" s="457"/>
    </row>
    <row r="565" spans="3:14" x14ac:dyDescent="0.2">
      <c r="C565" s="457"/>
      <c r="D565" s="457"/>
      <c r="E565" s="457"/>
      <c r="F565" s="457"/>
      <c r="G565" s="457"/>
      <c r="H565" s="457"/>
      <c r="I565" s="457"/>
      <c r="J565" s="457"/>
      <c r="K565" s="457"/>
      <c r="L565" s="457"/>
      <c r="M565" s="457"/>
      <c r="N565" s="457"/>
    </row>
    <row r="566" spans="3:14" x14ac:dyDescent="0.2">
      <c r="C566" s="457"/>
      <c r="D566" s="457"/>
      <c r="E566" s="457"/>
      <c r="F566" s="457"/>
      <c r="G566" s="457"/>
      <c r="H566" s="457"/>
      <c r="I566" s="457"/>
      <c r="J566" s="457"/>
      <c r="K566" s="457"/>
      <c r="L566" s="457"/>
      <c r="M566" s="457"/>
      <c r="N566" s="457"/>
    </row>
    <row r="567" spans="3:14" x14ac:dyDescent="0.2">
      <c r="C567" s="457"/>
      <c r="D567" s="457"/>
      <c r="E567" s="457"/>
      <c r="F567" s="457"/>
      <c r="G567" s="457"/>
      <c r="H567" s="457"/>
      <c r="I567" s="457"/>
      <c r="J567" s="457"/>
      <c r="K567" s="457"/>
      <c r="L567" s="457"/>
      <c r="M567" s="457"/>
      <c r="N567" s="457"/>
    </row>
    <row r="568" spans="3:14" x14ac:dyDescent="0.2">
      <c r="F568" s="368"/>
      <c r="G568" s="368"/>
      <c r="H568" s="368"/>
      <c r="I568" s="368"/>
      <c r="J568" s="368"/>
      <c r="K568" s="368"/>
    </row>
    <row r="569" spans="3:14" x14ac:dyDescent="0.2">
      <c r="F569" s="368"/>
      <c r="G569" s="368"/>
      <c r="H569" s="368"/>
      <c r="I569" s="368"/>
      <c r="J569" s="368"/>
      <c r="K569" s="368"/>
    </row>
    <row r="570" spans="3:14" x14ac:dyDescent="0.2">
      <c r="C570" s="717" t="s">
        <v>284</v>
      </c>
      <c r="D570" s="718"/>
      <c r="E570" s="718"/>
      <c r="F570" s="718"/>
      <c r="G570" s="718"/>
      <c r="H570" s="718"/>
      <c r="I570" s="718"/>
      <c r="J570" s="718"/>
      <c r="K570" s="718"/>
      <c r="L570" s="718"/>
      <c r="M570" s="718"/>
      <c r="N570" s="719"/>
    </row>
    <row r="571" spans="3:14" x14ac:dyDescent="0.2">
      <c r="C571" s="720"/>
      <c r="D571" s="721"/>
      <c r="E571" s="721"/>
      <c r="F571" s="721"/>
      <c r="G571" s="721"/>
      <c r="H571" s="721"/>
      <c r="I571" s="721"/>
      <c r="J571" s="721"/>
      <c r="K571" s="721"/>
      <c r="L571" s="721"/>
      <c r="M571" s="721"/>
      <c r="N571" s="722"/>
    </row>
    <row r="572" spans="3:14" x14ac:dyDescent="0.2">
      <c r="C572" s="720"/>
      <c r="D572" s="721"/>
      <c r="E572" s="721"/>
      <c r="F572" s="721"/>
      <c r="G572" s="721"/>
      <c r="H572" s="721"/>
      <c r="I572" s="721"/>
      <c r="J572" s="721"/>
      <c r="K572" s="721"/>
      <c r="L572" s="721"/>
      <c r="M572" s="721"/>
      <c r="N572" s="722"/>
    </row>
    <row r="573" spans="3:14" x14ac:dyDescent="0.2">
      <c r="C573" s="720"/>
      <c r="D573" s="721"/>
      <c r="E573" s="721"/>
      <c r="F573" s="721"/>
      <c r="G573" s="721"/>
      <c r="H573" s="721"/>
      <c r="I573" s="721"/>
      <c r="J573" s="721"/>
      <c r="K573" s="721"/>
      <c r="L573" s="721"/>
      <c r="M573" s="721"/>
      <c r="N573" s="722"/>
    </row>
    <row r="574" spans="3:14" x14ac:dyDescent="0.2">
      <c r="C574" s="720"/>
      <c r="D574" s="721"/>
      <c r="E574" s="721"/>
      <c r="F574" s="721"/>
      <c r="G574" s="721"/>
      <c r="H574" s="721"/>
      <c r="I574" s="721"/>
      <c r="J574" s="721"/>
      <c r="K574" s="721"/>
      <c r="L574" s="721"/>
      <c r="M574" s="721"/>
      <c r="N574" s="722"/>
    </row>
    <row r="575" spans="3:14" x14ac:dyDescent="0.2">
      <c r="C575" s="720"/>
      <c r="D575" s="721"/>
      <c r="E575" s="721"/>
      <c r="F575" s="721"/>
      <c r="G575" s="721"/>
      <c r="H575" s="721"/>
      <c r="I575" s="721"/>
      <c r="J575" s="721"/>
      <c r="K575" s="721"/>
      <c r="L575" s="721"/>
      <c r="M575" s="721"/>
      <c r="N575" s="722"/>
    </row>
    <row r="576" spans="3:14" x14ac:dyDescent="0.2">
      <c r="C576" s="723"/>
      <c r="D576" s="724"/>
      <c r="E576" s="724"/>
      <c r="F576" s="724"/>
      <c r="G576" s="724"/>
      <c r="H576" s="724"/>
      <c r="I576" s="724"/>
      <c r="J576" s="724"/>
      <c r="K576" s="724"/>
      <c r="L576" s="724"/>
      <c r="M576" s="724"/>
      <c r="N576" s="725"/>
    </row>
    <row r="577" spans="6:11" x14ac:dyDescent="0.2">
      <c r="F577" s="368"/>
      <c r="G577" s="368"/>
      <c r="H577" s="368"/>
      <c r="I577" s="368"/>
      <c r="J577" s="368"/>
      <c r="K577" s="368"/>
    </row>
    <row r="578" spans="6:11" x14ac:dyDescent="0.2">
      <c r="F578" s="368"/>
      <c r="G578" s="368"/>
      <c r="H578" s="368"/>
      <c r="I578" s="368"/>
      <c r="J578" s="368"/>
      <c r="K578" s="368"/>
    </row>
    <row r="579" spans="6:11" x14ac:dyDescent="0.2">
      <c r="F579" s="368"/>
      <c r="G579" s="368"/>
      <c r="H579" s="368"/>
      <c r="I579" s="368"/>
      <c r="J579" s="368"/>
      <c r="K579" s="368"/>
    </row>
    <row r="580" spans="6:11" x14ac:dyDescent="0.2">
      <c r="F580" s="368"/>
      <c r="G580" s="368"/>
      <c r="H580" s="368"/>
      <c r="I580" s="368"/>
      <c r="J580" s="368"/>
      <c r="K580" s="368"/>
    </row>
    <row r="581" spans="6:11" x14ac:dyDescent="0.2">
      <c r="F581" s="368"/>
      <c r="G581" s="368"/>
      <c r="H581" s="368"/>
      <c r="I581" s="368"/>
      <c r="J581" s="368"/>
      <c r="K581" s="368"/>
    </row>
    <row r="582" spans="6:11" x14ac:dyDescent="0.2">
      <c r="F582" s="368"/>
      <c r="G582" s="368"/>
      <c r="H582" s="368"/>
      <c r="I582" s="368"/>
      <c r="J582" s="368"/>
      <c r="K582" s="368"/>
    </row>
    <row r="583" spans="6:11" x14ac:dyDescent="0.2">
      <c r="F583" s="368"/>
      <c r="G583" s="368"/>
      <c r="H583" s="368"/>
      <c r="I583" s="368"/>
      <c r="J583" s="368"/>
      <c r="K583" s="368"/>
    </row>
    <row r="584" spans="6:11" x14ac:dyDescent="0.2">
      <c r="F584" s="368"/>
      <c r="G584" s="368"/>
      <c r="H584" s="368"/>
      <c r="I584" s="368"/>
      <c r="J584" s="368"/>
      <c r="K584" s="368"/>
    </row>
    <row r="585" spans="6:11" x14ac:dyDescent="0.2">
      <c r="F585" s="368"/>
      <c r="G585" s="368"/>
      <c r="H585" s="368"/>
      <c r="I585" s="368"/>
      <c r="J585" s="368"/>
      <c r="K585" s="368"/>
    </row>
    <row r="586" spans="6:11" x14ac:dyDescent="0.2">
      <c r="F586" s="368"/>
      <c r="G586" s="368"/>
      <c r="H586" s="368"/>
      <c r="I586" s="368"/>
      <c r="J586" s="368"/>
      <c r="K586" s="368"/>
    </row>
    <row r="587" spans="6:11" x14ac:dyDescent="0.2">
      <c r="F587" s="368"/>
      <c r="G587" s="368"/>
      <c r="H587" s="368"/>
      <c r="I587" s="368"/>
      <c r="J587" s="368"/>
      <c r="K587" s="368"/>
    </row>
    <row r="588" spans="6:11" x14ac:dyDescent="0.2">
      <c r="F588" s="368"/>
      <c r="G588" s="368"/>
      <c r="H588" s="368"/>
      <c r="I588" s="368"/>
      <c r="J588" s="368"/>
      <c r="K588" s="368"/>
    </row>
    <row r="589" spans="6:11" x14ac:dyDescent="0.2">
      <c r="F589" s="368"/>
      <c r="G589" s="368"/>
      <c r="H589" s="368"/>
      <c r="I589" s="368"/>
      <c r="J589" s="368"/>
      <c r="K589" s="368"/>
    </row>
    <row r="590" spans="6:11" x14ac:dyDescent="0.2">
      <c r="F590" s="368" t="s">
        <v>193</v>
      </c>
      <c r="G590" s="368"/>
      <c r="H590" s="368"/>
      <c r="I590" s="368"/>
      <c r="J590" s="368"/>
      <c r="K590" s="368" t="s">
        <v>72</v>
      </c>
    </row>
    <row r="591" spans="6:11" x14ac:dyDescent="0.2">
      <c r="F591" s="368" t="s">
        <v>194</v>
      </c>
      <c r="G591" s="368"/>
      <c r="H591" s="368"/>
      <c r="I591" s="368"/>
      <c r="J591" s="368"/>
      <c r="K591" s="368"/>
    </row>
    <row r="592" spans="6:11" x14ac:dyDescent="0.2">
      <c r="F592" s="368" t="s">
        <v>195</v>
      </c>
      <c r="G592" s="368"/>
      <c r="H592" s="368"/>
      <c r="I592" s="368"/>
      <c r="J592" s="368"/>
      <c r="K592" s="368"/>
    </row>
    <row r="593" spans="6:11" x14ac:dyDescent="0.2">
      <c r="F593" s="368" t="s">
        <v>196</v>
      </c>
      <c r="G593" s="368"/>
      <c r="H593" s="368"/>
      <c r="I593" s="368"/>
      <c r="J593" s="368"/>
      <c r="K593" s="368"/>
    </row>
    <row r="594" spans="6:11" x14ac:dyDescent="0.2">
      <c r="F594" s="368" t="s">
        <v>197</v>
      </c>
      <c r="G594" s="368"/>
      <c r="H594" s="368"/>
      <c r="I594" s="368"/>
      <c r="J594" s="368"/>
      <c r="K594" s="368"/>
    </row>
    <row r="595" spans="6:11" x14ac:dyDescent="0.2">
      <c r="F595" s="368" t="s">
        <v>198</v>
      </c>
      <c r="G595" s="368"/>
      <c r="H595" s="368"/>
      <c r="I595" s="368"/>
      <c r="J595" s="368"/>
      <c r="K595" s="368"/>
    </row>
    <row r="596" spans="6:11" x14ac:dyDescent="0.2">
      <c r="F596" s="368" t="s">
        <v>199</v>
      </c>
      <c r="G596" s="368"/>
      <c r="H596" s="368"/>
      <c r="I596" s="368"/>
      <c r="J596" s="368"/>
      <c r="K596" s="368"/>
    </row>
    <row r="597" spans="6:11" x14ac:dyDescent="0.2">
      <c r="F597" s="368" t="s">
        <v>200</v>
      </c>
      <c r="G597" s="368"/>
      <c r="H597" s="368"/>
      <c r="I597" s="368"/>
      <c r="J597" s="368"/>
      <c r="K597" s="368"/>
    </row>
    <row r="598" spans="6:11" x14ac:dyDescent="0.2">
      <c r="F598" s="368" t="s">
        <v>201</v>
      </c>
      <c r="G598" s="368"/>
      <c r="H598" s="368"/>
      <c r="I598" s="368"/>
      <c r="J598" s="368"/>
      <c r="K598" s="368"/>
    </row>
    <row r="599" spans="6:11" x14ac:dyDescent="0.2">
      <c r="F599" s="368" t="s">
        <v>1</v>
      </c>
      <c r="G599" s="368"/>
      <c r="H599" s="368"/>
      <c r="I599" s="368"/>
      <c r="J599" s="368"/>
      <c r="K599" s="368"/>
    </row>
    <row r="600" spans="6:11" x14ac:dyDescent="0.2">
      <c r="F600" s="368" t="s">
        <v>2</v>
      </c>
      <c r="G600" s="368"/>
      <c r="H600" s="368"/>
      <c r="I600" s="368"/>
      <c r="J600" s="368"/>
      <c r="K600" s="368"/>
    </row>
    <row r="601" spans="6:11" x14ac:dyDescent="0.2">
      <c r="F601" s="368" t="s">
        <v>3</v>
      </c>
      <c r="G601" s="368"/>
      <c r="H601" s="368"/>
      <c r="I601" s="368"/>
      <c r="J601" s="368"/>
      <c r="K601" s="368"/>
    </row>
    <row r="602" spans="6:11" x14ac:dyDescent="0.2">
      <c r="F602" s="368" t="s">
        <v>4</v>
      </c>
      <c r="G602" s="368"/>
      <c r="H602" s="368"/>
      <c r="I602" s="368"/>
      <c r="J602" s="368"/>
      <c r="K602" s="368"/>
    </row>
    <row r="603" spans="6:11" x14ac:dyDescent="0.2">
      <c r="F603" s="368" t="s">
        <v>5</v>
      </c>
      <c r="G603" s="368"/>
      <c r="H603" s="368"/>
      <c r="I603" s="368"/>
      <c r="J603" s="368"/>
      <c r="K603" s="368"/>
    </row>
    <row r="604" spans="6:11" x14ac:dyDescent="0.2">
      <c r="F604" s="368" t="s">
        <v>6</v>
      </c>
      <c r="G604" s="368"/>
      <c r="H604" s="368"/>
      <c r="I604" s="368"/>
      <c r="J604" s="368"/>
      <c r="K604" s="368"/>
    </row>
    <row r="605" spans="6:11" x14ac:dyDescent="0.2">
      <c r="F605" s="368" t="s">
        <v>7</v>
      </c>
      <c r="G605" s="368"/>
      <c r="H605" s="368"/>
      <c r="I605" s="368"/>
      <c r="J605" s="368"/>
      <c r="K605" s="368"/>
    </row>
    <row r="606" spans="6:11" x14ac:dyDescent="0.2">
      <c r="F606" s="368" t="s">
        <v>8</v>
      </c>
      <c r="G606" s="368"/>
      <c r="H606" s="368"/>
      <c r="I606" s="368"/>
      <c r="J606" s="368"/>
      <c r="K606" s="368"/>
    </row>
    <row r="607" spans="6:11" x14ac:dyDescent="0.2">
      <c r="F607" s="368" t="s">
        <v>9</v>
      </c>
      <c r="G607" s="368"/>
      <c r="H607" s="368"/>
      <c r="I607" s="368"/>
      <c r="J607" s="368"/>
      <c r="K607" s="368"/>
    </row>
    <row r="608" spans="6:11" x14ac:dyDescent="0.2">
      <c r="F608" s="368" t="s">
        <v>10</v>
      </c>
      <c r="G608" s="368"/>
      <c r="H608" s="368"/>
      <c r="I608" s="368"/>
      <c r="J608" s="368"/>
      <c r="K608" s="368"/>
    </row>
    <row r="609" spans="6:11" x14ac:dyDescent="0.2">
      <c r="F609" s="368" t="s">
        <v>11</v>
      </c>
      <c r="G609" s="368"/>
      <c r="H609" s="368"/>
      <c r="I609" s="368"/>
      <c r="J609" s="368"/>
      <c r="K609" s="368"/>
    </row>
    <row r="610" spans="6:11" x14ac:dyDescent="0.2">
      <c r="F610" s="368" t="s">
        <v>12</v>
      </c>
      <c r="G610" s="368"/>
      <c r="H610" s="368"/>
      <c r="I610" s="368"/>
      <c r="J610" s="368"/>
      <c r="K610" s="368"/>
    </row>
    <row r="611" spans="6:11" x14ac:dyDescent="0.2">
      <c r="F611" s="368" t="s">
        <v>13</v>
      </c>
      <c r="G611" s="368"/>
      <c r="H611" s="368"/>
      <c r="I611" s="368"/>
      <c r="J611" s="368"/>
      <c r="K611" s="368"/>
    </row>
    <row r="612" spans="6:11" x14ac:dyDescent="0.2">
      <c r="F612" s="368" t="s">
        <v>14</v>
      </c>
      <c r="G612" s="368"/>
      <c r="H612" s="368"/>
      <c r="I612" s="368"/>
      <c r="J612" s="368"/>
      <c r="K612" s="368"/>
    </row>
    <row r="613" spans="6:11" x14ac:dyDescent="0.2">
      <c r="F613" s="368" t="s">
        <v>15</v>
      </c>
      <c r="G613" s="368"/>
      <c r="H613" s="368"/>
      <c r="I613" s="368"/>
      <c r="J613" s="368"/>
      <c r="K613" s="368"/>
    </row>
    <row r="614" spans="6:11" x14ac:dyDescent="0.2">
      <c r="F614" s="368" t="s">
        <v>16</v>
      </c>
      <c r="G614" s="368"/>
      <c r="H614" s="368"/>
      <c r="I614" s="368"/>
      <c r="J614" s="368"/>
      <c r="K614" s="368"/>
    </row>
    <row r="615" spans="6:11" x14ac:dyDescent="0.2">
      <c r="F615" s="368" t="s">
        <v>17</v>
      </c>
      <c r="G615" s="368"/>
      <c r="H615" s="368"/>
      <c r="I615" s="368"/>
      <c r="J615" s="368"/>
      <c r="K615" s="368"/>
    </row>
    <row r="616" spans="6:11" x14ac:dyDescent="0.2">
      <c r="F616" s="368" t="s">
        <v>18</v>
      </c>
      <c r="G616" s="368"/>
      <c r="H616" s="368"/>
      <c r="I616" s="368"/>
      <c r="J616" s="368"/>
      <c r="K616" s="368"/>
    </row>
    <row r="617" spans="6:11" x14ac:dyDescent="0.2">
      <c r="F617" s="368" t="s">
        <v>19</v>
      </c>
      <c r="G617" s="368"/>
      <c r="H617" s="368"/>
      <c r="I617" s="368"/>
      <c r="J617" s="368"/>
      <c r="K617" s="368"/>
    </row>
    <row r="618" spans="6:11" x14ac:dyDescent="0.2">
      <c r="F618" s="368" t="s">
        <v>20</v>
      </c>
      <c r="G618" s="368"/>
      <c r="H618" s="368"/>
      <c r="I618" s="368"/>
      <c r="J618" s="368"/>
      <c r="K618" s="368"/>
    </row>
    <row r="619" spans="6:11" x14ac:dyDescent="0.2">
      <c r="F619" s="368" t="s">
        <v>21</v>
      </c>
      <c r="G619" s="368"/>
      <c r="H619" s="368"/>
      <c r="I619" s="368"/>
      <c r="J619" s="368"/>
      <c r="K619" s="368"/>
    </row>
    <row r="620" spans="6:11" x14ac:dyDescent="0.2">
      <c r="F620" s="368" t="s">
        <v>22</v>
      </c>
      <c r="G620" s="368"/>
      <c r="H620" s="368"/>
      <c r="I620" s="368"/>
      <c r="J620" s="368"/>
      <c r="K620" s="368"/>
    </row>
    <row r="621" spans="6:11" x14ac:dyDescent="0.2">
      <c r="F621" s="368" t="s">
        <v>23</v>
      </c>
      <c r="G621" s="368"/>
      <c r="H621" s="368"/>
      <c r="I621" s="368"/>
      <c r="J621" s="368"/>
      <c r="K621" s="368"/>
    </row>
    <row r="622" spans="6:11" x14ac:dyDescent="0.2">
      <c r="F622" s="368" t="s">
        <v>24</v>
      </c>
      <c r="G622" s="368"/>
      <c r="H622" s="368"/>
      <c r="I622" s="368"/>
      <c r="J622" s="368"/>
      <c r="K622" s="368"/>
    </row>
    <row r="623" spans="6:11" x14ac:dyDescent="0.2">
      <c r="F623" s="368" t="s">
        <v>25</v>
      </c>
      <c r="G623" s="368"/>
      <c r="H623" s="368"/>
      <c r="I623" s="368"/>
      <c r="J623" s="368"/>
      <c r="K623" s="368"/>
    </row>
    <row r="624" spans="6:11" x14ac:dyDescent="0.2">
      <c r="F624" s="368" t="s">
        <v>26</v>
      </c>
      <c r="G624" s="368"/>
      <c r="H624" s="368"/>
      <c r="I624" s="368"/>
      <c r="J624" s="368"/>
      <c r="K624" s="368"/>
    </row>
    <row r="625" spans="6:11" x14ac:dyDescent="0.2">
      <c r="F625" s="368" t="s">
        <v>27</v>
      </c>
      <c r="G625" s="368"/>
      <c r="H625" s="368"/>
      <c r="I625" s="368"/>
      <c r="J625" s="368"/>
      <c r="K625" s="368"/>
    </row>
    <row r="626" spans="6:11" x14ac:dyDescent="0.2">
      <c r="F626" s="368" t="s">
        <v>28</v>
      </c>
      <c r="G626" s="368"/>
      <c r="H626" s="368"/>
      <c r="I626" s="368"/>
      <c r="J626" s="368"/>
      <c r="K626" s="368"/>
    </row>
    <row r="627" spans="6:11" x14ac:dyDescent="0.2">
      <c r="F627" s="368" t="s">
        <v>29</v>
      </c>
      <c r="G627" s="368"/>
      <c r="H627" s="368"/>
      <c r="I627" s="368"/>
      <c r="J627" s="368"/>
      <c r="K627" s="368"/>
    </row>
    <row r="628" spans="6:11" x14ac:dyDescent="0.2">
      <c r="F628" s="368" t="s">
        <v>30</v>
      </c>
      <c r="G628" s="368"/>
      <c r="H628" s="368"/>
      <c r="I628" s="368"/>
      <c r="J628" s="368"/>
      <c r="K628" s="368"/>
    </row>
    <row r="629" spans="6:11" x14ac:dyDescent="0.2">
      <c r="F629" s="368" t="s">
        <v>31</v>
      </c>
      <c r="G629" s="368"/>
      <c r="H629" s="368"/>
      <c r="I629" s="368"/>
      <c r="J629" s="368"/>
      <c r="K629" s="368"/>
    </row>
    <row r="630" spans="6:11" x14ac:dyDescent="0.2">
      <c r="F630" s="368" t="s">
        <v>32</v>
      </c>
      <c r="G630" s="368"/>
      <c r="H630" s="368"/>
      <c r="I630" s="368"/>
      <c r="J630" s="368"/>
      <c r="K630" s="368"/>
    </row>
    <row r="631" spans="6:11" x14ac:dyDescent="0.2">
      <c r="F631" s="368" t="s">
        <v>33</v>
      </c>
      <c r="G631" s="368"/>
      <c r="H631" s="368"/>
      <c r="I631" s="368"/>
      <c r="J631" s="368"/>
      <c r="K631" s="368"/>
    </row>
    <row r="632" spans="6:11" x14ac:dyDescent="0.2">
      <c r="F632" s="368" t="s">
        <v>34</v>
      </c>
      <c r="G632" s="368"/>
      <c r="H632" s="368"/>
      <c r="I632" s="368"/>
      <c r="J632" s="368"/>
      <c r="K632" s="368"/>
    </row>
    <row r="633" spans="6:11" x14ac:dyDescent="0.2">
      <c r="F633" s="368" t="s">
        <v>35</v>
      </c>
      <c r="G633" s="368"/>
      <c r="H633" s="368"/>
      <c r="I633" s="368"/>
      <c r="J633" s="368"/>
      <c r="K633" s="368"/>
    </row>
    <row r="634" spans="6:11" x14ac:dyDescent="0.2">
      <c r="F634" s="368" t="s">
        <v>36</v>
      </c>
      <c r="G634" s="368"/>
      <c r="H634" s="368"/>
      <c r="I634" s="368"/>
      <c r="J634" s="368"/>
      <c r="K634" s="368"/>
    </row>
    <row r="635" spans="6:11" x14ac:dyDescent="0.2">
      <c r="F635" s="368" t="s">
        <v>37</v>
      </c>
      <c r="G635" s="368"/>
      <c r="H635" s="368"/>
      <c r="I635" s="368"/>
      <c r="J635" s="368"/>
      <c r="K635" s="368"/>
    </row>
    <row r="636" spans="6:11" x14ac:dyDescent="0.2">
      <c r="F636" s="368" t="s">
        <v>38</v>
      </c>
      <c r="G636" s="368"/>
      <c r="H636" s="368"/>
      <c r="I636" s="368"/>
      <c r="J636" s="368"/>
      <c r="K636" s="368"/>
    </row>
    <row r="637" spans="6:11" x14ac:dyDescent="0.2">
      <c r="F637" s="368" t="s">
        <v>39</v>
      </c>
      <c r="G637" s="368"/>
      <c r="H637" s="368"/>
      <c r="I637" s="368"/>
      <c r="J637" s="368"/>
      <c r="K637" s="368"/>
    </row>
    <row r="638" spans="6:11" x14ac:dyDescent="0.2">
      <c r="F638" s="368" t="s">
        <v>40</v>
      </c>
      <c r="G638" s="368"/>
      <c r="H638" s="368"/>
      <c r="I638" s="368"/>
      <c r="J638" s="368"/>
      <c r="K638" s="368"/>
    </row>
    <row r="639" spans="6:11" x14ac:dyDescent="0.2">
      <c r="F639" s="368" t="s">
        <v>41</v>
      </c>
      <c r="G639" s="368"/>
      <c r="H639" s="368"/>
      <c r="I639" s="368"/>
      <c r="J639" s="368"/>
      <c r="K639" s="368"/>
    </row>
    <row r="640" spans="6:11" x14ac:dyDescent="0.2">
      <c r="F640" s="368" t="s">
        <v>42</v>
      </c>
      <c r="G640" s="368"/>
      <c r="H640" s="368"/>
      <c r="I640" s="368"/>
      <c r="J640" s="368"/>
      <c r="K640" s="368"/>
    </row>
    <row r="641" spans="6:11" x14ac:dyDescent="0.2">
      <c r="F641" s="368" t="s">
        <v>43</v>
      </c>
      <c r="G641" s="368"/>
      <c r="H641" s="368"/>
      <c r="I641" s="368"/>
      <c r="J641" s="368"/>
      <c r="K641" s="368"/>
    </row>
    <row r="642" spans="6:11" x14ac:dyDescent="0.2">
      <c r="F642" s="368" t="s">
        <v>44</v>
      </c>
      <c r="G642" s="368"/>
      <c r="H642" s="368"/>
      <c r="I642" s="368"/>
      <c r="J642" s="368"/>
      <c r="K642" s="368"/>
    </row>
    <row r="643" spans="6:11" x14ac:dyDescent="0.2">
      <c r="F643" s="368" t="s">
        <v>45</v>
      </c>
      <c r="G643" s="368"/>
      <c r="H643" s="368"/>
      <c r="I643" s="368"/>
      <c r="J643" s="368"/>
      <c r="K643" s="368"/>
    </row>
    <row r="644" spans="6:11" x14ac:dyDescent="0.2">
      <c r="F644" s="368" t="s">
        <v>46</v>
      </c>
      <c r="G644" s="368"/>
      <c r="H644" s="368"/>
      <c r="I644" s="368"/>
      <c r="J644" s="368"/>
      <c r="K644" s="368"/>
    </row>
    <row r="645" spans="6:11" x14ac:dyDescent="0.2">
      <c r="F645" s="368" t="s">
        <v>47</v>
      </c>
      <c r="G645" s="368"/>
      <c r="H645" s="368"/>
      <c r="I645" s="368"/>
      <c r="J645" s="368"/>
      <c r="K645" s="368"/>
    </row>
    <row r="646" spans="6:11" x14ac:dyDescent="0.2">
      <c r="F646" s="368" t="s">
        <v>48</v>
      </c>
      <c r="G646" s="368"/>
      <c r="H646" s="368"/>
      <c r="I646" s="368"/>
      <c r="J646" s="368"/>
      <c r="K646" s="368"/>
    </row>
    <row r="647" spans="6:11" x14ac:dyDescent="0.2">
      <c r="F647" s="368" t="s">
        <v>49</v>
      </c>
      <c r="G647" s="368"/>
      <c r="H647" s="368"/>
      <c r="I647" s="368"/>
      <c r="J647" s="368"/>
      <c r="K647" s="368"/>
    </row>
    <row r="648" spans="6:11" x14ac:dyDescent="0.2">
      <c r="F648" s="368" t="s">
        <v>50</v>
      </c>
      <c r="G648" s="368"/>
      <c r="H648" s="368"/>
      <c r="I648" s="368"/>
      <c r="J648" s="368"/>
      <c r="K648" s="368"/>
    </row>
    <row r="649" spans="6:11" x14ac:dyDescent="0.2">
      <c r="F649" s="368" t="s">
        <v>51</v>
      </c>
      <c r="G649" s="368"/>
      <c r="H649" s="368"/>
      <c r="I649" s="368"/>
      <c r="J649" s="368"/>
      <c r="K649" s="368"/>
    </row>
    <row r="650" spans="6:11" x14ac:dyDescent="0.2">
      <c r="F650" s="368" t="s">
        <v>52</v>
      </c>
      <c r="G650" s="368"/>
      <c r="H650" s="368"/>
      <c r="I650" s="368"/>
      <c r="J650" s="368"/>
      <c r="K650" s="368"/>
    </row>
    <row r="651" spans="6:11" x14ac:dyDescent="0.2">
      <c r="F651" s="368" t="s">
        <v>53</v>
      </c>
      <c r="G651" s="368"/>
      <c r="H651" s="368"/>
      <c r="I651" s="368"/>
      <c r="J651" s="368"/>
      <c r="K651" s="368"/>
    </row>
    <row r="652" spans="6:11" x14ac:dyDescent="0.2">
      <c r="F652" s="368" t="s">
        <v>54</v>
      </c>
      <c r="G652" s="368"/>
      <c r="H652" s="368"/>
      <c r="I652" s="368"/>
      <c r="J652" s="368"/>
      <c r="K652" s="368"/>
    </row>
    <row r="653" spans="6:11" x14ac:dyDescent="0.2">
      <c r="F653" s="368" t="s">
        <v>55</v>
      </c>
      <c r="G653" s="368"/>
      <c r="H653" s="368"/>
      <c r="I653" s="368"/>
      <c r="J653" s="368"/>
      <c r="K653" s="368"/>
    </row>
    <row r="654" spans="6:11" x14ac:dyDescent="0.2">
      <c r="F654" s="368" t="s">
        <v>56</v>
      </c>
      <c r="G654" s="368"/>
      <c r="H654" s="368"/>
      <c r="I654" s="368"/>
      <c r="J654" s="368"/>
      <c r="K654" s="368"/>
    </row>
    <row r="655" spans="6:11" x14ac:dyDescent="0.2">
      <c r="F655" s="368" t="s">
        <v>57</v>
      </c>
      <c r="G655" s="368"/>
      <c r="H655" s="368"/>
      <c r="I655" s="368"/>
      <c r="J655" s="368"/>
      <c r="K655" s="368"/>
    </row>
    <row r="656" spans="6:11" x14ac:dyDescent="0.2">
      <c r="F656" s="368" t="s">
        <v>58</v>
      </c>
      <c r="G656" s="368"/>
      <c r="H656" s="368"/>
      <c r="I656" s="368"/>
      <c r="J656" s="368"/>
      <c r="K656" s="368"/>
    </row>
    <row r="657" spans="6:11" x14ac:dyDescent="0.2">
      <c r="F657" s="368" t="s">
        <v>59</v>
      </c>
      <c r="G657" s="368"/>
      <c r="H657" s="368"/>
      <c r="I657" s="368"/>
      <c r="J657" s="368"/>
      <c r="K657" s="368"/>
    </row>
    <row r="658" spans="6:11" x14ac:dyDescent="0.2">
      <c r="F658" s="368" t="s">
        <v>60</v>
      </c>
      <c r="G658" s="368"/>
      <c r="H658" s="368"/>
      <c r="I658" s="368"/>
      <c r="J658" s="368"/>
      <c r="K658" s="368"/>
    </row>
    <row r="659" spans="6:11" x14ac:dyDescent="0.2">
      <c r="F659" s="368" t="s">
        <v>61</v>
      </c>
      <c r="G659" s="368"/>
      <c r="H659" s="368"/>
      <c r="I659" s="368"/>
      <c r="J659" s="368"/>
      <c r="K659" s="368"/>
    </row>
    <row r="660" spans="6:11" x14ac:dyDescent="0.2">
      <c r="F660" s="368" t="s">
        <v>62</v>
      </c>
      <c r="G660" s="368"/>
      <c r="H660" s="368"/>
      <c r="I660" s="368"/>
      <c r="J660" s="368"/>
      <c r="K660" s="368"/>
    </row>
    <row r="661" spans="6:11" x14ac:dyDescent="0.2">
      <c r="F661" s="368" t="s">
        <v>63</v>
      </c>
      <c r="G661" s="368"/>
      <c r="H661" s="368"/>
      <c r="I661" s="368"/>
      <c r="J661" s="368"/>
      <c r="K661" s="368"/>
    </row>
    <row r="662" spans="6:11" x14ac:dyDescent="0.2">
      <c r="F662" s="368" t="s">
        <v>64</v>
      </c>
      <c r="G662" s="368"/>
      <c r="H662" s="368"/>
      <c r="I662" s="368"/>
      <c r="J662" s="368"/>
      <c r="K662" s="368"/>
    </row>
    <row r="663" spans="6:11" x14ac:dyDescent="0.2">
      <c r="F663" s="368" t="s">
        <v>65</v>
      </c>
      <c r="G663" s="368"/>
      <c r="H663" s="368"/>
      <c r="I663" s="368"/>
      <c r="J663" s="368"/>
      <c r="K663" s="368"/>
    </row>
    <row r="664" spans="6:11" x14ac:dyDescent="0.2">
      <c r="F664" s="368" t="s">
        <v>66</v>
      </c>
      <c r="G664" s="368"/>
      <c r="H664" s="368"/>
      <c r="I664" s="368"/>
      <c r="J664" s="368"/>
      <c r="K664" s="368"/>
    </row>
    <row r="665" spans="6:11" x14ac:dyDescent="0.2">
      <c r="F665" s="368" t="s">
        <v>67</v>
      </c>
      <c r="G665" s="368"/>
      <c r="H665" s="368"/>
      <c r="I665" s="368"/>
      <c r="J665" s="368"/>
      <c r="K665" s="368"/>
    </row>
    <row r="666" spans="6:11" x14ac:dyDescent="0.2">
      <c r="F666" s="368" t="s">
        <v>68</v>
      </c>
      <c r="G666" s="368"/>
      <c r="H666" s="368"/>
      <c r="I666" s="368"/>
      <c r="J666" s="368"/>
      <c r="K666" s="368"/>
    </row>
    <row r="667" spans="6:11" x14ac:dyDescent="0.2">
      <c r="F667" s="368" t="s">
        <v>69</v>
      </c>
      <c r="G667" s="368"/>
      <c r="H667" s="368"/>
      <c r="I667" s="368"/>
      <c r="J667" s="368"/>
      <c r="K667" s="368"/>
    </row>
    <row r="668" spans="6:11" x14ac:dyDescent="0.2">
      <c r="F668" s="368" t="s">
        <v>70</v>
      </c>
      <c r="G668" s="368"/>
      <c r="H668" s="368"/>
      <c r="I668" s="368"/>
      <c r="J668" s="368"/>
      <c r="K668" s="368"/>
    </row>
  </sheetData>
  <mergeCells count="41">
    <mergeCell ref="C492:N509"/>
    <mergeCell ref="C349:N403"/>
    <mergeCell ref="C446:N456"/>
    <mergeCell ref="C407:N444"/>
    <mergeCell ref="C514:N535"/>
    <mergeCell ref="C538:N563"/>
    <mergeCell ref="C570:N576"/>
    <mergeCell ref="C13:N47"/>
    <mergeCell ref="C180:N232"/>
    <mergeCell ref="C235:N253"/>
    <mergeCell ref="C294:N317"/>
    <mergeCell ref="C256:N287"/>
    <mergeCell ref="C461:N489"/>
    <mergeCell ref="D131:E131"/>
    <mergeCell ref="D133:E133"/>
    <mergeCell ref="D135:E135"/>
    <mergeCell ref="D137:E137"/>
    <mergeCell ref="E102:I102"/>
    <mergeCell ref="E104:I104"/>
    <mergeCell ref="E106:I106"/>
    <mergeCell ref="E108:I108"/>
    <mergeCell ref="C124:K126"/>
    <mergeCell ref="D129:E129"/>
    <mergeCell ref="E90:I90"/>
    <mergeCell ref="E92:I92"/>
    <mergeCell ref="E94:I94"/>
    <mergeCell ref="E96:I96"/>
    <mergeCell ref="E98:I98"/>
    <mergeCell ref="E100:I100"/>
    <mergeCell ref="E110:I110"/>
    <mergeCell ref="E88:I88"/>
    <mergeCell ref="C8:F8"/>
    <mergeCell ref="D68:M69"/>
    <mergeCell ref="E72:I72"/>
    <mergeCell ref="E74:I74"/>
    <mergeCell ref="E76:I76"/>
    <mergeCell ref="E78:I78"/>
    <mergeCell ref="E80:I80"/>
    <mergeCell ref="E82:I82"/>
    <mergeCell ref="E84:I84"/>
    <mergeCell ref="E86:I86"/>
  </mergeCells>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J9" sqref="J9"/>
    </sheetView>
  </sheetViews>
  <sheetFormatPr defaultColWidth="9.33203125" defaultRowHeight="11.25" x14ac:dyDescent="0.2"/>
  <cols>
    <col min="1" max="4" width="3.5" style="1" customWidth="1"/>
    <col min="5" max="16384" width="9.33203125" style="1"/>
  </cols>
  <sheetData>
    <row r="1" spans="1:16" s="14" customFormat="1" ht="12.75" x14ac:dyDescent="0.2">
      <c r="A1" s="162"/>
      <c r="B1" s="162"/>
    </row>
    <row r="2" spans="1:16" s="14" customFormat="1" ht="12.75" x14ac:dyDescent="0.2">
      <c r="A2" s="162"/>
      <c r="B2" s="162"/>
      <c r="C2" s="177"/>
      <c r="F2" s="177" t="s">
        <v>267</v>
      </c>
    </row>
    <row r="3" spans="1:16" s="14" customFormat="1" ht="12.75" x14ac:dyDescent="0.2">
      <c r="C3" s="178"/>
      <c r="F3" s="178" t="s">
        <v>0</v>
      </c>
    </row>
    <row r="4" spans="1:16" s="14" customFormat="1" ht="22.5" x14ac:dyDescent="0.2">
      <c r="C4" s="178"/>
      <c r="F4" s="346" t="s">
        <v>304</v>
      </c>
    </row>
    <row r="5" spans="1:16" s="138" customFormat="1" ht="17.25" customHeight="1" x14ac:dyDescent="0.2"/>
    <row r="8" spans="1:16" ht="18" x14ac:dyDescent="0.2">
      <c r="B8" s="2" t="s">
        <v>305</v>
      </c>
    </row>
    <row r="13" spans="1:16" ht="12" thickBot="1" x14ac:dyDescent="0.25"/>
    <row r="14" spans="1:16" x14ac:dyDescent="0.2">
      <c r="E14" s="459"/>
      <c r="F14" s="460"/>
      <c r="G14" s="460"/>
      <c r="H14" s="460"/>
      <c r="I14" s="460"/>
      <c r="J14" s="460"/>
      <c r="K14" s="460"/>
      <c r="L14" s="460"/>
      <c r="M14" s="460"/>
      <c r="N14" s="460"/>
      <c r="O14" s="460"/>
      <c r="P14" s="461"/>
    </row>
    <row r="15" spans="1:16" x14ac:dyDescent="0.2">
      <c r="E15" s="462"/>
      <c r="F15" s="260"/>
      <c r="G15" s="260"/>
      <c r="H15" s="260"/>
      <c r="I15" s="260"/>
      <c r="J15" s="260"/>
      <c r="K15" s="260"/>
      <c r="L15" s="260"/>
      <c r="M15" s="260"/>
      <c r="N15" s="260"/>
      <c r="O15" s="260"/>
      <c r="P15" s="463"/>
    </row>
    <row r="16" spans="1:16" x14ac:dyDescent="0.2">
      <c r="E16" s="462"/>
      <c r="F16" s="260"/>
      <c r="G16" s="260"/>
      <c r="H16" s="260"/>
      <c r="I16" s="260"/>
      <c r="J16" s="260"/>
      <c r="K16" s="260"/>
      <c r="L16" s="260"/>
      <c r="M16" s="260"/>
      <c r="N16" s="260"/>
      <c r="O16" s="260"/>
      <c r="P16" s="463"/>
    </row>
    <row r="17" spans="1:16" ht="12.75" x14ac:dyDescent="0.2">
      <c r="D17" s="6"/>
      <c r="E17" s="24" t="s">
        <v>306</v>
      </c>
      <c r="F17" s="14"/>
      <c r="G17" s="14"/>
      <c r="H17" s="14"/>
      <c r="I17" s="14"/>
      <c r="J17" s="14"/>
      <c r="K17" s="14"/>
      <c r="L17" s="14"/>
      <c r="M17" s="14"/>
      <c r="N17" s="14"/>
      <c r="O17" s="14"/>
      <c r="P17" s="31"/>
    </row>
    <row r="18" spans="1:16" ht="12.75" x14ac:dyDescent="0.2">
      <c r="D18" s="6"/>
      <c r="E18" s="462"/>
      <c r="F18" s="14"/>
      <c r="G18" s="14"/>
      <c r="H18" s="14"/>
      <c r="I18" s="14"/>
      <c r="J18" s="14"/>
      <c r="K18" s="14"/>
      <c r="L18" s="14"/>
      <c r="M18" s="14"/>
      <c r="N18" s="14"/>
      <c r="O18" s="14"/>
      <c r="P18" s="31"/>
    </row>
    <row r="19" spans="1:16" ht="12.75" x14ac:dyDescent="0.2">
      <c r="D19" s="6"/>
      <c r="E19" s="13"/>
      <c r="F19" s="14"/>
      <c r="G19" s="14"/>
      <c r="H19" s="14"/>
      <c r="I19" s="14"/>
      <c r="J19" s="14"/>
      <c r="K19" s="14"/>
      <c r="L19" s="14"/>
      <c r="M19" s="14"/>
      <c r="N19" s="14"/>
      <c r="O19" s="14"/>
      <c r="P19" s="31"/>
    </row>
    <row r="20" spans="1:16" ht="12.75" x14ac:dyDescent="0.2">
      <c r="D20" s="6"/>
      <c r="E20" s="13"/>
      <c r="F20" s="14"/>
      <c r="G20" s="29" t="s">
        <v>307</v>
      </c>
      <c r="H20" s="743" t="s">
        <v>902</v>
      </c>
      <c r="I20" s="744"/>
      <c r="J20" s="744"/>
      <c r="K20" s="744"/>
      <c r="L20" s="744"/>
      <c r="M20" s="744"/>
      <c r="N20" s="745"/>
      <c r="O20" s="14"/>
      <c r="P20" s="31"/>
    </row>
    <row r="21" spans="1:16" ht="12.75" x14ac:dyDescent="0.2">
      <c r="D21" s="6"/>
      <c r="E21" s="13"/>
      <c r="F21" s="14"/>
      <c r="G21" s="29" t="s">
        <v>308</v>
      </c>
      <c r="H21" s="743" t="s">
        <v>903</v>
      </c>
      <c r="I21" s="744"/>
      <c r="J21" s="744"/>
      <c r="K21" s="744"/>
      <c r="L21" s="744"/>
      <c r="M21" s="744"/>
      <c r="N21" s="745"/>
      <c r="O21" s="14"/>
      <c r="P21" s="31"/>
    </row>
    <row r="22" spans="1:16" ht="12.75" x14ac:dyDescent="0.2">
      <c r="D22" s="6"/>
      <c r="E22" s="13"/>
      <c r="F22" s="14"/>
      <c r="G22" s="29" t="s">
        <v>309</v>
      </c>
      <c r="H22" s="743" t="s">
        <v>904</v>
      </c>
      <c r="I22" s="744"/>
      <c r="J22" s="744"/>
      <c r="K22" s="744"/>
      <c r="L22" s="744"/>
      <c r="M22" s="744"/>
      <c r="N22" s="745"/>
      <c r="O22" s="14"/>
      <c r="P22" s="31"/>
    </row>
    <row r="23" spans="1:16" ht="12.75" x14ac:dyDescent="0.2">
      <c r="D23" s="6"/>
      <c r="E23" s="13"/>
      <c r="F23" s="14"/>
      <c r="G23" s="29" t="s">
        <v>310</v>
      </c>
      <c r="H23" s="746" t="s">
        <v>905</v>
      </c>
      <c r="I23" s="744"/>
      <c r="J23" s="744"/>
      <c r="K23" s="744"/>
      <c r="L23" s="744"/>
      <c r="M23" s="744"/>
      <c r="N23" s="745"/>
      <c r="O23" s="14"/>
      <c r="P23" s="31"/>
    </row>
    <row r="24" spans="1:16" ht="12.75" x14ac:dyDescent="0.2">
      <c r="D24" s="6"/>
      <c r="E24" s="13"/>
      <c r="F24" s="14"/>
      <c r="G24" s="14"/>
      <c r="H24" s="14"/>
      <c r="I24" s="14"/>
      <c r="J24" s="14"/>
      <c r="K24" s="14"/>
      <c r="L24" s="14"/>
      <c r="M24" s="14"/>
      <c r="N24" s="14"/>
      <c r="O24" s="14"/>
      <c r="P24" s="31"/>
    </row>
    <row r="25" spans="1:16" ht="12.75" x14ac:dyDescent="0.2">
      <c r="D25" s="6"/>
      <c r="E25" s="13"/>
      <c r="F25" s="14"/>
      <c r="G25" s="14"/>
      <c r="H25" s="14"/>
      <c r="I25" s="14"/>
      <c r="J25" s="14"/>
      <c r="K25" s="14"/>
      <c r="L25" s="14"/>
      <c r="M25" s="14"/>
      <c r="N25" s="14"/>
      <c r="O25" s="14"/>
      <c r="P25" s="31"/>
    </row>
    <row r="26" spans="1:16" ht="12.75" x14ac:dyDescent="0.2">
      <c r="D26" s="6"/>
      <c r="E26" s="13"/>
      <c r="F26" s="14"/>
      <c r="G26" s="14"/>
      <c r="H26" s="14"/>
      <c r="I26" s="14"/>
      <c r="J26" s="14"/>
      <c r="K26" s="14"/>
      <c r="L26" s="14"/>
      <c r="M26" s="14"/>
      <c r="N26" s="14"/>
      <c r="O26" s="14"/>
      <c r="P26" s="31"/>
    </row>
    <row r="27" spans="1:16" ht="12.75" x14ac:dyDescent="0.2">
      <c r="D27" s="6"/>
      <c r="E27" s="13"/>
      <c r="F27" s="14"/>
      <c r="G27" s="14"/>
      <c r="H27" s="14"/>
      <c r="I27" s="14"/>
      <c r="J27" s="14"/>
      <c r="K27" s="14"/>
      <c r="L27" s="14"/>
      <c r="M27" s="14"/>
      <c r="N27" s="14"/>
      <c r="O27" s="14"/>
      <c r="P27" s="31"/>
    </row>
    <row r="28" spans="1:16" ht="13.5" thickBot="1" x14ac:dyDescent="0.25">
      <c r="A28" s="6"/>
      <c r="B28" s="6"/>
      <c r="C28" s="6"/>
      <c r="D28" s="6"/>
      <c r="E28" s="124"/>
      <c r="F28" s="263"/>
      <c r="G28" s="263"/>
      <c r="H28" s="263"/>
      <c r="I28" s="263"/>
      <c r="J28" s="263"/>
      <c r="K28" s="263"/>
      <c r="L28" s="263"/>
      <c r="M28" s="263"/>
      <c r="N28" s="263"/>
      <c r="O28" s="263"/>
      <c r="P28" s="129"/>
    </row>
    <row r="29" spans="1:16" ht="12.75" x14ac:dyDescent="0.2">
      <c r="A29" s="6"/>
      <c r="B29" s="6"/>
      <c r="C29" s="6"/>
      <c r="D29" s="6"/>
      <c r="E29" s="6"/>
      <c r="F29" s="6"/>
      <c r="G29" s="6"/>
      <c r="H29" s="6"/>
      <c r="I29" s="6"/>
      <c r="J29" s="6"/>
      <c r="K29" s="6"/>
      <c r="L29" s="6"/>
      <c r="M29" s="6"/>
      <c r="N29" s="6"/>
      <c r="O29" s="6"/>
      <c r="P29" s="6"/>
    </row>
    <row r="30" spans="1:16" ht="12.75" x14ac:dyDescent="0.2">
      <c r="A30" s="6"/>
      <c r="B30" s="6"/>
      <c r="C30" s="6"/>
      <c r="D30" s="6"/>
      <c r="E30" s="6"/>
      <c r="F30" s="6"/>
      <c r="G30" s="6"/>
      <c r="H30" s="6"/>
      <c r="I30" s="6"/>
      <c r="J30" s="6"/>
      <c r="K30" s="6"/>
      <c r="L30" s="6"/>
      <c r="M30" s="6"/>
      <c r="N30" s="6"/>
      <c r="O30" s="6"/>
      <c r="P30" s="6"/>
    </row>
    <row r="31" spans="1:16" ht="12.75" x14ac:dyDescent="0.2">
      <c r="A31" s="6"/>
      <c r="B31" s="6"/>
      <c r="C31" s="6"/>
      <c r="D31" s="6"/>
      <c r="E31" s="6"/>
      <c r="F31" s="6"/>
      <c r="G31" s="6"/>
      <c r="H31" s="6"/>
      <c r="I31" s="6"/>
      <c r="J31" s="6"/>
      <c r="K31" s="6"/>
      <c r="L31" s="6"/>
      <c r="M31" s="6"/>
      <c r="N31" s="6"/>
      <c r="O31" s="6"/>
    </row>
    <row r="32" spans="1:16" ht="12.75" x14ac:dyDescent="0.2">
      <c r="A32" s="6"/>
      <c r="B32" s="6"/>
      <c r="C32" s="6"/>
      <c r="D32" s="6"/>
      <c r="E32" s="6"/>
      <c r="F32" s="6"/>
      <c r="G32" s="6"/>
      <c r="H32" s="6"/>
      <c r="I32" s="6"/>
      <c r="J32" s="6"/>
      <c r="K32" s="6"/>
      <c r="L32" s="6"/>
      <c r="M32" s="6"/>
      <c r="N32" s="6"/>
      <c r="O32" s="6"/>
    </row>
  </sheetData>
  <mergeCells count="4">
    <mergeCell ref="H20:N20"/>
    <mergeCell ref="H21:N21"/>
    <mergeCell ref="H22:N22"/>
    <mergeCell ref="H23:N23"/>
  </mergeCells>
  <hyperlinks>
    <hyperlink ref="H2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3" customWidth="1"/>
    <col min="6" max="6" width="23.33203125" style="54" customWidth="1"/>
    <col min="7" max="7" width="68.83203125" style="92"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236</v>
      </c>
      <c r="H2" s="14"/>
    </row>
    <row r="3" spans="1:9" ht="16.350000000000001" customHeight="1" x14ac:dyDescent="0.2">
      <c r="B3" s="43" t="str">
        <f>'Revenue - Base - OPTIONAL'!B3</f>
        <v>Casey (C)</v>
      </c>
    </row>
    <row r="4" spans="1:9" ht="13.5" thickBot="1" x14ac:dyDescent="0.25">
      <c r="B4" s="645"/>
      <c r="C4" s="645"/>
      <c r="D4" s="645"/>
      <c r="E4" s="645"/>
    </row>
    <row r="5" spans="1:9" ht="6.75" customHeight="1" x14ac:dyDescent="0.2">
      <c r="C5" s="9"/>
      <c r="D5" s="10"/>
      <c r="E5" s="84"/>
      <c r="F5" s="55"/>
      <c r="G5" s="93"/>
      <c r="H5" s="55"/>
      <c r="I5" s="47"/>
    </row>
    <row r="6" spans="1:9" x14ac:dyDescent="0.2">
      <c r="C6" s="13"/>
      <c r="D6" s="14"/>
      <c r="E6" s="648" t="s">
        <v>71</v>
      </c>
      <c r="F6" s="649"/>
      <c r="G6" s="649"/>
      <c r="H6" s="650"/>
      <c r="I6" s="31"/>
    </row>
    <row r="7" spans="1:9" ht="6.75" customHeight="1" x14ac:dyDescent="0.2">
      <c r="C7" s="13"/>
      <c r="D7" s="14"/>
      <c r="E7" s="85"/>
      <c r="F7" s="56"/>
      <c r="G7" s="158"/>
      <c r="H7" s="56"/>
      <c r="I7" s="31"/>
    </row>
    <row r="8" spans="1:9" ht="25.5" x14ac:dyDescent="0.2">
      <c r="C8" s="13"/>
      <c r="D8" s="14"/>
      <c r="E8" s="65" t="s">
        <v>99</v>
      </c>
      <c r="F8" s="345" t="s">
        <v>122</v>
      </c>
      <c r="G8" s="91" t="s">
        <v>108</v>
      </c>
      <c r="H8" s="345" t="s">
        <v>97</v>
      </c>
      <c r="I8" s="31"/>
    </row>
    <row r="9" spans="1:9" ht="7.5" customHeight="1" x14ac:dyDescent="0.2">
      <c r="C9" s="13"/>
      <c r="D9" s="14"/>
      <c r="F9" s="57"/>
      <c r="I9" s="31"/>
    </row>
    <row r="10" spans="1:9" ht="19.5" customHeight="1" x14ac:dyDescent="0.2">
      <c r="C10" s="13"/>
      <c r="D10" s="19">
        <v>1</v>
      </c>
      <c r="E10" s="185" t="str">
        <f>IF(OR('Base Summary 2015-16'!E11="",'Base Summary 2015-16'!E11="[Enter service]"),"",'Base Summary 2015-16'!E11)</f>
        <v>Active Living Services</v>
      </c>
      <c r="F10" s="186" t="str">
        <f>IF(OR('Base Summary 2015-16'!F11="",'Base Summary 2015-16'!F11="[Select]"),"",'Base Summary 2015-16'!F11)</f>
        <v>EXTERNAL</v>
      </c>
      <c r="G10" s="399" t="str">
        <f>IF('Base Summary 2015-16'!G11="","",'Base Summary 2015-16'!G11)</f>
        <v>Improve participation by the community in active recreation opportunities and increase participation in sport, by ensuring local access to affordable, diverse and high quality sport and recreation facilities.</v>
      </c>
      <c r="H10" s="161"/>
      <c r="I10" s="31"/>
    </row>
    <row r="11" spans="1:9" s="87" customFormat="1" ht="19.5" customHeight="1" x14ac:dyDescent="0.2">
      <c r="C11" s="88"/>
      <c r="D11" s="89">
        <f>D10+1</f>
        <v>2</v>
      </c>
      <c r="E11" s="187" t="str">
        <f>IF(OR('Base Summary 2015-16'!E12="",'Base Summary 2015-16'!E12="[Enter service]"),"",'Base Summary 2015-16'!E12)</f>
        <v>Advocacy, Consultation and Community information</v>
      </c>
      <c r="F11" s="188" t="str">
        <f>IF(OR('Base Summary 2015-16'!F12="",'Base Summary 2015-16'!F12="[Select]"),"",'Base Summary 2015-16'!F12)</f>
        <v>EXTERNAL</v>
      </c>
      <c r="G11" s="400" t="str">
        <f>IF('Base Summary 2015-16'!G12="","",'Base Summary 2015-16'!G12)</f>
        <v>To advocate to  State and Federal Governments or other third parties on behalf of residents for improvements, services and funding.  Ensuring the views of the community are sought and used to inform Council's decision making, service planning and resource allocation.</v>
      </c>
      <c r="H11" s="109"/>
      <c r="I11" s="90"/>
    </row>
    <row r="12" spans="1:9" ht="19.5" customHeight="1" x14ac:dyDescent="0.2">
      <c r="C12" s="13"/>
      <c r="D12" s="19">
        <f>D11+1</f>
        <v>3</v>
      </c>
      <c r="E12" s="187" t="str">
        <f>IF(OR('Base Summary 2015-16'!E13="",'Base Summary 2015-16'!E13="[Enter service]"),"",'Base Summary 2015-16'!E13)</f>
        <v>Arts &amp; Events</v>
      </c>
      <c r="F12" s="188" t="str">
        <f>IF(OR('Base Summary 2015-16'!F13="",'Base Summary 2015-16'!F13="[Select]"),"",'Base Summary 2015-16'!F13)</f>
        <v>EXTERNAL</v>
      </c>
      <c r="G12" s="400" t="str">
        <f>IF('Base Summary 2015-16'!G13="","",'Base Summary 2015-16'!G13)</f>
        <v>Planning, delivery and evaluation of City of Casey major events and periodic mayoral events . The provision of support to community organised events and to Council officers in the delivery of other event functions such as official openings.</v>
      </c>
      <c r="H12" s="106"/>
      <c r="I12" s="31"/>
    </row>
    <row r="13" spans="1:9" ht="19.5" customHeight="1" x14ac:dyDescent="0.2">
      <c r="C13" s="13"/>
      <c r="D13" s="19">
        <f>D12+1</f>
        <v>4</v>
      </c>
      <c r="E13" s="187" t="str">
        <f>IF(OR('Base Summary 2015-16'!E14="",'Base Summary 2015-16'!E14="[Enter service]"),"",'Base Summary 2015-16'!E14)</f>
        <v>Asset Management</v>
      </c>
      <c r="F13" s="188" t="str">
        <f>IF(OR('Base Summary 2015-16'!F14="",'Base Summary 2015-16'!F14="[Select]"),"",'Base Summary 2015-16'!F14)</f>
        <v>INTERNAL</v>
      </c>
      <c r="G13" s="401" t="str">
        <f>IF('Base Summary 2015-16'!G14="","",'Base Summary 2015-16'!G14)</f>
        <v>Coordination of Council's Asset Management Plans including specific responsibilities to develop, manage and review the Roads and Paths Asset Management Plan.</v>
      </c>
      <c r="H13" s="106"/>
      <c r="I13" s="31"/>
    </row>
    <row r="14" spans="1:9" ht="19.5" customHeight="1" x14ac:dyDescent="0.2">
      <c r="C14" s="13"/>
      <c r="D14" s="19">
        <f>D13+1</f>
        <v>5</v>
      </c>
      <c r="E14" s="187" t="str">
        <f>IF(OR('Base Summary 2015-16'!E15="",'Base Summary 2015-16'!E15="[Enter service]"),"",'Base Summary 2015-16'!E15)</f>
        <v>Branding and Marketing</v>
      </c>
      <c r="F14" s="188" t="str">
        <f>IF(OR('Base Summary 2015-16'!F15="",'Base Summary 2015-16'!F15="[Select]"),"",'Base Summary 2015-16'!F15)</f>
        <v>EXTERNAL</v>
      </c>
      <c r="G14" s="401" t="str">
        <f>IF('Base Summary 2015-16'!G15="","",'Base Summary 2015-16'!G15)</f>
        <v>To develop and coordinate internal and external communications activities that foster relationships
between Council and its stakeholders, improve access to services and participation in activities, enhance
accountability and transparency, and develop a positive image of the Council.</v>
      </c>
      <c r="H14" s="106"/>
      <c r="I14" s="31"/>
    </row>
    <row r="15" spans="1:9" ht="19.5" customHeight="1" x14ac:dyDescent="0.2">
      <c r="C15" s="13"/>
      <c r="D15" s="89">
        <f t="shared" ref="D15:D78" si="0">D14+1</f>
        <v>6</v>
      </c>
      <c r="E15" s="187" t="str">
        <f>IF(OR('Base Summary 2015-16'!E16="",'Base Summary 2015-16'!E16="[Enter service]"),"",'Base Summary 2015-16'!E16)</f>
        <v>Building Surveying Services</v>
      </c>
      <c r="F15" s="188" t="str">
        <f>IF(OR('Base Summary 2015-16'!F16="",'Base Summary 2015-16'!F16="[Select]"),"",'Base Summary 2015-16'!F16)</f>
        <v>INTERNAL</v>
      </c>
      <c r="G15" s="401" t="str">
        <f>IF('Base Summary 2015-16'!G16="","",'Base Summary 2015-16'!G16)</f>
        <v>Building Services Management team oversees Building Management Services and Building Surveying Services.</v>
      </c>
      <c r="H15" s="106"/>
      <c r="I15" s="31"/>
    </row>
    <row r="16" spans="1:9" ht="19.5" customHeight="1" x14ac:dyDescent="0.2">
      <c r="C16" s="13"/>
      <c r="D16" s="19">
        <f t="shared" si="0"/>
        <v>7</v>
      </c>
      <c r="E16" s="187" t="str">
        <f>IF(OR('Base Summary 2015-16'!E17="",'Base Summary 2015-16'!E17="[Enter service]"),"",'Base Summary 2015-16'!E17)</f>
        <v>Building Management Services</v>
      </c>
      <c r="F16" s="188" t="str">
        <f>IF(OR('Base Summary 2015-16'!F17="",'Base Summary 2015-16'!F17="[Select]"),"",'Base Summary 2015-16'!F17)</f>
        <v>EXTERNAL</v>
      </c>
      <c r="G16" s="401" t="str">
        <f>IF('Base Summary 2015-16'!G17="","",'Base Summary 2015-16'!G17)</f>
        <v>Performs reactive, programmed and scheduled maintenance services on all Council owned assets. This includes architectural design and project management of Council's buildings capital works program, whilst ensuring the health, safety and wellbeing of the community using the built environment is achieved.</v>
      </c>
      <c r="H16" s="106"/>
      <c r="I16" s="31"/>
    </row>
    <row r="17" spans="3:9" ht="19.5" customHeight="1" x14ac:dyDescent="0.2">
      <c r="C17" s="13"/>
      <c r="D17" s="19">
        <f t="shared" si="0"/>
        <v>8</v>
      </c>
      <c r="E17" s="187" t="e">
        <f>IF(OR('Base Summary 2015-16'!#REF!="",'Base Summary 2015-16'!#REF!="[Enter service]"),"",'Base Summary 2015-16'!#REF!)</f>
        <v>#REF!</v>
      </c>
      <c r="F17" s="188" t="e">
        <f>IF(OR('Base Summary 2015-16'!#REF!="",'Base Summary 2015-16'!#REF!="[Select]"),"",'Base Summary 2015-16'!#REF!)</f>
        <v>#REF!</v>
      </c>
      <c r="G17" s="401" t="e">
        <f>IF('Base Summary 2015-16'!#REF!="","",'Base Summary 2015-16'!#REF!)</f>
        <v>#REF!</v>
      </c>
      <c r="H17" s="106"/>
      <c r="I17" s="31"/>
    </row>
    <row r="18" spans="3:9" ht="19.5" customHeight="1" x14ac:dyDescent="0.2">
      <c r="C18" s="13"/>
      <c r="D18" s="19">
        <f t="shared" si="0"/>
        <v>9</v>
      </c>
      <c r="E18" s="187" t="str">
        <f>IF(OR('Base Summary 2015-16'!E18="",'Base Summary 2015-16'!E18="[Enter service]"),"",'Base Summary 2015-16'!E18)</f>
        <v>Bunjil Place</v>
      </c>
      <c r="F18" s="188" t="str">
        <f>IF(OR('Base Summary 2015-16'!F18="",'Base Summary 2015-16'!F18="[Select]"),"",'Base Summary 2015-16'!F18)</f>
        <v>MIXED</v>
      </c>
      <c r="G18" s="401" t="str">
        <f>IF('Base Summary 2015-16'!G18="","",'Base Summary 2015-16'!G18)</f>
        <v>Bunjil Place is Council's new Civic centre which also includes the provision of an arts facility, theatre, studio, regional gallery and community plaza.</v>
      </c>
      <c r="H18" s="106"/>
      <c r="I18" s="31"/>
    </row>
    <row r="19" spans="3:9" ht="19.5" customHeight="1" x14ac:dyDescent="0.2">
      <c r="C19" s="13"/>
      <c r="D19" s="89">
        <f t="shared" si="0"/>
        <v>10</v>
      </c>
      <c r="E19" s="187" t="str">
        <f>IF(OR('Base Summary 2015-16'!E19="",'Base Summary 2015-16'!E19="[Enter service]"),"",'Base Summary 2015-16'!E19)</f>
        <v>Business Applications</v>
      </c>
      <c r="F19" s="188" t="str">
        <f>IF(OR('Base Summary 2015-16'!F19="",'Base Summary 2015-16'!F19="[Select]"),"",'Base Summary 2015-16'!F19)</f>
        <v>INTERNAL</v>
      </c>
      <c r="G19" s="401" t="str">
        <f>IF('Base Summary 2015-16'!G19="","",'Base Summary 2015-16'!G19)</f>
        <v>The provision of IT services delivering reliable and efficient technology, applications, databases and support services, to meet the needs of business units.</v>
      </c>
      <c r="H19" s="106"/>
      <c r="I19" s="31"/>
    </row>
    <row r="20" spans="3:9" ht="19.5" customHeight="1" x14ac:dyDescent="0.2">
      <c r="C20" s="13"/>
      <c r="D20" s="19">
        <f t="shared" si="0"/>
        <v>11</v>
      </c>
      <c r="E20" s="187" t="str">
        <f>IF(OR('Base Summary 2015-16'!E20="",'Base Summary 2015-16'!E20="[Enter service]"),"",'Base Summary 2015-16'!E20)</f>
        <v>Capital Works Coordinating</v>
      </c>
      <c r="F20" s="188" t="str">
        <f>IF(OR('Base Summary 2015-16'!F20="",'Base Summary 2015-16'!F20="[Select]"),"",'Base Summary 2015-16'!F20)</f>
        <v>INTERNAL</v>
      </c>
      <c r="G20" s="401" t="str">
        <f>IF('Base Summary 2015-16'!G20="","",'Base Summary 2015-16'!G20)</f>
        <v>Facilitate a whole of Council approach to the planning and delivery of Council capital works program and projects.</v>
      </c>
      <c r="H20" s="106"/>
      <c r="I20" s="31"/>
    </row>
    <row r="21" spans="3:9" ht="19.5" customHeight="1" x14ac:dyDescent="0.2">
      <c r="C21" s="13"/>
      <c r="D21" s="19">
        <f t="shared" si="0"/>
        <v>12</v>
      </c>
      <c r="E21" s="187" t="str">
        <f>IF(OR('Base Summary 2015-16'!E21="",'Base Summary 2015-16'!E21="[Enter service]"),"",'Base Summary 2015-16'!E21)</f>
        <v>Children Services Management</v>
      </c>
      <c r="F21" s="188" t="str">
        <f>IF(OR('Base Summary 2015-16'!F21="",'Base Summary 2015-16'!F21="[Select]"),"",'Base Summary 2015-16'!F21)</f>
        <v>INTERNAL</v>
      </c>
      <c r="G21" s="401" t="str">
        <f>IF('Base Summary 2015-16'!G21="","",'Base Summary 2015-16'!G21)</f>
        <v>Children's Services provides a range of services and support for families with children.</v>
      </c>
      <c r="H21" s="106"/>
      <c r="I21" s="31"/>
    </row>
    <row r="22" spans="3:9" ht="19.5" customHeight="1" x14ac:dyDescent="0.2">
      <c r="C22" s="13"/>
      <c r="D22" s="89">
        <f t="shared" si="0"/>
        <v>13</v>
      </c>
      <c r="E22" s="187" t="str">
        <f>IF(OR('Base Summary 2015-16'!E22="",'Base Summary 2015-16'!E22="[Enter service]"),"",'Base Summary 2015-16'!E22)</f>
        <v>Cleansing of Roads, Drains &amp; Paths</v>
      </c>
      <c r="F22" s="188" t="str">
        <f>IF(OR('Base Summary 2015-16'!F22="",'Base Summary 2015-16'!F22="[Select]"),"",'Base Summary 2015-16'!F22)</f>
        <v>EXTERNAL</v>
      </c>
      <c r="G22" s="401" t="str">
        <f>IF('Base Summary 2015-16'!G22="","",'Base Summary 2015-16'!G22)</f>
        <v>Cleansing of roads and roadside infrastructure including sealed &amp; unsealed roads and carparks, urban
and rural drainage systems, bridges and footpaths. Also includes street sweeping and dumped rubbish collection.</v>
      </c>
      <c r="H22" s="106"/>
      <c r="I22" s="31"/>
    </row>
    <row r="23" spans="3:9" ht="19.5" customHeight="1" x14ac:dyDescent="0.2">
      <c r="C23" s="13"/>
      <c r="D23" s="19">
        <f t="shared" si="0"/>
        <v>14</v>
      </c>
      <c r="E23" s="187" t="str">
        <f>IF(OR('Base Summary 2015-16'!E23="",'Base Summary 2015-16'!E23="[Enter service]"),"",'Base Summary 2015-16'!E23)</f>
        <v>Communications Management</v>
      </c>
      <c r="F23" s="188" t="str">
        <f>IF(OR('Base Summary 2015-16'!F23="",'Base Summary 2015-16'!F23="[Select]"),"",'Base Summary 2015-16'!F23)</f>
        <v>INTERNAL</v>
      </c>
      <c r="G23" s="401" t="str">
        <f>IF('Base Summary 2015-16'!G23="","",'Base Summary 2015-16'!G23)</f>
        <v>Administration of the Communications department.</v>
      </c>
      <c r="H23" s="106"/>
      <c r="I23" s="31"/>
    </row>
    <row r="24" spans="3:9" ht="19.5" customHeight="1" x14ac:dyDescent="0.2">
      <c r="C24" s="13"/>
      <c r="D24" s="19">
        <f t="shared" si="0"/>
        <v>15</v>
      </c>
      <c r="E24" s="187" t="str">
        <f>IF(OR('Base Summary 2015-16'!E24="",'Base Summary 2015-16'!E24="[Enter service]"),"",'Base Summary 2015-16'!E24)</f>
        <v>Community Based Services</v>
      </c>
      <c r="F24" s="188" t="str">
        <f>IF(OR('Base Summary 2015-16'!F24="",'Base Summary 2015-16'!F24="[Select]"),"",'Base Summary 2015-16'!F24)</f>
        <v>EXTERNAL</v>
      </c>
      <c r="G24" s="401" t="str">
        <f>IF('Base Summary 2015-16'!G24="","",'Base Summary 2015-16'!G24)</f>
        <v>The HACC program aims to provide a coordinated and integrated range of basic maintenance and support services for frail aged people, younger people with disabilities and their carers.</v>
      </c>
      <c r="H24" s="106"/>
      <c r="I24" s="31"/>
    </row>
    <row r="25" spans="3:9" ht="19.5" customHeight="1" x14ac:dyDescent="0.2">
      <c r="C25" s="13"/>
      <c r="D25" s="19">
        <f t="shared" si="0"/>
        <v>16</v>
      </c>
      <c r="E25" s="187" t="str">
        <f>IF(OR('Base Summary 2015-16'!E25="",'Base Summary 2015-16'!E25="[Enter service]"),"",'Base Summary 2015-16'!E25)</f>
        <v>Community Care Management</v>
      </c>
      <c r="F25" s="188" t="str">
        <f>IF(OR('Base Summary 2015-16'!F25="",'Base Summary 2015-16'!F25="[Select]"),"",'Base Summary 2015-16'!F25)</f>
        <v>MIXED</v>
      </c>
      <c r="G25" s="401" t="str">
        <f>IF('Base Summary 2015-16'!G25="","",'Base Summary 2015-16'!G25)</f>
        <v>To assist in the delivery of unified services that offer choice, support independence and respect people, their families and communities.</v>
      </c>
      <c r="H25" s="106"/>
      <c r="I25" s="31"/>
    </row>
    <row r="26" spans="3:9" ht="19.5" customHeight="1" x14ac:dyDescent="0.2">
      <c r="C26" s="13"/>
      <c r="D26" s="89">
        <f t="shared" si="0"/>
        <v>17</v>
      </c>
      <c r="E26" s="187" t="str">
        <f>IF(OR('Base Summary 2015-16'!E26="",'Base Summary 2015-16'!E26="[Enter service]"),"",'Base Summary 2015-16'!E26)</f>
        <v>Community Development Mgmt.</v>
      </c>
      <c r="F26" s="188" t="str">
        <f>IF(OR('Base Summary 2015-16'!F26="",'Base Summary 2015-16'!F26="[Select]"),"",'Base Summary 2015-16'!F26)</f>
        <v>MIXED</v>
      </c>
      <c r="G26" s="401" t="str">
        <f>IF('Base Summary 2015-16'!G26="","",'Base Summary 2015-16'!G26)</f>
        <v>Provide leadership and strategic oversight of the Community Development directorate.</v>
      </c>
      <c r="H26" s="106"/>
      <c r="I26" s="31"/>
    </row>
    <row r="27" spans="3:9" ht="19.5" customHeight="1" x14ac:dyDescent="0.2">
      <c r="C27" s="13"/>
      <c r="D27" s="19">
        <f t="shared" si="0"/>
        <v>18</v>
      </c>
      <c r="E27" s="187" t="str">
        <f>IF(OR('Base Summary 2015-16'!E27="",'Base Summary 2015-16'!E27="[Enter service]"),"",'Base Summary 2015-16'!E27)</f>
        <v>Community Facilities</v>
      </c>
      <c r="F27" s="188" t="str">
        <f>IF(OR('Base Summary 2015-16'!F27="",'Base Summary 2015-16'!F27="[Select]"),"",'Base Summary 2015-16'!F27)</f>
        <v>EXTERNAL</v>
      </c>
      <c r="G27" s="401" t="str">
        <f>IF('Base Summary 2015-16'!G27="","",'Base Summary 2015-16'!G27)</f>
        <v>Planning and development of community facilities that provide a place of learning, gathering, resource and connection within local communities.</v>
      </c>
      <c r="H27" s="106"/>
      <c r="I27" s="31"/>
    </row>
    <row r="28" spans="3:9" ht="19.5" customHeight="1" x14ac:dyDescent="0.2">
      <c r="C28" s="13"/>
      <c r="D28" s="19">
        <f t="shared" si="0"/>
        <v>19</v>
      </c>
      <c r="E28" s="187" t="str">
        <f>IF(OR('Base Summary 2015-16'!E28="",'Base Summary 2015-16'!E28="[Enter service]"),"",'Base Summary 2015-16'!E28)</f>
        <v>Community Safety Management</v>
      </c>
      <c r="F28" s="188" t="str">
        <f>IF(OR('Base Summary 2015-16'!F28="",'Base Summary 2015-16'!F28="[Select]"),"",'Base Summary 2015-16'!F28)</f>
        <v>MIXED</v>
      </c>
      <c r="G28" s="401" t="str">
        <f>IF('Base Summary 2015-16'!G28="","",'Base Summary 2015-16'!G28)</f>
        <v>Provide leadership and support in the delivery of six (6) outwardly focused services including: Community Safety, Fire Prevention, Graffiti Management, Local Laws, Public Health and School Crossings.</v>
      </c>
      <c r="H28" s="106"/>
      <c r="I28" s="31"/>
    </row>
    <row r="29" spans="3:9" ht="19.5" customHeight="1" x14ac:dyDescent="0.2">
      <c r="C29" s="13"/>
      <c r="D29" s="19">
        <f t="shared" si="0"/>
        <v>20</v>
      </c>
      <c r="E29" s="187" t="str">
        <f>IF(OR('Base Summary 2015-16'!E29="",'Base Summary 2015-16'!E29="[Enter service]"),"",'Base Summary 2015-16'!E29)</f>
        <v>Community Safety</v>
      </c>
      <c r="F29" s="188" t="str">
        <f>IF(OR('Base Summary 2015-16'!F29="",'Base Summary 2015-16'!F29="[Select]"),"",'Base Summary 2015-16'!F29)</f>
        <v>MIXED</v>
      </c>
      <c r="G29" s="401" t="str">
        <f>IF('Base Summary 2015-16'!G29="","",'Base Summary 2015-16'!G29)</f>
        <v>Provide a range of services and programs which contribute to the safety, health and wellbeing of the community.  Key areas of focus include: Amenity Protection, Crime and Anti-Social Behaviour, Injury Prevention and Road Safety.</v>
      </c>
      <c r="H29" s="106"/>
      <c r="I29" s="31"/>
    </row>
    <row r="30" spans="3:9" ht="19.5" customHeight="1" x14ac:dyDescent="0.2">
      <c r="C30" s="13"/>
      <c r="D30" s="89">
        <f t="shared" si="0"/>
        <v>21</v>
      </c>
      <c r="E30" s="187" t="str">
        <f>IF(OR('Base Summary 2015-16'!E30="",'Base Summary 2015-16'!E30="[Enter service]"),"",'Base Summary 2015-16'!E30)</f>
        <v>Community Services Management</v>
      </c>
      <c r="F30" s="188" t="str">
        <f>IF(OR('Base Summary 2015-16'!F30="",'Base Summary 2015-16'!F30="[Select]"),"",'Base Summary 2015-16'!F30)</f>
        <v>INTERNAL</v>
      </c>
      <c r="G30" s="401" t="str">
        <f>IF('Base Summary 2015-16'!G30="","",'Base Summary 2015-16'!G30)</f>
        <v>Strategic planning for the delivery of services both now and in the future for the Community Services directorate, including leading the City of Casey planning, response, relief, and recovery for emergency situations.</v>
      </c>
      <c r="H30" s="106"/>
      <c r="I30" s="31"/>
    </row>
    <row r="31" spans="3:9" ht="19.5" customHeight="1" x14ac:dyDescent="0.2">
      <c r="C31" s="13"/>
      <c r="D31" s="19">
        <f t="shared" si="0"/>
        <v>22</v>
      </c>
      <c r="E31" s="187" t="str">
        <f>IF(OR('Base Summary 2015-16'!E31="",'Base Summary 2015-16'!E31="[Enter service]"),"",'Base Summary 2015-16'!E31)</f>
        <v>Community Strengthening Management</v>
      </c>
      <c r="F31" s="188" t="str">
        <f>IF(OR('Base Summary 2015-16'!F31="",'Base Summary 2015-16'!F31="[Select]"),"",'Base Summary 2015-16'!F31)</f>
        <v>INTERNAL</v>
      </c>
      <c r="G31" s="401" t="str">
        <f>IF('Base Summary 2015-16'!G31="","",'Base Summary 2015-16'!G31)</f>
        <v>Provide strategic oversight on the range of programs delivered by the Community Strengthening department.</v>
      </c>
      <c r="H31" s="106"/>
      <c r="I31" s="31"/>
    </row>
    <row r="32" spans="3:9" ht="19.5" customHeight="1" x14ac:dyDescent="0.2">
      <c r="C32" s="13"/>
      <c r="D32" s="19">
        <f t="shared" si="0"/>
        <v>23</v>
      </c>
      <c r="E32" s="187" t="str">
        <f>IF(OR('Base Summary 2015-16'!E32="",'Base Summary 2015-16'!E32="[Enter service]"),"",'Base Summary 2015-16'!E32)</f>
        <v>Community Transport</v>
      </c>
      <c r="F32" s="188" t="str">
        <f>IF(OR('Base Summary 2015-16'!F32="",'Base Summary 2015-16'!F32="[Select]"),"",'Base Summary 2015-16'!F32)</f>
        <v>EXTERNAL</v>
      </c>
      <c r="G32" s="401" t="str">
        <f>IF('Base Summary 2015-16'!G32="","",'Base Summary 2015-16'!G32)</f>
        <v>Community Transport is defined as transport provided primarily as a form of social support service to a community.
Its focus is on assisting those who are transport disadvantaged to access local activities and services.</v>
      </c>
      <c r="H32" s="106"/>
      <c r="I32" s="31"/>
    </row>
    <row r="33" spans="3:9" ht="19.5" customHeight="1" x14ac:dyDescent="0.2">
      <c r="C33" s="13"/>
      <c r="D33" s="89">
        <f t="shared" si="0"/>
        <v>24</v>
      </c>
      <c r="E33" s="187" t="str">
        <f>IF(OR('Base Summary 2015-16'!E34="",'Base Summary 2015-16'!E34="[Enter service]"),"",'Base Summary 2015-16'!E34)</f>
        <v>Contracts and Purchasing Services</v>
      </c>
      <c r="F33" s="188" t="str">
        <f>IF(OR('Base Summary 2015-16'!F34="",'Base Summary 2015-16'!F34="[Select]"),"",'Base Summary 2015-16'!F34)</f>
        <v>INTERNAL</v>
      </c>
      <c r="G33" s="401" t="str">
        <f>IF('Base Summary 2015-16'!G34="","",'Base Summary 2015-16'!G34)</f>
        <v>To provide quality procurement services to meet Councils needs and its legislative and statutory requirements.</v>
      </c>
      <c r="H33" s="106"/>
      <c r="I33" s="31"/>
    </row>
    <row r="34" spans="3:9" ht="19.5" customHeight="1" x14ac:dyDescent="0.2">
      <c r="C34" s="13"/>
      <c r="D34" s="19">
        <f t="shared" si="0"/>
        <v>25</v>
      </c>
      <c r="E34" s="187" t="str">
        <f>IF(OR('Base Summary 2015-16'!E35="",'Base Summary 2015-16'!E35="[Enter service]"),"",'Base Summary 2015-16'!E35)</f>
        <v>Corporate Services Management</v>
      </c>
      <c r="F34" s="188" t="str">
        <f>IF(OR('Base Summary 2015-16'!F35="",'Base Summary 2015-16'!F35="[Select]"),"",'Base Summary 2015-16'!F35)</f>
        <v>INTERNAL</v>
      </c>
      <c r="G34" s="401" t="str">
        <f>IF('Base Summary 2015-16'!G35="","",'Base Summary 2015-16'!G35)</f>
        <v>Provide strong leadership to drive an organisational culture which is constructive, agile, responsive and accountable, characterised by effective team work, open and honest communication and a strong commitment to excellent customer services, whilst delivering the best outcomes for the community.</v>
      </c>
      <c r="H34" s="106"/>
      <c r="I34" s="31"/>
    </row>
    <row r="35" spans="3:9" ht="19.5" customHeight="1" x14ac:dyDescent="0.2">
      <c r="C35" s="13"/>
      <c r="D35" s="19">
        <f t="shared" si="0"/>
        <v>26</v>
      </c>
      <c r="E35" s="187" t="str">
        <f>IF(OR('Base Summary 2015-16'!E36="",'Base Summary 2015-16'!E36="[Enter service]"),"",'Base Summary 2015-16'!E36)</f>
        <v>Council Management</v>
      </c>
      <c r="F35" s="188" t="str">
        <f>IF(OR('Base Summary 2015-16'!F36="",'Base Summary 2015-16'!F36="[Select]"),"",'Base Summary 2015-16'!F36)</f>
        <v>INTERNAL</v>
      </c>
      <c r="G35" s="401" t="str">
        <f>IF('Base Summary 2015-16'!G36="","",'Base Summary 2015-16'!G36)</f>
        <v>To provide strategic vision, leadership , direction and total commitment to the City of Casey in the provision of a range of relevant community valued services which demonstrates best practice service delivery standards. Pivotal to ensuring the organisation builds capacity and operates with accountability and transparency in the delivery of its services, programs and projects within the context of the sustainable long term development of the council.</v>
      </c>
      <c r="H35" s="106"/>
      <c r="I35" s="31"/>
    </row>
    <row r="36" spans="3:9" ht="19.5" customHeight="1" x14ac:dyDescent="0.2">
      <c r="C36" s="13"/>
      <c r="D36" s="19">
        <f t="shared" si="0"/>
        <v>27</v>
      </c>
      <c r="E36" s="187" t="str">
        <f>IF(OR('Base Summary 2015-16'!E37="",'Base Summary 2015-16'!E37="[Enter service]"),"",'Base Summary 2015-16'!E37)</f>
        <v>Customer Service</v>
      </c>
      <c r="F36" s="188" t="str">
        <f>IF(OR('Base Summary 2015-16'!F37="",'Base Summary 2015-16'!F37="[Select]"),"",'Base Summary 2015-16'!F37)</f>
        <v>MIXED</v>
      </c>
      <c r="G36" s="401" t="str">
        <f>IF('Base Summary 2015-16'!G37="","",'Base Summary 2015-16'!G37)</f>
        <v>The Customer Service Team handles the first point of  first point of contact for  both telephone and face to face enquiries via three service centres.</v>
      </c>
      <c r="H36" s="106"/>
      <c r="I36" s="31"/>
    </row>
    <row r="37" spans="3:9" ht="19.5" customHeight="1" x14ac:dyDescent="0.2">
      <c r="C37" s="13"/>
      <c r="D37" s="89">
        <f t="shared" si="0"/>
        <v>28</v>
      </c>
      <c r="E37" s="187" t="str">
        <f>IF(OR('Base Summary 2015-16'!E38="",'Base Summary 2015-16'!E38="[Enter service]"),"",'Base Summary 2015-16'!E38)</f>
        <v>Design Management</v>
      </c>
      <c r="F37" s="188" t="str">
        <f>IF(OR('Base Summary 2015-16'!F38="",'Base Summary 2015-16'!F38="[Select]"),"",'Base Summary 2015-16'!F38)</f>
        <v>INTERNAL</v>
      </c>
      <c r="G37" s="401" t="str">
        <f>IF('Base Summary 2015-16'!G38="","",'Base Summary 2015-16'!G38)</f>
        <v xml:space="preserve">design management ensures civil capital works are planned and delivered in accordance with current standards and specifications, and to meet future community needs. </v>
      </c>
      <c r="H37" s="106"/>
      <c r="I37" s="31"/>
    </row>
    <row r="38" spans="3:9" ht="19.5" customHeight="1" x14ac:dyDescent="0.2">
      <c r="C38" s="13"/>
      <c r="D38" s="19">
        <f t="shared" si="0"/>
        <v>29</v>
      </c>
      <c r="E38" s="187" t="str">
        <f>IF(OR('Base Summary 2015-16'!E39="",'Base Summary 2015-16'!E39="[Enter service]"),"",'Base Summary 2015-16'!E39)</f>
        <v>Digital Casey</v>
      </c>
      <c r="F38" s="188" t="str">
        <f>IF(OR('Base Summary 2015-16'!F39="",'Base Summary 2015-16'!F39="[Select]"),"",'Base Summary 2015-16'!F39)</f>
        <v>INTERNAL</v>
      </c>
      <c r="G38" s="401" t="str">
        <f>IF('Base Summary 2015-16'!G39="","",'Base Summary 2015-16'!G39)</f>
        <v>An  enabling service to Council that is responsible for transforming Council's operations to capitalise on opportunities provided by digital technologies.</v>
      </c>
      <c r="H38" s="106"/>
      <c r="I38" s="31"/>
    </row>
    <row r="39" spans="3:9" ht="19.5" customHeight="1" x14ac:dyDescent="0.2">
      <c r="C39" s="13"/>
      <c r="D39" s="19">
        <f t="shared" si="0"/>
        <v>30</v>
      </c>
      <c r="E39" s="187" t="str">
        <f>IF(OR('Base Summary 2015-16'!E40="",'Base Summary 2015-16'!E40="[Enter service]"),"",'Base Summary 2015-16'!E40)</f>
        <v>Early Years Community Support</v>
      </c>
      <c r="F39" s="188" t="str">
        <f>IF(OR('Base Summary 2015-16'!F40="",'Base Summary 2015-16'!F40="[Select]"),"",'Base Summary 2015-16'!F40)</f>
        <v>EXTERNAL</v>
      </c>
      <c r="G39" s="401" t="str">
        <f>IF('Base Summary 2015-16'!G40="","",'Base Summary 2015-16'!G40)</f>
        <v>Services to enhance and support the early learning outcomes and wellbeing of children aged 0-12 years and their families.</v>
      </c>
      <c r="H39" s="106"/>
      <c r="I39" s="31"/>
    </row>
    <row r="40" spans="3:9" ht="19.5" customHeight="1" x14ac:dyDescent="0.2">
      <c r="C40" s="13"/>
      <c r="D40" s="19">
        <f t="shared" si="0"/>
        <v>31</v>
      </c>
      <c r="E40" s="187" t="str">
        <f>IF(OR('Base Summary 2015-16'!E41="",'Base Summary 2015-16'!E41="[Enter service]"),"",'Base Summary 2015-16'!E41)</f>
        <v>Economic Development</v>
      </c>
      <c r="F40" s="188" t="str">
        <f>IF(OR('Base Summary 2015-16'!F41="",'Base Summary 2015-16'!F41="[Select]"),"",'Base Summary 2015-16'!F41)</f>
        <v>EXTERNAL</v>
      </c>
      <c r="G40" s="401" t="str">
        <f>IF('Base Summary 2015-16'!G41="","",'Base Summary 2015-16'!G41)</f>
        <v>To assist and support the existing and future business community to create new employment across the Casey/Cardinia Region for local residents.</v>
      </c>
      <c r="H40" s="106"/>
      <c r="I40" s="31"/>
    </row>
    <row r="41" spans="3:9" ht="19.5" customHeight="1" x14ac:dyDescent="0.2">
      <c r="C41" s="13"/>
      <c r="D41" s="89">
        <f t="shared" si="0"/>
        <v>32</v>
      </c>
      <c r="E41" s="187" t="str">
        <f>IF(OR('Base Summary 2015-16'!E42="",'Base Summary 2015-16'!E42="[Enter service]"),"",'Base Summary 2015-16'!E42)</f>
        <v>Emergency Management</v>
      </c>
      <c r="F41" s="188" t="str">
        <f>IF(OR('Base Summary 2015-16'!F42="",'Base Summary 2015-16'!F42="[Select]"),"",'Base Summary 2015-16'!F42)</f>
        <v>EXTERNAL</v>
      </c>
      <c r="G41" s="401" t="str">
        <f>IF('Base Summary 2015-16'!G42="","",'Base Summary 2015-16'!G42)</f>
        <v xml:space="preserve">Ensure that City of Casey complies with its statutory obligations for the function of Municipal Emergency Resource Officer, maintaining a Municipal Emergency Management Plan including the coordination of planning for Council's response and resource provision in an emergency situation. </v>
      </c>
      <c r="H41" s="106"/>
      <c r="I41" s="31"/>
    </row>
    <row r="42" spans="3:9" ht="19.5" customHeight="1" x14ac:dyDescent="0.2">
      <c r="C42" s="13"/>
      <c r="D42" s="19">
        <f t="shared" si="0"/>
        <v>33</v>
      </c>
      <c r="E42" s="187" t="str">
        <f>IF(OR('Base Summary 2015-16'!E43="",'Base Summary 2015-16'!E43="[Enter service]"),"",'Base Summary 2015-16'!E43)</f>
        <v>Engineering Services Management</v>
      </c>
      <c r="F42" s="188" t="str">
        <f>IF(OR('Base Summary 2015-16'!F43="",'Base Summary 2015-16'!F43="[Select]"),"",'Base Summary 2015-16'!F43)</f>
        <v>INTERNAL</v>
      </c>
      <c r="G42" s="401" t="str">
        <f>IF('Base Summary 2015-16'!G43="","",'Base Summary 2015-16'!G43)</f>
        <v>Provide strong leadership and strategic oversight, whilst managing the Stormwater, Asset Management and Design Management Teams</v>
      </c>
      <c r="H42" s="106"/>
      <c r="I42" s="31"/>
    </row>
    <row r="43" spans="3:9" ht="19.5" customHeight="1" x14ac:dyDescent="0.2">
      <c r="C43" s="13"/>
      <c r="D43" s="19">
        <f t="shared" si="0"/>
        <v>34</v>
      </c>
      <c r="E43" s="187" t="str">
        <f>IF(OR('Base Summary 2015-16'!E44="",'Base Summary 2015-16'!E44="[Enter service]"),"",'Base Summary 2015-16'!E44)</f>
        <v>Family Day Care</v>
      </c>
      <c r="F43" s="188" t="str">
        <f>IF(OR('Base Summary 2015-16'!F44="",'Base Summary 2015-16'!F44="[Select]"),"",'Base Summary 2015-16'!F44)</f>
        <v>EXTERNAL</v>
      </c>
      <c r="G43" s="401" t="str">
        <f>IF('Base Summary 2015-16'!G44="","",'Base Summary 2015-16'!G44)</f>
        <v>Quality childcare provided in the homes of registered Family Day Care educators who are monitored and supported by City of Casey staff.</v>
      </c>
      <c r="H43" s="106"/>
      <c r="I43" s="31"/>
    </row>
    <row r="44" spans="3:9" ht="19.5" customHeight="1" x14ac:dyDescent="0.2">
      <c r="C44" s="13"/>
      <c r="D44" s="89">
        <f t="shared" si="0"/>
        <v>35</v>
      </c>
      <c r="E44" s="187" t="str">
        <f>IF(OR('Base Summary 2015-16'!E45="",'Base Summary 2015-16'!E45="[Enter service]"),"",'Base Summary 2015-16'!E45)</f>
        <v>Family Services &amp; Community Facilities</v>
      </c>
      <c r="F44" s="188" t="str">
        <f>IF(OR('Base Summary 2015-16'!F45="",'Base Summary 2015-16'!F45="[Select]"),"",'Base Summary 2015-16'!F45)</f>
        <v>EXTERNAL</v>
      </c>
      <c r="G44" s="401" t="str">
        <f>IF('Base Summary 2015-16'!G45="","",'Base Summary 2015-16'!G45)</f>
        <v>Strategic Policy and Planning management, including management of 24 Family and Community Centres with spaces for hire, whilst providing telephone support and counter support for the service specific needs of the Maternal and Child Health team and other family services related enquiries.</v>
      </c>
      <c r="H44" s="106"/>
      <c r="I44" s="31"/>
    </row>
    <row r="45" spans="3:9" ht="19.5" customHeight="1" x14ac:dyDescent="0.2">
      <c r="C45" s="13"/>
      <c r="D45" s="19">
        <f t="shared" si="0"/>
        <v>36</v>
      </c>
      <c r="E45" s="187" t="str">
        <f>IF(OR('Base Summary 2015-16'!E46="",'Base Summary 2015-16'!E46="[Enter service]"),"",'Base Summary 2015-16'!E46)</f>
        <v>Financial Services</v>
      </c>
      <c r="F45" s="188" t="str">
        <f>IF(OR('Base Summary 2015-16'!F46="",'Base Summary 2015-16'!F46="[Select]"),"",'Base Summary 2015-16'!F46)</f>
        <v>INTERNAL</v>
      </c>
      <c r="G45" s="401" t="str">
        <f>IF('Base Summary 2015-16'!G46="","",'Base Summary 2015-16'!G46)</f>
        <v>To provide financial services to meet City of Casey's financial obligations and meet its legislative requirements.</v>
      </c>
      <c r="H45" s="106"/>
      <c r="I45" s="31"/>
    </row>
    <row r="46" spans="3:9" ht="19.5" customHeight="1" x14ac:dyDescent="0.2">
      <c r="C46" s="13"/>
      <c r="D46" s="19">
        <f t="shared" si="0"/>
        <v>37</v>
      </c>
      <c r="E46" s="187" t="str">
        <f>IF(OR('Base Summary 2015-16'!E47="",'Base Summary 2015-16'!E47="[Enter service]"),"",'Base Summary 2015-16'!E47)</f>
        <v>Fire Prevention</v>
      </c>
      <c r="F46" s="188" t="str">
        <f>IF(OR('Base Summary 2015-16'!F47="",'Base Summary 2015-16'!F47="[Select]"),"",'Base Summary 2015-16'!F47)</f>
        <v>EXTERNAL</v>
      </c>
      <c r="G46" s="401" t="str">
        <f>IF('Base Summary 2015-16'!G47="","",'Base Summary 2015-16'!G47)</f>
        <v>Provide fire risk mitigation functions to meet City of Casey's legislative responsiblities under the Country Fire Authority Act 1958 (Vic) and Community Local Law 2/2010.</v>
      </c>
      <c r="H46" s="106"/>
      <c r="I46" s="31"/>
    </row>
    <row r="47" spans="3:9" ht="19.5" customHeight="1" x14ac:dyDescent="0.2">
      <c r="C47" s="13"/>
      <c r="D47" s="19">
        <f t="shared" si="0"/>
        <v>38</v>
      </c>
      <c r="E47" s="187" t="str">
        <f>IF(OR('Base Summary 2015-16'!E48="",'Base Summary 2015-16'!E48="[Enter service]"),"",'Base Summary 2015-16'!E48)</f>
        <v>Governance and Risk Management</v>
      </c>
      <c r="F47" s="188" t="str">
        <f>IF(OR('Base Summary 2015-16'!F48="",'Base Summary 2015-16'!F48="[Select]"),"",'Base Summary 2015-16'!F48)</f>
        <v>INTERNAL</v>
      </c>
      <c r="G47" s="401" t="str">
        <f>IF('Base Summary 2015-16'!G48="","",'Base Summary 2015-16'!G48)</f>
        <v>The delivery of all administration for Council including the coordination of the Office of the Mayor, councillor support services, General Purposes and Planning Committee meetings, LGA Registers, delegations and Council policies,  citizenship ceremonies (including operations of the Civic Centre and delivery of council and community functions). The provision of risk management services and management of the insurance portfolio including claims management.</v>
      </c>
      <c r="H47" s="106"/>
      <c r="I47" s="31"/>
    </row>
    <row r="48" spans="3:9" ht="19.5" customHeight="1" x14ac:dyDescent="0.2">
      <c r="C48" s="13"/>
      <c r="D48" s="89">
        <f t="shared" si="0"/>
        <v>39</v>
      </c>
      <c r="E48" s="187" t="str">
        <f>IF(OR('Base Summary 2015-16'!E49="",'Base Summary 2015-16'!E49="[Enter service]"),"",'Base Summary 2015-16'!E49)</f>
        <v>Grafffiti Management</v>
      </c>
      <c r="F48" s="188" t="str">
        <f>IF(OR('Base Summary 2015-16'!F49="",'Base Summary 2015-16'!F49="[Select]"),"",'Base Summary 2015-16'!F49)</f>
        <v>EXTERNAL</v>
      </c>
      <c r="G48" s="401" t="str">
        <f>IF('Base Summary 2015-16'!G49="","",'Base Summary 2015-16'!G49)</f>
        <v>Provides a graffiti management service that aims to protect the visual amenity of Casey's built environment and increase community perceptions of safety.</v>
      </c>
      <c r="H48" s="106"/>
      <c r="I48" s="31"/>
    </row>
    <row r="49" spans="3:9" ht="19.5" customHeight="1" x14ac:dyDescent="0.2">
      <c r="C49" s="13"/>
      <c r="D49" s="19">
        <f t="shared" si="0"/>
        <v>40</v>
      </c>
      <c r="E49" s="187" t="str">
        <f>IF(OR('Base Summary 2015-16'!E50="",'Base Summary 2015-16'!E50="[Enter service]"),"",'Base Summary 2015-16'!E50)</f>
        <v>Grants, Contributions and Sponsorships</v>
      </c>
      <c r="F49" s="188" t="str">
        <f>IF(OR('Base Summary 2015-16'!F50="",'Base Summary 2015-16'!F50="[Select]"),"",'Base Summary 2015-16'!F50)</f>
        <v>EXTERNAL</v>
      </c>
      <c r="G49" s="401" t="str">
        <f>IF('Base Summary 2015-16'!G50="","",'Base Summary 2015-16'!G50)</f>
        <v>Provide financial support to not-for-profit community groups and organisations to provide innovative and quality programs, events and services, and by building capacity of these organisations to access other sources of grant funding and operational support.</v>
      </c>
      <c r="H49" s="106"/>
      <c r="I49" s="31"/>
    </row>
    <row r="50" spans="3:9" ht="19.5" customHeight="1" x14ac:dyDescent="0.2">
      <c r="C50" s="13"/>
      <c r="D50" s="19">
        <f t="shared" si="0"/>
        <v>41</v>
      </c>
      <c r="E50" s="187" t="str">
        <f>IF(OR('Base Summary 2015-16'!E51="",'Base Summary 2015-16'!E51="[Enter service]"),"",'Base Summary 2015-16'!E51)</f>
        <v>Growth &amp; Development</v>
      </c>
      <c r="F50" s="188" t="str">
        <f>IF(OR('Base Summary 2015-16'!F51="",'Base Summary 2015-16'!F51="[Select]"),"",'Base Summary 2015-16'!F51)</f>
        <v>EXTERNAL</v>
      </c>
      <c r="G50" s="401" t="str">
        <f>IF('Base Summary 2015-16'!G51="","",'Base Summary 2015-16'!G51)</f>
        <v>The delivery of unified services that offer choice, support idependence and respect people, their families and communities by ensuring efficient and effective systems, processes and collaborative partnerships, so that frail older people, people with disabilities and carers have access to well planned, coordinated, quality Community Care services.</v>
      </c>
      <c r="H50" s="106"/>
      <c r="I50" s="31"/>
    </row>
    <row r="51" spans="3:9" ht="19.5" customHeight="1" x14ac:dyDescent="0.2">
      <c r="C51" s="13"/>
      <c r="D51" s="19">
        <f t="shared" si="0"/>
        <v>42</v>
      </c>
      <c r="E51" s="187" t="str">
        <f>IF(OR('Base Summary 2015-16'!E52="",'Base Summary 2015-16'!E52="[Enter service]"),"",'Base Summary 2015-16'!E52)</f>
        <v>Growth Areas Planning</v>
      </c>
      <c r="F51" s="188" t="str">
        <f>IF(OR('Base Summary 2015-16'!F52="",'Base Summary 2015-16'!F52="[Select]"),"",'Base Summary 2015-16'!F52)</f>
        <v>EXTERNAL</v>
      </c>
      <c r="G51" s="401" t="str">
        <f>IF('Base Summary 2015-16'!G52="","",'Base Summary 2015-16'!G52)</f>
        <v>Prepare, review and implement strategic, statutory and financial policies related to land use planning.</v>
      </c>
      <c r="H51" s="106"/>
      <c r="I51" s="31"/>
    </row>
    <row r="52" spans="3:9" ht="19.5" customHeight="1" x14ac:dyDescent="0.2">
      <c r="C52" s="13"/>
      <c r="D52" s="89">
        <f t="shared" si="0"/>
        <v>43</v>
      </c>
      <c r="E52" s="187" t="str">
        <f>IF(OR('Base Summary 2015-16'!E53="",'Base Summary 2015-16'!E53="[Enter service]"),"",'Base Summary 2015-16'!E53)</f>
        <v>Home-Based Services</v>
      </c>
      <c r="F52" s="188" t="str">
        <f>IF(OR('Base Summary 2015-16'!F53="",'Base Summary 2015-16'!F53="[Select]"),"",'Base Summary 2015-16'!F53)</f>
        <v>EXTERNAL</v>
      </c>
      <c r="G52" s="401" t="str">
        <f>IF('Base Summary 2015-16'!G53="","",'Base Summary 2015-16'!G53)</f>
        <v>Home Based Services incorporates a range of services to HACC eligible clients. Services include Assessment and Care Planning, Home Care (Domestic Assistance), Personal Care and Respite Care and activities to build capacity of the service system.</v>
      </c>
      <c r="H52" s="106"/>
      <c r="I52" s="31"/>
    </row>
    <row r="53" spans="3:9" ht="19.5" customHeight="1" x14ac:dyDescent="0.2">
      <c r="C53" s="13"/>
      <c r="D53" s="19">
        <f t="shared" si="0"/>
        <v>44</v>
      </c>
      <c r="E53" s="187" t="str">
        <f>IF(OR('Base Summary 2015-16'!E54="",'Base Summary 2015-16'!E54="[Enter service]"),"",'Base Summary 2015-16'!E54)</f>
        <v>HR Services</v>
      </c>
      <c r="F53" s="188" t="str">
        <f>IF(OR('Base Summary 2015-16'!F54="",'Base Summary 2015-16'!F54="[Select]"),"",'Base Summary 2015-16'!F54)</f>
        <v>INTERNAL</v>
      </c>
      <c r="G53" s="401" t="str">
        <f>IF('Base Summary 2015-16'!G54="","",'Base Summary 2015-16'!G54)</f>
        <v>Provides the City of Casey (organisation) with an approachable, consistent, influential service which attracts, develops and supports staff and management in a diverse, changing workplace.</v>
      </c>
      <c r="H53" s="106"/>
      <c r="I53" s="31"/>
    </row>
    <row r="54" spans="3:9" ht="19.5" customHeight="1" x14ac:dyDescent="0.2">
      <c r="C54" s="13"/>
      <c r="D54" s="19">
        <f t="shared" si="0"/>
        <v>45</v>
      </c>
      <c r="E54" s="187" t="str">
        <f>IF(OR('Base Summary 2015-16'!E55="",'Base Summary 2015-16'!E55="[Enter service]"),"",'Base Summary 2015-16'!E55)</f>
        <v>Information Management</v>
      </c>
      <c r="F54" s="188" t="str">
        <f>IF(OR('Base Summary 2015-16'!F55="",'Base Summary 2015-16'!F55="[Select]"),"",'Base Summary 2015-16'!F55)</f>
        <v>INTERNAL</v>
      </c>
      <c r="G54" s="401" t="str">
        <f>IF('Base Summary 2015-16'!G55="","",'Base Summary 2015-16'!G55)</f>
        <v>Supports the management and flow of information across the organisation ensuring compliance with record keeping standards.</v>
      </c>
      <c r="H54" s="106"/>
      <c r="I54" s="31"/>
    </row>
    <row r="55" spans="3:9" ht="19.5" customHeight="1" x14ac:dyDescent="0.2">
      <c r="C55" s="13"/>
      <c r="D55" s="89">
        <f t="shared" si="0"/>
        <v>46</v>
      </c>
      <c r="E55" s="187" t="str">
        <f>IF(OR('Base Summary 2015-16'!E56="",'Base Summary 2015-16'!E56="[Enter service]"),"",'Base Summary 2015-16'!E56)</f>
        <v>IT Management</v>
      </c>
      <c r="F55" s="188" t="str">
        <f>IF(OR('Base Summary 2015-16'!F56="",'Base Summary 2015-16'!F56="[Select]"),"",'Base Summary 2015-16'!F56)</f>
        <v>MIXED</v>
      </c>
      <c r="G55" s="401" t="str">
        <f>IF('Base Summary 2015-16'!G56="","",'Base Summary 2015-16'!G56)</f>
        <v>Internal service department which provides information technology services and infrastructure delivering reliable and efficient technology, applications, networks, databases and support services, to meet the needs of business units.</v>
      </c>
      <c r="H55" s="106"/>
      <c r="I55" s="31"/>
    </row>
    <row r="56" spans="3:9" ht="19.5" customHeight="1" x14ac:dyDescent="0.2">
      <c r="C56" s="13"/>
      <c r="D56" s="19">
        <f t="shared" si="0"/>
        <v>47</v>
      </c>
      <c r="E56" s="187" t="str">
        <f>IF(OR('Base Summary 2015-16'!E57="",'Base Summary 2015-16'!E57="[Enter service]"),"",'Base Summary 2015-16'!E57)</f>
        <v>Infrastructure Services Management</v>
      </c>
      <c r="F56" s="188" t="str">
        <f>IF(OR('Base Summary 2015-16'!F57="",'Base Summary 2015-16'!F57="[Select]"),"",'Base Summary 2015-16'!F57)</f>
        <v>INTERNAL</v>
      </c>
      <c r="G56" s="401" t="str">
        <f>IF('Base Summary 2015-16'!G57="","",'Base Summary 2015-16'!G57)</f>
        <v>Internal facing service covering management of Infrastructure Services directorate including: Capital Works, Engineering &amp; Asset, Roads &amp; Construction, Transport, Parks &amp; Reserves, Waste &amp; Recycling</v>
      </c>
      <c r="H56" s="106"/>
      <c r="I56" s="31"/>
    </row>
    <row r="57" spans="3:9" ht="19.5" customHeight="1" x14ac:dyDescent="0.2">
      <c r="C57" s="13"/>
      <c r="D57" s="19">
        <f t="shared" si="0"/>
        <v>48</v>
      </c>
      <c r="E57" s="187" t="str">
        <f>IF(OR('Base Summary 2015-16'!E58="",'Base Summary 2015-16'!E58="[Enter service]"),"",'Base Summary 2015-16'!E58)</f>
        <v>Kindergarten Services</v>
      </c>
      <c r="F57" s="188" t="str">
        <f>IF(OR('Base Summary 2015-16'!F58="",'Base Summary 2015-16'!F58="[Select]"),"",'Base Summary 2015-16'!F58)</f>
        <v>EXTERNAL</v>
      </c>
      <c r="G57" s="401" t="str">
        <f>IF('Base Summary 2015-16'!G58="","",'Base Summary 2015-16'!G58)</f>
        <v>Provision of high quality kindergarten programs for eligible children (4 year old) in the year prior to starting school</v>
      </c>
      <c r="H57" s="106"/>
      <c r="I57" s="31"/>
    </row>
    <row r="58" spans="3:9" ht="19.5" customHeight="1" x14ac:dyDescent="0.2">
      <c r="C58" s="13"/>
      <c r="D58" s="19">
        <f t="shared" si="0"/>
        <v>49</v>
      </c>
      <c r="E58" s="187" t="str">
        <f>IF(OR('Base Summary 2015-16'!E59="",'Base Summary 2015-16'!E59="[Enter service]"),"",'Base Summary 2015-16'!E59)</f>
        <v>Landfill Management</v>
      </c>
      <c r="F58" s="188" t="str">
        <f>IF(OR('Base Summary 2015-16'!F59="",'Base Summary 2015-16'!F59="[Select]"),"",'Base Summary 2015-16'!F59)</f>
        <v>EXTERNAL</v>
      </c>
      <c r="G58" s="401" t="str">
        <f>IF('Base Summary 2015-16'!G59="","",'Base Summary 2015-16'!G59)</f>
        <v xml:space="preserve">Management of closed landfills and contaminated sites including Stevenson’s Road Closed Landfill, Cemetery Road Transfer Station and Narre Warren Regional Landfill. The team is responsible for meeting legislative requirements for the sites particularly those prescribed by relevant Pollution Abatement
Notices. </v>
      </c>
      <c r="H58" s="106"/>
      <c r="I58" s="31"/>
    </row>
    <row r="59" spans="3:9" ht="19.5" customHeight="1" x14ac:dyDescent="0.2">
      <c r="C59" s="13"/>
      <c r="D59" s="89">
        <f t="shared" si="0"/>
        <v>50</v>
      </c>
      <c r="E59" s="187" t="str">
        <f>IF(OR('Base Summary 2015-16'!E60="",'Base Summary 2015-16'!E60="[Enter service]"),"",'Base Summary 2015-16'!E60)</f>
        <v>Landscape Design &amp; Construction</v>
      </c>
      <c r="F59" s="188" t="str">
        <f>IF(OR('Base Summary 2015-16'!F60="",'Base Summary 2015-16'!F60="[Select]"),"",'Base Summary 2015-16'!F60)</f>
        <v>EXTERNAL</v>
      </c>
      <c r="G59" s="401" t="str">
        <f>IF('Base Summary 2015-16'!G60="","",'Base Summary 2015-16'!G60)</f>
        <v>Ensure that the public open space, streetscapes and landscaped areas are planned, designed and constructured to meet the needs of the Casey community.</v>
      </c>
      <c r="H59" s="106"/>
      <c r="I59" s="31"/>
    </row>
    <row r="60" spans="3:9" ht="19.5" customHeight="1" x14ac:dyDescent="0.2">
      <c r="C60" s="13"/>
      <c r="D60" s="19">
        <f t="shared" si="0"/>
        <v>51</v>
      </c>
      <c r="E60" s="187" t="str">
        <f>IF(OR('Base Summary 2015-16'!E61="",'Base Summary 2015-16'!E61="[Enter service]"),"",'Base Summary 2015-16'!E61)</f>
        <v>Landscape Services</v>
      </c>
      <c r="F60" s="188" t="str">
        <f>IF(OR('Base Summary 2015-16'!F61="",'Base Summary 2015-16'!F61="[Select]"),"",'Base Summary 2015-16'!F61)</f>
        <v>EXTERNAL</v>
      </c>
      <c r="G60" s="401" t="str">
        <f>IF('Base Summary 2015-16'!G61="","",'Base Summary 2015-16'!G61)</f>
        <v>Provide high quality and safe playgrounds, play facilities and public art, whilst maintaining and managing premier parks and community building surrounds.</v>
      </c>
      <c r="H60" s="106"/>
      <c r="I60" s="31"/>
    </row>
    <row r="61" spans="3:9" ht="19.5" customHeight="1" x14ac:dyDescent="0.2">
      <c r="C61" s="13"/>
      <c r="D61" s="19">
        <f t="shared" si="0"/>
        <v>52</v>
      </c>
      <c r="E61" s="187" t="str">
        <f>IF(OR('Base Summary 2015-16'!E62="",'Base Summary 2015-16'!E62="[Enter service]"),"",'Base Summary 2015-16'!E62)</f>
        <v>Legal Services</v>
      </c>
      <c r="F61" s="188" t="str">
        <f>IF(OR('Base Summary 2015-16'!F62="",'Base Summary 2015-16'!F62="[Select]"),"",'Base Summary 2015-16'!F62)</f>
        <v>INTERNAL</v>
      </c>
      <c r="G61" s="401" t="str">
        <f>IF('Base Summary 2015-16'!G62="","",'Base Summary 2015-16'!G62)</f>
        <v>Management of  legal risk, including the provision of legal input into issues management. Cordination of the engagement of external specialist legal providers.  Management of legal policy, overseeing interaction with integrity agencies and management of unreasonable complainant conduct.</v>
      </c>
      <c r="H61" s="106"/>
      <c r="I61" s="31"/>
    </row>
    <row r="62" spans="3:9" ht="19.5" customHeight="1" x14ac:dyDescent="0.2">
      <c r="C62" s="13"/>
      <c r="D62" s="19">
        <f t="shared" si="0"/>
        <v>53</v>
      </c>
      <c r="E62" s="187" t="str">
        <f>IF(OR('Base Summary 2015-16'!E63="",'Base Summary 2015-16'!E63="[Enter service]"),"",'Base Summary 2015-16'!E63)</f>
        <v>Libraries</v>
      </c>
      <c r="F62" s="188" t="str">
        <f>IF(OR('Base Summary 2015-16'!F63="",'Base Summary 2015-16'!F63="[Select]"),"",'Base Summary 2015-16'!F63)</f>
        <v>EXTERNAL</v>
      </c>
      <c r="G62" s="401" t="str">
        <f>IF('Base Summary 2015-16'!G63="","",'Base Summary 2015-16'!G63)</f>
        <v>The provision of support (including facilities and maintenance of facilities, funding and relationship management) to the Casey-Cardinia Library Corporation (the Corporation) to enable the delivery of a library service to the Casey community on Council’s behalf.</v>
      </c>
      <c r="H62" s="106"/>
      <c r="I62" s="31"/>
    </row>
    <row r="63" spans="3:9" ht="19.5" customHeight="1" x14ac:dyDescent="0.2">
      <c r="C63" s="13"/>
      <c r="D63" s="89">
        <f t="shared" si="0"/>
        <v>54</v>
      </c>
      <c r="E63" s="187" t="str">
        <f>IF(OR('Base Summary 2015-16'!E64="",'Base Summary 2015-16'!E64="[Enter service]"),"",'Base Summary 2015-16'!E64)</f>
        <v>Local Laws</v>
      </c>
      <c r="F63" s="188" t="str">
        <f>IF(OR('Base Summary 2015-16'!F64="",'Base Summary 2015-16'!F64="[Select]"),"",'Base Summary 2015-16'!F64)</f>
        <v>EXTERNAL</v>
      </c>
      <c r="G63" s="401" t="str">
        <f>IF('Base Summary 2015-16'!G64="","",'Base Summary 2015-16'!G64)</f>
        <v>The Local Laws function manages compliance with local community expectations in the form of local laws.  The local laws function is characterised by three key activity areas; animal management, parking management, local laws management.</v>
      </c>
      <c r="H63" s="106"/>
      <c r="I63" s="31"/>
    </row>
    <row r="64" spans="3:9" ht="19.5" customHeight="1" x14ac:dyDescent="0.2">
      <c r="C64" s="13"/>
      <c r="D64" s="19">
        <f t="shared" si="0"/>
        <v>55</v>
      </c>
      <c r="E64" s="187" t="str">
        <f>IF(OR('Base Summary 2015-16'!E65="",'Base Summary 2015-16'!E65="[Enter service]"),"",'Base Summary 2015-16'!E65)</f>
        <v>Maintain and manage council's fleet and plant</v>
      </c>
      <c r="F64" s="188" t="str">
        <f>IF(OR('Base Summary 2015-16'!F65="",'Base Summary 2015-16'!F65="[Select]"),"",'Base Summary 2015-16'!F65)</f>
        <v>INTERNAL</v>
      </c>
      <c r="G64" s="401" t="str">
        <f>IF('Base Summary 2015-16'!G65="","",'Base Summary 2015-16'!G65)</f>
        <v>Maintenance and management of City of Casey's fleet and plant including policy development, vehicle allocations, purchasing and disposal, in house servicing and modifications.</v>
      </c>
      <c r="H64" s="106"/>
      <c r="I64" s="31"/>
    </row>
    <row r="65" spans="3:9" ht="19.5" customHeight="1" x14ac:dyDescent="0.2">
      <c r="C65" s="13"/>
      <c r="D65" s="19">
        <f t="shared" si="0"/>
        <v>56</v>
      </c>
      <c r="E65" s="187" t="str">
        <f>IF(OR('Base Summary 2015-16'!E67="",'Base Summary 2015-16'!E67="[Enter service]"),"",'Base Summary 2015-16'!E67)</f>
        <v>Maternal &amp; Child Health</v>
      </c>
      <c r="F65" s="188" t="str">
        <f>IF(OR('Base Summary 2015-16'!F67="",'Base Summary 2015-16'!F67="[Select]"),"",'Base Summary 2015-16'!F67)</f>
        <v>EXTERNAL</v>
      </c>
      <c r="G65" s="401" t="str">
        <f>IF('Base Summary 2015-16'!G67="","",'Base Summary 2015-16'!G67)</f>
        <v>Universal Maternal and Child Health service provides birth to school age key age and stage consultations and activities with an emphasis on prevention, health promotion, early detection and invention where necessary.</v>
      </c>
      <c r="H65" s="106"/>
      <c r="I65" s="31"/>
    </row>
    <row r="66" spans="3:9" ht="19.5" customHeight="1" x14ac:dyDescent="0.2">
      <c r="C66" s="13"/>
      <c r="D66" s="89">
        <f t="shared" si="0"/>
        <v>57</v>
      </c>
      <c r="E66" s="187" t="str">
        <f>IF(OR('Base Summary 2015-16'!E68="",'Base Summary 2015-16'!E68="[Enter service]"),"",'Base Summary 2015-16'!E68)</f>
        <v>Network and Helpdesk</v>
      </c>
      <c r="F66" s="188" t="str">
        <f>IF(OR('Base Summary 2015-16'!F68="",'Base Summary 2015-16'!F68="[Select]"),"",'Base Summary 2015-16'!F68)</f>
        <v>INTERNAL</v>
      </c>
      <c r="G66" s="401" t="str">
        <f>IF('Base Summary 2015-16'!G68="","",'Base Summary 2015-16'!G68)</f>
        <v>Providing information technology services and infrastructure, whilst delivering reliable and efficient technology, networks and support services, to meet the needs of business units.</v>
      </c>
      <c r="H66" s="106"/>
      <c r="I66" s="31"/>
    </row>
    <row r="67" spans="3:9" ht="19.5" customHeight="1" x14ac:dyDescent="0.2">
      <c r="C67" s="13"/>
      <c r="D67" s="19">
        <f t="shared" si="0"/>
        <v>58</v>
      </c>
      <c r="E67" s="187" t="str">
        <f>IF(OR('Base Summary 2015-16'!E69="",'Base Summary 2015-16'!E69="[Enter service]"),"",'Base Summary 2015-16'!E69)</f>
        <v>Organisational Performance</v>
      </c>
      <c r="F67" s="188" t="str">
        <f>IF(OR('Base Summary 2015-16'!F69="",'Base Summary 2015-16'!F69="[Select]"),"",'Base Summary 2015-16'!F69)</f>
        <v>INTERNAL</v>
      </c>
      <c r="G67" s="401" t="str">
        <f>IF('Base Summary 2015-16'!G69="","",'Base Summary 2015-16'!G69)</f>
        <v>An internal service responsible for facilitating the ongoing innovation and change agenda for the City of Casey. Primary services include, strategic planning process, council plan facilitation, performance reporting, LGPRF, continuous improvement, program office for the Efficiency and Effectiveness Program.</v>
      </c>
      <c r="H67" s="106"/>
      <c r="I67" s="31"/>
    </row>
    <row r="68" spans="3:9" ht="19.5" customHeight="1" x14ac:dyDescent="0.2">
      <c r="C68" s="13"/>
      <c r="D68" s="19">
        <f t="shared" si="0"/>
        <v>59</v>
      </c>
      <c r="E68" s="187" t="str">
        <f>IF(OR('Base Summary 2015-16'!E70="",'Base Summary 2015-16'!E70="[Enter service]"),"",'Base Summary 2015-16'!E70)</f>
        <v>Parks &amp; Reserves Management</v>
      </c>
      <c r="F68" s="188" t="str">
        <f>IF(OR('Base Summary 2015-16'!F70="",'Base Summary 2015-16'!F70="[Select]"),"",'Base Summary 2015-16'!F70)</f>
        <v>INTERNAL</v>
      </c>
      <c r="G68" s="401" t="str">
        <f>IF('Base Summary 2015-16'!G70="","",'Base Summary 2015-16'!G70)</f>
        <v>Department management services that ensure the effective and efficient delivery of parks maintenance and capital works services that meet the needs of current and future generations of Casey.</v>
      </c>
      <c r="H68" s="106"/>
      <c r="I68" s="31"/>
    </row>
    <row r="69" spans="3:9" ht="19.5" customHeight="1" x14ac:dyDescent="0.2">
      <c r="C69" s="13"/>
      <c r="D69" s="89">
        <f t="shared" si="0"/>
        <v>60</v>
      </c>
      <c r="E69" s="187" t="str">
        <f>IF(OR('Base Summary 2015-16'!E71="",'Base Summary 2015-16'!E71="[Enter service]"),"",'Base Summary 2015-16'!E71)</f>
        <v>Parks Services</v>
      </c>
      <c r="F69" s="188" t="str">
        <f>IF(OR('Base Summary 2015-16'!F71="",'Base Summary 2015-16'!F71="[Select]"),"",'Base Summary 2015-16'!F71)</f>
        <v>EXTERNAL</v>
      </c>
      <c r="G69" s="401" t="str">
        <f>IF('Base Summary 2015-16'!G71="","",'Base Summary 2015-16'!G71)</f>
        <v>Maintenance and development of sports playing surfaces, recreation reserves, neighbourhood parks, parks infrastructure, roadside vegetation and Casey Fields.</v>
      </c>
      <c r="H69" s="106"/>
      <c r="I69" s="31"/>
    </row>
    <row r="70" spans="3:9" ht="19.5" customHeight="1" x14ac:dyDescent="0.2">
      <c r="C70" s="13"/>
      <c r="D70" s="19">
        <f t="shared" si="0"/>
        <v>61</v>
      </c>
      <c r="E70" s="187" t="str">
        <f>IF(OR('Base Summary 2015-16'!E72="",'Base Summary 2015-16'!E72="[Enter service]"),"",'Base Summary 2015-16'!E72)</f>
        <v>P&amp;D Divisional Management</v>
      </c>
      <c r="F70" s="188" t="str">
        <f>IF(OR('Base Summary 2015-16'!F72="",'Base Summary 2015-16'!F72="[Select]"),"",'Base Summary 2015-16'!F72)</f>
        <v>INTERNAL</v>
      </c>
      <c r="G70" s="401" t="str">
        <f>IF('Base Summary 2015-16'!G72="","",'Base Summary 2015-16'!G72)</f>
        <v>Stratetgic management and leadership for the Planning and Development directorate.</v>
      </c>
      <c r="H70" s="106"/>
      <c r="I70" s="31"/>
    </row>
    <row r="71" spans="3:9" ht="19.5" customHeight="1" x14ac:dyDescent="0.2">
      <c r="C71" s="13"/>
      <c r="D71" s="19">
        <f t="shared" si="0"/>
        <v>62</v>
      </c>
      <c r="E71" s="187" t="str">
        <f>IF(OR('Base Summary 2015-16'!E73="",'Base Summary 2015-16'!E73="[Enter service]"),"",'Base Summary 2015-16'!E73)</f>
        <v>Planning Management</v>
      </c>
      <c r="F71" s="188" t="str">
        <f>IF(OR('Base Summary 2015-16'!F73="",'Base Summary 2015-16'!F73="[Select]"),"",'Base Summary 2015-16'!F73)</f>
        <v>INTERNAL</v>
      </c>
      <c r="G71" s="401" t="str">
        <f>IF('Base Summary 2015-16'!G73="","",'Base Summary 2015-16'!G73)</f>
        <v>Provide management and administration support for all teams within the Planning department.</v>
      </c>
      <c r="H71" s="106"/>
      <c r="I71" s="31"/>
    </row>
    <row r="72" spans="3:9" ht="19.5" customHeight="1" x14ac:dyDescent="0.2">
      <c r="C72" s="13"/>
      <c r="D72" s="89">
        <f t="shared" si="0"/>
        <v>63</v>
      </c>
      <c r="E72" s="187" t="str">
        <f>IF(OR('Base Summary 2015-16'!E74="",'Base Summary 2015-16'!E74="[Enter service]"),"",'Base Summary 2015-16'!E74)</f>
        <v>Property Rates &amp; Valuation Management</v>
      </c>
      <c r="F72" s="188" t="str">
        <f>IF(OR('Base Summary 2015-16'!F74="",'Base Summary 2015-16'!F74="[Select]"),"",'Base Summary 2015-16'!F74)</f>
        <v>INTERNAL</v>
      </c>
      <c r="G72" s="401" t="str">
        <f>IF('Base Summary 2015-16'!G74="","",'Base Summary 2015-16'!G74)</f>
        <v>Management function for the department in accordance with the council plan and annual business improvement plan and supporting legislation.</v>
      </c>
      <c r="H72" s="106"/>
      <c r="I72" s="31"/>
    </row>
    <row r="73" spans="3:9" ht="19.5" customHeight="1" x14ac:dyDescent="0.2">
      <c r="C73" s="13"/>
      <c r="D73" s="19">
        <f t="shared" si="0"/>
        <v>64</v>
      </c>
      <c r="E73" s="187" t="str">
        <f>IF(OR('Base Summary 2015-16'!E75="",'Base Summary 2015-16'!E75="[Enter service]"),"",'Base Summary 2015-16'!E75)</f>
        <v>Property Services</v>
      </c>
      <c r="F73" s="188" t="str">
        <f>IF(OR('Base Summary 2015-16'!F75="",'Base Summary 2015-16'!F75="[Select]"),"",'Base Summary 2015-16'!F75)</f>
        <v>EXTERNAL</v>
      </c>
      <c r="G73" s="401" t="str">
        <f>IF('Base Summary 2015-16'!G75="","",'Base Summary 2015-16'!G75)</f>
        <v xml:space="preserve">Provide property support, coordination and solution to Council dpeartments in relation to managing City of Casey's property portfolio. </v>
      </c>
      <c r="H73" s="106"/>
      <c r="I73" s="31"/>
    </row>
    <row r="74" spans="3:9" ht="19.5" customHeight="1" x14ac:dyDescent="0.2">
      <c r="C74" s="13"/>
      <c r="D74" s="19">
        <f t="shared" si="0"/>
        <v>65</v>
      </c>
      <c r="E74" s="187" t="str">
        <f>IF(OR('Base Summary 2015-16'!E76="",'Base Summary 2015-16'!E76="[Enter service]"),"",'Base Summary 2015-16'!E76)</f>
        <v>Public Health</v>
      </c>
      <c r="F74" s="188" t="str">
        <f>IF(OR('Base Summary 2015-16'!F76="",'Base Summary 2015-16'!F76="[Select]"),"",'Base Summary 2015-16'!F76)</f>
        <v>EXTERNAL</v>
      </c>
      <c r="G74" s="401" t="str">
        <f>IF('Base Summary 2015-16'!G76="","",'Base Summary 2015-16'!G76)</f>
        <v>Oversees City of Casey's health function (which includes, but is not limited to, managing food and infectious disease outbreaks) and immunisation function, wherecouncil is required to provide immunisation services to children living in or being educated within its municipal district.</v>
      </c>
      <c r="H74" s="106"/>
      <c r="I74" s="31"/>
    </row>
    <row r="75" spans="3:9" ht="19.5" customHeight="1" x14ac:dyDescent="0.2">
      <c r="C75" s="13"/>
      <c r="D75" s="89">
        <f t="shared" si="0"/>
        <v>66</v>
      </c>
      <c r="E75" s="187" t="str">
        <f>IF(OR('Base Summary 2015-16'!E77="",'Base Summary 2015-16'!E77="[Enter service]"),"",'Base Summary 2015-16'!E77)</f>
        <v>Public Lighting</v>
      </c>
      <c r="F75" s="188" t="str">
        <f>IF(OR('Base Summary 2015-16'!F77="",'Base Summary 2015-16'!F77="[Select]"),"",'Base Summary 2015-16'!F77)</f>
        <v>EXTERNAL</v>
      </c>
      <c r="G75" s="401" t="str">
        <f>IF('Base Summary 2015-16'!G77="","",'Base Summary 2015-16'!G77)</f>
        <v>Council has a direct responsibility for the provision of public lighting in Council operated carparks, has a coordinating role for public lighting on local roads, whilst having a shared responsibility with VicRoads for public lighting on Declared Arterial Roads.</v>
      </c>
      <c r="H75" s="106"/>
      <c r="I75" s="31"/>
    </row>
    <row r="76" spans="3:9" ht="19.5" customHeight="1" x14ac:dyDescent="0.2">
      <c r="C76" s="13"/>
      <c r="D76" s="19">
        <f t="shared" si="0"/>
        <v>67</v>
      </c>
      <c r="E76" s="187" t="str">
        <f>IF(OR('Base Summary 2015-16'!E78="",'Base Summary 2015-16'!E78="[Enter service]"),"",'Base Summary 2015-16'!E78)</f>
        <v>Rates &amp; Valuation</v>
      </c>
      <c r="F76" s="188" t="str">
        <f>IF(OR('Base Summary 2015-16'!F78="",'Base Summary 2015-16'!F78="[Select]"),"",'Base Summary 2015-16'!F78)</f>
        <v>EXTERNAL</v>
      </c>
      <c r="G76" s="401" t="str">
        <f>IF('Base Summary 2015-16'!G78="","",'Base Summary 2015-16'!G78)</f>
        <v>Service maintains City of Casey's core property, name and address records, public open space valuations, including valuations for insurance and financial reporting, DCPs, rating and land tax, as well as raising and collection of rates.</v>
      </c>
      <c r="H76" s="106"/>
      <c r="I76" s="31"/>
    </row>
    <row r="77" spans="3:9" ht="19.5" customHeight="1" x14ac:dyDescent="0.2">
      <c r="C77" s="13"/>
      <c r="D77" s="19">
        <f t="shared" si="0"/>
        <v>68</v>
      </c>
      <c r="E77" s="187" t="str">
        <f>IF(OR('Base Summary 2015-16'!E79="",'Base Summary 2015-16'!E79="[Enter service]"),"",'Base Summary 2015-16'!E79)</f>
        <v>Recreation Planning</v>
      </c>
      <c r="F77" s="188" t="str">
        <f>IF(OR('Base Summary 2015-16'!F79="",'Base Summary 2015-16'!F79="[Select]"),"",'Base Summary 2015-16'!F79)</f>
        <v>EXTERNAL</v>
      </c>
      <c r="G77" s="401" t="str">
        <f>IF('Base Summary 2015-16'!G79="","",'Base Summary 2015-16'!G79)</f>
        <v>Responsible for planning to address current and future sport, recreation and open space needs of the Casey community.</v>
      </c>
      <c r="H77" s="106"/>
      <c r="I77" s="31"/>
    </row>
    <row r="78" spans="3:9" ht="19.5" customHeight="1" x14ac:dyDescent="0.2">
      <c r="C78" s="13"/>
      <c r="D78" s="89">
        <f t="shared" si="0"/>
        <v>69</v>
      </c>
      <c r="E78" s="187" t="str">
        <f>IF(OR('Base Summary 2015-16'!E80="",'Base Summary 2015-16'!E80="[Enter service]"),"",'Base Summary 2015-16'!E80)</f>
        <v>Roads and Construction Management</v>
      </c>
      <c r="F78" s="188" t="str">
        <f>IF(OR('Base Summary 2015-16'!F80="",'Base Summary 2015-16'!F80="[Select]"),"",'Base Summary 2015-16'!F80)</f>
        <v>INTERNAL</v>
      </c>
      <c r="G78" s="401" t="str">
        <f>IF('Base Summary 2015-16'!G80="","",'Base Summary 2015-16'!G80)</f>
        <v>The strategic planning, human resource, financial and customer service management of the roads and construction department services including fleet &amp; plant, emergency management, construction, maintenance and cleansing of Council's roads, drains and paths.</v>
      </c>
      <c r="H78" s="106"/>
      <c r="I78" s="31"/>
    </row>
    <row r="79" spans="3:9" ht="19.5" customHeight="1" x14ac:dyDescent="0.2">
      <c r="C79" s="13"/>
      <c r="D79" s="19">
        <f t="shared" ref="D79:D142" si="1">D78+1</f>
        <v>70</v>
      </c>
      <c r="E79" s="187" t="e">
        <f>IF(OR('Base Summary 2015-16'!#REF!="",'Base Summary 2015-16'!#REF!="[Enter service]"),"",'Base Summary 2015-16'!#REF!)</f>
        <v>#REF!</v>
      </c>
      <c r="F79" s="188" t="e">
        <f>IF(OR('Base Summary 2015-16'!#REF!="",'Base Summary 2015-16'!#REF!="[Select]"),"",'Base Summary 2015-16'!#REF!)</f>
        <v>#REF!</v>
      </c>
      <c r="G79" s="401" t="e">
        <f>IF('Base Summary 2015-16'!#REF!="","",'Base Summary 2015-16'!#REF!)</f>
        <v>#REF!</v>
      </c>
      <c r="H79" s="106"/>
      <c r="I79" s="31"/>
    </row>
    <row r="80" spans="3:9" ht="19.5" customHeight="1" x14ac:dyDescent="0.2">
      <c r="C80" s="13"/>
      <c r="D80" s="19">
        <f t="shared" si="1"/>
        <v>71</v>
      </c>
      <c r="E80" s="187" t="str">
        <f>IF(OR('Base Summary 2015-16'!E81="",'Base Summary 2015-16'!E81="[Enter service]"),"",'Base Summary 2015-16'!E81)</f>
        <v>Maintenance of Roads, Drains &amp; Paths</v>
      </c>
      <c r="F80" s="188" t="str">
        <f>IF(OR('Base Summary 2015-16'!F81="",'Base Summary 2015-16'!F81="[Select]"),"",'Base Summary 2015-16'!F81)</f>
        <v>EXTERNAL</v>
      </c>
      <c r="G80" s="401" t="str">
        <f>IF('Base Summary 2015-16'!G81="","",'Base Summary 2015-16'!G81)</f>
        <v>Maintenance of roads and roadside infrastructure including sealed &amp; unsealed roads, carparks, urban
and rural drainage systems, bridges and footpaths.</v>
      </c>
      <c r="H80" s="106"/>
      <c r="I80" s="31"/>
    </row>
    <row r="81" spans="3:9" ht="19.5" customHeight="1" x14ac:dyDescent="0.2">
      <c r="C81" s="13"/>
      <c r="D81" s="89">
        <f t="shared" si="1"/>
        <v>72</v>
      </c>
      <c r="E81" s="187" t="str">
        <f>IF(OR('Base Summary 2015-16'!E82="",'Base Summary 2015-16'!E82="[Enter service]"),"",'Base Summary 2015-16'!E82)</f>
        <v>School Crossing</v>
      </c>
      <c r="F81" s="188" t="str">
        <f>IF(OR('Base Summary 2015-16'!F82="",'Base Summary 2015-16'!F82="[Select]"),"",'Base Summary 2015-16'!F82)</f>
        <v>EXTERNAL</v>
      </c>
      <c r="G81" s="401" t="str">
        <f>IF('Base Summary 2015-16'!G82="","",'Base Summary 2015-16'!G82)</f>
        <v>Provide school crossing service that ensures the safe carriage of pedestrians travelling to and from school premises within the municipality.</v>
      </c>
      <c r="H81" s="106"/>
      <c r="I81" s="31"/>
    </row>
    <row r="82" spans="3:9" ht="19.5" customHeight="1" x14ac:dyDescent="0.2">
      <c r="C82" s="13"/>
      <c r="D82" s="19">
        <f t="shared" si="1"/>
        <v>73</v>
      </c>
      <c r="E82" s="187" t="str">
        <f>IF(OR('Base Summary 2015-16'!E83="",'Base Summary 2015-16'!E83="[Enter service]"),"",'Base Summary 2015-16'!E83)</f>
        <v>Sports &amp; Leisure Facilities</v>
      </c>
      <c r="F82" s="188" t="str">
        <f>IF(OR('Base Summary 2015-16'!F83="",'Base Summary 2015-16'!F83="[Select]"),"",'Base Summary 2015-16'!F83)</f>
        <v>EXTERNAL</v>
      </c>
      <c r="G82" s="401" t="str">
        <f>IF('Base Summary 2015-16'!G83="","",'Base Summary 2015-16'!G83)</f>
        <v>Responsible for the management of Council’s leisure facilities. These are either externally managed via a contract or internally managed by Council: Aquatic &amp; Leisure Facilities (Managed by YMCA), Casey ARC, Casey RACE, Endeavour Hills Leisure, Doveton Pool In The Park, Berwick Leisure Centre, Casey Indoor Leisure Centre, Other leisure facilities (managed under contract), Sweeney Reserve (Casey) Tennis Centre, The Shed Skate Park In House (Council) Managed Leisure Facilities, Myuna Farm, Old Cheese, Wilson Botanic Park</v>
      </c>
      <c r="H82" s="106"/>
      <c r="I82" s="31"/>
    </row>
    <row r="83" spans="3:9" ht="19.5" customHeight="1" x14ac:dyDescent="0.2">
      <c r="C83" s="13"/>
      <c r="D83" s="19">
        <f t="shared" si="1"/>
        <v>74</v>
      </c>
      <c r="E83" s="187" t="str">
        <f>IF(OR('Base Summary 2015-16'!E84="",'Base Summary 2015-16'!E84="[Enter service]"),"",'Base Summary 2015-16'!E84)</f>
        <v>Sports &amp; Leisure Management</v>
      </c>
      <c r="F83" s="188" t="str">
        <f>IF(OR('Base Summary 2015-16'!F84="",'Base Summary 2015-16'!F84="[Select]"),"",'Base Summary 2015-16'!F84)</f>
        <v>INTERNAL</v>
      </c>
      <c r="G83" s="401" t="str">
        <f>IF('Base Summary 2015-16'!G84="","",'Base Summary 2015-16'!G84)</f>
        <v>To advocate and partner internally and externally to assist in the wider delivery of the Sport &amp; Leisure department’s objectives.</v>
      </c>
      <c r="H83" s="106"/>
      <c r="I83" s="31"/>
    </row>
    <row r="84" spans="3:9" ht="19.5" customHeight="1" x14ac:dyDescent="0.2">
      <c r="C84" s="13"/>
      <c r="D84" s="89">
        <f t="shared" si="1"/>
        <v>75</v>
      </c>
      <c r="E84" s="187" t="str">
        <f>IF(OR('Base Summary 2015-16'!E85="",'Base Summary 2015-16'!E85="[Enter service]"),"",'Base Summary 2015-16'!E85)</f>
        <v>Sports Club Liaison Services</v>
      </c>
      <c r="F84" s="188" t="str">
        <f>IF(OR('Base Summary 2015-16'!F85="",'Base Summary 2015-16'!F85="[Select]"),"",'Base Summary 2015-16'!F85)</f>
        <v>EXTERNAL</v>
      </c>
      <c r="G84" s="401" t="str">
        <f>IF('Base Summary 2015-16'!G85="","",'Base Summary 2015-16'!G85)</f>
        <v>Oversee the management of City of Casey's sporting grounds and recreational facilities through the appropriate support of volunteer committees.</v>
      </c>
      <c r="H84" s="106"/>
      <c r="I84" s="31"/>
    </row>
    <row r="85" spans="3:9" ht="19.5" customHeight="1" x14ac:dyDescent="0.2">
      <c r="C85" s="13"/>
      <c r="D85" s="19">
        <f t="shared" si="1"/>
        <v>76</v>
      </c>
      <c r="E85" s="187" t="str">
        <f>IF(OR('Base Summary 2015-16'!E86="",'Base Summary 2015-16'!E86="[Enter service]"),"",'Base Summary 2015-16'!E86)</f>
        <v>Statutory Planning</v>
      </c>
      <c r="F85" s="188" t="str">
        <f>IF(OR('Base Summary 2015-16'!F86="",'Base Summary 2015-16'!F86="[Select]"),"",'Base Summary 2015-16'!F86)</f>
        <v>EXTERNAL</v>
      </c>
      <c r="G85" s="401" t="str">
        <f>IF('Base Summary 2015-16'!G86="","",'Base Summary 2015-16'!G86)</f>
        <v>Efficiently adminsiter and enforce relevant legislation and the Casey Planning Scheme to create and maintain safe, healthy and liveable communities.</v>
      </c>
      <c r="H85" s="106"/>
      <c r="I85" s="31"/>
    </row>
    <row r="86" spans="3:9" ht="19.5" customHeight="1" x14ac:dyDescent="0.2">
      <c r="C86" s="13"/>
      <c r="D86" s="19">
        <f t="shared" si="1"/>
        <v>77</v>
      </c>
      <c r="E86" s="187" t="str">
        <f>IF(OR('Base Summary 2015-16'!E87="",'Base Summary 2015-16'!E87="[Enter service]"),"",'Base Summary 2015-16'!E87)</f>
        <v>Stormwater Management</v>
      </c>
      <c r="F86" s="188" t="str">
        <f>IF(OR('Base Summary 2015-16'!F87="",'Base Summary 2015-16'!F87="[Select]"),"",'Base Summary 2015-16'!F87)</f>
        <v>EXTERNAL</v>
      </c>
      <c r="G86" s="401" t="str">
        <f>IF('Base Summary 2015-16'!G87="","",'Base Summary 2015-16'!G87)</f>
        <v>The strategic and tactical management of City of Casey's drainage and bridge assets, urban and rural drainage, flood plain management, stormwater environmental management, whilst building relationships with Melbourne Water.  The service also manages the shared cost fencing policy.</v>
      </c>
      <c r="H86" s="106"/>
      <c r="I86" s="31"/>
    </row>
    <row r="87" spans="3:9" ht="19.5" customHeight="1" x14ac:dyDescent="0.2">
      <c r="C87" s="13"/>
      <c r="D87" s="89">
        <f t="shared" si="1"/>
        <v>78</v>
      </c>
      <c r="E87" s="187" t="str">
        <f>IF(OR('Base Summary 2015-16'!E88="",'Base Summary 2015-16'!E88="[Enter service]"),"",'Base Summary 2015-16'!E88)</f>
        <v>Strategic/Environment Management</v>
      </c>
      <c r="F87" s="188" t="str">
        <f>IF(OR('Base Summary 2015-16'!F88="",'Base Summary 2015-16'!F88="[Select]"),"",'Base Summary 2015-16'!F88)</f>
        <v>INTERNAL</v>
      </c>
      <c r="G87" s="401" t="str">
        <f>IF('Base Summary 2015-16'!G88="","",'Base Summary 2015-16'!G88)</f>
        <v>Service protects and enhances Casey's environment and works with the community to improve local environmental outcomes.</v>
      </c>
      <c r="H87" s="106"/>
      <c r="I87" s="31"/>
    </row>
    <row r="88" spans="3:9" ht="19.5" customHeight="1" x14ac:dyDescent="0.2">
      <c r="C88" s="13"/>
      <c r="D88" s="19">
        <f t="shared" si="1"/>
        <v>79</v>
      </c>
      <c r="E88" s="187" t="str">
        <f>IF(OR('Base Summary 2015-16'!E89="",'Base Summary 2015-16'!E89="[Enter service]"),"",'Base Summary 2015-16'!E89)</f>
        <v>Strategic Land Use Planning</v>
      </c>
      <c r="F88" s="188" t="str">
        <f>IF(OR('Base Summary 2015-16'!F89="",'Base Summary 2015-16'!F89="[Select]"),"",'Base Summary 2015-16'!F89)</f>
        <v>EXTERNAL</v>
      </c>
      <c r="G88" s="401" t="str">
        <f>IF('Base Summary 2015-16'!G89="","",'Base Summary 2015-16'!G89)</f>
        <v>Prepare, review and implement strategic, statutory and financial policies related to land use planning.  Whilst preparing and implementing long term strategies and plans to ensure that the continued growth and development of Casey enhances its reputation as a great place to live, work and raise a family.</v>
      </c>
      <c r="H88" s="106"/>
      <c r="I88" s="31"/>
    </row>
    <row r="89" spans="3:9" ht="19.5" customHeight="1" x14ac:dyDescent="0.2">
      <c r="C89" s="13"/>
      <c r="D89" s="19">
        <f t="shared" si="1"/>
        <v>80</v>
      </c>
      <c r="E89" s="187" t="str">
        <f>IF(OR('Base Summary 2015-16'!E90="",'Base Summary 2015-16'!E90="[Enter service]"),"",'Base Summary 2015-16'!E90)</f>
        <v>Strengthening Communities</v>
      </c>
      <c r="F89" s="188" t="str">
        <f>IF(OR('Base Summary 2015-16'!F90="",'Base Summary 2015-16'!F90="[Select]"),"",'Base Summary 2015-16'!F90)</f>
        <v>EXTERNAL</v>
      </c>
      <c r="G89" s="401" t="str">
        <f>IF('Base Summary 2015-16'!G90="","",'Base Summary 2015-16'!G90)</f>
        <v>Services accelerates the emergence of a sense of place and belonging in Casey's newest neighbourhoods by working with residents in a sustainable way to develop and strengthen social insfrastructure.</v>
      </c>
      <c r="H89" s="106"/>
      <c r="I89" s="31"/>
    </row>
    <row r="90" spans="3:9" ht="19.5" customHeight="1" x14ac:dyDescent="0.2">
      <c r="C90" s="13"/>
      <c r="D90" s="89">
        <f t="shared" si="1"/>
        <v>81</v>
      </c>
      <c r="E90" s="187" t="str">
        <f>IF(OR('Base Summary 2015-16'!E91="",'Base Summary 2015-16'!E91="[Enter service]"),"",'Base Summary 2015-16'!E91)</f>
        <v>SubDivisions</v>
      </c>
      <c r="F90" s="188" t="str">
        <f>IF(OR('Base Summary 2015-16'!F91="",'Base Summary 2015-16'!F91="[Select]"),"",'Base Summary 2015-16'!F91)</f>
        <v>EXTERNAL</v>
      </c>
      <c r="G90" s="401" t="str">
        <f>IF('Base Summary 2015-16'!G91="","",'Base Summary 2015-16'!G91)</f>
        <v>Administer the processing of subdivisions in accordance with the Subdivision Act.</v>
      </c>
      <c r="H90" s="106"/>
      <c r="I90" s="31"/>
    </row>
    <row r="91" spans="3:9" ht="19.5" customHeight="1" x14ac:dyDescent="0.2">
      <c r="C91" s="13"/>
      <c r="D91" s="19">
        <f t="shared" si="1"/>
        <v>82</v>
      </c>
      <c r="E91" s="187" t="str">
        <f>IF(OR('Base Summary 2015-16'!E92="",'Base Summary 2015-16'!E92="[Enter service]"),"",'Base Summary 2015-16'!E92)</f>
        <v>Supporting Diversity Access and Inclusion</v>
      </c>
      <c r="F91" s="188" t="str">
        <f>IF(OR('Base Summary 2015-16'!F92="",'Base Summary 2015-16'!F92="[Select]"),"",'Base Summary 2015-16'!F92)</f>
        <v>EXTERNAL</v>
      </c>
      <c r="G91" s="401" t="str">
        <f>IF('Base Summary 2015-16'!G92="","",'Base Summary 2015-16'!G92)</f>
        <v>Delivery of support and management services that contribute to the delivery of a range of community strengthening programs, services, activities and events that (through partnership) support the establishment and maintenance of social connections, resilience and inclusion.</v>
      </c>
      <c r="H91" s="106"/>
      <c r="I91" s="31"/>
    </row>
    <row r="92" spans="3:9" ht="19.5" customHeight="1" x14ac:dyDescent="0.2">
      <c r="C92" s="13"/>
      <c r="D92" s="19">
        <f t="shared" si="1"/>
        <v>83</v>
      </c>
      <c r="E92" s="187" t="str">
        <f>IF(OR('Base Summary 2015-16'!E93="",'Base Summary 2015-16'!E93="[Enter service]"),"",'Base Summary 2015-16'!E93)</f>
        <v>Sustainable Environmental Development</v>
      </c>
      <c r="F92" s="188" t="str">
        <f>IF(OR('Base Summary 2015-16'!F93="",'Base Summary 2015-16'!F93="[Select]"),"",'Base Summary 2015-16'!F93)</f>
        <v>EXTERNAL</v>
      </c>
      <c r="G92" s="401" t="str">
        <f>IF('Base Summary 2015-16'!G93="","",'Base Summary 2015-16'!G93)</f>
        <v xml:space="preserve">Progress sustainable development in the City of Casey and improve the liveability of the city, whilst supporting Council to adopt more sustainable practices and improve its environmental performance. </v>
      </c>
      <c r="H92" s="106"/>
      <c r="I92" s="31"/>
    </row>
    <row r="93" spans="3:9" ht="19.5" customHeight="1" x14ac:dyDescent="0.2">
      <c r="C93" s="13"/>
      <c r="D93" s="89">
        <f t="shared" si="1"/>
        <v>84</v>
      </c>
      <c r="E93" s="187" t="str">
        <f>IF(OR('Base Summary 2015-16'!E94="",'Base Summary 2015-16'!E94="[Enter service]"),"",'Base Summary 2015-16'!E94)</f>
        <v>Traffic &amp; Parking Management</v>
      </c>
      <c r="F93" s="188" t="str">
        <f>IF(OR('Base Summary 2015-16'!F94="",'Base Summary 2015-16'!F94="[Select]"),"",'Base Summary 2015-16'!F94)</f>
        <v>EXTERNAL</v>
      </c>
      <c r="G93" s="401" t="str">
        <f>IF('Base Summary 2015-16'!G94="","",'Base Summary 2015-16'!G94)</f>
        <v>Provide oversight and coordination of traffic engineering aspects of the operational and safety of the road network under City of Casey's control.</v>
      </c>
      <c r="H93" s="106"/>
      <c r="I93" s="31"/>
    </row>
    <row r="94" spans="3:9" ht="19.5" customHeight="1" x14ac:dyDescent="0.2">
      <c r="C94" s="13"/>
      <c r="D94" s="19">
        <f t="shared" si="1"/>
        <v>85</v>
      </c>
      <c r="E94" s="187" t="str">
        <f>IF(OR('Base Summary 2015-16'!E95="",'Base Summary 2015-16'!E95="[Enter service]"),"",'Base Summary 2015-16'!E95)</f>
        <v>Transport Advocacy, Planning &amp; Development</v>
      </c>
      <c r="F94" s="188" t="str">
        <f>IF(OR('Base Summary 2015-16'!F95="",'Base Summary 2015-16'!F95="[Select]"),"",'Base Summary 2015-16'!F95)</f>
        <v>EXTERNAL</v>
      </c>
      <c r="G94" s="401" t="str">
        <f>IF('Base Summary 2015-16'!G95="","",'Base Summary 2015-16'!G95)</f>
        <v>Develop and manage a strategic framework to assist in the monitoring and development of roads and public
transport, whilst liasing with Government agencies, developers and other key stakeholders, in relation to traffic and transport network planning matters impacting on Casey.</v>
      </c>
      <c r="H94" s="106"/>
      <c r="I94" s="31"/>
    </row>
    <row r="95" spans="3:9" ht="19.5" customHeight="1" x14ac:dyDescent="0.2">
      <c r="C95" s="13"/>
      <c r="D95" s="19">
        <f t="shared" si="1"/>
        <v>86</v>
      </c>
      <c r="E95" s="187" t="str">
        <f>IF(OR('Base Summary 2015-16'!E96="",'Base Summary 2015-16'!E96="[Enter service]"),"",'Base Summary 2015-16'!E96)</f>
        <v>Transport Department Management</v>
      </c>
      <c r="F95" s="188" t="str">
        <f>IF(OR('Base Summary 2015-16'!F96="",'Base Summary 2015-16'!F96="[Select]"),"",'Base Summary 2015-16'!F96)</f>
        <v>INTERNAL</v>
      </c>
      <c r="G95" s="401" t="str">
        <f>IF('Base Summary 2015-16'!G96="","",'Base Summary 2015-16'!G96)</f>
        <v>Internal facing service covering management of department operations and delivery of Traffic and Parking
Management, Transport Advocacy Planning &amp; Development and Public Lighting.</v>
      </c>
      <c r="H95" s="106"/>
      <c r="I95" s="31"/>
    </row>
    <row r="96" spans="3:9" ht="19.5" customHeight="1" x14ac:dyDescent="0.2">
      <c r="C96" s="13"/>
      <c r="D96" s="89">
        <f t="shared" si="1"/>
        <v>87</v>
      </c>
      <c r="E96" s="187" t="str">
        <f>IF(OR('Base Summary 2015-16'!E97="",'Base Summary 2015-16'!E97="[Enter service]"),"",'Base Summary 2015-16'!E97)</f>
        <v>Trees &amp; Horticulture</v>
      </c>
      <c r="F96" s="188" t="str">
        <f>IF(OR('Base Summary 2015-16'!F97="",'Base Summary 2015-16'!F97="[Select]"),"",'Base Summary 2015-16'!F97)</f>
        <v>EXTERNAL</v>
      </c>
      <c r="G96" s="401" t="str">
        <f>IF('Base Summary 2015-16'!G97="","",'Base Summary 2015-16'!G97)</f>
        <v>Maintenance and development of Casey’s tree population, bushland reserves and Wilson Botanic Park, Berwick.</v>
      </c>
      <c r="H96" s="106"/>
      <c r="I96" s="31"/>
    </row>
    <row r="97" spans="3:9" ht="19.5" customHeight="1" x14ac:dyDescent="0.2">
      <c r="C97" s="13"/>
      <c r="D97" s="19">
        <f t="shared" si="1"/>
        <v>88</v>
      </c>
      <c r="E97" s="187" t="str">
        <f>IF(OR('Base Summary 2015-16'!E98="",'Base Summary 2015-16'!E98="[Enter service]"),"",'Base Summary 2015-16'!E98)</f>
        <v>Waste and Landfill Management</v>
      </c>
      <c r="F97" s="188" t="str">
        <f>IF(OR('Base Summary 2015-16'!F98="",'Base Summary 2015-16'!F98="[Select]"),"",'Base Summary 2015-16'!F98)</f>
        <v>INTERNAL</v>
      </c>
      <c r="G97" s="401" t="str">
        <f>IF('Base Summary 2015-16'!G98="","",'Base Summary 2015-16'!G98)</f>
        <v>Provision and support to the organisation in the arera of waste and recycling.</v>
      </c>
      <c r="H97" s="106"/>
      <c r="I97" s="31"/>
    </row>
    <row r="98" spans="3:9" ht="19.5" customHeight="1" x14ac:dyDescent="0.2">
      <c r="C98" s="13"/>
      <c r="D98" s="19">
        <f t="shared" si="1"/>
        <v>89</v>
      </c>
      <c r="E98" s="187" t="str">
        <f>IF(OR('Base Summary 2015-16'!E99="",'Base Summary 2015-16'!E99="[Enter service]"),"",'Base Summary 2015-16'!E99)</f>
        <v>Waste Management</v>
      </c>
      <c r="F98" s="188" t="str">
        <f>IF(OR('Base Summary 2015-16'!F99="",'Base Summary 2015-16'!F99="[Select]"),"",'Base Summary 2015-16'!F99)</f>
        <v>EXTERNAL</v>
      </c>
      <c r="G98" s="401" t="str">
        <f>IF('Base Summary 2015-16'!G99="","",'Base Summary 2015-16'!G99)</f>
        <v>Provision of waste services to the community including residential garbage, recycling, garden waste, hard
waste, litter bins and Berwick village waste collection (commercial). All services include provision of bins
(except hard waste), collection, transport, sorting and/or disposal, customer interface , litter enforcement and environmental education.</v>
      </c>
      <c r="H98" s="106"/>
      <c r="I98" s="31"/>
    </row>
    <row r="99" spans="3:9" ht="19.5" customHeight="1" x14ac:dyDescent="0.2">
      <c r="C99" s="13"/>
      <c r="D99" s="89">
        <f t="shared" si="1"/>
        <v>90</v>
      </c>
      <c r="E99" s="187" t="str">
        <f>IF(OR('Base Summary 2015-16'!E100="",'Base Summary 2015-16'!E100="[Enter service]"),"",'Base Summary 2015-16'!E100)</f>
        <v>Youth &amp; Family Services Management</v>
      </c>
      <c r="F99" s="188" t="str">
        <f>IF(OR('Base Summary 2015-16'!F100="",'Base Summary 2015-16'!F100="[Select]"),"",'Base Summary 2015-16'!F100)</f>
        <v>INTERNAL</v>
      </c>
      <c r="G99" s="401" t="str">
        <f>IF('Base Summary 2015-16'!G100="","",'Base Summary 2015-16'!G100)</f>
        <v>Deliver programs and services for young people and maternal and child health as well as the planning and delivery of multi-purpose community facilities.</v>
      </c>
      <c r="H99" s="106"/>
      <c r="I99" s="31"/>
    </row>
    <row r="100" spans="3:9" ht="19.5" customHeight="1" x14ac:dyDescent="0.2">
      <c r="C100" s="13"/>
      <c r="D100" s="19">
        <f t="shared" si="1"/>
        <v>91</v>
      </c>
      <c r="E100" s="187" t="str">
        <f>IF(OR('Base Summary 2015-16'!E101="",'Base Summary 2015-16'!E101="[Enter service]"),"",'Base Summary 2015-16'!E101)</f>
        <v>Youth Services</v>
      </c>
      <c r="F100" s="188" t="str">
        <f>IF(OR('Base Summary 2015-16'!F101="",'Base Summary 2015-16'!F101="[Select]"),"",'Base Summary 2015-16'!F101)</f>
        <v>EXTERNAL</v>
      </c>
      <c r="G100" s="401" t="str">
        <f>IF('Base Summary 2015-16'!G101="","",'Base Summary 2015-16'!G101)</f>
        <v>Programs and services for young people aged 10-25, including personal development and recreation programs, events, counselling, schools, and information support.</v>
      </c>
      <c r="H100" s="106"/>
      <c r="I100" s="31"/>
    </row>
    <row r="101" spans="3:9" ht="19.5" customHeight="1" x14ac:dyDescent="0.2">
      <c r="C101" s="13"/>
      <c r="D101" s="19">
        <f t="shared" si="1"/>
        <v>92</v>
      </c>
      <c r="E101" s="187" t="str">
        <f>IF(OR('Base Summary 2015-16'!E102="",'Base Summary 2015-16'!E102="[Enter service]"),"",'Base Summary 2015-16'!E102)</f>
        <v/>
      </c>
      <c r="F101" s="188" t="str">
        <f>IF(OR('Base Summary 2015-16'!F102="",'Base Summary 2015-16'!F102="[Select]"),"",'Base Summary 2015-16'!F102)</f>
        <v/>
      </c>
      <c r="G101" s="401" t="str">
        <f>IF('Base Summary 2015-16'!G102="","",'Base Summary 2015-16'!G102)</f>
        <v/>
      </c>
      <c r="H101" s="106"/>
      <c r="I101" s="31"/>
    </row>
    <row r="102" spans="3:9" ht="19.5" customHeight="1" x14ac:dyDescent="0.2">
      <c r="C102" s="13"/>
      <c r="D102" s="89">
        <f t="shared" si="1"/>
        <v>93</v>
      </c>
      <c r="E102" s="187" t="str">
        <f>IF(OR('Base Summary 2015-16'!E103="",'Base Summary 2015-16'!E103="[Enter service]"),"",'Base Summary 2015-16'!E103)</f>
        <v>Debt Servicing</v>
      </c>
      <c r="F102" s="188" t="str">
        <f>IF(OR('Base Summary 2015-16'!F103="",'Base Summary 2015-16'!F103="[Select]"),"",'Base Summary 2015-16'!F103)</f>
        <v>MIXED</v>
      </c>
      <c r="G102" s="401" t="str">
        <f>IF('Base Summary 2015-16'!G103="","",'Base Summary 2015-16'!G103)</f>
        <v>Interest expense and Principal repayment of Council's borrowings.  In 2015/16, it includes the pay-out of a prior year loan for SRCL expenditure, with funds received in prior years from the State Government.</v>
      </c>
      <c r="H102" s="106"/>
      <c r="I102" s="31"/>
    </row>
    <row r="103" spans="3:9" ht="19.5" customHeight="1" x14ac:dyDescent="0.2">
      <c r="C103" s="13"/>
      <c r="D103" s="19">
        <f t="shared" si="1"/>
        <v>94</v>
      </c>
      <c r="E103" s="187" t="str">
        <f>IF(OR('Base Summary 2015-16'!E104="",'Base Summary 2015-16'!E104="[Enter service]"),"",'Base Summary 2015-16'!E104)</f>
        <v>Developer Contributions</v>
      </c>
      <c r="F103" s="188" t="str">
        <f>IF(OR('Base Summary 2015-16'!F104="",'Base Summary 2015-16'!F104="[Select]"),"",'Base Summary 2015-16'!F104)</f>
        <v>MIXED</v>
      </c>
      <c r="G103" s="401" t="str">
        <f>IF('Base Summary 2015-16'!G104="","",'Base Summary 2015-16'!G104)</f>
        <v>Developer and Public Open Space Contributions received from Developers as part of Developer Contribution Plans (DCPs) or s.173 Agreements.  These contributions are transferred to Reserve for use on future capital works (including land purchases)</v>
      </c>
      <c r="H103" s="106"/>
      <c r="I103" s="31"/>
    </row>
    <row r="104" spans="3:9" ht="19.5" customHeight="1" x14ac:dyDescent="0.2">
      <c r="C104" s="13"/>
      <c r="D104" s="19">
        <f t="shared" si="1"/>
        <v>95</v>
      </c>
      <c r="E104" s="187" t="str">
        <f>IF(OR('Base Summary 2015-16'!E105="",'Base Summary 2015-16'!E105="[Enter service]"),"",'Base Summary 2015-16'!E105)</f>
        <v>Interest on Investment</v>
      </c>
      <c r="F104" s="188" t="str">
        <f>IF(OR('Base Summary 2015-16'!F105="",'Base Summary 2015-16'!F105="[Select]"),"",'Base Summary 2015-16'!F105)</f>
        <v>MIXED</v>
      </c>
      <c r="G104" s="401" t="str">
        <f>IF('Base Summary 2015-16'!G105="","",'Base Summary 2015-16'!G105)</f>
        <v>Interest received from the investment of Council's cash balances, the majority of which relate to DCP funds held to fund future capital works.  The interest applicable to these funds is required to be credited to the DCP reserve accounts.</v>
      </c>
      <c r="H104" s="106"/>
      <c r="I104" s="31"/>
    </row>
    <row r="105" spans="3:9" ht="19.5" customHeight="1" x14ac:dyDescent="0.2">
      <c r="C105" s="13"/>
      <c r="D105" s="89">
        <f t="shared" si="1"/>
        <v>96</v>
      </c>
      <c r="E105" s="187" t="str">
        <f>IF(OR('Base Summary 2015-16'!E106="",'Base Summary 2015-16'!E106="[Enter service]"),"",'Base Summary 2015-16'!E106)</f>
        <v>VGC Grant</v>
      </c>
      <c r="F105" s="188" t="str">
        <f>IF(OR('Base Summary 2015-16'!F106="",'Base Summary 2015-16'!F106="[Select]"),"",'Base Summary 2015-16'!F106)</f>
        <v>MIXED</v>
      </c>
      <c r="G105" s="401" t="str">
        <f>IF('Base Summary 2015-16'!G106="","",'Base Summary 2015-16'!G106)</f>
        <v>Grant funding provided to the State Government by the Federal Government (Financial Assistance Grant), that is allocated to each Council by the Victorian Grants Commission.</v>
      </c>
      <c r="H105" s="106"/>
      <c r="I105" s="31"/>
    </row>
    <row r="106" spans="3:9" ht="19.5" customHeight="1" x14ac:dyDescent="0.2">
      <c r="C106" s="13"/>
      <c r="D106" s="19">
        <f t="shared" si="1"/>
        <v>97</v>
      </c>
      <c r="E106" s="187" t="str">
        <f>IF(OR('Base Summary 2015-16'!E107="",'Base Summary 2015-16'!E107="[Enter service]"),"",'Base Summary 2015-16'!E107)</f>
        <v>Capital Works - Rates Funding</v>
      </c>
      <c r="F106" s="188" t="str">
        <f>IF(OR('Base Summary 2015-16'!F107="",'Base Summary 2015-16'!F107="[Select]"),"",'Base Summary 2015-16'!F107)</f>
        <v>MIXED</v>
      </c>
      <c r="G106" s="401" t="str">
        <f>IF('Base Summary 2015-16'!G107="","",'Base Summary 2015-16'!G107)</f>
        <v>Rates funding that is allocated to fund Council's Capital Works Program</v>
      </c>
      <c r="H106" s="106"/>
      <c r="I106" s="31"/>
    </row>
    <row r="107" spans="3:9" ht="19.5" customHeight="1" x14ac:dyDescent="0.2">
      <c r="C107" s="13"/>
      <c r="D107" s="19">
        <f t="shared" si="1"/>
        <v>98</v>
      </c>
      <c r="E107" s="187" t="str">
        <f>IF(OR('Base Summary 2015-16'!E108="",'Base Summary 2015-16'!E108="[Enter service]"),"",'Base Summary 2015-16'!E108)</f>
        <v>Capital Works - Reserve Funded</v>
      </c>
      <c r="F107" s="188" t="str">
        <f>IF(OR('Base Summary 2015-16'!F108="",'Base Summary 2015-16'!F108="[Select]"),"",'Base Summary 2015-16'!F108)</f>
        <v>MIXED</v>
      </c>
      <c r="G107" s="401" t="str">
        <f>IF('Base Summary 2015-16'!G108="","",'Base Summary 2015-16'!G108)</f>
        <v>Funding from Reserves,  from current and past year transactions (ie DCP, POS, Plant etc) that is utilised for full or partial funding of Capital Works projects.</v>
      </c>
      <c r="H107" s="106"/>
      <c r="I107" s="31"/>
    </row>
    <row r="108" spans="3:9" ht="19.5" customHeight="1" x14ac:dyDescent="0.2">
      <c r="C108" s="13"/>
      <c r="D108" s="89">
        <f t="shared" si="1"/>
        <v>99</v>
      </c>
      <c r="E108" s="187" t="str">
        <f>IF(OR('Base Summary 2015-16'!E109="",'Base Summary 2015-16'!E109="[Enter service]"),"",'Base Summary 2015-16'!E109)</f>
        <v>Capital Works - Other Funding</v>
      </c>
      <c r="F108" s="188" t="str">
        <f>IF(OR('Base Summary 2015-16'!F109="",'Base Summary 2015-16'!F109="[Select]"),"",'Base Summary 2015-16'!F109)</f>
        <v>MIXED</v>
      </c>
      <c r="G108" s="401" t="str">
        <f>IF('Base Summary 2015-16'!G109="","",'Base Summary 2015-16'!G109)</f>
        <v>Grants and contributions received for the full or partial funding of Capital Works projects.  It includes the VGC Local Roads funding.</v>
      </c>
      <c r="H108" s="106"/>
      <c r="I108" s="31"/>
    </row>
    <row r="109" spans="3:9" ht="19.5" customHeight="1" x14ac:dyDescent="0.2">
      <c r="C109" s="13"/>
      <c r="D109" s="19">
        <f t="shared" si="1"/>
        <v>100</v>
      </c>
      <c r="E109" s="187" t="str">
        <f>IF(OR('Base Summary 2015-16'!E110="",'Base Summary 2015-16'!E110="[Enter service]"),"",'Base Summary 2015-16'!E110)</f>
        <v>Depreciation</v>
      </c>
      <c r="F109" s="188" t="str">
        <f>IF(OR('Base Summary 2015-16'!F110="",'Base Summary 2015-16'!F110="[Select]"),"",'Base Summary 2015-16'!F110)</f>
        <v>MIXED</v>
      </c>
      <c r="G109" s="401" t="str">
        <f>IF('Base Summary 2015-16'!G110="","",'Base Summary 2015-16'!G110)</f>
        <v>Depreciation on all of Council's Property, Plant and Equipment and Infrastructure.</v>
      </c>
      <c r="H109" s="106"/>
      <c r="I109" s="31"/>
    </row>
    <row r="110" spans="3:9" ht="19.5" customHeight="1" x14ac:dyDescent="0.2">
      <c r="C110" s="13"/>
      <c r="D110" s="19">
        <f t="shared" si="1"/>
        <v>101</v>
      </c>
      <c r="E110" s="187" t="str">
        <f>IF(OR('Base Summary 2015-16'!E111="",'Base Summary 2015-16'!E111="[Enter service]"),"",'Base Summary 2015-16'!E111)</f>
        <v>Contributed Assets</v>
      </c>
      <c r="F110" s="188" t="str">
        <f>IF(OR('Base Summary 2015-16'!F111="",'Base Summary 2015-16'!F111="[Select]"),"",'Base Summary 2015-16'!F111)</f>
        <v>EXTERNAL</v>
      </c>
      <c r="G110" s="401" t="str">
        <f>IF('Base Summary 2015-16'!G111="","",'Base Summary 2015-16'!G111)</f>
        <v>Assets that have been constructed by Developers as part of the sub-division process, that are transferred to Council's control and future maintenance responsibility at the conclusion of the developers maintenance period.</v>
      </c>
      <c r="H110" s="106"/>
      <c r="I110" s="31"/>
    </row>
    <row r="111" spans="3:9" ht="19.5" customHeight="1" x14ac:dyDescent="0.2">
      <c r="C111" s="13"/>
      <c r="D111" s="89">
        <f t="shared" si="1"/>
        <v>102</v>
      </c>
      <c r="E111" s="187" t="str">
        <f>IF(OR('Base Summary 2015-16'!E112="",'Base Summary 2015-16'!E112="[Enter service]"),"",'Base Summary 2015-16'!E112)</f>
        <v>Asset Sales</v>
      </c>
      <c r="F111" s="188" t="str">
        <f>IF(OR('Base Summary 2015-16'!F112="",'Base Summary 2015-16'!F112="[Select]"),"",'Base Summary 2015-16'!F112)</f>
        <v>MIXED</v>
      </c>
      <c r="G111" s="401" t="str">
        <f>IF('Base Summary 2015-16'!G112="","",'Base Summary 2015-16'!G112)</f>
        <v>Sale of plant as it is traded in for renewal, and sale of property that is transferred to reserve to fund future land purcase requirements in the growth areas.</v>
      </c>
      <c r="H111" s="106"/>
      <c r="I111" s="31"/>
    </row>
    <row r="112" spans="3:9" ht="19.5" customHeight="1" x14ac:dyDescent="0.2">
      <c r="C112" s="13"/>
      <c r="D112" s="19">
        <f t="shared" si="1"/>
        <v>103</v>
      </c>
      <c r="E112" s="187" t="str">
        <f>IF(OR('Base Summary 2015-16'!E113="",'Base Summary 2015-16'!E113="[Enter service]"),"",'Base Summary 2015-16'!E113)</f>
        <v/>
      </c>
      <c r="F112" s="188" t="str">
        <f>IF(OR('Base Summary 2015-16'!F113="",'Base Summary 2015-16'!F113="[Select]"),"",'Base Summary 2015-16'!F113)</f>
        <v/>
      </c>
      <c r="G112" s="401" t="str">
        <f>IF('Base Summary 2015-16'!G113="","",'Base Summary 2015-16'!G113)</f>
        <v/>
      </c>
      <c r="H112" s="106"/>
      <c r="I112" s="31"/>
    </row>
    <row r="113" spans="3:9" ht="19.5" customHeight="1" x14ac:dyDescent="0.2">
      <c r="C113" s="13"/>
      <c r="D113" s="19">
        <f t="shared" si="1"/>
        <v>104</v>
      </c>
      <c r="E113" s="187" t="str">
        <f>IF(OR('Base Summary 2015-16'!E114="",'Base Summary 2015-16'!E114="[Enter service]"),"",'Base Summary 2015-16'!E114)</f>
        <v/>
      </c>
      <c r="F113" s="188" t="str">
        <f>IF(OR('Base Summary 2015-16'!F114="",'Base Summary 2015-16'!F114="[Select]"),"",'Base Summary 2015-16'!F114)</f>
        <v/>
      </c>
      <c r="G113" s="401" t="str">
        <f>IF('Base Summary 2015-16'!G114="","",'Base Summary 2015-16'!G114)</f>
        <v/>
      </c>
      <c r="H113" s="106"/>
      <c r="I113" s="31"/>
    </row>
    <row r="114" spans="3:9" ht="19.5" customHeight="1" x14ac:dyDescent="0.2">
      <c r="C114" s="13"/>
      <c r="D114" s="89">
        <f t="shared" si="1"/>
        <v>105</v>
      </c>
      <c r="E114" s="187" t="str">
        <f>IF(OR('Base Summary 2015-16'!E115="",'Base Summary 2015-16'!E115="[Enter service]"),"",'Base Summary 2015-16'!E115)</f>
        <v/>
      </c>
      <c r="F114" s="188" t="str">
        <f>IF(OR('Base Summary 2015-16'!F115="",'Base Summary 2015-16'!F115="[Select]"),"",'Base Summary 2015-16'!F115)</f>
        <v/>
      </c>
      <c r="G114" s="401" t="str">
        <f>IF('Base Summary 2015-16'!G115="","",'Base Summary 2015-16'!G115)</f>
        <v/>
      </c>
      <c r="H114" s="106"/>
      <c r="I114" s="31"/>
    </row>
    <row r="115" spans="3:9" ht="19.5" customHeight="1" x14ac:dyDescent="0.2">
      <c r="C115" s="13"/>
      <c r="D115" s="19">
        <f t="shared" si="1"/>
        <v>106</v>
      </c>
      <c r="E115" s="187" t="str">
        <f>IF(OR('Base Summary 2015-16'!E116="",'Base Summary 2015-16'!E116="[Enter service]"),"",'Base Summary 2015-16'!E116)</f>
        <v/>
      </c>
      <c r="F115" s="188" t="str">
        <f>IF(OR('Base Summary 2015-16'!F116="",'Base Summary 2015-16'!F116="[Select]"),"",'Base Summary 2015-16'!F116)</f>
        <v/>
      </c>
      <c r="G115" s="401" t="str">
        <f>IF('Base Summary 2015-16'!G116="","",'Base Summary 2015-16'!G116)</f>
        <v/>
      </c>
      <c r="H115" s="106"/>
      <c r="I115" s="31"/>
    </row>
    <row r="116" spans="3:9" ht="19.5" customHeight="1" x14ac:dyDescent="0.2">
      <c r="C116" s="13"/>
      <c r="D116" s="19">
        <f t="shared" si="1"/>
        <v>107</v>
      </c>
      <c r="E116" s="187" t="str">
        <f>IF(OR('Base Summary 2015-16'!E117="",'Base Summary 2015-16'!E117="[Enter service]"),"",'Base Summary 2015-16'!E117)</f>
        <v/>
      </c>
      <c r="F116" s="188" t="str">
        <f>IF(OR('Base Summary 2015-16'!F117="",'Base Summary 2015-16'!F117="[Select]"),"",'Base Summary 2015-16'!F117)</f>
        <v/>
      </c>
      <c r="G116" s="401" t="str">
        <f>IF('Base Summary 2015-16'!G117="","",'Base Summary 2015-16'!G117)</f>
        <v/>
      </c>
      <c r="H116" s="106"/>
      <c r="I116" s="31"/>
    </row>
    <row r="117" spans="3:9" ht="19.5" customHeight="1" x14ac:dyDescent="0.2">
      <c r="C117" s="13"/>
      <c r="D117" s="89">
        <f t="shared" si="1"/>
        <v>108</v>
      </c>
      <c r="E117" s="187" t="str">
        <f>IF(OR('Base Summary 2015-16'!E118="",'Base Summary 2015-16'!E118="[Enter service]"),"",'Base Summary 2015-16'!E118)</f>
        <v/>
      </c>
      <c r="F117" s="188" t="str">
        <f>IF(OR('Base Summary 2015-16'!F118="",'Base Summary 2015-16'!F118="[Select]"),"",'Base Summary 2015-16'!F118)</f>
        <v/>
      </c>
      <c r="G117" s="401" t="str">
        <f>IF('Base Summary 2015-16'!G118="","",'Base Summary 2015-16'!G118)</f>
        <v/>
      </c>
      <c r="H117" s="106"/>
      <c r="I117" s="31"/>
    </row>
    <row r="118" spans="3:9" ht="19.5" customHeight="1" x14ac:dyDescent="0.2">
      <c r="C118" s="13"/>
      <c r="D118" s="19">
        <f t="shared" si="1"/>
        <v>109</v>
      </c>
      <c r="E118" s="187" t="str">
        <f>IF(OR('Base Summary 2015-16'!E119="",'Base Summary 2015-16'!E119="[Enter service]"),"",'Base Summary 2015-16'!E119)</f>
        <v/>
      </c>
      <c r="F118" s="188" t="str">
        <f>IF(OR('Base Summary 2015-16'!F119="",'Base Summary 2015-16'!F119="[Select]"),"",'Base Summary 2015-16'!F119)</f>
        <v/>
      </c>
      <c r="G118" s="401" t="str">
        <f>IF('Base Summary 2015-16'!G119="","",'Base Summary 2015-16'!G119)</f>
        <v/>
      </c>
      <c r="H118" s="106"/>
      <c r="I118" s="31"/>
    </row>
    <row r="119" spans="3:9" ht="19.5" customHeight="1" x14ac:dyDescent="0.2">
      <c r="C119" s="13"/>
      <c r="D119" s="19">
        <f t="shared" si="1"/>
        <v>110</v>
      </c>
      <c r="E119" s="187" t="str">
        <f>IF(OR('Base Summary 2015-16'!E120="",'Base Summary 2015-16'!E120="[Enter service]"),"",'Base Summary 2015-16'!E120)</f>
        <v/>
      </c>
      <c r="F119" s="188" t="str">
        <f>IF(OR('Base Summary 2015-16'!F120="",'Base Summary 2015-16'!F120="[Select]"),"",'Base Summary 2015-16'!F120)</f>
        <v/>
      </c>
      <c r="G119" s="401" t="str">
        <f>IF('Base Summary 2015-16'!G120="","",'Base Summary 2015-16'!G120)</f>
        <v/>
      </c>
      <c r="H119" s="106"/>
      <c r="I119" s="31"/>
    </row>
    <row r="120" spans="3:9" ht="19.5" customHeight="1" x14ac:dyDescent="0.2">
      <c r="C120" s="13"/>
      <c r="D120" s="89">
        <f t="shared" si="1"/>
        <v>111</v>
      </c>
      <c r="E120" s="187" t="str">
        <f>IF(OR('Base Summary 2015-16'!E121="",'Base Summary 2015-16'!E121="[Enter service]"),"",'Base Summary 2015-16'!E121)</f>
        <v/>
      </c>
      <c r="F120" s="188" t="str">
        <f>IF(OR('Base Summary 2015-16'!F121="",'Base Summary 2015-16'!F121="[Select]"),"",'Base Summary 2015-16'!F121)</f>
        <v/>
      </c>
      <c r="G120" s="401" t="str">
        <f>IF('Base Summary 2015-16'!G121="","",'Base Summary 2015-16'!G121)</f>
        <v/>
      </c>
      <c r="H120" s="106"/>
      <c r="I120" s="31"/>
    </row>
    <row r="121" spans="3:9" ht="19.5" customHeight="1" x14ac:dyDescent="0.2">
      <c r="C121" s="13"/>
      <c r="D121" s="19">
        <f t="shared" si="1"/>
        <v>112</v>
      </c>
      <c r="E121" s="187" t="str">
        <f>IF(OR('Base Summary 2015-16'!E122="",'Base Summary 2015-16'!E122="[Enter service]"),"",'Base Summary 2015-16'!E122)</f>
        <v/>
      </c>
      <c r="F121" s="188" t="str">
        <f>IF(OR('Base Summary 2015-16'!F122="",'Base Summary 2015-16'!F122="[Select]"),"",'Base Summary 2015-16'!F122)</f>
        <v/>
      </c>
      <c r="G121" s="401" t="str">
        <f>IF('Base Summary 2015-16'!G122="","",'Base Summary 2015-16'!G122)</f>
        <v/>
      </c>
      <c r="H121" s="106"/>
      <c r="I121" s="31"/>
    </row>
    <row r="122" spans="3:9" ht="19.5" customHeight="1" x14ac:dyDescent="0.2">
      <c r="C122" s="13"/>
      <c r="D122" s="19">
        <f t="shared" si="1"/>
        <v>113</v>
      </c>
      <c r="E122" s="187" t="str">
        <f>IF(OR('Base Summary 2015-16'!E123="",'Base Summary 2015-16'!E123="[Enter service]"),"",'Base Summary 2015-16'!E123)</f>
        <v/>
      </c>
      <c r="F122" s="188" t="str">
        <f>IF(OR('Base Summary 2015-16'!F123="",'Base Summary 2015-16'!F123="[Select]"),"",'Base Summary 2015-16'!F123)</f>
        <v/>
      </c>
      <c r="G122" s="401" t="str">
        <f>IF('Base Summary 2015-16'!G123="","",'Base Summary 2015-16'!G123)</f>
        <v/>
      </c>
      <c r="H122" s="106"/>
      <c r="I122" s="31"/>
    </row>
    <row r="123" spans="3:9" ht="19.5" customHeight="1" x14ac:dyDescent="0.2">
      <c r="C123" s="13"/>
      <c r="D123" s="89">
        <f t="shared" si="1"/>
        <v>114</v>
      </c>
      <c r="E123" s="187" t="str">
        <f>IF(OR('Base Summary 2015-16'!E124="",'Base Summary 2015-16'!E124="[Enter service]"),"",'Base Summary 2015-16'!E124)</f>
        <v/>
      </c>
      <c r="F123" s="188" t="str">
        <f>IF(OR('Base Summary 2015-16'!F124="",'Base Summary 2015-16'!F124="[Select]"),"",'Base Summary 2015-16'!F124)</f>
        <v/>
      </c>
      <c r="G123" s="401" t="str">
        <f>IF('Base Summary 2015-16'!G124="","",'Base Summary 2015-16'!G124)</f>
        <v/>
      </c>
      <c r="H123" s="106"/>
      <c r="I123" s="31"/>
    </row>
    <row r="124" spans="3:9" ht="19.5" customHeight="1" x14ac:dyDescent="0.2">
      <c r="C124" s="13"/>
      <c r="D124" s="19">
        <f t="shared" si="1"/>
        <v>115</v>
      </c>
      <c r="E124" s="187" t="str">
        <f>IF(OR('Base Summary 2015-16'!E125="",'Base Summary 2015-16'!E125="[Enter service]"),"",'Base Summary 2015-16'!E125)</f>
        <v/>
      </c>
      <c r="F124" s="188" t="str">
        <f>IF(OR('Base Summary 2015-16'!F125="",'Base Summary 2015-16'!F125="[Select]"),"",'Base Summary 2015-16'!F125)</f>
        <v/>
      </c>
      <c r="G124" s="401" t="str">
        <f>IF('Base Summary 2015-16'!G125="","",'Base Summary 2015-16'!G125)</f>
        <v/>
      </c>
      <c r="H124" s="106"/>
      <c r="I124" s="31"/>
    </row>
    <row r="125" spans="3:9" ht="19.5" customHeight="1" x14ac:dyDescent="0.2">
      <c r="C125" s="13"/>
      <c r="D125" s="19">
        <f t="shared" si="1"/>
        <v>116</v>
      </c>
      <c r="E125" s="187" t="str">
        <f>IF(OR('Base Summary 2015-16'!E126="",'Base Summary 2015-16'!E126="[Enter service]"),"",'Base Summary 2015-16'!E126)</f>
        <v/>
      </c>
      <c r="F125" s="188" t="str">
        <f>IF(OR('Base Summary 2015-16'!F126="",'Base Summary 2015-16'!F126="[Select]"),"",'Base Summary 2015-16'!F126)</f>
        <v/>
      </c>
      <c r="G125" s="401" t="str">
        <f>IF('Base Summary 2015-16'!G126="","",'Base Summary 2015-16'!G126)</f>
        <v/>
      </c>
      <c r="H125" s="106"/>
      <c r="I125" s="31"/>
    </row>
    <row r="126" spans="3:9" ht="19.5" customHeight="1" x14ac:dyDescent="0.2">
      <c r="C126" s="13"/>
      <c r="D126" s="89">
        <f t="shared" si="1"/>
        <v>117</v>
      </c>
      <c r="E126" s="187" t="str">
        <f>IF(OR('Base Summary 2015-16'!E127="",'Base Summary 2015-16'!E127="[Enter service]"),"",'Base Summary 2015-16'!E127)</f>
        <v/>
      </c>
      <c r="F126" s="188" t="str">
        <f>IF(OR('Base Summary 2015-16'!F127="",'Base Summary 2015-16'!F127="[Select]"),"",'Base Summary 2015-16'!F127)</f>
        <v/>
      </c>
      <c r="G126" s="401" t="str">
        <f>IF('Base Summary 2015-16'!G127="","",'Base Summary 2015-16'!G127)</f>
        <v/>
      </c>
      <c r="H126" s="106"/>
      <c r="I126" s="31"/>
    </row>
    <row r="127" spans="3:9" ht="19.5" customHeight="1" x14ac:dyDescent="0.2">
      <c r="C127" s="13"/>
      <c r="D127" s="19">
        <f t="shared" si="1"/>
        <v>118</v>
      </c>
      <c r="E127" s="187" t="str">
        <f>IF(OR('Base Summary 2015-16'!E128="",'Base Summary 2015-16'!E128="[Enter service]"),"",'Base Summary 2015-16'!E128)</f>
        <v/>
      </c>
      <c r="F127" s="188" t="str">
        <f>IF(OR('Base Summary 2015-16'!F128="",'Base Summary 2015-16'!F128="[Select]"),"",'Base Summary 2015-16'!F128)</f>
        <v/>
      </c>
      <c r="G127" s="401" t="str">
        <f>IF('Base Summary 2015-16'!G128="","",'Base Summary 2015-16'!G128)</f>
        <v/>
      </c>
      <c r="H127" s="106"/>
      <c r="I127" s="31"/>
    </row>
    <row r="128" spans="3:9" ht="19.5" customHeight="1" x14ac:dyDescent="0.2">
      <c r="C128" s="13"/>
      <c r="D128" s="19">
        <f t="shared" si="1"/>
        <v>119</v>
      </c>
      <c r="E128" s="187" t="str">
        <f>IF(OR('Base Summary 2015-16'!E129="",'Base Summary 2015-16'!E129="[Enter service]"),"",'Base Summary 2015-16'!E129)</f>
        <v/>
      </c>
      <c r="F128" s="188" t="str">
        <f>IF(OR('Base Summary 2015-16'!F129="",'Base Summary 2015-16'!F129="[Select]"),"",'Base Summary 2015-16'!F129)</f>
        <v/>
      </c>
      <c r="G128" s="401" t="str">
        <f>IF('Base Summary 2015-16'!G129="","",'Base Summary 2015-16'!G129)</f>
        <v/>
      </c>
      <c r="H128" s="106"/>
      <c r="I128" s="31"/>
    </row>
    <row r="129" spans="3:9" ht="19.5" customHeight="1" x14ac:dyDescent="0.2">
      <c r="C129" s="13"/>
      <c r="D129" s="89">
        <f t="shared" si="1"/>
        <v>120</v>
      </c>
      <c r="E129" s="187" t="str">
        <f>IF(OR('Base Summary 2015-16'!E130="",'Base Summary 2015-16'!E130="[Enter service]"),"",'Base Summary 2015-16'!E130)</f>
        <v/>
      </c>
      <c r="F129" s="188" t="str">
        <f>IF(OR('Base Summary 2015-16'!F130="",'Base Summary 2015-16'!F130="[Select]"),"",'Base Summary 2015-16'!F130)</f>
        <v/>
      </c>
      <c r="G129" s="401" t="str">
        <f>IF('Base Summary 2015-16'!G130="","",'Base Summary 2015-16'!G130)</f>
        <v/>
      </c>
      <c r="H129" s="106"/>
      <c r="I129" s="31"/>
    </row>
    <row r="130" spans="3:9" ht="19.5" customHeight="1" x14ac:dyDescent="0.2">
      <c r="C130" s="13"/>
      <c r="D130" s="19">
        <f t="shared" si="1"/>
        <v>121</v>
      </c>
      <c r="E130" s="187" t="str">
        <f>IF(OR('Base Summary 2015-16'!E131="",'Base Summary 2015-16'!E131="[Enter service]"),"",'Base Summary 2015-16'!E131)</f>
        <v/>
      </c>
      <c r="F130" s="188" t="str">
        <f>IF(OR('Base Summary 2015-16'!F131="",'Base Summary 2015-16'!F131="[Select]"),"",'Base Summary 2015-16'!F131)</f>
        <v/>
      </c>
      <c r="G130" s="401" t="str">
        <f>IF('Base Summary 2015-16'!G131="","",'Base Summary 2015-16'!G131)</f>
        <v/>
      </c>
      <c r="H130" s="106"/>
      <c r="I130" s="31"/>
    </row>
    <row r="131" spans="3:9" ht="19.5" customHeight="1" x14ac:dyDescent="0.2">
      <c r="C131" s="13"/>
      <c r="D131" s="19">
        <f t="shared" si="1"/>
        <v>122</v>
      </c>
      <c r="E131" s="187" t="str">
        <f>IF(OR('Base Summary 2015-16'!E132="",'Base Summary 2015-16'!E132="[Enter service]"),"",'Base Summary 2015-16'!E132)</f>
        <v/>
      </c>
      <c r="F131" s="188" t="str">
        <f>IF(OR('Base Summary 2015-16'!F132="",'Base Summary 2015-16'!F132="[Select]"),"",'Base Summary 2015-16'!F132)</f>
        <v/>
      </c>
      <c r="G131" s="401" t="str">
        <f>IF('Base Summary 2015-16'!G132="","",'Base Summary 2015-16'!G132)</f>
        <v/>
      </c>
      <c r="H131" s="106"/>
      <c r="I131" s="31"/>
    </row>
    <row r="132" spans="3:9" ht="19.5" customHeight="1" x14ac:dyDescent="0.2">
      <c r="C132" s="13"/>
      <c r="D132" s="89">
        <f t="shared" si="1"/>
        <v>123</v>
      </c>
      <c r="E132" s="187" t="str">
        <f>IF(OR('Base Summary 2015-16'!E133="",'Base Summary 2015-16'!E133="[Enter service]"),"",'Base Summary 2015-16'!E133)</f>
        <v/>
      </c>
      <c r="F132" s="188" t="str">
        <f>IF(OR('Base Summary 2015-16'!F133="",'Base Summary 2015-16'!F133="[Select]"),"",'Base Summary 2015-16'!F133)</f>
        <v/>
      </c>
      <c r="G132" s="401" t="str">
        <f>IF('Base Summary 2015-16'!G133="","",'Base Summary 2015-16'!G133)</f>
        <v/>
      </c>
      <c r="H132" s="106"/>
      <c r="I132" s="31"/>
    </row>
    <row r="133" spans="3:9" ht="19.5" customHeight="1" x14ac:dyDescent="0.2">
      <c r="C133" s="13"/>
      <c r="D133" s="19">
        <f t="shared" si="1"/>
        <v>124</v>
      </c>
      <c r="E133" s="187" t="str">
        <f>IF(OR('Base Summary 2015-16'!E134="",'Base Summary 2015-16'!E134="[Enter service]"),"",'Base Summary 2015-16'!E134)</f>
        <v/>
      </c>
      <c r="F133" s="188" t="str">
        <f>IF(OR('Base Summary 2015-16'!F134="",'Base Summary 2015-16'!F134="[Select]"),"",'Base Summary 2015-16'!F134)</f>
        <v/>
      </c>
      <c r="G133" s="401" t="str">
        <f>IF('Base Summary 2015-16'!G134="","",'Base Summary 2015-16'!G134)</f>
        <v/>
      </c>
      <c r="H133" s="106"/>
      <c r="I133" s="31"/>
    </row>
    <row r="134" spans="3:9" ht="19.5" customHeight="1" x14ac:dyDescent="0.2">
      <c r="C134" s="13"/>
      <c r="D134" s="19">
        <f t="shared" si="1"/>
        <v>125</v>
      </c>
      <c r="E134" s="187" t="str">
        <f>IF(OR('Base Summary 2015-16'!E135="",'Base Summary 2015-16'!E135="[Enter service]"),"",'Base Summary 2015-16'!E135)</f>
        <v/>
      </c>
      <c r="F134" s="188" t="str">
        <f>IF(OR('Base Summary 2015-16'!F135="",'Base Summary 2015-16'!F135="[Select]"),"",'Base Summary 2015-16'!F135)</f>
        <v/>
      </c>
      <c r="G134" s="401" t="str">
        <f>IF('Base Summary 2015-16'!G135="","",'Base Summary 2015-16'!G135)</f>
        <v/>
      </c>
      <c r="H134" s="106"/>
      <c r="I134" s="31"/>
    </row>
    <row r="135" spans="3:9" ht="19.5" customHeight="1" x14ac:dyDescent="0.2">
      <c r="C135" s="13"/>
      <c r="D135" s="89">
        <f t="shared" si="1"/>
        <v>126</v>
      </c>
      <c r="E135" s="187" t="str">
        <f>IF(OR('Base Summary 2015-16'!E136="",'Base Summary 2015-16'!E136="[Enter service]"),"",'Base Summary 2015-16'!E136)</f>
        <v/>
      </c>
      <c r="F135" s="188" t="str">
        <f>IF(OR('Base Summary 2015-16'!F136="",'Base Summary 2015-16'!F136="[Select]"),"",'Base Summary 2015-16'!F136)</f>
        <v/>
      </c>
      <c r="G135" s="401" t="str">
        <f>IF('Base Summary 2015-16'!G136="","",'Base Summary 2015-16'!G136)</f>
        <v/>
      </c>
      <c r="H135" s="106"/>
      <c r="I135" s="31"/>
    </row>
    <row r="136" spans="3:9" ht="19.5" customHeight="1" x14ac:dyDescent="0.2">
      <c r="C136" s="13"/>
      <c r="D136" s="19">
        <f t="shared" si="1"/>
        <v>127</v>
      </c>
      <c r="E136" s="187" t="str">
        <f>IF(OR('Base Summary 2015-16'!E137="",'Base Summary 2015-16'!E137="[Enter service]"),"",'Base Summary 2015-16'!E137)</f>
        <v/>
      </c>
      <c r="F136" s="188" t="str">
        <f>IF(OR('Base Summary 2015-16'!F137="",'Base Summary 2015-16'!F137="[Select]"),"",'Base Summary 2015-16'!F137)</f>
        <v/>
      </c>
      <c r="G136" s="401" t="str">
        <f>IF('Base Summary 2015-16'!G137="","",'Base Summary 2015-16'!G137)</f>
        <v/>
      </c>
      <c r="H136" s="106"/>
      <c r="I136" s="31"/>
    </row>
    <row r="137" spans="3:9" ht="19.5" customHeight="1" x14ac:dyDescent="0.2">
      <c r="C137" s="13"/>
      <c r="D137" s="19">
        <f t="shared" si="1"/>
        <v>128</v>
      </c>
      <c r="E137" s="187" t="str">
        <f>IF(OR('Base Summary 2015-16'!E138="",'Base Summary 2015-16'!E138="[Enter service]"),"",'Base Summary 2015-16'!E138)</f>
        <v/>
      </c>
      <c r="F137" s="188" t="str">
        <f>IF(OR('Base Summary 2015-16'!F138="",'Base Summary 2015-16'!F138="[Select]"),"",'Base Summary 2015-16'!F138)</f>
        <v/>
      </c>
      <c r="G137" s="401" t="str">
        <f>IF('Base Summary 2015-16'!G138="","",'Base Summary 2015-16'!G138)</f>
        <v/>
      </c>
      <c r="H137" s="106"/>
      <c r="I137" s="31"/>
    </row>
    <row r="138" spans="3:9" ht="19.5" customHeight="1" x14ac:dyDescent="0.2">
      <c r="C138" s="13"/>
      <c r="D138" s="89">
        <f t="shared" si="1"/>
        <v>129</v>
      </c>
      <c r="E138" s="187" t="str">
        <f>IF(OR('Base Summary 2015-16'!E139="",'Base Summary 2015-16'!E139="[Enter service]"),"",'Base Summary 2015-16'!E139)</f>
        <v/>
      </c>
      <c r="F138" s="188" t="str">
        <f>IF(OR('Base Summary 2015-16'!F139="",'Base Summary 2015-16'!F139="[Select]"),"",'Base Summary 2015-16'!F139)</f>
        <v/>
      </c>
      <c r="G138" s="401" t="str">
        <f>IF('Base Summary 2015-16'!G139="","",'Base Summary 2015-16'!G139)</f>
        <v/>
      </c>
      <c r="H138" s="106"/>
      <c r="I138" s="31"/>
    </row>
    <row r="139" spans="3:9" ht="19.5" customHeight="1" x14ac:dyDescent="0.2">
      <c r="C139" s="13"/>
      <c r="D139" s="19">
        <f t="shared" si="1"/>
        <v>130</v>
      </c>
      <c r="E139" s="187" t="str">
        <f>IF(OR('Base Summary 2015-16'!E140="",'Base Summary 2015-16'!E140="[Enter service]"),"",'Base Summary 2015-16'!E140)</f>
        <v/>
      </c>
      <c r="F139" s="188" t="str">
        <f>IF(OR('Base Summary 2015-16'!F140="",'Base Summary 2015-16'!F140="[Select]"),"",'Base Summary 2015-16'!F140)</f>
        <v/>
      </c>
      <c r="G139" s="401" t="str">
        <f>IF('Base Summary 2015-16'!G140="","",'Base Summary 2015-16'!G140)</f>
        <v/>
      </c>
      <c r="H139" s="106"/>
      <c r="I139" s="31"/>
    </row>
    <row r="140" spans="3:9" ht="19.5" customHeight="1" x14ac:dyDescent="0.2">
      <c r="C140" s="13"/>
      <c r="D140" s="19">
        <f t="shared" si="1"/>
        <v>131</v>
      </c>
      <c r="E140" s="187" t="str">
        <f>IF(OR('Base Summary 2015-16'!E141="",'Base Summary 2015-16'!E141="[Enter service]"),"",'Base Summary 2015-16'!E141)</f>
        <v/>
      </c>
      <c r="F140" s="188" t="str">
        <f>IF(OR('Base Summary 2015-16'!F141="",'Base Summary 2015-16'!F141="[Select]"),"",'Base Summary 2015-16'!F141)</f>
        <v/>
      </c>
      <c r="G140" s="401" t="str">
        <f>IF('Base Summary 2015-16'!G141="","",'Base Summary 2015-16'!G141)</f>
        <v/>
      </c>
      <c r="H140" s="106"/>
      <c r="I140" s="31"/>
    </row>
    <row r="141" spans="3:9" ht="19.5" customHeight="1" x14ac:dyDescent="0.2">
      <c r="C141" s="13"/>
      <c r="D141" s="89">
        <f t="shared" si="1"/>
        <v>132</v>
      </c>
      <c r="E141" s="187" t="str">
        <f>IF(OR('Base Summary 2015-16'!E142="",'Base Summary 2015-16'!E142="[Enter service]"),"",'Base Summary 2015-16'!E142)</f>
        <v/>
      </c>
      <c r="F141" s="188" t="str">
        <f>IF(OR('Base Summary 2015-16'!F142="",'Base Summary 2015-16'!F142="[Select]"),"",'Base Summary 2015-16'!F142)</f>
        <v/>
      </c>
      <c r="G141" s="401" t="str">
        <f>IF('Base Summary 2015-16'!G142="","",'Base Summary 2015-16'!G142)</f>
        <v/>
      </c>
      <c r="H141" s="106"/>
      <c r="I141" s="31"/>
    </row>
    <row r="142" spans="3:9" ht="19.5" customHeight="1" x14ac:dyDescent="0.2">
      <c r="C142" s="13"/>
      <c r="D142" s="19">
        <f t="shared" si="1"/>
        <v>133</v>
      </c>
      <c r="E142" s="187" t="str">
        <f>IF(OR('Base Summary 2015-16'!E143="",'Base Summary 2015-16'!E143="[Enter service]"),"",'Base Summary 2015-16'!E143)</f>
        <v/>
      </c>
      <c r="F142" s="188" t="str">
        <f>IF(OR('Base Summary 2015-16'!F143="",'Base Summary 2015-16'!F143="[Select]"),"",'Base Summary 2015-16'!F143)</f>
        <v/>
      </c>
      <c r="G142" s="401" t="str">
        <f>IF('Base Summary 2015-16'!G143="","",'Base Summary 2015-16'!G143)</f>
        <v/>
      </c>
      <c r="H142" s="106"/>
      <c r="I142" s="31"/>
    </row>
    <row r="143" spans="3:9" ht="19.5" customHeight="1" x14ac:dyDescent="0.2">
      <c r="C143" s="13"/>
      <c r="D143" s="19">
        <f t="shared" ref="D143:D149" si="2">D142+1</f>
        <v>134</v>
      </c>
      <c r="E143" s="187" t="str">
        <f>IF(OR('Base Summary 2015-16'!E144="",'Base Summary 2015-16'!E144="[Enter service]"),"",'Base Summary 2015-16'!E144)</f>
        <v/>
      </c>
      <c r="F143" s="188" t="str">
        <f>IF(OR('Base Summary 2015-16'!F144="",'Base Summary 2015-16'!F144="[Select]"),"",'Base Summary 2015-16'!F144)</f>
        <v/>
      </c>
      <c r="G143" s="401" t="str">
        <f>IF('Base Summary 2015-16'!G144="","",'Base Summary 2015-16'!G144)</f>
        <v/>
      </c>
      <c r="H143" s="106"/>
      <c r="I143" s="31"/>
    </row>
    <row r="144" spans="3:9" ht="19.5" customHeight="1" x14ac:dyDescent="0.2">
      <c r="C144" s="13"/>
      <c r="D144" s="89">
        <f t="shared" si="2"/>
        <v>135</v>
      </c>
      <c r="E144" s="187" t="str">
        <f>IF(OR('Base Summary 2015-16'!E145="",'Base Summary 2015-16'!E145="[Enter service]"),"",'Base Summary 2015-16'!E145)</f>
        <v/>
      </c>
      <c r="F144" s="188" t="str">
        <f>IF(OR('Base Summary 2015-16'!F145="",'Base Summary 2015-16'!F145="[Select]"),"",'Base Summary 2015-16'!F145)</f>
        <v/>
      </c>
      <c r="G144" s="401" t="str">
        <f>IF('Base Summary 2015-16'!G145="","",'Base Summary 2015-16'!G145)</f>
        <v/>
      </c>
      <c r="H144" s="106"/>
      <c r="I144" s="31"/>
    </row>
    <row r="145" spans="3:9" ht="19.5" customHeight="1" x14ac:dyDescent="0.2">
      <c r="C145" s="13"/>
      <c r="D145" s="19">
        <f t="shared" si="2"/>
        <v>136</v>
      </c>
      <c r="E145" s="187" t="str">
        <f>IF(OR('Base Summary 2015-16'!E146="",'Base Summary 2015-16'!E146="[Enter service]"),"",'Base Summary 2015-16'!E146)</f>
        <v/>
      </c>
      <c r="F145" s="188" t="str">
        <f>IF(OR('Base Summary 2015-16'!F146="",'Base Summary 2015-16'!F146="[Select]"),"",'Base Summary 2015-16'!F146)</f>
        <v/>
      </c>
      <c r="G145" s="401" t="str">
        <f>IF('Base Summary 2015-16'!G146="","",'Base Summary 2015-16'!G146)</f>
        <v/>
      </c>
      <c r="H145" s="106"/>
      <c r="I145" s="31"/>
    </row>
    <row r="146" spans="3:9" ht="19.5" customHeight="1" x14ac:dyDescent="0.2">
      <c r="C146" s="13"/>
      <c r="D146" s="19">
        <f t="shared" si="2"/>
        <v>137</v>
      </c>
      <c r="E146" s="187" t="str">
        <f>IF(OR('Base Summary 2015-16'!E147="",'Base Summary 2015-16'!E147="[Enter service]"),"",'Base Summary 2015-16'!E147)</f>
        <v/>
      </c>
      <c r="F146" s="188" t="str">
        <f>IF(OR('Base Summary 2015-16'!F147="",'Base Summary 2015-16'!F147="[Select]"),"",'Base Summary 2015-16'!F147)</f>
        <v/>
      </c>
      <c r="G146" s="401" t="str">
        <f>IF('Base Summary 2015-16'!G147="","",'Base Summary 2015-16'!G147)</f>
        <v/>
      </c>
      <c r="H146" s="106"/>
      <c r="I146" s="31"/>
    </row>
    <row r="147" spans="3:9" ht="19.5" customHeight="1" x14ac:dyDescent="0.2">
      <c r="C147" s="13"/>
      <c r="D147" s="89">
        <f t="shared" si="2"/>
        <v>138</v>
      </c>
      <c r="E147" s="187" t="str">
        <f>IF(OR('Base Summary 2015-16'!E148="",'Base Summary 2015-16'!E148="[Enter service]"),"",'Base Summary 2015-16'!E148)</f>
        <v/>
      </c>
      <c r="F147" s="188" t="str">
        <f>IF(OR('Base Summary 2015-16'!F148="",'Base Summary 2015-16'!F148="[Select]"),"",'Base Summary 2015-16'!F148)</f>
        <v/>
      </c>
      <c r="G147" s="401" t="str">
        <f>IF('Base Summary 2015-16'!G148="","",'Base Summary 2015-16'!G148)</f>
        <v/>
      </c>
      <c r="H147" s="106"/>
      <c r="I147" s="31"/>
    </row>
    <row r="148" spans="3:9" ht="19.5" customHeight="1" x14ac:dyDescent="0.2">
      <c r="C148" s="13"/>
      <c r="D148" s="19">
        <f t="shared" si="2"/>
        <v>139</v>
      </c>
      <c r="E148" s="187" t="str">
        <f>IF(OR('Base Summary 2015-16'!E149="",'Base Summary 2015-16'!E149="[Enter service]"),"",'Base Summary 2015-16'!E149)</f>
        <v/>
      </c>
      <c r="F148" s="188" t="str">
        <f>IF(OR('Base Summary 2015-16'!F149="",'Base Summary 2015-16'!F149="[Select]"),"",'Base Summary 2015-16'!F149)</f>
        <v/>
      </c>
      <c r="G148" s="401" t="str">
        <f>IF('Base Summary 2015-16'!G149="","",'Base Summary 2015-16'!G149)</f>
        <v/>
      </c>
      <c r="H148" s="106"/>
      <c r="I148" s="31"/>
    </row>
    <row r="149" spans="3:9" ht="19.5" customHeight="1" x14ac:dyDescent="0.2">
      <c r="C149" s="13"/>
      <c r="D149" s="19">
        <f t="shared" si="2"/>
        <v>140</v>
      </c>
      <c r="E149" s="397" t="str">
        <f>IF(OR('Base Summary 2015-16'!E150="",'Base Summary 2015-16'!E150="[Enter service]"),"",'Base Summary 2015-16'!E150)</f>
        <v/>
      </c>
      <c r="F149" s="398" t="str">
        <f>IF(OR('Base Summary 2015-16'!F150="",'Base Summary 2015-16'!F150="[Select]"),"",'Base Summary 2015-16'!F150)</f>
        <v/>
      </c>
      <c r="G149" s="401" t="str">
        <f>IF('Base Summary 2015-16'!G150="","",'Base Summary 2015-16'!G150)</f>
        <v/>
      </c>
      <c r="H149" s="106"/>
      <c r="I149" s="31"/>
    </row>
    <row r="150" spans="3:9" ht="12.6" customHeight="1" thickBot="1" x14ac:dyDescent="0.25">
      <c r="C150" s="32"/>
      <c r="D150" s="33"/>
      <c r="E150" s="86"/>
      <c r="F150" s="58"/>
      <c r="G150" s="94"/>
      <c r="H150" s="95">
        <f>SUM(H10:H149)</f>
        <v>0</v>
      </c>
      <c r="I150" s="48"/>
    </row>
    <row r="151" spans="3:9" x14ac:dyDescent="0.2">
      <c r="H151" s="61"/>
    </row>
    <row r="170" spans="1:9" s="54" customFormat="1" ht="12.75" hidden="1" customHeight="1" x14ac:dyDescent="0.2">
      <c r="A170" s="6"/>
      <c r="B170" s="6"/>
      <c r="C170" s="6"/>
      <c r="D170" s="6"/>
      <c r="E170" s="83" t="s">
        <v>89</v>
      </c>
      <c r="G170" s="92"/>
      <c r="I170" s="6"/>
    </row>
    <row r="171" spans="1:9" s="54" customFormat="1" ht="12.75" hidden="1" customHeight="1" x14ac:dyDescent="0.2">
      <c r="A171" s="6"/>
      <c r="B171" s="6"/>
      <c r="C171" s="6"/>
      <c r="D171" s="6"/>
      <c r="E171" s="83" t="s">
        <v>87</v>
      </c>
      <c r="G171" s="92"/>
      <c r="I171" s="6"/>
    </row>
    <row r="172" spans="1:9" s="54" customFormat="1" ht="12.75" hidden="1" customHeight="1" x14ac:dyDescent="0.2">
      <c r="A172" s="6"/>
      <c r="B172" s="6"/>
      <c r="C172" s="6"/>
      <c r="D172" s="6"/>
      <c r="E172" s="83" t="s">
        <v>88</v>
      </c>
      <c r="G172" s="9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89</v>
      </c>
    </row>
    <row r="202" spans="6:6" x14ac:dyDescent="0.2">
      <c r="F202" s="7" t="s">
        <v>123</v>
      </c>
    </row>
    <row r="203" spans="6:6" x14ac:dyDescent="0.2">
      <c r="F203" s="7" t="s">
        <v>124</v>
      </c>
    </row>
    <row r="204" spans="6:6" x14ac:dyDescent="0.2">
      <c r="F204" s="7" t="s">
        <v>107</v>
      </c>
    </row>
  </sheetData>
  <mergeCells count="2">
    <mergeCell ref="B4:E4"/>
    <mergeCell ref="E6:H6"/>
  </mergeCells>
  <pageMargins left="0.25" right="0.25"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autoPageBreaks="0" fitToPage="1"/>
  </sheetPr>
  <dimension ref="A1:AA248"/>
  <sheetViews>
    <sheetView showGridLines="0" tabSelected="1" zoomScale="80" zoomScaleNormal="80" zoomScalePageLayoutView="80" workbookViewId="0">
      <pane xSplit="5" ySplit="9" topLeftCell="F10" activePane="bottomRight" state="frozen"/>
      <selection activeCell="F52" sqref="F52:H56"/>
      <selection pane="topRight" activeCell="F52" sqref="F52:H56"/>
      <selection pane="bottomLeft" activeCell="F52" sqref="F52:H56"/>
      <selection pane="bottomRight" activeCell="H3" sqref="H3"/>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22.33203125" style="3" customWidth="1"/>
    <col min="19" max="19" width="21.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x14ac:dyDescent="0.2"/>
    <row r="2" spans="1:26" s="42" customFormat="1" ht="18" x14ac:dyDescent="0.2">
      <c r="A2" s="39">
        <v>80</v>
      </c>
      <c r="B2" s="2" t="s">
        <v>212</v>
      </c>
      <c r="C2" s="40"/>
      <c r="D2" s="40"/>
      <c r="E2" s="40"/>
      <c r="F2" s="14"/>
      <c r="G2" s="41"/>
      <c r="H2" s="41"/>
      <c r="I2" s="41"/>
      <c r="J2" s="41"/>
      <c r="K2" s="41"/>
      <c r="L2" s="41"/>
      <c r="P2" s="40"/>
      <c r="Q2" s="40"/>
      <c r="R2" s="40"/>
      <c r="S2" s="40"/>
    </row>
    <row r="3" spans="1:26" s="42" customFormat="1" ht="16.350000000000001" customHeight="1" x14ac:dyDescent="0.2">
      <c r="A3" s="40"/>
      <c r="B3" s="43" t="str">
        <f>' Instructions'!C8</f>
        <v>Casey (C)</v>
      </c>
      <c r="C3" s="40"/>
      <c r="D3" s="40"/>
      <c r="E3" s="40"/>
      <c r="F3" s="41"/>
      <c r="G3" s="41"/>
      <c r="H3" s="41"/>
      <c r="I3" s="41"/>
      <c r="J3" s="41"/>
      <c r="K3" s="41"/>
      <c r="L3" s="41"/>
      <c r="M3" s="41"/>
      <c r="P3" s="40"/>
      <c r="Q3" s="40"/>
      <c r="R3" s="40"/>
      <c r="S3" s="44"/>
      <c r="V3" s="22"/>
      <c r="W3" s="22"/>
      <c r="X3" s="22"/>
      <c r="Y3" s="22"/>
      <c r="Z3" s="22"/>
    </row>
    <row r="4" spans="1:26" ht="13.5" thickBot="1" x14ac:dyDescent="0.25">
      <c r="A4" s="6"/>
      <c r="B4" s="645"/>
      <c r="C4" s="645"/>
      <c r="D4" s="645"/>
      <c r="E4" s="645"/>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651" t="s">
        <v>71</v>
      </c>
      <c r="I6" s="652"/>
      <c r="J6" s="652"/>
      <c r="K6" s="652"/>
      <c r="L6" s="652"/>
      <c r="M6" s="652"/>
      <c r="N6" s="652"/>
      <c r="O6" s="652"/>
      <c r="P6" s="652"/>
      <c r="Q6" s="652"/>
      <c r="R6" s="652"/>
      <c r="S6" s="653"/>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1"/>
      <c r="F8" s="654" t="s">
        <v>122</v>
      </c>
      <c r="G8" s="15"/>
      <c r="H8" s="655" t="s">
        <v>73</v>
      </c>
      <c r="I8" s="657" t="s">
        <v>74</v>
      </c>
      <c r="J8" s="657" t="s">
        <v>75</v>
      </c>
      <c r="K8" s="657"/>
      <c r="L8" s="657"/>
      <c r="M8" s="657"/>
      <c r="N8" s="657"/>
      <c r="O8" s="657" t="s">
        <v>76</v>
      </c>
      <c r="P8" s="657"/>
      <c r="Q8" s="655" t="s">
        <v>77</v>
      </c>
      <c r="R8" s="655" t="s">
        <v>170</v>
      </c>
      <c r="S8" s="658" t="s">
        <v>78</v>
      </c>
      <c r="T8" s="20"/>
      <c r="U8" s="21"/>
      <c r="V8" s="21"/>
      <c r="W8" s="21"/>
    </row>
    <row r="9" spans="1:26" ht="30" customHeight="1" x14ac:dyDescent="0.2">
      <c r="A9" s="6"/>
      <c r="B9" s="6"/>
      <c r="C9" s="13"/>
      <c r="D9" s="19"/>
      <c r="E9" s="102" t="s">
        <v>99</v>
      </c>
      <c r="F9" s="654"/>
      <c r="G9" s="15"/>
      <c r="H9" s="656"/>
      <c r="I9" s="657"/>
      <c r="J9" s="264" t="s">
        <v>94</v>
      </c>
      <c r="K9" s="264" t="s">
        <v>95</v>
      </c>
      <c r="L9" s="264" t="s">
        <v>93</v>
      </c>
      <c r="M9" s="264" t="s">
        <v>96</v>
      </c>
      <c r="N9" s="264" t="s">
        <v>84</v>
      </c>
      <c r="O9" s="264" t="s">
        <v>85</v>
      </c>
      <c r="P9" s="264" t="s">
        <v>86</v>
      </c>
      <c r="Q9" s="656"/>
      <c r="R9" s="656"/>
      <c r="S9" s="658"/>
      <c r="T9" s="17"/>
      <c r="U9" s="22"/>
      <c r="V9" s="22"/>
      <c r="W9" s="22"/>
    </row>
    <row r="10" spans="1:26" ht="15.75" customHeight="1" x14ac:dyDescent="0.2">
      <c r="A10" s="6"/>
      <c r="B10" s="6"/>
      <c r="C10" s="13"/>
      <c r="D10" s="19"/>
      <c r="E10" s="277"/>
      <c r="F10" s="159"/>
      <c r="G10" s="15"/>
      <c r="H10" s="159" t="s">
        <v>178</v>
      </c>
      <c r="I10" s="159" t="s">
        <v>178</v>
      </c>
      <c r="J10" s="159" t="s">
        <v>178</v>
      </c>
      <c r="K10" s="159" t="s">
        <v>178</v>
      </c>
      <c r="L10" s="159" t="s">
        <v>178</v>
      </c>
      <c r="M10" s="159" t="s">
        <v>178</v>
      </c>
      <c r="N10" s="159" t="s">
        <v>178</v>
      </c>
      <c r="O10" s="159" t="s">
        <v>178</v>
      </c>
      <c r="P10" s="159" t="s">
        <v>178</v>
      </c>
      <c r="Q10" s="159" t="s">
        <v>178</v>
      </c>
      <c r="R10" s="159" t="s">
        <v>178</v>
      </c>
      <c r="S10" s="159" t="s">
        <v>178</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69" t="s">
        <v>318</v>
      </c>
      <c r="F12" s="70" t="s">
        <v>437</v>
      </c>
      <c r="G12" s="15"/>
      <c r="H12" s="265">
        <v>0</v>
      </c>
      <c r="I12" s="265">
        <v>-20478</v>
      </c>
      <c r="J12" s="265">
        <v>0</v>
      </c>
      <c r="K12" s="265">
        <v>0</v>
      </c>
      <c r="L12" s="265">
        <v>-88441.919999999998</v>
      </c>
      <c r="M12" s="265">
        <v>0</v>
      </c>
      <c r="N12" s="265">
        <v>0</v>
      </c>
      <c r="O12" s="265">
        <v>0</v>
      </c>
      <c r="P12" s="265">
        <v>0</v>
      </c>
      <c r="Q12" s="266">
        <v>0</v>
      </c>
      <c r="R12" s="267"/>
      <c r="S12" s="72">
        <f>SUM(H12:R12)</f>
        <v>-108919.92</v>
      </c>
      <c r="T12" s="17"/>
    </row>
    <row r="13" spans="1:26" ht="12" customHeight="1" x14ac:dyDescent="0.2">
      <c r="A13" s="6"/>
      <c r="B13" s="6"/>
      <c r="C13" s="13"/>
      <c r="D13" s="19">
        <f>D12+1</f>
        <v>2</v>
      </c>
      <c r="E13" s="69" t="s">
        <v>410</v>
      </c>
      <c r="F13" s="70" t="s">
        <v>437</v>
      </c>
      <c r="G13" s="15"/>
      <c r="H13" s="265">
        <v>0</v>
      </c>
      <c r="I13" s="265">
        <v>0</v>
      </c>
      <c r="J13" s="265">
        <v>0</v>
      </c>
      <c r="K13" s="265">
        <v>0</v>
      </c>
      <c r="L13" s="265">
        <v>0</v>
      </c>
      <c r="M13" s="265">
        <v>0</v>
      </c>
      <c r="N13" s="265">
        <v>0</v>
      </c>
      <c r="O13" s="265">
        <v>0</v>
      </c>
      <c r="P13" s="265">
        <v>0</v>
      </c>
      <c r="Q13" s="266">
        <v>-20000</v>
      </c>
      <c r="R13" s="270"/>
      <c r="S13" s="76">
        <f t="shared" ref="S13:S128" si="0">SUM(H13:R13)</f>
        <v>-20000</v>
      </c>
      <c r="T13" s="17"/>
    </row>
    <row r="14" spans="1:26" ht="12" customHeight="1" x14ac:dyDescent="0.2">
      <c r="A14" s="6"/>
      <c r="B14" s="6"/>
      <c r="C14" s="13"/>
      <c r="D14" s="19">
        <f t="shared" ref="D14:D77" si="1">D13+1</f>
        <v>3</v>
      </c>
      <c r="E14" s="69" t="s">
        <v>411</v>
      </c>
      <c r="F14" s="70" t="s">
        <v>437</v>
      </c>
      <c r="G14" s="15"/>
      <c r="H14" s="265">
        <v>0</v>
      </c>
      <c r="I14" s="265">
        <v>-114295</v>
      </c>
      <c r="J14" s="265">
        <v>0</v>
      </c>
      <c r="K14" s="265">
        <v>0</v>
      </c>
      <c r="L14" s="265">
        <v>0</v>
      </c>
      <c r="M14" s="265">
        <v>0</v>
      </c>
      <c r="N14" s="265">
        <v>0</v>
      </c>
      <c r="O14" s="265">
        <v>0</v>
      </c>
      <c r="P14" s="265">
        <v>0</v>
      </c>
      <c r="Q14" s="266">
        <v>0</v>
      </c>
      <c r="R14" s="270"/>
      <c r="S14" s="76">
        <f t="shared" si="0"/>
        <v>-114295</v>
      </c>
      <c r="T14" s="17"/>
    </row>
    <row r="15" spans="1:26" ht="12" customHeight="1" x14ac:dyDescent="0.2">
      <c r="A15" s="6"/>
      <c r="B15" s="6"/>
      <c r="C15" s="13"/>
      <c r="D15" s="19">
        <f t="shared" si="1"/>
        <v>4</v>
      </c>
      <c r="E15" s="69" t="s">
        <v>319</v>
      </c>
      <c r="F15" s="70" t="s">
        <v>438</v>
      </c>
      <c r="G15" s="15"/>
      <c r="H15" s="265">
        <v>0</v>
      </c>
      <c r="I15" s="265">
        <v>0</v>
      </c>
      <c r="J15" s="265">
        <v>0</v>
      </c>
      <c r="K15" s="265">
        <v>0</v>
      </c>
      <c r="L15" s="265">
        <v>0</v>
      </c>
      <c r="M15" s="265">
        <v>0</v>
      </c>
      <c r="N15" s="265">
        <v>0</v>
      </c>
      <c r="O15" s="265">
        <v>0</v>
      </c>
      <c r="P15" s="265">
        <v>0</v>
      </c>
      <c r="Q15" s="266">
        <v>0</v>
      </c>
      <c r="R15" s="270"/>
      <c r="S15" s="76">
        <f t="shared" si="0"/>
        <v>0</v>
      </c>
      <c r="T15" s="17"/>
    </row>
    <row r="16" spans="1:26" ht="12" customHeight="1" x14ac:dyDescent="0.2">
      <c r="A16" s="6"/>
      <c r="B16" s="6"/>
      <c r="C16" s="13"/>
      <c r="D16" s="19">
        <f t="shared" si="1"/>
        <v>5</v>
      </c>
      <c r="E16" s="69" t="s">
        <v>320</v>
      </c>
      <c r="F16" s="70" t="s">
        <v>437</v>
      </c>
      <c r="G16" s="15"/>
      <c r="H16" s="265">
        <v>0</v>
      </c>
      <c r="I16" s="265">
        <v>0</v>
      </c>
      <c r="J16" s="265">
        <v>0</v>
      </c>
      <c r="K16" s="265">
        <v>0</v>
      </c>
      <c r="L16" s="265">
        <v>0</v>
      </c>
      <c r="M16" s="265">
        <v>0</v>
      </c>
      <c r="N16" s="265">
        <v>0</v>
      </c>
      <c r="O16" s="265">
        <v>0</v>
      </c>
      <c r="P16" s="265">
        <v>0</v>
      </c>
      <c r="Q16" s="266">
        <v>0</v>
      </c>
      <c r="R16" s="270"/>
      <c r="S16" s="76">
        <f t="shared" si="0"/>
        <v>0</v>
      </c>
      <c r="T16" s="17"/>
    </row>
    <row r="17" spans="1:20" ht="12" customHeight="1" x14ac:dyDescent="0.2">
      <c r="A17" s="6"/>
      <c r="B17" s="6"/>
      <c r="C17" s="13"/>
      <c r="D17" s="19">
        <f t="shared" si="1"/>
        <v>6</v>
      </c>
      <c r="E17" s="69" t="s">
        <v>322</v>
      </c>
      <c r="F17" s="70" t="s">
        <v>438</v>
      </c>
      <c r="G17" s="15"/>
      <c r="H17" s="265">
        <v>-170000</v>
      </c>
      <c r="I17" s="265">
        <v>-572500</v>
      </c>
      <c r="J17" s="265">
        <v>0</v>
      </c>
      <c r="K17" s="265">
        <v>0</v>
      </c>
      <c r="L17" s="265">
        <v>0</v>
      </c>
      <c r="M17" s="265">
        <v>0</v>
      </c>
      <c r="N17" s="265">
        <v>0</v>
      </c>
      <c r="O17" s="265">
        <v>0</v>
      </c>
      <c r="P17" s="265">
        <v>0</v>
      </c>
      <c r="Q17" s="266">
        <v>0</v>
      </c>
      <c r="R17" s="270"/>
      <c r="S17" s="76">
        <f t="shared" si="0"/>
        <v>-742500</v>
      </c>
      <c r="T17" s="17"/>
    </row>
    <row r="18" spans="1:20" ht="12" customHeight="1" x14ac:dyDescent="0.2">
      <c r="A18" s="6"/>
      <c r="B18" s="6"/>
      <c r="C18" s="13"/>
      <c r="D18" s="19">
        <f t="shared" si="1"/>
        <v>7</v>
      </c>
      <c r="E18" s="69" t="s">
        <v>412</v>
      </c>
      <c r="F18" s="70" t="s">
        <v>437</v>
      </c>
      <c r="G18" s="15"/>
      <c r="H18" s="265">
        <v>0</v>
      </c>
      <c r="I18" s="265">
        <v>-14704</v>
      </c>
      <c r="J18" s="265">
        <v>0</v>
      </c>
      <c r="K18" s="265">
        <v>0</v>
      </c>
      <c r="L18" s="265">
        <v>0</v>
      </c>
      <c r="M18" s="265">
        <v>0</v>
      </c>
      <c r="N18" s="265">
        <v>0</v>
      </c>
      <c r="O18" s="265">
        <v>0</v>
      </c>
      <c r="P18" s="265">
        <v>0</v>
      </c>
      <c r="Q18" s="266">
        <v>-34000</v>
      </c>
      <c r="R18" s="270"/>
      <c r="S18" s="76">
        <f t="shared" si="0"/>
        <v>-48704</v>
      </c>
      <c r="T18" s="17"/>
    </row>
    <row r="19" spans="1:20" ht="12" customHeight="1" x14ac:dyDescent="0.2">
      <c r="A19" s="6"/>
      <c r="B19" s="6"/>
      <c r="C19" s="13"/>
      <c r="D19" s="19">
        <f t="shared" si="1"/>
        <v>8</v>
      </c>
      <c r="E19" s="69" t="s">
        <v>323</v>
      </c>
      <c r="F19" s="70" t="s">
        <v>439</v>
      </c>
      <c r="G19" s="15"/>
      <c r="H19" s="265">
        <v>0</v>
      </c>
      <c r="I19" s="265">
        <v>0</v>
      </c>
      <c r="J19" s="265">
        <v>0</v>
      </c>
      <c r="K19" s="265">
        <v>0</v>
      </c>
      <c r="L19" s="265">
        <v>0</v>
      </c>
      <c r="M19" s="265">
        <v>0</v>
      </c>
      <c r="N19" s="265">
        <v>0</v>
      </c>
      <c r="O19" s="265">
        <v>0</v>
      </c>
      <c r="P19" s="265">
        <v>0</v>
      </c>
      <c r="Q19" s="266">
        <v>0</v>
      </c>
      <c r="R19" s="270"/>
      <c r="S19" s="76">
        <f t="shared" si="0"/>
        <v>0</v>
      </c>
      <c r="T19" s="17"/>
    </row>
    <row r="20" spans="1:20" ht="12" customHeight="1" x14ac:dyDescent="0.2">
      <c r="A20" s="6"/>
      <c r="B20" s="6"/>
      <c r="C20" s="13"/>
      <c r="D20" s="19">
        <f t="shared" si="1"/>
        <v>9</v>
      </c>
      <c r="E20" s="69" t="s">
        <v>324</v>
      </c>
      <c r="F20" s="70" t="s">
        <v>438</v>
      </c>
      <c r="G20" s="15"/>
      <c r="H20" s="265">
        <v>0</v>
      </c>
      <c r="I20" s="265">
        <v>-1000</v>
      </c>
      <c r="J20" s="265">
        <v>0</v>
      </c>
      <c r="K20" s="265">
        <v>0</v>
      </c>
      <c r="L20" s="265">
        <v>0</v>
      </c>
      <c r="M20" s="265">
        <v>0</v>
      </c>
      <c r="N20" s="265">
        <v>0</v>
      </c>
      <c r="O20" s="265">
        <v>0</v>
      </c>
      <c r="P20" s="265">
        <v>0</v>
      </c>
      <c r="Q20" s="266">
        <v>0</v>
      </c>
      <c r="R20" s="270"/>
      <c r="S20" s="76">
        <f t="shared" si="0"/>
        <v>-1000</v>
      </c>
      <c r="T20" s="17"/>
    </row>
    <row r="21" spans="1:20" ht="12" customHeight="1" x14ac:dyDescent="0.2">
      <c r="A21" s="6"/>
      <c r="B21" s="6"/>
      <c r="C21" s="13"/>
      <c r="D21" s="19">
        <f t="shared" si="1"/>
        <v>10</v>
      </c>
      <c r="E21" s="69" t="s">
        <v>325</v>
      </c>
      <c r="F21" s="70" t="s">
        <v>438</v>
      </c>
      <c r="G21" s="15"/>
      <c r="H21" s="265">
        <v>0</v>
      </c>
      <c r="I21" s="265">
        <v>0</v>
      </c>
      <c r="J21" s="265">
        <v>0</v>
      </c>
      <c r="K21" s="265">
        <v>0</v>
      </c>
      <c r="L21" s="265">
        <v>0</v>
      </c>
      <c r="M21" s="265">
        <v>0</v>
      </c>
      <c r="N21" s="265">
        <v>0</v>
      </c>
      <c r="O21" s="265">
        <v>0</v>
      </c>
      <c r="P21" s="265">
        <v>0</v>
      </c>
      <c r="Q21" s="266">
        <v>0</v>
      </c>
      <c r="R21" s="270"/>
      <c r="S21" s="76">
        <f t="shared" si="0"/>
        <v>0</v>
      </c>
      <c r="T21" s="17"/>
    </row>
    <row r="22" spans="1:20" ht="12" customHeight="1" x14ac:dyDescent="0.2">
      <c r="A22" s="6"/>
      <c r="B22" s="6"/>
      <c r="C22" s="13"/>
      <c r="D22" s="19">
        <f t="shared" si="1"/>
        <v>11</v>
      </c>
      <c r="E22" s="69" t="s">
        <v>326</v>
      </c>
      <c r="F22" s="70" t="s">
        <v>438</v>
      </c>
      <c r="G22" s="15"/>
      <c r="H22" s="265">
        <v>0</v>
      </c>
      <c r="I22" s="265">
        <v>0</v>
      </c>
      <c r="J22" s="265">
        <v>0</v>
      </c>
      <c r="K22" s="265">
        <v>0</v>
      </c>
      <c r="L22" s="265">
        <v>0</v>
      </c>
      <c r="M22" s="265">
        <v>0</v>
      </c>
      <c r="N22" s="265">
        <v>0</v>
      </c>
      <c r="O22" s="265">
        <v>0</v>
      </c>
      <c r="P22" s="265">
        <v>0</v>
      </c>
      <c r="Q22" s="266">
        <v>0</v>
      </c>
      <c r="R22" s="270"/>
      <c r="S22" s="76">
        <f t="shared" si="0"/>
        <v>0</v>
      </c>
      <c r="T22" s="17"/>
    </row>
    <row r="23" spans="1:20" ht="12" customHeight="1" x14ac:dyDescent="0.2">
      <c r="A23" s="6"/>
      <c r="B23" s="6"/>
      <c r="C23" s="13"/>
      <c r="D23" s="19">
        <f t="shared" si="1"/>
        <v>12</v>
      </c>
      <c r="E23" s="69" t="s">
        <v>413</v>
      </c>
      <c r="F23" s="70" t="s">
        <v>437</v>
      </c>
      <c r="G23" s="15"/>
      <c r="H23" s="265">
        <v>0</v>
      </c>
      <c r="I23" s="265">
        <v>0</v>
      </c>
      <c r="J23" s="265">
        <v>0</v>
      </c>
      <c r="K23" s="265">
        <v>0</v>
      </c>
      <c r="L23" s="265">
        <v>0</v>
      </c>
      <c r="M23" s="265">
        <v>0</v>
      </c>
      <c r="N23" s="265">
        <v>0</v>
      </c>
      <c r="O23" s="265">
        <v>0</v>
      </c>
      <c r="P23" s="265">
        <v>0</v>
      </c>
      <c r="Q23" s="266">
        <v>0</v>
      </c>
      <c r="R23" s="270"/>
      <c r="S23" s="76">
        <f t="shared" si="0"/>
        <v>0</v>
      </c>
      <c r="T23" s="17"/>
    </row>
    <row r="24" spans="1:20" ht="12" customHeight="1" x14ac:dyDescent="0.2">
      <c r="A24" s="6"/>
      <c r="B24" s="6"/>
      <c r="C24" s="13"/>
      <c r="D24" s="19">
        <f t="shared" si="1"/>
        <v>13</v>
      </c>
      <c r="E24" s="69" t="s">
        <v>327</v>
      </c>
      <c r="F24" s="70" t="s">
        <v>438</v>
      </c>
      <c r="G24" s="15"/>
      <c r="H24" s="265">
        <v>0</v>
      </c>
      <c r="I24" s="265">
        <v>0</v>
      </c>
      <c r="J24" s="265">
        <v>0</v>
      </c>
      <c r="K24" s="265">
        <v>0</v>
      </c>
      <c r="L24" s="265">
        <v>0</v>
      </c>
      <c r="M24" s="265">
        <v>0</v>
      </c>
      <c r="N24" s="265">
        <v>0</v>
      </c>
      <c r="O24" s="265">
        <v>0</v>
      </c>
      <c r="P24" s="265">
        <v>0</v>
      </c>
      <c r="Q24" s="266">
        <v>-30000</v>
      </c>
      <c r="R24" s="270"/>
      <c r="S24" s="76">
        <f t="shared" si="0"/>
        <v>-30000</v>
      </c>
      <c r="T24" s="17"/>
    </row>
    <row r="25" spans="1:20" ht="12" customHeight="1" x14ac:dyDescent="0.2">
      <c r="A25" s="6"/>
      <c r="B25" s="6"/>
      <c r="C25" s="13"/>
      <c r="D25" s="19">
        <f t="shared" si="1"/>
        <v>14</v>
      </c>
      <c r="E25" s="69" t="s">
        <v>328</v>
      </c>
      <c r="F25" s="70" t="s">
        <v>437</v>
      </c>
      <c r="G25" s="15"/>
      <c r="H25" s="265">
        <v>0</v>
      </c>
      <c r="I25" s="265">
        <v>-482479</v>
      </c>
      <c r="J25" s="265">
        <v>0</v>
      </c>
      <c r="K25" s="265">
        <v>0</v>
      </c>
      <c r="L25" s="265">
        <v>-2932728.18</v>
      </c>
      <c r="M25" s="265">
        <v>0</v>
      </c>
      <c r="N25" s="265">
        <v>0</v>
      </c>
      <c r="O25" s="265">
        <v>-17100</v>
      </c>
      <c r="P25" s="265">
        <v>0</v>
      </c>
      <c r="Q25" s="266">
        <v>-187045</v>
      </c>
      <c r="R25" s="270"/>
      <c r="S25" s="76">
        <f t="shared" si="0"/>
        <v>-3619352.18</v>
      </c>
      <c r="T25" s="17"/>
    </row>
    <row r="26" spans="1:20" ht="12" customHeight="1" x14ac:dyDescent="0.2">
      <c r="A26" s="6"/>
      <c r="B26" s="6"/>
      <c r="C26" s="13"/>
      <c r="D26" s="19">
        <f t="shared" si="1"/>
        <v>15</v>
      </c>
      <c r="E26" s="69" t="s">
        <v>329</v>
      </c>
      <c r="F26" s="70" t="s">
        <v>439</v>
      </c>
      <c r="G26" s="15"/>
      <c r="H26" s="265">
        <v>0</v>
      </c>
      <c r="I26" s="265">
        <v>-1231</v>
      </c>
      <c r="J26" s="265">
        <v>0</v>
      </c>
      <c r="K26" s="265">
        <v>0</v>
      </c>
      <c r="L26" s="265">
        <v>-181397.71</v>
      </c>
      <c r="M26" s="265">
        <v>0</v>
      </c>
      <c r="N26" s="265">
        <v>0</v>
      </c>
      <c r="O26" s="265">
        <v>0</v>
      </c>
      <c r="P26" s="265">
        <v>0</v>
      </c>
      <c r="Q26" s="266">
        <v>-44594</v>
      </c>
      <c r="R26" s="270"/>
      <c r="S26" s="76">
        <f t="shared" si="0"/>
        <v>-227222.71</v>
      </c>
      <c r="T26" s="17"/>
    </row>
    <row r="27" spans="1:20" ht="12" customHeight="1" x14ac:dyDescent="0.2">
      <c r="A27" s="6"/>
      <c r="B27" s="6"/>
      <c r="C27" s="13"/>
      <c r="D27" s="19">
        <f t="shared" si="1"/>
        <v>16</v>
      </c>
      <c r="E27" s="69" t="s">
        <v>414</v>
      </c>
      <c r="F27" s="70" t="s">
        <v>439</v>
      </c>
      <c r="G27" s="15"/>
      <c r="H27" s="265">
        <v>0</v>
      </c>
      <c r="I27" s="265">
        <v>-45000</v>
      </c>
      <c r="J27" s="265">
        <v>0</v>
      </c>
      <c r="K27" s="265">
        <v>0</v>
      </c>
      <c r="L27" s="265">
        <v>0</v>
      </c>
      <c r="M27" s="265">
        <v>0</v>
      </c>
      <c r="N27" s="265">
        <v>0</v>
      </c>
      <c r="O27" s="265">
        <v>0</v>
      </c>
      <c r="P27" s="265">
        <v>0</v>
      </c>
      <c r="Q27" s="266">
        <v>-37000</v>
      </c>
      <c r="R27" s="270"/>
      <c r="S27" s="76">
        <f t="shared" si="0"/>
        <v>-82000</v>
      </c>
      <c r="T27" s="17"/>
    </row>
    <row r="28" spans="1:20" ht="12" customHeight="1" x14ac:dyDescent="0.2">
      <c r="A28" s="6"/>
      <c r="B28" s="6"/>
      <c r="C28" s="13"/>
      <c r="D28" s="19">
        <f t="shared" si="1"/>
        <v>17</v>
      </c>
      <c r="E28" s="69" t="s">
        <v>330</v>
      </c>
      <c r="F28" s="70" t="s">
        <v>437</v>
      </c>
      <c r="G28" s="15"/>
      <c r="H28" s="265">
        <v>0</v>
      </c>
      <c r="I28" s="265">
        <v>-120680</v>
      </c>
      <c r="J28" s="265">
        <v>0</v>
      </c>
      <c r="K28" s="265">
        <v>0</v>
      </c>
      <c r="L28" s="265">
        <v>0</v>
      </c>
      <c r="M28" s="265">
        <v>0</v>
      </c>
      <c r="N28" s="265">
        <v>0</v>
      </c>
      <c r="O28" s="265">
        <v>0</v>
      </c>
      <c r="P28" s="265">
        <v>0</v>
      </c>
      <c r="Q28" s="266">
        <v>0</v>
      </c>
      <c r="R28" s="270"/>
      <c r="S28" s="76">
        <f t="shared" si="0"/>
        <v>-120680</v>
      </c>
      <c r="T28" s="17"/>
    </row>
    <row r="29" spans="1:20" ht="12" customHeight="1" x14ac:dyDescent="0.2">
      <c r="A29" s="6"/>
      <c r="B29" s="6"/>
      <c r="C29" s="13"/>
      <c r="D29" s="19">
        <f t="shared" si="1"/>
        <v>18</v>
      </c>
      <c r="E29" s="69" t="s">
        <v>331</v>
      </c>
      <c r="F29" s="70" t="s">
        <v>439</v>
      </c>
      <c r="G29" s="15"/>
      <c r="H29" s="265">
        <v>0</v>
      </c>
      <c r="I29" s="265">
        <v>0</v>
      </c>
      <c r="J29" s="265">
        <v>0</v>
      </c>
      <c r="K29" s="265">
        <v>0</v>
      </c>
      <c r="L29" s="265">
        <v>0</v>
      </c>
      <c r="M29" s="265">
        <v>0</v>
      </c>
      <c r="N29" s="265">
        <v>0</v>
      </c>
      <c r="O29" s="265">
        <v>-105000</v>
      </c>
      <c r="P29" s="265">
        <v>0</v>
      </c>
      <c r="Q29" s="266">
        <v>0</v>
      </c>
      <c r="R29" s="270"/>
      <c r="S29" s="76">
        <f t="shared" si="0"/>
        <v>-105000</v>
      </c>
      <c r="T29" s="17"/>
    </row>
    <row r="30" spans="1:20" ht="12" customHeight="1" x14ac:dyDescent="0.2">
      <c r="A30" s="6"/>
      <c r="B30" s="6"/>
      <c r="C30" s="13"/>
      <c r="D30" s="19">
        <f t="shared" si="1"/>
        <v>19</v>
      </c>
      <c r="E30" s="69" t="s">
        <v>332</v>
      </c>
      <c r="F30" s="70" t="s">
        <v>439</v>
      </c>
      <c r="G30" s="15"/>
      <c r="H30" s="265">
        <v>0</v>
      </c>
      <c r="I30" s="265">
        <v>-24670</v>
      </c>
      <c r="J30" s="265">
        <v>0</v>
      </c>
      <c r="K30" s="265">
        <v>0</v>
      </c>
      <c r="L30" s="265">
        <v>-80209</v>
      </c>
      <c r="M30" s="265">
        <v>0</v>
      </c>
      <c r="N30" s="265">
        <v>0</v>
      </c>
      <c r="O30" s="265">
        <v>-13500</v>
      </c>
      <c r="P30" s="265">
        <v>0</v>
      </c>
      <c r="Q30" s="266">
        <v>-145298</v>
      </c>
      <c r="R30" s="270"/>
      <c r="S30" s="76">
        <f t="shared" si="0"/>
        <v>-263677</v>
      </c>
      <c r="T30" s="17"/>
    </row>
    <row r="31" spans="1:20" ht="12" customHeight="1" x14ac:dyDescent="0.2">
      <c r="A31" s="6"/>
      <c r="B31" s="6"/>
      <c r="C31" s="13"/>
      <c r="D31" s="19">
        <f t="shared" si="1"/>
        <v>20</v>
      </c>
      <c r="E31" s="69" t="s">
        <v>333</v>
      </c>
      <c r="F31" s="70" t="s">
        <v>438</v>
      </c>
      <c r="G31" s="15"/>
      <c r="H31" s="265">
        <v>0</v>
      </c>
      <c r="I31" s="265">
        <v>0</v>
      </c>
      <c r="J31" s="265">
        <v>0</v>
      </c>
      <c r="K31" s="265">
        <v>0</v>
      </c>
      <c r="L31" s="265">
        <v>0</v>
      </c>
      <c r="M31" s="265">
        <v>0</v>
      </c>
      <c r="N31" s="265">
        <v>0</v>
      </c>
      <c r="O31" s="265">
        <v>0</v>
      </c>
      <c r="P31" s="265">
        <v>0</v>
      </c>
      <c r="Q31" s="266">
        <v>0</v>
      </c>
      <c r="R31" s="270"/>
      <c r="S31" s="76">
        <f t="shared" si="0"/>
        <v>0</v>
      </c>
      <c r="T31" s="17"/>
    </row>
    <row r="32" spans="1:20" ht="12" customHeight="1" x14ac:dyDescent="0.2">
      <c r="A32" s="6"/>
      <c r="B32" s="6"/>
      <c r="C32" s="13"/>
      <c r="D32" s="19">
        <f t="shared" si="1"/>
        <v>21</v>
      </c>
      <c r="E32" s="69" t="s">
        <v>334</v>
      </c>
      <c r="F32" s="70" t="s">
        <v>438</v>
      </c>
      <c r="G32" s="15"/>
      <c r="H32" s="265">
        <v>0</v>
      </c>
      <c r="I32" s="265">
        <v>0</v>
      </c>
      <c r="J32" s="265">
        <v>0</v>
      </c>
      <c r="K32" s="265">
        <v>0</v>
      </c>
      <c r="L32" s="265">
        <v>0</v>
      </c>
      <c r="M32" s="265">
        <v>0</v>
      </c>
      <c r="N32" s="265">
        <v>0</v>
      </c>
      <c r="O32" s="265">
        <v>0</v>
      </c>
      <c r="P32" s="265">
        <v>0</v>
      </c>
      <c r="Q32" s="266">
        <v>-41195</v>
      </c>
      <c r="R32" s="270"/>
      <c r="S32" s="76">
        <f t="shared" si="0"/>
        <v>-41195</v>
      </c>
      <c r="T32" s="17"/>
    </row>
    <row r="33" spans="1:20" ht="12" customHeight="1" x14ac:dyDescent="0.2">
      <c r="A33" s="6"/>
      <c r="B33" s="6"/>
      <c r="C33" s="13"/>
      <c r="D33" s="19">
        <f t="shared" si="1"/>
        <v>22</v>
      </c>
      <c r="E33" s="69" t="s">
        <v>335</v>
      </c>
      <c r="F33" s="70" t="s">
        <v>437</v>
      </c>
      <c r="G33" s="15"/>
      <c r="H33" s="265">
        <v>0</v>
      </c>
      <c r="I33" s="265">
        <v>-37840</v>
      </c>
      <c r="J33" s="265">
        <v>0</v>
      </c>
      <c r="K33" s="265">
        <v>0</v>
      </c>
      <c r="L33" s="265">
        <v>0</v>
      </c>
      <c r="M33" s="265">
        <v>0</v>
      </c>
      <c r="N33" s="265">
        <v>0</v>
      </c>
      <c r="O33" s="265">
        <v>0</v>
      </c>
      <c r="P33" s="265">
        <v>0</v>
      </c>
      <c r="Q33" s="266">
        <v>0</v>
      </c>
      <c r="R33" s="270"/>
      <c r="S33" s="76">
        <f t="shared" si="0"/>
        <v>-37840</v>
      </c>
      <c r="T33" s="17"/>
    </row>
    <row r="34" spans="1:20" ht="12" customHeight="1" x14ac:dyDescent="0.2">
      <c r="A34" s="6"/>
      <c r="B34" s="6"/>
      <c r="C34" s="13"/>
      <c r="D34" s="19">
        <f t="shared" si="1"/>
        <v>23</v>
      </c>
      <c r="E34" s="69" t="s">
        <v>440</v>
      </c>
      <c r="F34" s="70" t="s">
        <v>437</v>
      </c>
      <c r="G34" s="15"/>
      <c r="H34" s="265">
        <v>0</v>
      </c>
      <c r="I34" s="265">
        <v>-23000</v>
      </c>
      <c r="J34" s="265">
        <v>0</v>
      </c>
      <c r="K34" s="265">
        <v>0</v>
      </c>
      <c r="L34" s="265">
        <v>0</v>
      </c>
      <c r="M34" s="265">
        <v>0</v>
      </c>
      <c r="N34" s="265">
        <v>0</v>
      </c>
      <c r="O34" s="265">
        <v>0</v>
      </c>
      <c r="P34" s="265">
        <v>0</v>
      </c>
      <c r="Q34" s="266">
        <v>0</v>
      </c>
      <c r="R34" s="270"/>
      <c r="S34" s="76">
        <f t="shared" si="0"/>
        <v>-23000</v>
      </c>
      <c r="T34" s="17"/>
    </row>
    <row r="35" spans="1:20" ht="12" customHeight="1" x14ac:dyDescent="0.2">
      <c r="A35" s="6"/>
      <c r="B35" s="6"/>
      <c r="C35" s="13"/>
      <c r="D35" s="19">
        <f t="shared" si="1"/>
        <v>24</v>
      </c>
      <c r="E35" s="69" t="s">
        <v>336</v>
      </c>
      <c r="F35" s="70" t="s">
        <v>438</v>
      </c>
      <c r="G35" s="15"/>
      <c r="H35" s="265">
        <v>0</v>
      </c>
      <c r="I35" s="265">
        <v>0</v>
      </c>
      <c r="J35" s="265">
        <v>0</v>
      </c>
      <c r="K35" s="265">
        <v>0</v>
      </c>
      <c r="L35" s="265">
        <v>0</v>
      </c>
      <c r="M35" s="265">
        <v>0</v>
      </c>
      <c r="N35" s="265">
        <v>0</v>
      </c>
      <c r="O35" s="265">
        <v>0</v>
      </c>
      <c r="P35" s="265">
        <v>0</v>
      </c>
      <c r="Q35" s="266">
        <v>0</v>
      </c>
      <c r="R35" s="270"/>
      <c r="S35" s="76">
        <f t="shared" si="0"/>
        <v>0</v>
      </c>
      <c r="T35" s="17"/>
    </row>
    <row r="36" spans="1:20" ht="12" customHeight="1" x14ac:dyDescent="0.2">
      <c r="A36" s="6"/>
      <c r="B36" s="6"/>
      <c r="C36" s="13"/>
      <c r="D36" s="19">
        <f t="shared" si="1"/>
        <v>25</v>
      </c>
      <c r="E36" s="69" t="s">
        <v>337</v>
      </c>
      <c r="F36" s="70" t="s">
        <v>438</v>
      </c>
      <c r="G36" s="15"/>
      <c r="H36" s="265">
        <v>0</v>
      </c>
      <c r="I36" s="265">
        <v>0</v>
      </c>
      <c r="J36" s="265">
        <v>0</v>
      </c>
      <c r="K36" s="265">
        <v>0</v>
      </c>
      <c r="L36" s="265">
        <v>0</v>
      </c>
      <c r="M36" s="265">
        <v>0</v>
      </c>
      <c r="N36" s="265">
        <v>0</v>
      </c>
      <c r="O36" s="265">
        <v>0</v>
      </c>
      <c r="P36" s="265">
        <v>0</v>
      </c>
      <c r="Q36" s="266">
        <v>0</v>
      </c>
      <c r="R36" s="270"/>
      <c r="S36" s="76">
        <f t="shared" si="0"/>
        <v>0</v>
      </c>
      <c r="T36" s="17"/>
    </row>
    <row r="37" spans="1:20" ht="12" customHeight="1" x14ac:dyDescent="0.2">
      <c r="A37" s="6"/>
      <c r="B37" s="6"/>
      <c r="C37" s="13"/>
      <c r="D37" s="19">
        <f t="shared" si="1"/>
        <v>26</v>
      </c>
      <c r="E37" s="69" t="s">
        <v>338</v>
      </c>
      <c r="F37" s="70" t="s">
        <v>438</v>
      </c>
      <c r="G37" s="15"/>
      <c r="H37" s="265">
        <v>0</v>
      </c>
      <c r="I37" s="265">
        <v>0</v>
      </c>
      <c r="J37" s="265">
        <v>0</v>
      </c>
      <c r="K37" s="265">
        <v>0</v>
      </c>
      <c r="L37" s="265">
        <v>0</v>
      </c>
      <c r="M37" s="265">
        <v>0</v>
      </c>
      <c r="N37" s="265">
        <v>0</v>
      </c>
      <c r="O37" s="265">
        <v>0</v>
      </c>
      <c r="P37" s="265">
        <v>0</v>
      </c>
      <c r="Q37" s="266">
        <v>0</v>
      </c>
      <c r="R37" s="270"/>
      <c r="S37" s="76">
        <f t="shared" si="0"/>
        <v>0</v>
      </c>
      <c r="T37" s="17"/>
    </row>
    <row r="38" spans="1:20" ht="12" customHeight="1" x14ac:dyDescent="0.2">
      <c r="A38" s="6"/>
      <c r="B38" s="6"/>
      <c r="C38" s="13"/>
      <c r="D38" s="19">
        <f t="shared" si="1"/>
        <v>27</v>
      </c>
      <c r="E38" s="69" t="s">
        <v>339</v>
      </c>
      <c r="F38" s="70" t="s">
        <v>439</v>
      </c>
      <c r="G38" s="15"/>
      <c r="H38" s="265">
        <v>0</v>
      </c>
      <c r="I38" s="265">
        <v>-4100</v>
      </c>
      <c r="J38" s="265">
        <v>0</v>
      </c>
      <c r="K38" s="265">
        <v>0</v>
      </c>
      <c r="L38" s="265">
        <v>0</v>
      </c>
      <c r="M38" s="265">
        <v>0</v>
      </c>
      <c r="N38" s="265">
        <v>0</v>
      </c>
      <c r="O38" s="265">
        <v>0</v>
      </c>
      <c r="P38" s="265">
        <v>0</v>
      </c>
      <c r="Q38" s="266">
        <v>0</v>
      </c>
      <c r="R38" s="270"/>
      <c r="S38" s="76">
        <f t="shared" si="0"/>
        <v>-4100</v>
      </c>
      <c r="T38" s="17"/>
    </row>
    <row r="39" spans="1:20" ht="12" customHeight="1" x14ac:dyDescent="0.2">
      <c r="A39" s="6"/>
      <c r="B39" s="6"/>
      <c r="C39" s="13"/>
      <c r="D39" s="19">
        <f t="shared" si="1"/>
        <v>28</v>
      </c>
      <c r="E39" s="69" t="s">
        <v>340</v>
      </c>
      <c r="F39" s="70" t="s">
        <v>438</v>
      </c>
      <c r="G39" s="15"/>
      <c r="H39" s="265">
        <v>0</v>
      </c>
      <c r="I39" s="265">
        <v>0</v>
      </c>
      <c r="J39" s="265">
        <v>0</v>
      </c>
      <c r="K39" s="265">
        <v>0</v>
      </c>
      <c r="L39" s="265">
        <v>0</v>
      </c>
      <c r="M39" s="265">
        <v>0</v>
      </c>
      <c r="N39" s="265">
        <v>0</v>
      </c>
      <c r="O39" s="265">
        <v>0</v>
      </c>
      <c r="P39" s="265">
        <v>0</v>
      </c>
      <c r="Q39" s="266">
        <v>0</v>
      </c>
      <c r="R39" s="270"/>
      <c r="S39" s="76">
        <f t="shared" si="0"/>
        <v>0</v>
      </c>
      <c r="T39" s="17"/>
    </row>
    <row r="40" spans="1:20" ht="12" customHeight="1" x14ac:dyDescent="0.2">
      <c r="A40" s="6"/>
      <c r="B40" s="6"/>
      <c r="C40" s="13"/>
      <c r="D40" s="19">
        <f t="shared" si="1"/>
        <v>29</v>
      </c>
      <c r="E40" s="69" t="s">
        <v>341</v>
      </c>
      <c r="F40" s="70" t="s">
        <v>438</v>
      </c>
      <c r="G40" s="15"/>
      <c r="H40" s="265">
        <v>0</v>
      </c>
      <c r="I40" s="265">
        <v>0</v>
      </c>
      <c r="J40" s="265">
        <v>0</v>
      </c>
      <c r="K40" s="265">
        <v>0</v>
      </c>
      <c r="L40" s="265">
        <v>0</v>
      </c>
      <c r="M40" s="265">
        <v>0</v>
      </c>
      <c r="N40" s="265">
        <v>0</v>
      </c>
      <c r="O40" s="265">
        <v>0</v>
      </c>
      <c r="P40" s="265">
        <v>0</v>
      </c>
      <c r="Q40" s="266">
        <v>-97300</v>
      </c>
      <c r="R40" s="270"/>
      <c r="S40" s="76">
        <f t="shared" si="0"/>
        <v>-97300</v>
      </c>
      <c r="T40" s="17"/>
    </row>
    <row r="41" spans="1:20" ht="12" customHeight="1" x14ac:dyDescent="0.2">
      <c r="A41" s="6"/>
      <c r="B41" s="6"/>
      <c r="C41" s="13"/>
      <c r="D41" s="19">
        <f t="shared" si="1"/>
        <v>30</v>
      </c>
      <c r="E41" s="69" t="s">
        <v>342</v>
      </c>
      <c r="F41" s="70" t="s">
        <v>437</v>
      </c>
      <c r="G41" s="15"/>
      <c r="H41" s="265">
        <v>0</v>
      </c>
      <c r="I41" s="265">
        <v>-1155</v>
      </c>
      <c r="J41" s="265">
        <v>0</v>
      </c>
      <c r="K41" s="265">
        <v>0</v>
      </c>
      <c r="L41" s="265">
        <v>-608199</v>
      </c>
      <c r="M41" s="265">
        <v>0</v>
      </c>
      <c r="N41" s="265">
        <v>0</v>
      </c>
      <c r="O41" s="265">
        <v>0</v>
      </c>
      <c r="P41" s="265">
        <v>0</v>
      </c>
      <c r="Q41" s="266">
        <v>-56038</v>
      </c>
      <c r="R41" s="270"/>
      <c r="S41" s="76">
        <f t="shared" si="0"/>
        <v>-665392</v>
      </c>
      <c r="T41" s="17"/>
    </row>
    <row r="42" spans="1:20" ht="12" customHeight="1" x14ac:dyDescent="0.2">
      <c r="A42" s="6"/>
      <c r="B42" s="6"/>
      <c r="C42" s="13"/>
      <c r="D42" s="19">
        <f t="shared" si="1"/>
        <v>31</v>
      </c>
      <c r="E42" s="69" t="s">
        <v>343</v>
      </c>
      <c r="F42" s="70" t="s">
        <v>437</v>
      </c>
      <c r="G42" s="15"/>
      <c r="H42" s="265">
        <v>0</v>
      </c>
      <c r="I42" s="265">
        <v>-158350</v>
      </c>
      <c r="J42" s="265">
        <v>0</v>
      </c>
      <c r="K42" s="265">
        <v>0</v>
      </c>
      <c r="L42" s="265">
        <v>-15000</v>
      </c>
      <c r="M42" s="265">
        <v>0</v>
      </c>
      <c r="N42" s="265">
        <v>0</v>
      </c>
      <c r="O42" s="265">
        <v>-140000</v>
      </c>
      <c r="P42" s="265">
        <v>0</v>
      </c>
      <c r="Q42" s="266">
        <v>-5100</v>
      </c>
      <c r="R42" s="270"/>
      <c r="S42" s="76">
        <f t="shared" si="0"/>
        <v>-318450</v>
      </c>
      <c r="T42" s="17"/>
    </row>
    <row r="43" spans="1:20" ht="12" customHeight="1" x14ac:dyDescent="0.2">
      <c r="A43" s="6"/>
      <c r="B43" s="6"/>
      <c r="C43" s="13"/>
      <c r="D43" s="19">
        <f t="shared" si="1"/>
        <v>32</v>
      </c>
      <c r="E43" s="69" t="s">
        <v>344</v>
      </c>
      <c r="F43" s="70" t="s">
        <v>437</v>
      </c>
      <c r="G43" s="15"/>
      <c r="H43" s="265">
        <v>0</v>
      </c>
      <c r="I43" s="265">
        <v>0</v>
      </c>
      <c r="J43" s="265">
        <v>0</v>
      </c>
      <c r="K43" s="265">
        <v>0</v>
      </c>
      <c r="L43" s="265">
        <v>-75815</v>
      </c>
      <c r="M43" s="265">
        <v>0</v>
      </c>
      <c r="N43" s="265">
        <v>0</v>
      </c>
      <c r="O43" s="265">
        <v>0</v>
      </c>
      <c r="P43" s="265">
        <v>0</v>
      </c>
      <c r="Q43" s="266">
        <v>0</v>
      </c>
      <c r="R43" s="270"/>
      <c r="S43" s="76">
        <f t="shared" si="0"/>
        <v>-75815</v>
      </c>
      <c r="T43" s="17"/>
    </row>
    <row r="44" spans="1:20" ht="12" customHeight="1" x14ac:dyDescent="0.2">
      <c r="A44" s="6"/>
      <c r="B44" s="6"/>
      <c r="C44" s="13"/>
      <c r="D44" s="19">
        <f t="shared" si="1"/>
        <v>33</v>
      </c>
      <c r="E44" s="69" t="s">
        <v>345</v>
      </c>
      <c r="F44" s="70" t="s">
        <v>438</v>
      </c>
      <c r="G44" s="15"/>
      <c r="H44" s="265">
        <v>0</v>
      </c>
      <c r="I44" s="265">
        <v>0</v>
      </c>
      <c r="J44" s="265">
        <v>0</v>
      </c>
      <c r="K44" s="265">
        <v>0</v>
      </c>
      <c r="L44" s="265">
        <v>0</v>
      </c>
      <c r="M44" s="265">
        <v>0</v>
      </c>
      <c r="N44" s="265">
        <v>0</v>
      </c>
      <c r="O44" s="265">
        <v>-10788</v>
      </c>
      <c r="P44" s="265">
        <v>0</v>
      </c>
      <c r="Q44" s="266">
        <v>0</v>
      </c>
      <c r="R44" s="270"/>
      <c r="S44" s="76">
        <f t="shared" si="0"/>
        <v>-10788</v>
      </c>
      <c r="T44" s="17"/>
    </row>
    <row r="45" spans="1:20" ht="12" customHeight="1" x14ac:dyDescent="0.2">
      <c r="A45" s="6"/>
      <c r="B45" s="6"/>
      <c r="C45" s="13"/>
      <c r="D45" s="19">
        <f t="shared" si="1"/>
        <v>34</v>
      </c>
      <c r="E45" s="69" t="s">
        <v>346</v>
      </c>
      <c r="F45" s="70" t="s">
        <v>437</v>
      </c>
      <c r="G45" s="15"/>
      <c r="H45" s="265">
        <v>0</v>
      </c>
      <c r="I45" s="265">
        <v>-1759060</v>
      </c>
      <c r="J45" s="265">
        <v>0</v>
      </c>
      <c r="K45" s="265">
        <v>0</v>
      </c>
      <c r="L45" s="265">
        <v>-5824321</v>
      </c>
      <c r="M45" s="265">
        <v>0</v>
      </c>
      <c r="N45" s="265">
        <v>0</v>
      </c>
      <c r="O45" s="265">
        <v>0</v>
      </c>
      <c r="P45" s="265">
        <v>0</v>
      </c>
      <c r="Q45" s="266">
        <v>0</v>
      </c>
      <c r="R45" s="270"/>
      <c r="S45" s="76">
        <f t="shared" si="0"/>
        <v>-7583381</v>
      </c>
      <c r="T45" s="17"/>
    </row>
    <row r="46" spans="1:20" ht="12" customHeight="1" x14ac:dyDescent="0.2">
      <c r="A46" s="6"/>
      <c r="B46" s="6"/>
      <c r="C46" s="13"/>
      <c r="D46" s="19">
        <f t="shared" si="1"/>
        <v>35</v>
      </c>
      <c r="E46" s="69" t="s">
        <v>415</v>
      </c>
      <c r="F46" s="70" t="s">
        <v>437</v>
      </c>
      <c r="G46" s="15"/>
      <c r="H46" s="265">
        <v>0</v>
      </c>
      <c r="I46" s="265">
        <v>-110000</v>
      </c>
      <c r="J46" s="265">
        <v>0</v>
      </c>
      <c r="K46" s="265">
        <v>0</v>
      </c>
      <c r="L46" s="265">
        <v>-6000</v>
      </c>
      <c r="M46" s="265">
        <v>0</v>
      </c>
      <c r="N46" s="265">
        <v>0</v>
      </c>
      <c r="O46" s="265">
        <v>0</v>
      </c>
      <c r="P46" s="265">
        <v>0</v>
      </c>
      <c r="Q46" s="266">
        <v>0</v>
      </c>
      <c r="R46" s="270"/>
      <c r="S46" s="76">
        <f t="shared" si="0"/>
        <v>-116000</v>
      </c>
      <c r="T46" s="17"/>
    </row>
    <row r="47" spans="1:20" ht="12" customHeight="1" x14ac:dyDescent="0.2">
      <c r="A47" s="6"/>
      <c r="B47" s="6"/>
      <c r="C47" s="13"/>
      <c r="D47" s="19">
        <f t="shared" si="1"/>
        <v>36</v>
      </c>
      <c r="E47" s="69" t="s">
        <v>347</v>
      </c>
      <c r="F47" s="70" t="s">
        <v>438</v>
      </c>
      <c r="G47" s="15"/>
      <c r="H47" s="265">
        <v>0</v>
      </c>
      <c r="I47" s="265">
        <v>-94406</v>
      </c>
      <c r="J47" s="265">
        <v>0</v>
      </c>
      <c r="K47" s="265">
        <v>0</v>
      </c>
      <c r="L47" s="265">
        <v>0</v>
      </c>
      <c r="M47" s="265">
        <v>0</v>
      </c>
      <c r="N47" s="265">
        <v>0</v>
      </c>
      <c r="O47" s="265">
        <v>0</v>
      </c>
      <c r="P47" s="265">
        <v>0</v>
      </c>
      <c r="Q47" s="266">
        <v>0</v>
      </c>
      <c r="R47" s="270"/>
      <c r="S47" s="76">
        <f t="shared" si="0"/>
        <v>-94406</v>
      </c>
      <c r="T47" s="17"/>
    </row>
    <row r="48" spans="1:20" ht="12" customHeight="1" x14ac:dyDescent="0.2">
      <c r="A48" s="6"/>
      <c r="B48" s="6"/>
      <c r="C48" s="13"/>
      <c r="D48" s="19">
        <f t="shared" si="1"/>
        <v>37</v>
      </c>
      <c r="E48" s="69" t="s">
        <v>348</v>
      </c>
      <c r="F48" s="70" t="s">
        <v>437</v>
      </c>
      <c r="G48" s="15"/>
      <c r="H48" s="265">
        <v>-50000</v>
      </c>
      <c r="I48" s="265">
        <v>-35000</v>
      </c>
      <c r="J48" s="265">
        <v>0</v>
      </c>
      <c r="K48" s="265">
        <v>0</v>
      </c>
      <c r="L48" s="265">
        <v>0</v>
      </c>
      <c r="M48" s="265">
        <v>0</v>
      </c>
      <c r="N48" s="265">
        <v>0</v>
      </c>
      <c r="O48" s="265">
        <v>0</v>
      </c>
      <c r="P48" s="265">
        <v>0</v>
      </c>
      <c r="Q48" s="266">
        <v>0</v>
      </c>
      <c r="R48" s="270"/>
      <c r="S48" s="76">
        <f t="shared" si="0"/>
        <v>-85000</v>
      </c>
      <c r="T48" s="17"/>
    </row>
    <row r="49" spans="1:20" ht="12" customHeight="1" x14ac:dyDescent="0.2">
      <c r="A49" s="6"/>
      <c r="B49" s="6"/>
      <c r="C49" s="13"/>
      <c r="D49" s="19">
        <f t="shared" si="1"/>
        <v>38</v>
      </c>
      <c r="E49" s="69" t="s">
        <v>349</v>
      </c>
      <c r="F49" s="70" t="s">
        <v>438</v>
      </c>
      <c r="G49" s="15"/>
      <c r="H49" s="265">
        <v>0</v>
      </c>
      <c r="I49" s="265">
        <v>-32766</v>
      </c>
      <c r="J49" s="265">
        <v>0</v>
      </c>
      <c r="K49" s="265">
        <v>0</v>
      </c>
      <c r="L49" s="265">
        <v>0</v>
      </c>
      <c r="M49" s="265">
        <v>0</v>
      </c>
      <c r="N49" s="265">
        <v>0</v>
      </c>
      <c r="O49" s="265">
        <v>0</v>
      </c>
      <c r="P49" s="265">
        <v>0</v>
      </c>
      <c r="Q49" s="266">
        <v>-45356</v>
      </c>
      <c r="R49" s="270"/>
      <c r="S49" s="76">
        <f t="shared" si="0"/>
        <v>-78122</v>
      </c>
      <c r="T49" s="17"/>
    </row>
    <row r="50" spans="1:20" ht="12" customHeight="1" x14ac:dyDescent="0.2">
      <c r="A50" s="6"/>
      <c r="B50" s="6"/>
      <c r="C50" s="13"/>
      <c r="D50" s="19">
        <f t="shared" si="1"/>
        <v>39</v>
      </c>
      <c r="E50" s="69" t="s">
        <v>350</v>
      </c>
      <c r="F50" s="70" t="s">
        <v>437</v>
      </c>
      <c r="G50" s="15"/>
      <c r="H50" s="265">
        <v>0</v>
      </c>
      <c r="I50" s="265">
        <v>0</v>
      </c>
      <c r="J50" s="265">
        <v>0</v>
      </c>
      <c r="K50" s="265">
        <v>0</v>
      </c>
      <c r="L50" s="265">
        <v>0</v>
      </c>
      <c r="M50" s="265">
        <v>0</v>
      </c>
      <c r="N50" s="265">
        <v>0</v>
      </c>
      <c r="O50" s="265">
        <v>0</v>
      </c>
      <c r="P50" s="265">
        <v>0</v>
      </c>
      <c r="Q50" s="266">
        <v>0</v>
      </c>
      <c r="R50" s="270"/>
      <c r="S50" s="76">
        <f t="shared" si="0"/>
        <v>0</v>
      </c>
      <c r="T50" s="17"/>
    </row>
    <row r="51" spans="1:20" ht="12" customHeight="1" x14ac:dyDescent="0.2">
      <c r="A51" s="6"/>
      <c r="B51" s="6"/>
      <c r="C51" s="13"/>
      <c r="D51" s="19">
        <f t="shared" si="1"/>
        <v>40</v>
      </c>
      <c r="E51" s="69" t="s">
        <v>416</v>
      </c>
      <c r="F51" s="70" t="s">
        <v>437</v>
      </c>
      <c r="G51" s="15"/>
      <c r="H51" s="265">
        <v>0</v>
      </c>
      <c r="I51" s="265">
        <v>0</v>
      </c>
      <c r="J51" s="265">
        <v>0</v>
      </c>
      <c r="K51" s="265">
        <v>0</v>
      </c>
      <c r="L51" s="265">
        <v>0</v>
      </c>
      <c r="M51" s="265">
        <v>0</v>
      </c>
      <c r="N51" s="265">
        <v>0</v>
      </c>
      <c r="O51" s="265">
        <v>0</v>
      </c>
      <c r="P51" s="265">
        <v>0</v>
      </c>
      <c r="Q51" s="266">
        <v>0</v>
      </c>
      <c r="R51" s="270"/>
      <c r="S51" s="76">
        <f t="shared" si="0"/>
        <v>0</v>
      </c>
      <c r="T51" s="17"/>
    </row>
    <row r="52" spans="1:20" ht="12" customHeight="1" x14ac:dyDescent="0.2">
      <c r="A52" s="6"/>
      <c r="B52" s="6"/>
      <c r="C52" s="13"/>
      <c r="D52" s="19">
        <f t="shared" si="1"/>
        <v>41</v>
      </c>
      <c r="E52" s="69" t="s">
        <v>417</v>
      </c>
      <c r="F52" s="70" t="s">
        <v>437</v>
      </c>
      <c r="G52" s="15"/>
      <c r="H52" s="265">
        <v>0</v>
      </c>
      <c r="I52" s="265">
        <v>-500</v>
      </c>
      <c r="J52" s="265">
        <v>0</v>
      </c>
      <c r="K52" s="265">
        <v>0</v>
      </c>
      <c r="L52" s="265">
        <v>-465822.78</v>
      </c>
      <c r="M52" s="265">
        <v>0</v>
      </c>
      <c r="N52" s="265">
        <v>0</v>
      </c>
      <c r="O52" s="265">
        <v>0</v>
      </c>
      <c r="P52" s="265">
        <v>0</v>
      </c>
      <c r="Q52" s="266">
        <v>-109873</v>
      </c>
      <c r="R52" s="270"/>
      <c r="S52" s="76">
        <f t="shared" si="0"/>
        <v>-576195.78</v>
      </c>
      <c r="T52" s="17"/>
    </row>
    <row r="53" spans="1:20" ht="12" customHeight="1" x14ac:dyDescent="0.2">
      <c r="A53" s="6"/>
      <c r="B53" s="6"/>
      <c r="C53" s="13"/>
      <c r="D53" s="19">
        <f t="shared" si="1"/>
        <v>42</v>
      </c>
      <c r="E53" s="69" t="s">
        <v>418</v>
      </c>
      <c r="F53" s="70" t="s">
        <v>437</v>
      </c>
      <c r="G53" s="15"/>
      <c r="H53" s="265">
        <v>0</v>
      </c>
      <c r="I53" s="265">
        <v>0</v>
      </c>
      <c r="J53" s="265">
        <v>0</v>
      </c>
      <c r="K53" s="265">
        <v>0</v>
      </c>
      <c r="L53" s="265">
        <v>0</v>
      </c>
      <c r="M53" s="265">
        <v>0</v>
      </c>
      <c r="N53" s="265">
        <v>0</v>
      </c>
      <c r="O53" s="265">
        <v>0</v>
      </c>
      <c r="P53" s="265">
        <v>0</v>
      </c>
      <c r="Q53" s="266">
        <v>0</v>
      </c>
      <c r="R53" s="270"/>
      <c r="S53" s="76">
        <f t="shared" si="0"/>
        <v>0</v>
      </c>
      <c r="T53" s="17"/>
    </row>
    <row r="54" spans="1:20" ht="12" customHeight="1" x14ac:dyDescent="0.2">
      <c r="A54" s="6"/>
      <c r="B54" s="6"/>
      <c r="C54" s="13"/>
      <c r="D54" s="19">
        <f t="shared" si="1"/>
        <v>43</v>
      </c>
      <c r="E54" s="69" t="s">
        <v>351</v>
      </c>
      <c r="F54" s="70" t="s">
        <v>437</v>
      </c>
      <c r="G54" s="15"/>
      <c r="H54" s="265">
        <v>0</v>
      </c>
      <c r="I54" s="265">
        <v>-677469</v>
      </c>
      <c r="J54" s="265">
        <v>0</v>
      </c>
      <c r="K54" s="265">
        <v>0</v>
      </c>
      <c r="L54" s="265">
        <v>-7627334.9900000002</v>
      </c>
      <c r="M54" s="265">
        <v>0</v>
      </c>
      <c r="N54" s="265">
        <v>0</v>
      </c>
      <c r="O54" s="265">
        <v>0</v>
      </c>
      <c r="P54" s="265">
        <v>0</v>
      </c>
      <c r="Q54" s="266">
        <v>-268208</v>
      </c>
      <c r="R54" s="270"/>
      <c r="S54" s="76">
        <f t="shared" si="0"/>
        <v>-8573011.9900000002</v>
      </c>
      <c r="T54" s="17"/>
    </row>
    <row r="55" spans="1:20" ht="12" customHeight="1" x14ac:dyDescent="0.2">
      <c r="A55" s="6"/>
      <c r="B55" s="6"/>
      <c r="C55" s="13"/>
      <c r="D55" s="19">
        <f t="shared" si="1"/>
        <v>44</v>
      </c>
      <c r="E55" s="69" t="s">
        <v>352</v>
      </c>
      <c r="F55" s="70" t="s">
        <v>438</v>
      </c>
      <c r="G55" s="15"/>
      <c r="H55" s="265">
        <v>0</v>
      </c>
      <c r="I55" s="265">
        <v>-30000</v>
      </c>
      <c r="J55" s="265">
        <v>0</v>
      </c>
      <c r="K55" s="265">
        <v>0</v>
      </c>
      <c r="L55" s="265">
        <v>0</v>
      </c>
      <c r="M55" s="265">
        <v>0</v>
      </c>
      <c r="N55" s="265">
        <v>0</v>
      </c>
      <c r="O55" s="265">
        <v>0</v>
      </c>
      <c r="P55" s="265">
        <v>0</v>
      </c>
      <c r="Q55" s="266">
        <v>0</v>
      </c>
      <c r="R55" s="270"/>
      <c r="S55" s="76">
        <f t="shared" si="0"/>
        <v>-30000</v>
      </c>
      <c r="T55" s="17"/>
    </row>
    <row r="56" spans="1:20" ht="12" customHeight="1" x14ac:dyDescent="0.2">
      <c r="A56" s="6"/>
      <c r="B56" s="6"/>
      <c r="C56" s="13"/>
      <c r="D56" s="19">
        <f t="shared" si="1"/>
        <v>45</v>
      </c>
      <c r="E56" s="69" t="s">
        <v>353</v>
      </c>
      <c r="F56" s="70" t="s">
        <v>438</v>
      </c>
      <c r="G56" s="15"/>
      <c r="H56" s="265">
        <v>-1957</v>
      </c>
      <c r="I56" s="265">
        <v>-1</v>
      </c>
      <c r="J56" s="265">
        <v>0</v>
      </c>
      <c r="K56" s="265">
        <v>0</v>
      </c>
      <c r="L56" s="265">
        <v>0</v>
      </c>
      <c r="M56" s="265">
        <v>0</v>
      </c>
      <c r="N56" s="265">
        <v>0</v>
      </c>
      <c r="O56" s="265">
        <v>0</v>
      </c>
      <c r="P56" s="265">
        <v>0</v>
      </c>
      <c r="Q56" s="266">
        <v>0</v>
      </c>
      <c r="R56" s="270"/>
      <c r="S56" s="76">
        <f t="shared" si="0"/>
        <v>-1958</v>
      </c>
      <c r="T56" s="17"/>
    </row>
    <row r="57" spans="1:20" ht="12" customHeight="1" x14ac:dyDescent="0.2">
      <c r="A57" s="6"/>
      <c r="B57" s="6"/>
      <c r="C57" s="13"/>
      <c r="D57" s="19">
        <f t="shared" si="1"/>
        <v>46</v>
      </c>
      <c r="E57" s="69" t="s">
        <v>419</v>
      </c>
      <c r="F57" s="70" t="s">
        <v>439</v>
      </c>
      <c r="G57" s="15"/>
      <c r="H57" s="265">
        <v>0</v>
      </c>
      <c r="I57" s="265">
        <v>0</v>
      </c>
      <c r="J57" s="265">
        <v>0</v>
      </c>
      <c r="K57" s="265">
        <v>0</v>
      </c>
      <c r="L57" s="265">
        <v>0</v>
      </c>
      <c r="M57" s="265">
        <v>0</v>
      </c>
      <c r="N57" s="265">
        <v>0</v>
      </c>
      <c r="O57" s="265">
        <v>0</v>
      </c>
      <c r="P57" s="265">
        <v>0</v>
      </c>
      <c r="Q57" s="266">
        <v>0</v>
      </c>
      <c r="R57" s="270"/>
      <c r="S57" s="76">
        <f t="shared" si="0"/>
        <v>0</v>
      </c>
      <c r="T57" s="17"/>
    </row>
    <row r="58" spans="1:20" ht="12" customHeight="1" x14ac:dyDescent="0.2">
      <c r="A58" s="6"/>
      <c r="B58" s="6"/>
      <c r="C58" s="13"/>
      <c r="D58" s="19">
        <f t="shared" si="1"/>
        <v>47</v>
      </c>
      <c r="E58" s="69" t="s">
        <v>354</v>
      </c>
      <c r="F58" s="70" t="s">
        <v>438</v>
      </c>
      <c r="G58" s="15"/>
      <c r="H58" s="265">
        <v>0</v>
      </c>
      <c r="I58" s="265">
        <v>0</v>
      </c>
      <c r="J58" s="265">
        <v>0</v>
      </c>
      <c r="K58" s="265">
        <v>0</v>
      </c>
      <c r="L58" s="265">
        <v>0</v>
      </c>
      <c r="M58" s="265">
        <v>0</v>
      </c>
      <c r="N58" s="265">
        <v>0</v>
      </c>
      <c r="O58" s="265">
        <v>0</v>
      </c>
      <c r="P58" s="265">
        <v>0</v>
      </c>
      <c r="Q58" s="266">
        <v>0</v>
      </c>
      <c r="R58" s="270"/>
      <c r="S58" s="76">
        <f t="shared" si="0"/>
        <v>0</v>
      </c>
      <c r="T58" s="17"/>
    </row>
    <row r="59" spans="1:20" ht="12" customHeight="1" x14ac:dyDescent="0.2">
      <c r="A59" s="6"/>
      <c r="B59" s="6"/>
      <c r="C59" s="13"/>
      <c r="D59" s="19">
        <f t="shared" si="1"/>
        <v>48</v>
      </c>
      <c r="E59" s="69" t="s">
        <v>355</v>
      </c>
      <c r="F59" s="70" t="s">
        <v>437</v>
      </c>
      <c r="G59" s="15"/>
      <c r="H59" s="265">
        <v>0</v>
      </c>
      <c r="I59" s="265">
        <v>-2549602</v>
      </c>
      <c r="J59" s="265">
        <v>0</v>
      </c>
      <c r="K59" s="265">
        <v>0</v>
      </c>
      <c r="L59" s="265">
        <v>-12263588</v>
      </c>
      <c r="M59" s="265">
        <v>0</v>
      </c>
      <c r="N59" s="265">
        <v>0</v>
      </c>
      <c r="O59" s="265">
        <v>0</v>
      </c>
      <c r="P59" s="265">
        <v>0</v>
      </c>
      <c r="Q59" s="266">
        <v>0</v>
      </c>
      <c r="R59" s="270"/>
      <c r="S59" s="76">
        <f t="shared" si="0"/>
        <v>-14813190</v>
      </c>
      <c r="T59" s="17"/>
    </row>
    <row r="60" spans="1:20" ht="12" customHeight="1" x14ac:dyDescent="0.2">
      <c r="A60" s="6"/>
      <c r="B60" s="6"/>
      <c r="C60" s="13"/>
      <c r="D60" s="19">
        <f t="shared" si="1"/>
        <v>49</v>
      </c>
      <c r="E60" s="69" t="s">
        <v>356</v>
      </c>
      <c r="F60" s="70" t="s">
        <v>437</v>
      </c>
      <c r="G60" s="15"/>
      <c r="H60" s="265">
        <v>0</v>
      </c>
      <c r="I60" s="265">
        <v>-10909</v>
      </c>
      <c r="J60" s="265">
        <v>0</v>
      </c>
      <c r="K60" s="265">
        <v>0</v>
      </c>
      <c r="L60" s="265">
        <v>0</v>
      </c>
      <c r="M60" s="265">
        <v>0</v>
      </c>
      <c r="N60" s="265">
        <v>0</v>
      </c>
      <c r="O60" s="265">
        <v>-52000</v>
      </c>
      <c r="P60" s="265">
        <v>0</v>
      </c>
      <c r="Q60" s="266">
        <v>0</v>
      </c>
      <c r="R60" s="270"/>
      <c r="S60" s="76">
        <f t="shared" si="0"/>
        <v>-62909</v>
      </c>
      <c r="T60" s="17"/>
    </row>
    <row r="61" spans="1:20" ht="12" customHeight="1" x14ac:dyDescent="0.2">
      <c r="A61" s="6"/>
      <c r="B61" s="6"/>
      <c r="C61" s="13"/>
      <c r="D61" s="19">
        <f t="shared" si="1"/>
        <v>50</v>
      </c>
      <c r="E61" s="69" t="s">
        <v>420</v>
      </c>
      <c r="F61" s="70" t="s">
        <v>437</v>
      </c>
      <c r="G61" s="15"/>
      <c r="H61" s="265">
        <v>0</v>
      </c>
      <c r="I61" s="265">
        <v>0</v>
      </c>
      <c r="J61" s="265">
        <v>0</v>
      </c>
      <c r="K61" s="265">
        <v>0</v>
      </c>
      <c r="L61" s="265">
        <v>0</v>
      </c>
      <c r="M61" s="265">
        <v>0</v>
      </c>
      <c r="N61" s="265">
        <v>0</v>
      </c>
      <c r="O61" s="265">
        <v>0</v>
      </c>
      <c r="P61" s="265">
        <v>0</v>
      </c>
      <c r="Q61" s="266">
        <v>0</v>
      </c>
      <c r="R61" s="270"/>
      <c r="S61" s="76">
        <f t="shared" si="0"/>
        <v>0</v>
      </c>
      <c r="T61" s="17"/>
    </row>
    <row r="62" spans="1:20" ht="12" customHeight="1" x14ac:dyDescent="0.2">
      <c r="A62" s="6"/>
      <c r="B62" s="6"/>
      <c r="C62" s="13"/>
      <c r="D62" s="19">
        <f t="shared" si="1"/>
        <v>51</v>
      </c>
      <c r="E62" s="69" t="s">
        <v>357</v>
      </c>
      <c r="F62" s="70" t="s">
        <v>437</v>
      </c>
      <c r="G62" s="15"/>
      <c r="H62" s="265">
        <v>0</v>
      </c>
      <c r="I62" s="265">
        <v>0</v>
      </c>
      <c r="J62" s="265">
        <v>0</v>
      </c>
      <c r="K62" s="265">
        <v>0</v>
      </c>
      <c r="L62" s="265">
        <v>0</v>
      </c>
      <c r="M62" s="265">
        <v>0</v>
      </c>
      <c r="N62" s="265">
        <v>0</v>
      </c>
      <c r="O62" s="265">
        <v>-20000</v>
      </c>
      <c r="P62" s="265">
        <v>0</v>
      </c>
      <c r="Q62" s="266">
        <v>0</v>
      </c>
      <c r="R62" s="270"/>
      <c r="S62" s="76">
        <f t="shared" si="0"/>
        <v>-20000</v>
      </c>
      <c r="T62" s="17"/>
    </row>
    <row r="63" spans="1:20" ht="12" customHeight="1" x14ac:dyDescent="0.2">
      <c r="A63" s="6"/>
      <c r="B63" s="6"/>
      <c r="C63" s="13"/>
      <c r="D63" s="19">
        <f t="shared" si="1"/>
        <v>52</v>
      </c>
      <c r="E63" s="69" t="s">
        <v>358</v>
      </c>
      <c r="F63" s="70" t="s">
        <v>438</v>
      </c>
      <c r="G63" s="15"/>
      <c r="H63" s="265">
        <v>0</v>
      </c>
      <c r="I63" s="265">
        <v>-3500</v>
      </c>
      <c r="J63" s="265">
        <v>0</v>
      </c>
      <c r="K63" s="265">
        <v>0</v>
      </c>
      <c r="L63" s="265">
        <v>0</v>
      </c>
      <c r="M63" s="265">
        <v>0</v>
      </c>
      <c r="N63" s="265">
        <v>0</v>
      </c>
      <c r="O63" s="265">
        <v>0</v>
      </c>
      <c r="P63" s="265">
        <v>0</v>
      </c>
      <c r="Q63" s="266">
        <v>0</v>
      </c>
      <c r="R63" s="270"/>
      <c r="S63" s="76">
        <f t="shared" si="0"/>
        <v>-3500</v>
      </c>
      <c r="T63" s="17"/>
    </row>
    <row r="64" spans="1:20" ht="12" customHeight="1" x14ac:dyDescent="0.2">
      <c r="A64" s="6"/>
      <c r="B64" s="6"/>
      <c r="C64" s="13"/>
      <c r="D64" s="19">
        <f t="shared" si="1"/>
        <v>53</v>
      </c>
      <c r="E64" s="69" t="s">
        <v>359</v>
      </c>
      <c r="F64" s="70" t="s">
        <v>437</v>
      </c>
      <c r="G64" s="15"/>
      <c r="H64" s="265">
        <v>0</v>
      </c>
      <c r="I64" s="265">
        <v>0</v>
      </c>
      <c r="J64" s="265">
        <v>0</v>
      </c>
      <c r="K64" s="265">
        <v>0</v>
      </c>
      <c r="L64" s="265">
        <v>0</v>
      </c>
      <c r="M64" s="265">
        <v>0</v>
      </c>
      <c r="N64" s="265">
        <v>0</v>
      </c>
      <c r="O64" s="265">
        <v>0</v>
      </c>
      <c r="P64" s="265">
        <v>0</v>
      </c>
      <c r="Q64" s="266">
        <v>0</v>
      </c>
      <c r="R64" s="270"/>
      <c r="S64" s="76">
        <f t="shared" si="0"/>
        <v>0</v>
      </c>
      <c r="T64" s="17"/>
    </row>
    <row r="65" spans="1:20" ht="12" customHeight="1" x14ac:dyDescent="0.2">
      <c r="A65" s="6"/>
      <c r="B65" s="6"/>
      <c r="C65" s="13"/>
      <c r="D65" s="19">
        <f t="shared" si="1"/>
        <v>54</v>
      </c>
      <c r="E65" s="69" t="s">
        <v>360</v>
      </c>
      <c r="F65" s="70" t="s">
        <v>437</v>
      </c>
      <c r="G65" s="15"/>
      <c r="H65" s="265">
        <v>-2329900</v>
      </c>
      <c r="I65" s="265">
        <v>-252500</v>
      </c>
      <c r="J65" s="265">
        <v>0</v>
      </c>
      <c r="K65" s="265">
        <v>0</v>
      </c>
      <c r="L65" s="265">
        <v>0</v>
      </c>
      <c r="M65" s="265">
        <v>0</v>
      </c>
      <c r="N65" s="265">
        <v>0</v>
      </c>
      <c r="O65" s="265">
        <v>0</v>
      </c>
      <c r="P65" s="265">
        <v>0</v>
      </c>
      <c r="Q65" s="266">
        <v>0</v>
      </c>
      <c r="R65" s="270"/>
      <c r="S65" s="76">
        <f t="shared" si="0"/>
        <v>-2582400</v>
      </c>
      <c r="T65" s="17"/>
    </row>
    <row r="66" spans="1:20" ht="12" customHeight="1" x14ac:dyDescent="0.2">
      <c r="A66" s="6"/>
      <c r="B66" s="6"/>
      <c r="C66" s="13"/>
      <c r="D66" s="19">
        <f t="shared" si="1"/>
        <v>55</v>
      </c>
      <c r="E66" s="69" t="s">
        <v>421</v>
      </c>
      <c r="F66" s="70" t="s">
        <v>438</v>
      </c>
      <c r="G66" s="15"/>
      <c r="H66" s="265">
        <v>0</v>
      </c>
      <c r="I66" s="265">
        <v>-439000</v>
      </c>
      <c r="J66" s="265">
        <v>0</v>
      </c>
      <c r="K66" s="265">
        <v>0</v>
      </c>
      <c r="L66" s="265">
        <v>0</v>
      </c>
      <c r="M66" s="265">
        <v>0</v>
      </c>
      <c r="N66" s="265">
        <v>0</v>
      </c>
      <c r="O66" s="265">
        <v>0</v>
      </c>
      <c r="P66" s="265">
        <v>0</v>
      </c>
      <c r="Q66" s="266">
        <v>0</v>
      </c>
      <c r="R66" s="270"/>
      <c r="S66" s="76">
        <f t="shared" si="0"/>
        <v>-439000</v>
      </c>
      <c r="T66" s="17"/>
    </row>
    <row r="67" spans="1:20" ht="12" customHeight="1" x14ac:dyDescent="0.2">
      <c r="A67" s="6"/>
      <c r="B67" s="6"/>
      <c r="C67" s="13"/>
      <c r="D67" s="19">
        <f t="shared" si="1"/>
        <v>56</v>
      </c>
      <c r="E67" s="69" t="s">
        <v>441</v>
      </c>
      <c r="F67" s="70" t="s">
        <v>438</v>
      </c>
      <c r="G67" s="15"/>
      <c r="H67" s="265">
        <v>0</v>
      </c>
      <c r="I67" s="265">
        <v>0</v>
      </c>
      <c r="J67" s="265">
        <v>0</v>
      </c>
      <c r="K67" s="265">
        <v>0</v>
      </c>
      <c r="L67" s="265">
        <v>0</v>
      </c>
      <c r="M67" s="265">
        <v>0</v>
      </c>
      <c r="N67" s="265">
        <v>0</v>
      </c>
      <c r="O67" s="265">
        <v>0</v>
      </c>
      <c r="P67" s="265">
        <v>0</v>
      </c>
      <c r="Q67" s="266">
        <v>-16000</v>
      </c>
      <c r="R67" s="270"/>
      <c r="S67" s="76">
        <f t="shared" si="0"/>
        <v>-16000</v>
      </c>
      <c r="T67" s="17"/>
    </row>
    <row r="68" spans="1:20" ht="12" customHeight="1" x14ac:dyDescent="0.2">
      <c r="A68" s="6"/>
      <c r="B68" s="6"/>
      <c r="C68" s="13"/>
      <c r="D68" s="19">
        <f t="shared" si="1"/>
        <v>57</v>
      </c>
      <c r="E68" s="69" t="s">
        <v>422</v>
      </c>
      <c r="F68" s="70" t="s">
        <v>437</v>
      </c>
      <c r="G68" s="15"/>
      <c r="H68" s="265">
        <v>0</v>
      </c>
      <c r="I68" s="265">
        <v>-700</v>
      </c>
      <c r="J68" s="265">
        <v>0</v>
      </c>
      <c r="K68" s="265">
        <v>0</v>
      </c>
      <c r="L68" s="265">
        <v>-3182315</v>
      </c>
      <c r="M68" s="265">
        <v>0</v>
      </c>
      <c r="N68" s="265">
        <v>0</v>
      </c>
      <c r="O68" s="265">
        <v>0</v>
      </c>
      <c r="P68" s="265">
        <v>0</v>
      </c>
      <c r="Q68" s="266">
        <v>-7500</v>
      </c>
      <c r="R68" s="270"/>
      <c r="S68" s="76">
        <f t="shared" si="0"/>
        <v>-3190515</v>
      </c>
      <c r="T68" s="17"/>
    </row>
    <row r="69" spans="1:20" ht="12" customHeight="1" x14ac:dyDescent="0.2">
      <c r="A69" s="6"/>
      <c r="B69" s="6"/>
      <c r="C69" s="13"/>
      <c r="D69" s="19">
        <f t="shared" si="1"/>
        <v>58</v>
      </c>
      <c r="E69" s="69" t="s">
        <v>361</v>
      </c>
      <c r="F69" s="70" t="s">
        <v>438</v>
      </c>
      <c r="G69" s="15"/>
      <c r="H69" s="265">
        <v>0</v>
      </c>
      <c r="I69" s="265">
        <v>-27000</v>
      </c>
      <c r="J69" s="265">
        <v>0</v>
      </c>
      <c r="K69" s="265">
        <v>0</v>
      </c>
      <c r="L69" s="265">
        <v>0</v>
      </c>
      <c r="M69" s="265">
        <v>0</v>
      </c>
      <c r="N69" s="265">
        <v>0</v>
      </c>
      <c r="O69" s="265">
        <v>0</v>
      </c>
      <c r="P69" s="265">
        <v>0</v>
      </c>
      <c r="Q69" s="266">
        <v>0</v>
      </c>
      <c r="R69" s="270"/>
      <c r="S69" s="76">
        <f t="shared" si="0"/>
        <v>-27000</v>
      </c>
      <c r="T69" s="17"/>
    </row>
    <row r="70" spans="1:20" ht="12" customHeight="1" x14ac:dyDescent="0.2">
      <c r="A70" s="6"/>
      <c r="B70" s="6"/>
      <c r="C70" s="13"/>
      <c r="D70" s="19">
        <f t="shared" si="1"/>
        <v>59</v>
      </c>
      <c r="E70" s="69" t="s">
        <v>362</v>
      </c>
      <c r="F70" s="70" t="s">
        <v>438</v>
      </c>
      <c r="G70" s="15"/>
      <c r="H70" s="265">
        <v>0</v>
      </c>
      <c r="I70" s="265">
        <v>0</v>
      </c>
      <c r="J70" s="265">
        <v>0</v>
      </c>
      <c r="K70" s="265">
        <v>0</v>
      </c>
      <c r="L70" s="265">
        <v>0</v>
      </c>
      <c r="M70" s="265">
        <v>0</v>
      </c>
      <c r="N70" s="265">
        <v>0</v>
      </c>
      <c r="O70" s="265">
        <v>0</v>
      </c>
      <c r="P70" s="265">
        <v>0</v>
      </c>
      <c r="Q70" s="266">
        <v>-691178</v>
      </c>
      <c r="R70" s="270"/>
      <c r="S70" s="76">
        <f t="shared" si="0"/>
        <v>-691178</v>
      </c>
      <c r="T70" s="17"/>
    </row>
    <row r="71" spans="1:20" ht="12" customHeight="1" x14ac:dyDescent="0.2">
      <c r="A71" s="6"/>
      <c r="B71" s="6"/>
      <c r="C71" s="13"/>
      <c r="D71" s="19">
        <f t="shared" si="1"/>
        <v>60</v>
      </c>
      <c r="E71" s="69" t="s">
        <v>423</v>
      </c>
      <c r="F71" s="70" t="s">
        <v>438</v>
      </c>
      <c r="G71" s="15"/>
      <c r="H71" s="265">
        <v>0</v>
      </c>
      <c r="I71" s="265">
        <v>0</v>
      </c>
      <c r="J71" s="265">
        <v>0</v>
      </c>
      <c r="K71" s="265">
        <v>0</v>
      </c>
      <c r="L71" s="265">
        <v>0</v>
      </c>
      <c r="M71" s="265">
        <v>0</v>
      </c>
      <c r="N71" s="265">
        <v>0</v>
      </c>
      <c r="O71" s="265">
        <v>0</v>
      </c>
      <c r="P71" s="265">
        <v>0</v>
      </c>
      <c r="Q71" s="266">
        <v>0</v>
      </c>
      <c r="R71" s="270"/>
      <c r="S71" s="76">
        <f t="shared" si="0"/>
        <v>0</v>
      </c>
      <c r="T71" s="17"/>
    </row>
    <row r="72" spans="1:20" ht="12" customHeight="1" x14ac:dyDescent="0.2">
      <c r="A72" s="6"/>
      <c r="B72" s="6"/>
      <c r="C72" s="13"/>
      <c r="D72" s="19">
        <f t="shared" si="1"/>
        <v>61</v>
      </c>
      <c r="E72" s="69" t="s">
        <v>363</v>
      </c>
      <c r="F72" s="70" t="s">
        <v>437</v>
      </c>
      <c r="G72" s="15"/>
      <c r="H72" s="265">
        <v>0</v>
      </c>
      <c r="I72" s="265">
        <v>-8070</v>
      </c>
      <c r="J72" s="265">
        <v>0</v>
      </c>
      <c r="K72" s="265">
        <v>0</v>
      </c>
      <c r="L72" s="265">
        <v>0</v>
      </c>
      <c r="M72" s="265">
        <v>0</v>
      </c>
      <c r="N72" s="265">
        <v>0</v>
      </c>
      <c r="O72" s="265">
        <v>-135000</v>
      </c>
      <c r="P72" s="265">
        <v>0</v>
      </c>
      <c r="Q72" s="266">
        <v>0</v>
      </c>
      <c r="R72" s="270"/>
      <c r="S72" s="76">
        <f t="shared" si="0"/>
        <v>-143070</v>
      </c>
      <c r="T72" s="17"/>
    </row>
    <row r="73" spans="1:20" ht="12" customHeight="1" x14ac:dyDescent="0.2">
      <c r="A73" s="6"/>
      <c r="B73" s="6"/>
      <c r="C73" s="13"/>
      <c r="D73" s="19">
        <f t="shared" si="1"/>
        <v>62</v>
      </c>
      <c r="E73" s="69" t="s">
        <v>424</v>
      </c>
      <c r="F73" s="70" t="s">
        <v>438</v>
      </c>
      <c r="G73" s="15"/>
      <c r="H73" s="265">
        <v>0</v>
      </c>
      <c r="I73" s="265">
        <v>0</v>
      </c>
      <c r="J73" s="265">
        <v>0</v>
      </c>
      <c r="K73" s="265">
        <v>0</v>
      </c>
      <c r="L73" s="265">
        <v>0</v>
      </c>
      <c r="M73" s="265">
        <v>0</v>
      </c>
      <c r="N73" s="265">
        <v>0</v>
      </c>
      <c r="O73" s="265">
        <v>0</v>
      </c>
      <c r="P73" s="265">
        <v>0</v>
      </c>
      <c r="Q73" s="266">
        <v>0</v>
      </c>
      <c r="R73" s="270"/>
      <c r="S73" s="76">
        <f t="shared" si="0"/>
        <v>0</v>
      </c>
      <c r="T73" s="17"/>
    </row>
    <row r="74" spans="1:20" ht="12" customHeight="1" x14ac:dyDescent="0.2">
      <c r="A74" s="6"/>
      <c r="B74" s="6"/>
      <c r="C74" s="13"/>
      <c r="D74" s="19">
        <f t="shared" si="1"/>
        <v>63</v>
      </c>
      <c r="E74" s="69" t="s">
        <v>364</v>
      </c>
      <c r="F74" s="70" t="s">
        <v>438</v>
      </c>
      <c r="G74" s="15"/>
      <c r="H74" s="265">
        <v>-20</v>
      </c>
      <c r="I74" s="265">
        <v>0</v>
      </c>
      <c r="J74" s="265">
        <v>0</v>
      </c>
      <c r="K74" s="265">
        <v>0</v>
      </c>
      <c r="L74" s="265">
        <v>0</v>
      </c>
      <c r="M74" s="265">
        <v>0</v>
      </c>
      <c r="N74" s="265">
        <v>0</v>
      </c>
      <c r="O74" s="265">
        <v>0</v>
      </c>
      <c r="P74" s="265">
        <v>0</v>
      </c>
      <c r="Q74" s="266">
        <v>0</v>
      </c>
      <c r="R74" s="270"/>
      <c r="S74" s="76">
        <f t="shared" si="0"/>
        <v>-20</v>
      </c>
      <c r="T74" s="17"/>
    </row>
    <row r="75" spans="1:20" ht="12" customHeight="1" x14ac:dyDescent="0.2">
      <c r="A75" s="6"/>
      <c r="B75" s="6"/>
      <c r="C75" s="13"/>
      <c r="D75" s="19">
        <f t="shared" si="1"/>
        <v>64</v>
      </c>
      <c r="E75" s="69" t="s">
        <v>425</v>
      </c>
      <c r="F75" s="70" t="s">
        <v>438</v>
      </c>
      <c r="G75" s="15"/>
      <c r="H75" s="265">
        <v>0</v>
      </c>
      <c r="I75" s="265">
        <v>0</v>
      </c>
      <c r="J75" s="265">
        <v>0</v>
      </c>
      <c r="K75" s="265">
        <v>0</v>
      </c>
      <c r="L75" s="265">
        <v>0</v>
      </c>
      <c r="M75" s="265">
        <v>0</v>
      </c>
      <c r="N75" s="265">
        <v>0</v>
      </c>
      <c r="O75" s="265">
        <v>0</v>
      </c>
      <c r="P75" s="265">
        <v>0</v>
      </c>
      <c r="Q75" s="266">
        <v>0</v>
      </c>
      <c r="R75" s="270"/>
      <c r="S75" s="76">
        <f t="shared" si="0"/>
        <v>0</v>
      </c>
      <c r="T75" s="17"/>
    </row>
    <row r="76" spans="1:20" ht="12" customHeight="1" x14ac:dyDescent="0.2">
      <c r="A76" s="6"/>
      <c r="B76" s="6"/>
      <c r="C76" s="13"/>
      <c r="D76" s="19">
        <f t="shared" si="1"/>
        <v>65</v>
      </c>
      <c r="E76" s="69" t="s">
        <v>365</v>
      </c>
      <c r="F76" s="70" t="s">
        <v>437</v>
      </c>
      <c r="G76" s="15"/>
      <c r="H76" s="265">
        <v>0</v>
      </c>
      <c r="I76" s="265">
        <v>-1822844.97</v>
      </c>
      <c r="J76" s="265">
        <v>0</v>
      </c>
      <c r="K76" s="265">
        <v>0</v>
      </c>
      <c r="L76" s="265">
        <v>0</v>
      </c>
      <c r="M76" s="265">
        <v>0</v>
      </c>
      <c r="N76" s="265">
        <v>0</v>
      </c>
      <c r="O76" s="265">
        <v>0</v>
      </c>
      <c r="P76" s="265">
        <v>0</v>
      </c>
      <c r="Q76" s="266">
        <v>0</v>
      </c>
      <c r="R76" s="270"/>
      <c r="S76" s="76">
        <f t="shared" si="0"/>
        <v>-1822844.97</v>
      </c>
      <c r="T76" s="17"/>
    </row>
    <row r="77" spans="1:20" ht="12" customHeight="1" x14ac:dyDescent="0.2">
      <c r="A77" s="6"/>
      <c r="B77" s="6"/>
      <c r="C77" s="13"/>
      <c r="D77" s="19">
        <f t="shared" si="1"/>
        <v>66</v>
      </c>
      <c r="E77" s="69" t="s">
        <v>366</v>
      </c>
      <c r="F77" s="70" t="s">
        <v>437</v>
      </c>
      <c r="G77" s="15"/>
      <c r="H77" s="265">
        <v>-777738</v>
      </c>
      <c r="I77" s="265">
        <v>-42689</v>
      </c>
      <c r="J77" s="265">
        <v>0</v>
      </c>
      <c r="K77" s="265">
        <v>0</v>
      </c>
      <c r="L77" s="265">
        <v>-199722</v>
      </c>
      <c r="M77" s="265">
        <v>0</v>
      </c>
      <c r="N77" s="265">
        <v>0</v>
      </c>
      <c r="O77" s="265">
        <v>-1500</v>
      </c>
      <c r="P77" s="265">
        <v>0</v>
      </c>
      <c r="Q77" s="266">
        <v>0</v>
      </c>
      <c r="R77" s="270"/>
      <c r="S77" s="76">
        <f t="shared" si="0"/>
        <v>-1021649</v>
      </c>
      <c r="T77" s="17"/>
    </row>
    <row r="78" spans="1:20" ht="12" customHeight="1" x14ac:dyDescent="0.2">
      <c r="A78" s="6"/>
      <c r="B78" s="6"/>
      <c r="C78" s="13"/>
      <c r="D78" s="19">
        <f t="shared" ref="D78:D141" si="2">D77+1</f>
        <v>67</v>
      </c>
      <c r="E78" s="69" t="s">
        <v>367</v>
      </c>
      <c r="F78" s="70" t="s">
        <v>437</v>
      </c>
      <c r="G78" s="15"/>
      <c r="H78" s="265">
        <v>0</v>
      </c>
      <c r="I78" s="265">
        <v>0</v>
      </c>
      <c r="J78" s="265">
        <v>0</v>
      </c>
      <c r="K78" s="265">
        <v>0</v>
      </c>
      <c r="L78" s="265">
        <v>0</v>
      </c>
      <c r="M78" s="265">
        <v>0</v>
      </c>
      <c r="N78" s="265">
        <v>0</v>
      </c>
      <c r="O78" s="265">
        <v>0</v>
      </c>
      <c r="P78" s="265">
        <v>0</v>
      </c>
      <c r="Q78" s="266">
        <v>0</v>
      </c>
      <c r="R78" s="270"/>
      <c r="S78" s="76">
        <f t="shared" si="0"/>
        <v>0</v>
      </c>
      <c r="T78" s="17"/>
    </row>
    <row r="79" spans="1:20" ht="12" customHeight="1" x14ac:dyDescent="0.2">
      <c r="A79" s="6"/>
      <c r="B79" s="6"/>
      <c r="C79" s="13"/>
      <c r="D79" s="19">
        <f t="shared" si="2"/>
        <v>68</v>
      </c>
      <c r="E79" s="69" t="s">
        <v>426</v>
      </c>
      <c r="F79" s="70" t="s">
        <v>437</v>
      </c>
      <c r="G79" s="15"/>
      <c r="H79" s="265">
        <v>-210000</v>
      </c>
      <c r="I79" s="265">
        <v>-1241035</v>
      </c>
      <c r="J79" s="265">
        <v>0</v>
      </c>
      <c r="K79" s="265">
        <v>0</v>
      </c>
      <c r="L79" s="265">
        <v>-94039</v>
      </c>
      <c r="M79" s="265">
        <v>0</v>
      </c>
      <c r="N79" s="265">
        <v>0</v>
      </c>
      <c r="O79" s="265">
        <v>0</v>
      </c>
      <c r="P79" s="265">
        <v>0</v>
      </c>
      <c r="Q79" s="266">
        <v>-1340000</v>
      </c>
      <c r="R79" s="270"/>
      <c r="S79" s="76">
        <f t="shared" si="0"/>
        <v>-2885074</v>
      </c>
      <c r="T79" s="17"/>
    </row>
    <row r="80" spans="1:20" ht="12" customHeight="1" x14ac:dyDescent="0.2">
      <c r="A80" s="6"/>
      <c r="B80" s="6"/>
      <c r="C80" s="13"/>
      <c r="D80" s="19">
        <f t="shared" si="2"/>
        <v>69</v>
      </c>
      <c r="E80" s="69" t="s">
        <v>368</v>
      </c>
      <c r="F80" s="70" t="s">
        <v>437</v>
      </c>
      <c r="G80" s="15"/>
      <c r="H80" s="265">
        <v>0</v>
      </c>
      <c r="I80" s="265">
        <v>0</v>
      </c>
      <c r="J80" s="265">
        <v>0</v>
      </c>
      <c r="K80" s="265">
        <v>0</v>
      </c>
      <c r="L80" s="265">
        <v>0</v>
      </c>
      <c r="M80" s="265">
        <v>0</v>
      </c>
      <c r="N80" s="265">
        <v>0</v>
      </c>
      <c r="O80" s="265">
        <v>0</v>
      </c>
      <c r="P80" s="265">
        <v>0</v>
      </c>
      <c r="Q80" s="266">
        <v>0</v>
      </c>
      <c r="R80" s="270"/>
      <c r="S80" s="76">
        <f t="shared" si="0"/>
        <v>0</v>
      </c>
      <c r="T80" s="17"/>
    </row>
    <row r="81" spans="1:20" ht="12" customHeight="1" x14ac:dyDescent="0.2">
      <c r="A81" s="6"/>
      <c r="B81" s="6"/>
      <c r="C81" s="13"/>
      <c r="D81" s="19">
        <f t="shared" si="2"/>
        <v>70</v>
      </c>
      <c r="E81" s="69" t="s">
        <v>369</v>
      </c>
      <c r="F81" s="70" t="s">
        <v>438</v>
      </c>
      <c r="G81" s="15"/>
      <c r="H81" s="265">
        <v>0</v>
      </c>
      <c r="I81" s="265">
        <v>-2000</v>
      </c>
      <c r="J81" s="265">
        <v>0</v>
      </c>
      <c r="K81" s="265">
        <v>0</v>
      </c>
      <c r="L81" s="265">
        <v>0</v>
      </c>
      <c r="M81" s="265">
        <v>0</v>
      </c>
      <c r="N81" s="265">
        <v>0</v>
      </c>
      <c r="O81" s="265">
        <v>0</v>
      </c>
      <c r="P81" s="265">
        <v>0</v>
      </c>
      <c r="Q81" s="266">
        <v>-39000</v>
      </c>
      <c r="R81" s="270"/>
      <c r="S81" s="76">
        <f t="shared" si="0"/>
        <v>-41000</v>
      </c>
      <c r="T81" s="17"/>
    </row>
    <row r="82" spans="1:20" ht="12" customHeight="1" x14ac:dyDescent="0.2">
      <c r="A82" s="6"/>
      <c r="B82" s="6"/>
      <c r="C82" s="13"/>
      <c r="D82" s="19">
        <f t="shared" si="2"/>
        <v>71</v>
      </c>
      <c r="E82" s="69" t="s">
        <v>427</v>
      </c>
      <c r="F82" s="70" t="s">
        <v>437</v>
      </c>
      <c r="G82" s="15"/>
      <c r="H82" s="265">
        <v>0</v>
      </c>
      <c r="I82" s="265">
        <v>-167860</v>
      </c>
      <c r="J82" s="265">
        <v>0</v>
      </c>
      <c r="K82" s="265">
        <v>0</v>
      </c>
      <c r="L82" s="265">
        <v>0</v>
      </c>
      <c r="M82" s="265">
        <v>0</v>
      </c>
      <c r="N82" s="265">
        <v>0</v>
      </c>
      <c r="O82" s="265">
        <v>0</v>
      </c>
      <c r="P82" s="265">
        <v>0</v>
      </c>
      <c r="Q82" s="266">
        <v>0</v>
      </c>
      <c r="R82" s="270"/>
      <c r="S82" s="76">
        <f t="shared" si="0"/>
        <v>-167860</v>
      </c>
      <c r="T82" s="17"/>
    </row>
    <row r="83" spans="1:20" ht="12" customHeight="1" x14ac:dyDescent="0.2">
      <c r="A83" s="6"/>
      <c r="B83" s="6"/>
      <c r="C83" s="13"/>
      <c r="D83" s="19">
        <f t="shared" si="2"/>
        <v>72</v>
      </c>
      <c r="E83" s="69" t="s">
        <v>370</v>
      </c>
      <c r="F83" s="70" t="s">
        <v>437</v>
      </c>
      <c r="G83" s="15"/>
      <c r="H83" s="265">
        <v>0</v>
      </c>
      <c r="I83" s="265">
        <v>-11000</v>
      </c>
      <c r="J83" s="265">
        <v>0</v>
      </c>
      <c r="K83" s="265">
        <v>0</v>
      </c>
      <c r="L83" s="265">
        <v>-611719</v>
      </c>
      <c r="M83" s="265">
        <v>0</v>
      </c>
      <c r="N83" s="265">
        <v>0</v>
      </c>
      <c r="O83" s="265">
        <v>0</v>
      </c>
      <c r="P83" s="265">
        <v>0</v>
      </c>
      <c r="Q83" s="266">
        <v>0</v>
      </c>
      <c r="R83" s="270"/>
      <c r="S83" s="76">
        <f t="shared" si="0"/>
        <v>-622719</v>
      </c>
      <c r="T83" s="17"/>
    </row>
    <row r="84" spans="1:20" ht="12" customHeight="1" x14ac:dyDescent="0.2">
      <c r="A84" s="6"/>
      <c r="B84" s="6"/>
      <c r="C84" s="13"/>
      <c r="D84" s="19">
        <f t="shared" si="2"/>
        <v>73</v>
      </c>
      <c r="E84" s="69" t="s">
        <v>428</v>
      </c>
      <c r="F84" s="70" t="s">
        <v>437</v>
      </c>
      <c r="G84" s="15"/>
      <c r="H84" s="265">
        <v>0</v>
      </c>
      <c r="I84" s="265">
        <v>-2711717</v>
      </c>
      <c r="J84" s="265">
        <v>0</v>
      </c>
      <c r="K84" s="265">
        <v>0</v>
      </c>
      <c r="L84" s="265">
        <v>0</v>
      </c>
      <c r="M84" s="265">
        <v>0</v>
      </c>
      <c r="N84" s="265">
        <v>0</v>
      </c>
      <c r="O84" s="265">
        <v>-15600</v>
      </c>
      <c r="P84" s="265">
        <v>0</v>
      </c>
      <c r="Q84" s="266">
        <v>0</v>
      </c>
      <c r="R84" s="270"/>
      <c r="S84" s="76">
        <f t="shared" si="0"/>
        <v>-2727317</v>
      </c>
      <c r="T84" s="17"/>
    </row>
    <row r="85" spans="1:20" ht="12" customHeight="1" x14ac:dyDescent="0.2">
      <c r="A85" s="6"/>
      <c r="B85" s="6"/>
      <c r="C85" s="13"/>
      <c r="D85" s="19">
        <f t="shared" si="2"/>
        <v>74</v>
      </c>
      <c r="E85" s="69" t="s">
        <v>429</v>
      </c>
      <c r="F85" s="70" t="s">
        <v>438</v>
      </c>
      <c r="G85" s="15"/>
      <c r="H85" s="265">
        <v>0</v>
      </c>
      <c r="I85" s="265">
        <v>0</v>
      </c>
      <c r="J85" s="265">
        <v>0</v>
      </c>
      <c r="K85" s="265">
        <v>0</v>
      </c>
      <c r="L85" s="265">
        <v>0</v>
      </c>
      <c r="M85" s="265">
        <v>0</v>
      </c>
      <c r="N85" s="265">
        <v>0</v>
      </c>
      <c r="O85" s="265">
        <v>0</v>
      </c>
      <c r="P85" s="265">
        <v>0</v>
      </c>
      <c r="Q85" s="266">
        <v>0</v>
      </c>
      <c r="R85" s="270"/>
      <c r="S85" s="76">
        <f t="shared" si="0"/>
        <v>0</v>
      </c>
      <c r="T85" s="17"/>
    </row>
    <row r="86" spans="1:20" ht="12" customHeight="1" x14ac:dyDescent="0.2">
      <c r="A86" s="6"/>
      <c r="B86" s="6"/>
      <c r="C86" s="13"/>
      <c r="D86" s="19">
        <f t="shared" si="2"/>
        <v>75</v>
      </c>
      <c r="E86" s="69" t="s">
        <v>371</v>
      </c>
      <c r="F86" s="70" t="s">
        <v>437</v>
      </c>
      <c r="G86" s="15"/>
      <c r="H86" s="265">
        <v>0</v>
      </c>
      <c r="I86" s="265">
        <v>-92213</v>
      </c>
      <c r="J86" s="265">
        <v>0</v>
      </c>
      <c r="K86" s="265">
        <v>0</v>
      </c>
      <c r="L86" s="265">
        <v>-24999</v>
      </c>
      <c r="M86" s="265">
        <v>0</v>
      </c>
      <c r="N86" s="265">
        <v>0</v>
      </c>
      <c r="O86" s="265">
        <v>0</v>
      </c>
      <c r="P86" s="265">
        <v>0</v>
      </c>
      <c r="Q86" s="266">
        <v>-139540</v>
      </c>
      <c r="R86" s="270"/>
      <c r="S86" s="76">
        <f t="shared" si="0"/>
        <v>-256752</v>
      </c>
      <c r="T86" s="17"/>
    </row>
    <row r="87" spans="1:20" ht="12" customHeight="1" x14ac:dyDescent="0.2">
      <c r="A87" s="6"/>
      <c r="B87" s="6"/>
      <c r="C87" s="13"/>
      <c r="D87" s="19">
        <f t="shared" si="2"/>
        <v>76</v>
      </c>
      <c r="E87" s="69" t="s">
        <v>372</v>
      </c>
      <c r="F87" s="70" t="s">
        <v>437</v>
      </c>
      <c r="G87" s="15"/>
      <c r="H87" s="265">
        <v>-683313</v>
      </c>
      <c r="I87" s="265">
        <v>-441337</v>
      </c>
      <c r="J87" s="265">
        <v>0</v>
      </c>
      <c r="K87" s="265">
        <v>0</v>
      </c>
      <c r="L87" s="265">
        <v>0</v>
      </c>
      <c r="M87" s="265">
        <v>0</v>
      </c>
      <c r="N87" s="265">
        <v>0</v>
      </c>
      <c r="O87" s="265">
        <v>0</v>
      </c>
      <c r="P87" s="265">
        <v>0</v>
      </c>
      <c r="Q87" s="266">
        <v>-111000</v>
      </c>
      <c r="R87" s="270"/>
      <c r="S87" s="76">
        <f t="shared" si="0"/>
        <v>-1235650</v>
      </c>
      <c r="T87" s="17"/>
    </row>
    <row r="88" spans="1:20" ht="12" customHeight="1" x14ac:dyDescent="0.2">
      <c r="A88" s="6"/>
      <c r="B88" s="6"/>
      <c r="C88" s="13"/>
      <c r="D88" s="19">
        <f t="shared" si="2"/>
        <v>77</v>
      </c>
      <c r="E88" s="69" t="s">
        <v>373</v>
      </c>
      <c r="F88" s="70" t="s">
        <v>437</v>
      </c>
      <c r="G88" s="15"/>
      <c r="H88" s="265">
        <v>0</v>
      </c>
      <c r="I88" s="265">
        <v>-200000</v>
      </c>
      <c r="J88" s="265">
        <v>0</v>
      </c>
      <c r="K88" s="265">
        <v>0</v>
      </c>
      <c r="L88" s="265">
        <v>0</v>
      </c>
      <c r="M88" s="265">
        <v>0</v>
      </c>
      <c r="N88" s="265">
        <v>0</v>
      </c>
      <c r="O88" s="265">
        <v>0</v>
      </c>
      <c r="P88" s="265">
        <v>0</v>
      </c>
      <c r="Q88" s="266">
        <v>0</v>
      </c>
      <c r="R88" s="270"/>
      <c r="S88" s="76">
        <f t="shared" si="0"/>
        <v>-200000</v>
      </c>
      <c r="T88" s="17"/>
    </row>
    <row r="89" spans="1:20" ht="12" customHeight="1" x14ac:dyDescent="0.2">
      <c r="A89" s="6"/>
      <c r="B89" s="6"/>
      <c r="C89" s="13"/>
      <c r="D89" s="19">
        <f t="shared" si="2"/>
        <v>78</v>
      </c>
      <c r="E89" s="69" t="s">
        <v>430</v>
      </c>
      <c r="F89" s="70" t="s">
        <v>438</v>
      </c>
      <c r="G89" s="15"/>
      <c r="H89" s="265">
        <v>0</v>
      </c>
      <c r="I89" s="265">
        <v>0</v>
      </c>
      <c r="J89" s="265">
        <v>0</v>
      </c>
      <c r="K89" s="265">
        <v>0</v>
      </c>
      <c r="L89" s="265">
        <v>0</v>
      </c>
      <c r="M89" s="265">
        <v>0</v>
      </c>
      <c r="N89" s="265">
        <v>0</v>
      </c>
      <c r="O89" s="265">
        <v>0</v>
      </c>
      <c r="P89" s="265">
        <v>0</v>
      </c>
      <c r="Q89" s="266">
        <v>0</v>
      </c>
      <c r="R89" s="270"/>
      <c r="S89" s="76">
        <f t="shared" si="0"/>
        <v>0</v>
      </c>
      <c r="T89" s="17"/>
    </row>
    <row r="90" spans="1:20" ht="12" customHeight="1" x14ac:dyDescent="0.2">
      <c r="A90" s="6"/>
      <c r="B90" s="6"/>
      <c r="C90" s="13"/>
      <c r="D90" s="19">
        <f t="shared" si="2"/>
        <v>79</v>
      </c>
      <c r="E90" s="69" t="s">
        <v>374</v>
      </c>
      <c r="F90" s="70" t="s">
        <v>437</v>
      </c>
      <c r="G90" s="15"/>
      <c r="H90" s="265">
        <v>0</v>
      </c>
      <c r="I90" s="265">
        <v>-15548</v>
      </c>
      <c r="J90" s="265">
        <v>0</v>
      </c>
      <c r="K90" s="265">
        <v>0</v>
      </c>
      <c r="L90" s="265">
        <v>0</v>
      </c>
      <c r="M90" s="265">
        <v>0</v>
      </c>
      <c r="N90" s="265">
        <v>0</v>
      </c>
      <c r="O90" s="265">
        <v>0</v>
      </c>
      <c r="P90" s="265">
        <v>0</v>
      </c>
      <c r="Q90" s="266">
        <v>0</v>
      </c>
      <c r="R90" s="270"/>
      <c r="S90" s="76">
        <f t="shared" si="0"/>
        <v>-15548</v>
      </c>
      <c r="T90" s="17"/>
    </row>
    <row r="91" spans="1:20" ht="12" customHeight="1" x14ac:dyDescent="0.2">
      <c r="A91" s="6"/>
      <c r="B91" s="6"/>
      <c r="C91" s="13"/>
      <c r="D91" s="19">
        <f t="shared" si="2"/>
        <v>80</v>
      </c>
      <c r="E91" s="69" t="s">
        <v>375</v>
      </c>
      <c r="F91" s="70" t="s">
        <v>437</v>
      </c>
      <c r="G91" s="15"/>
      <c r="H91" s="265">
        <v>0</v>
      </c>
      <c r="I91" s="265">
        <v>1</v>
      </c>
      <c r="J91" s="265">
        <v>0</v>
      </c>
      <c r="K91" s="265">
        <v>0</v>
      </c>
      <c r="L91" s="265">
        <v>0</v>
      </c>
      <c r="M91" s="265">
        <v>0</v>
      </c>
      <c r="N91" s="265">
        <v>0</v>
      </c>
      <c r="O91" s="265">
        <v>0</v>
      </c>
      <c r="P91" s="265">
        <v>0</v>
      </c>
      <c r="Q91" s="266">
        <v>0</v>
      </c>
      <c r="R91" s="270"/>
      <c r="S91" s="76">
        <f t="shared" si="0"/>
        <v>1</v>
      </c>
      <c r="T91" s="17"/>
    </row>
    <row r="92" spans="1:20" ht="12" customHeight="1" x14ac:dyDescent="0.2">
      <c r="A92" s="6"/>
      <c r="B92" s="6"/>
      <c r="C92" s="13"/>
      <c r="D92" s="19">
        <f t="shared" si="2"/>
        <v>81</v>
      </c>
      <c r="E92" s="69" t="s">
        <v>431</v>
      </c>
      <c r="F92" s="70" t="s">
        <v>437</v>
      </c>
      <c r="G92" s="15"/>
      <c r="H92" s="265">
        <v>-2480000</v>
      </c>
      <c r="I92" s="265">
        <v>-682</v>
      </c>
      <c r="J92" s="265">
        <v>0</v>
      </c>
      <c r="K92" s="265">
        <v>0</v>
      </c>
      <c r="L92" s="265">
        <v>0</v>
      </c>
      <c r="M92" s="265">
        <v>0</v>
      </c>
      <c r="N92" s="265">
        <v>0</v>
      </c>
      <c r="O92" s="265">
        <v>-70000</v>
      </c>
      <c r="P92" s="265">
        <v>0</v>
      </c>
      <c r="Q92" s="266">
        <v>0</v>
      </c>
      <c r="R92" s="270"/>
      <c r="S92" s="76">
        <f t="shared" si="0"/>
        <v>-2550682</v>
      </c>
      <c r="T92" s="17"/>
    </row>
    <row r="93" spans="1:20" ht="12" customHeight="1" x14ac:dyDescent="0.2">
      <c r="A93" s="6"/>
      <c r="B93" s="6"/>
      <c r="C93" s="13"/>
      <c r="D93" s="19">
        <f t="shared" si="2"/>
        <v>82</v>
      </c>
      <c r="E93" s="69" t="s">
        <v>377</v>
      </c>
      <c r="F93" s="70" t="s">
        <v>437</v>
      </c>
      <c r="G93" s="15"/>
      <c r="H93" s="265">
        <v>0</v>
      </c>
      <c r="I93" s="265">
        <v>0</v>
      </c>
      <c r="J93" s="265">
        <v>0</v>
      </c>
      <c r="K93" s="265">
        <v>0</v>
      </c>
      <c r="L93" s="265">
        <v>-105195</v>
      </c>
      <c r="M93" s="265">
        <v>0</v>
      </c>
      <c r="N93" s="265">
        <v>0</v>
      </c>
      <c r="O93" s="265">
        <v>0</v>
      </c>
      <c r="P93" s="265">
        <v>0</v>
      </c>
      <c r="Q93" s="266">
        <v>-120000</v>
      </c>
      <c r="R93" s="270"/>
      <c r="S93" s="76">
        <f t="shared" si="0"/>
        <v>-225195</v>
      </c>
      <c r="T93" s="17"/>
    </row>
    <row r="94" spans="1:20" ht="12" customHeight="1" x14ac:dyDescent="0.2">
      <c r="A94" s="6"/>
      <c r="B94" s="6"/>
      <c r="C94" s="13"/>
      <c r="D94" s="19">
        <f t="shared" si="2"/>
        <v>83</v>
      </c>
      <c r="E94" s="69" t="s">
        <v>378</v>
      </c>
      <c r="F94" s="70" t="s">
        <v>437</v>
      </c>
      <c r="G94" s="15"/>
      <c r="H94" s="265">
        <v>0</v>
      </c>
      <c r="I94" s="265">
        <v>-25900</v>
      </c>
      <c r="J94" s="265">
        <v>0</v>
      </c>
      <c r="K94" s="265">
        <v>0</v>
      </c>
      <c r="L94" s="265">
        <v>-178630</v>
      </c>
      <c r="M94" s="265">
        <v>0</v>
      </c>
      <c r="N94" s="265">
        <v>0</v>
      </c>
      <c r="O94" s="265">
        <v>-21874</v>
      </c>
      <c r="P94" s="265">
        <v>0</v>
      </c>
      <c r="Q94" s="266">
        <v>-293650</v>
      </c>
      <c r="R94" s="270"/>
      <c r="S94" s="76">
        <f t="shared" si="0"/>
        <v>-520054</v>
      </c>
      <c r="T94" s="17"/>
    </row>
    <row r="95" spans="1:20" ht="12" customHeight="1" x14ac:dyDescent="0.2">
      <c r="A95" s="6"/>
      <c r="B95" s="6"/>
      <c r="C95" s="13"/>
      <c r="D95" s="19">
        <f t="shared" si="2"/>
        <v>84</v>
      </c>
      <c r="E95" s="69" t="s">
        <v>432</v>
      </c>
      <c r="F95" s="70" t="s">
        <v>437</v>
      </c>
      <c r="G95" s="15"/>
      <c r="H95" s="265">
        <v>0</v>
      </c>
      <c r="I95" s="265">
        <v>-12266</v>
      </c>
      <c r="J95" s="265">
        <v>0</v>
      </c>
      <c r="K95" s="265">
        <v>0</v>
      </c>
      <c r="L95" s="265">
        <v>0</v>
      </c>
      <c r="M95" s="265">
        <v>0</v>
      </c>
      <c r="N95" s="265">
        <v>0</v>
      </c>
      <c r="O95" s="265">
        <v>0</v>
      </c>
      <c r="P95" s="265">
        <v>0</v>
      </c>
      <c r="Q95" s="266">
        <v>-21000</v>
      </c>
      <c r="R95" s="270"/>
      <c r="S95" s="76">
        <f t="shared" si="0"/>
        <v>-33266</v>
      </c>
      <c r="T95" s="17"/>
    </row>
    <row r="96" spans="1:20" ht="12" customHeight="1" x14ac:dyDescent="0.2">
      <c r="A96" s="6"/>
      <c r="B96" s="6"/>
      <c r="C96" s="13"/>
      <c r="D96" s="19">
        <f t="shared" si="2"/>
        <v>85</v>
      </c>
      <c r="E96" s="69" t="s">
        <v>433</v>
      </c>
      <c r="F96" s="70" t="s">
        <v>437</v>
      </c>
      <c r="G96" s="15"/>
      <c r="H96" s="265">
        <v>0</v>
      </c>
      <c r="I96" s="265">
        <v>0</v>
      </c>
      <c r="J96" s="265">
        <v>0</v>
      </c>
      <c r="K96" s="265">
        <v>0</v>
      </c>
      <c r="L96" s="265">
        <v>0</v>
      </c>
      <c r="M96" s="265">
        <v>0</v>
      </c>
      <c r="N96" s="265">
        <v>0</v>
      </c>
      <c r="O96" s="265">
        <v>0</v>
      </c>
      <c r="P96" s="265">
        <v>0</v>
      </c>
      <c r="Q96" s="266">
        <v>0</v>
      </c>
      <c r="R96" s="270"/>
      <c r="S96" s="76">
        <f t="shared" si="0"/>
        <v>0</v>
      </c>
      <c r="T96" s="17"/>
    </row>
    <row r="97" spans="1:20" ht="12" customHeight="1" x14ac:dyDescent="0.2">
      <c r="A97" s="6"/>
      <c r="B97" s="6"/>
      <c r="C97" s="13"/>
      <c r="D97" s="19">
        <f t="shared" si="2"/>
        <v>86</v>
      </c>
      <c r="E97" s="69" t="s">
        <v>434</v>
      </c>
      <c r="F97" s="70" t="s">
        <v>438</v>
      </c>
      <c r="G97" s="15"/>
      <c r="H97" s="265">
        <v>0</v>
      </c>
      <c r="I97" s="265">
        <v>2</v>
      </c>
      <c r="J97" s="265">
        <v>0</v>
      </c>
      <c r="K97" s="265">
        <v>0</v>
      </c>
      <c r="L97" s="265">
        <v>0</v>
      </c>
      <c r="M97" s="265">
        <v>0</v>
      </c>
      <c r="N97" s="265">
        <v>0</v>
      </c>
      <c r="O97" s="265">
        <v>0</v>
      </c>
      <c r="P97" s="265">
        <v>0</v>
      </c>
      <c r="Q97" s="266">
        <v>0</v>
      </c>
      <c r="R97" s="270"/>
      <c r="S97" s="76">
        <f t="shared" si="0"/>
        <v>2</v>
      </c>
      <c r="T97" s="17"/>
    </row>
    <row r="98" spans="1:20" ht="12" customHeight="1" x14ac:dyDescent="0.2">
      <c r="A98" s="6"/>
      <c r="B98" s="6"/>
      <c r="C98" s="13"/>
      <c r="D98" s="19">
        <f t="shared" si="2"/>
        <v>87</v>
      </c>
      <c r="E98" s="69" t="s">
        <v>435</v>
      </c>
      <c r="F98" s="70" t="s">
        <v>437</v>
      </c>
      <c r="G98" s="15"/>
      <c r="H98" s="265">
        <v>0</v>
      </c>
      <c r="I98" s="265">
        <v>0</v>
      </c>
      <c r="J98" s="265">
        <v>0</v>
      </c>
      <c r="K98" s="265">
        <v>0</v>
      </c>
      <c r="L98" s="265">
        <v>0</v>
      </c>
      <c r="M98" s="265">
        <v>0</v>
      </c>
      <c r="N98" s="265">
        <v>0</v>
      </c>
      <c r="O98" s="265">
        <v>0</v>
      </c>
      <c r="P98" s="265">
        <v>0</v>
      </c>
      <c r="Q98" s="266">
        <v>0</v>
      </c>
      <c r="R98" s="270"/>
      <c r="S98" s="76">
        <f t="shared" si="0"/>
        <v>0</v>
      </c>
      <c r="T98" s="17"/>
    </row>
    <row r="99" spans="1:20" ht="12" customHeight="1" x14ac:dyDescent="0.2">
      <c r="A99" s="6"/>
      <c r="B99" s="6"/>
      <c r="C99" s="13"/>
      <c r="D99" s="19">
        <f t="shared" si="2"/>
        <v>88</v>
      </c>
      <c r="E99" s="69" t="s">
        <v>379</v>
      </c>
      <c r="F99" s="70" t="s">
        <v>438</v>
      </c>
      <c r="G99" s="15"/>
      <c r="H99" s="265">
        <v>0</v>
      </c>
      <c r="I99" s="265">
        <v>0</v>
      </c>
      <c r="J99" s="265">
        <v>0</v>
      </c>
      <c r="K99" s="265">
        <v>0</v>
      </c>
      <c r="L99" s="265">
        <v>0</v>
      </c>
      <c r="M99" s="265">
        <v>0</v>
      </c>
      <c r="N99" s="265">
        <v>0</v>
      </c>
      <c r="O99" s="265">
        <v>0</v>
      </c>
      <c r="P99" s="265">
        <v>0</v>
      </c>
      <c r="Q99" s="266">
        <v>0</v>
      </c>
      <c r="R99" s="270"/>
      <c r="S99" s="76">
        <f t="shared" si="0"/>
        <v>0</v>
      </c>
      <c r="T99" s="17"/>
    </row>
    <row r="100" spans="1:20" ht="12" customHeight="1" x14ac:dyDescent="0.2">
      <c r="A100" s="6"/>
      <c r="B100" s="6"/>
      <c r="C100" s="13"/>
      <c r="D100" s="19">
        <f t="shared" si="2"/>
        <v>89</v>
      </c>
      <c r="E100" s="69" t="s">
        <v>380</v>
      </c>
      <c r="F100" s="70" t="s">
        <v>437</v>
      </c>
      <c r="G100" s="15"/>
      <c r="H100" s="265">
        <v>0</v>
      </c>
      <c r="I100" s="265">
        <v>-1423294</v>
      </c>
      <c r="J100" s="265">
        <v>0</v>
      </c>
      <c r="K100" s="265">
        <v>0</v>
      </c>
      <c r="L100" s="265">
        <v>0</v>
      </c>
      <c r="M100" s="265">
        <v>0</v>
      </c>
      <c r="N100" s="265">
        <v>0</v>
      </c>
      <c r="O100" s="265">
        <v>0</v>
      </c>
      <c r="P100" s="265">
        <v>0</v>
      </c>
      <c r="Q100" s="266">
        <v>0</v>
      </c>
      <c r="R100" s="270"/>
      <c r="S100" s="76">
        <f t="shared" si="0"/>
        <v>-1423294</v>
      </c>
      <c r="T100" s="17"/>
    </row>
    <row r="101" spans="1:20" ht="12" customHeight="1" x14ac:dyDescent="0.2">
      <c r="A101" s="6"/>
      <c r="B101" s="6"/>
      <c r="C101" s="13"/>
      <c r="D101" s="19">
        <f t="shared" si="2"/>
        <v>90</v>
      </c>
      <c r="E101" s="69" t="s">
        <v>436</v>
      </c>
      <c r="F101" s="70" t="s">
        <v>438</v>
      </c>
      <c r="G101" s="15"/>
      <c r="H101" s="265">
        <v>0</v>
      </c>
      <c r="I101" s="265">
        <v>-10909</v>
      </c>
      <c r="J101" s="265">
        <v>0</v>
      </c>
      <c r="K101" s="265">
        <v>0</v>
      </c>
      <c r="L101" s="265">
        <v>0</v>
      </c>
      <c r="M101" s="265">
        <v>0</v>
      </c>
      <c r="N101" s="265">
        <v>0</v>
      </c>
      <c r="O101" s="265">
        <v>0</v>
      </c>
      <c r="P101" s="265">
        <v>0</v>
      </c>
      <c r="Q101" s="266">
        <v>0</v>
      </c>
      <c r="R101" s="270"/>
      <c r="S101" s="76">
        <f t="shared" si="0"/>
        <v>-10909</v>
      </c>
      <c r="T101" s="17"/>
    </row>
    <row r="102" spans="1:20" ht="12" customHeight="1" x14ac:dyDescent="0.2">
      <c r="A102" s="6"/>
      <c r="B102" s="6"/>
      <c r="C102" s="13"/>
      <c r="D102" s="19">
        <f t="shared" si="2"/>
        <v>91</v>
      </c>
      <c r="E102" s="69" t="s">
        <v>381</v>
      </c>
      <c r="F102" s="70" t="s">
        <v>437</v>
      </c>
      <c r="G102" s="15"/>
      <c r="H102" s="265">
        <v>0</v>
      </c>
      <c r="I102" s="265">
        <v>-37410</v>
      </c>
      <c r="J102" s="265">
        <v>0</v>
      </c>
      <c r="K102" s="265">
        <v>0</v>
      </c>
      <c r="L102" s="265">
        <v>-200666</v>
      </c>
      <c r="M102" s="265">
        <v>0</v>
      </c>
      <c r="N102" s="265">
        <v>0</v>
      </c>
      <c r="O102" s="265">
        <v>0</v>
      </c>
      <c r="P102" s="265">
        <v>0</v>
      </c>
      <c r="Q102" s="266">
        <v>-144818</v>
      </c>
      <c r="R102" s="270"/>
      <c r="S102" s="76">
        <f t="shared" si="0"/>
        <v>-382894</v>
      </c>
      <c r="T102" s="17"/>
    </row>
    <row r="103" spans="1:20" ht="12" customHeight="1" x14ac:dyDescent="0.2">
      <c r="A103" s="6"/>
      <c r="B103" s="6"/>
      <c r="C103" s="13"/>
      <c r="D103" s="19">
        <f t="shared" si="2"/>
        <v>92</v>
      </c>
      <c r="E103" s="69" t="str">
        <f>IF(OR('Base Summary 2015-16'!E102="",'Base Summary 2015-16'!E102="[Enter service]"),"",'Base Summary 2015-16'!E102)</f>
        <v/>
      </c>
      <c r="F103" s="70" t="str">
        <f>IF(OR('Base Summary 2015-16'!F102="",'Base Summary 2015-16'!F102="[Select]"),"",'Base Summary 2015-16'!F102)</f>
        <v/>
      </c>
      <c r="G103" s="15"/>
      <c r="H103" s="268"/>
      <c r="I103" s="268"/>
      <c r="J103" s="268"/>
      <c r="K103" s="268"/>
      <c r="L103" s="268"/>
      <c r="M103" s="268"/>
      <c r="N103" s="268"/>
      <c r="O103" s="268"/>
      <c r="P103" s="268"/>
      <c r="Q103" s="269"/>
      <c r="R103" s="270"/>
      <c r="S103" s="76">
        <f t="shared" si="0"/>
        <v>0</v>
      </c>
      <c r="T103" s="17"/>
    </row>
    <row r="104" spans="1:20" ht="12" customHeight="1" x14ac:dyDescent="0.2">
      <c r="A104" s="6"/>
      <c r="B104" s="6"/>
      <c r="C104" s="13"/>
      <c r="D104" s="19">
        <f t="shared" si="2"/>
        <v>93</v>
      </c>
      <c r="E104" s="69" t="str">
        <f>IF(OR('Base Summary 2015-16'!E103="",'Base Summary 2015-16'!E103="[Enter service]"),"",'Base Summary 2015-16'!E103)</f>
        <v>Debt Servicing</v>
      </c>
      <c r="F104" s="70" t="str">
        <f>IF(OR('Base Summary 2015-16'!F103="",'Base Summary 2015-16'!F103="[Select]"),"",'Base Summary 2015-16'!F103)</f>
        <v>MIXED</v>
      </c>
      <c r="G104" s="15"/>
      <c r="H104" s="268"/>
      <c r="I104" s="268"/>
      <c r="J104" s="268"/>
      <c r="K104" s="268"/>
      <c r="L104" s="268"/>
      <c r="M104" s="268"/>
      <c r="N104" s="268"/>
      <c r="O104" s="268"/>
      <c r="P104" s="268"/>
      <c r="Q104" s="269">
        <v>-12528254</v>
      </c>
      <c r="R104" s="270"/>
      <c r="S104" s="76">
        <f t="shared" si="0"/>
        <v>-12528254</v>
      </c>
      <c r="T104" s="17"/>
    </row>
    <row r="105" spans="1:20" ht="12" customHeight="1" x14ac:dyDescent="0.2">
      <c r="A105" s="6"/>
      <c r="B105" s="6"/>
      <c r="C105" s="13"/>
      <c r="D105" s="19">
        <f t="shared" si="2"/>
        <v>94</v>
      </c>
      <c r="E105" s="69" t="str">
        <f>IF(OR('Base Summary 2015-16'!E104="",'Base Summary 2015-16'!E104="[Enter service]"),"",'Base Summary 2015-16'!E104)</f>
        <v>Developer Contributions</v>
      </c>
      <c r="F105" s="70" t="str">
        <f>IF(OR('Base Summary 2015-16'!F104="",'Base Summary 2015-16'!F104="[Select]"),"",'Base Summary 2015-16'!F104)</f>
        <v>MIXED</v>
      </c>
      <c r="G105" s="15"/>
      <c r="H105" s="268"/>
      <c r="I105" s="268"/>
      <c r="J105" s="268"/>
      <c r="K105" s="268"/>
      <c r="L105" s="268"/>
      <c r="M105" s="268"/>
      <c r="N105" s="268"/>
      <c r="O105" s="268">
        <v>-29500000</v>
      </c>
      <c r="P105" s="268"/>
      <c r="Q105" s="269"/>
      <c r="R105" s="270"/>
      <c r="S105" s="76">
        <f t="shared" si="0"/>
        <v>-29500000</v>
      </c>
      <c r="T105" s="17"/>
    </row>
    <row r="106" spans="1:20" ht="12" customHeight="1" x14ac:dyDescent="0.2">
      <c r="A106" s="6"/>
      <c r="B106" s="6"/>
      <c r="C106" s="13"/>
      <c r="D106" s="19">
        <f t="shared" si="2"/>
        <v>95</v>
      </c>
      <c r="E106" s="69" t="str">
        <f>IF(OR('Base Summary 2015-16'!E105="",'Base Summary 2015-16'!E105="[Enter service]"),"",'Base Summary 2015-16'!E105)</f>
        <v>Interest on Investment</v>
      </c>
      <c r="F106" s="70" t="str">
        <f>IF(OR('Base Summary 2015-16'!F105="",'Base Summary 2015-16'!F105="[Select]"),"",'Base Summary 2015-16'!F105)</f>
        <v>MIXED</v>
      </c>
      <c r="G106" s="15"/>
      <c r="H106" s="268"/>
      <c r="I106" s="268"/>
      <c r="J106" s="268"/>
      <c r="K106" s="268"/>
      <c r="L106" s="268"/>
      <c r="M106" s="268"/>
      <c r="N106" s="268"/>
      <c r="O106" s="268"/>
      <c r="P106" s="268"/>
      <c r="Q106" s="269">
        <v>-4997000</v>
      </c>
      <c r="R106" s="270"/>
      <c r="S106" s="76">
        <f t="shared" si="0"/>
        <v>-4997000</v>
      </c>
      <c r="T106" s="17"/>
    </row>
    <row r="107" spans="1:20" ht="12" customHeight="1" x14ac:dyDescent="0.2">
      <c r="A107" s="6"/>
      <c r="B107" s="6"/>
      <c r="C107" s="13"/>
      <c r="D107" s="19">
        <f t="shared" si="2"/>
        <v>96</v>
      </c>
      <c r="E107" s="69" t="str">
        <f>IF(OR('Base Summary 2015-16'!E106="",'Base Summary 2015-16'!E106="[Enter service]"),"",'Base Summary 2015-16'!E106)</f>
        <v>VGC Grant</v>
      </c>
      <c r="F107" s="70" t="str">
        <f>IF(OR('Base Summary 2015-16'!F106="",'Base Summary 2015-16'!F106="[Select]"),"",'Base Summary 2015-16'!F106)</f>
        <v>MIXED</v>
      </c>
      <c r="G107" s="15"/>
      <c r="H107" s="268"/>
      <c r="I107" s="268"/>
      <c r="J107" s="268">
        <v>-15134418</v>
      </c>
      <c r="K107" s="268"/>
      <c r="L107" s="268"/>
      <c r="M107" s="268"/>
      <c r="N107" s="268"/>
      <c r="O107" s="268"/>
      <c r="P107" s="268"/>
      <c r="Q107" s="269"/>
      <c r="R107" s="270"/>
      <c r="S107" s="76">
        <f t="shared" si="0"/>
        <v>-15134418</v>
      </c>
      <c r="T107" s="17"/>
    </row>
    <row r="108" spans="1:20" ht="12" customHeight="1" x14ac:dyDescent="0.2">
      <c r="A108" s="6"/>
      <c r="B108" s="6"/>
      <c r="C108" s="13"/>
      <c r="D108" s="19">
        <f t="shared" si="2"/>
        <v>97</v>
      </c>
      <c r="E108" s="69" t="str">
        <f>IF(OR('Base Summary 2015-16'!E107="",'Base Summary 2015-16'!E107="[Enter service]"),"",'Base Summary 2015-16'!E107)</f>
        <v>Capital Works - Rates Funding</v>
      </c>
      <c r="F108" s="70" t="str">
        <f>IF(OR('Base Summary 2015-16'!F107="",'Base Summary 2015-16'!F107="[Select]"),"",'Base Summary 2015-16'!F107)</f>
        <v>MIXED</v>
      </c>
      <c r="G108" s="15"/>
      <c r="H108" s="268"/>
      <c r="I108" s="268"/>
      <c r="J108" s="268"/>
      <c r="K108" s="268"/>
      <c r="L108" s="268"/>
      <c r="M108" s="268"/>
      <c r="N108" s="268"/>
      <c r="O108" s="268"/>
      <c r="P108" s="268"/>
      <c r="Q108" s="269"/>
      <c r="R108" s="270"/>
      <c r="S108" s="76">
        <f t="shared" si="0"/>
        <v>0</v>
      </c>
      <c r="T108" s="17"/>
    </row>
    <row r="109" spans="1:20" ht="12" customHeight="1" x14ac:dyDescent="0.2">
      <c r="A109" s="6"/>
      <c r="B109" s="6"/>
      <c r="C109" s="13"/>
      <c r="D109" s="19">
        <f t="shared" si="2"/>
        <v>98</v>
      </c>
      <c r="E109" s="69" t="str">
        <f>IF(OR('Base Summary 2015-16'!E108="",'Base Summary 2015-16'!E108="[Enter service]"),"",'Base Summary 2015-16'!E108)</f>
        <v>Capital Works - Reserve Funded</v>
      </c>
      <c r="F109" s="70" t="str">
        <f>IF(OR('Base Summary 2015-16'!F108="",'Base Summary 2015-16'!F108="[Select]"),"",'Base Summary 2015-16'!F108)</f>
        <v>MIXED</v>
      </c>
      <c r="G109" s="15"/>
      <c r="H109" s="268"/>
      <c r="I109" s="268"/>
      <c r="J109" s="268"/>
      <c r="K109" s="268"/>
      <c r="L109" s="268"/>
      <c r="M109" s="268"/>
      <c r="N109" s="268"/>
      <c r="O109" s="268"/>
      <c r="P109" s="268"/>
      <c r="Q109" s="269">
        <v>-35862743</v>
      </c>
      <c r="R109" s="270"/>
      <c r="S109" s="76">
        <f t="shared" si="0"/>
        <v>-35862743</v>
      </c>
      <c r="T109" s="17"/>
    </row>
    <row r="110" spans="1:20" ht="12" customHeight="1" x14ac:dyDescent="0.2">
      <c r="A110" s="6"/>
      <c r="B110" s="6"/>
      <c r="C110" s="13"/>
      <c r="D110" s="19">
        <f t="shared" si="2"/>
        <v>99</v>
      </c>
      <c r="E110" s="69" t="str">
        <f>IF(OR('Base Summary 2015-16'!E109="",'Base Summary 2015-16'!E109="[Enter service]"),"",'Base Summary 2015-16'!E109)</f>
        <v>Capital Works - Other Funding</v>
      </c>
      <c r="F110" s="70" t="str">
        <f>IF(OR('Base Summary 2015-16'!F109="",'Base Summary 2015-16'!F109="[Select]"),"",'Base Summary 2015-16'!F109)</f>
        <v>MIXED</v>
      </c>
      <c r="G110" s="15"/>
      <c r="H110" s="268"/>
      <c r="I110" s="268"/>
      <c r="J110" s="268">
        <v>-2180000</v>
      </c>
      <c r="K110" s="268">
        <v>-2619980</v>
      </c>
      <c r="L110" s="268"/>
      <c r="M110" s="268">
        <v>-6151909</v>
      </c>
      <c r="N110" s="268"/>
      <c r="O110" s="268">
        <v>-584145</v>
      </c>
      <c r="P110" s="268"/>
      <c r="Q110" s="269"/>
      <c r="R110" s="270"/>
      <c r="S110" s="76">
        <f t="shared" si="0"/>
        <v>-11536034</v>
      </c>
      <c r="T110" s="17"/>
    </row>
    <row r="111" spans="1:20" ht="12" customHeight="1" x14ac:dyDescent="0.2">
      <c r="A111" s="6"/>
      <c r="B111" s="6"/>
      <c r="C111" s="13"/>
      <c r="D111" s="19">
        <f t="shared" si="2"/>
        <v>100</v>
      </c>
      <c r="E111" s="69" t="str">
        <f>IF(OR('Base Summary 2015-16'!E110="",'Base Summary 2015-16'!E110="[Enter service]"),"",'Base Summary 2015-16'!E110)</f>
        <v>Depreciation</v>
      </c>
      <c r="F111" s="70" t="str">
        <f>IF(OR('Base Summary 2015-16'!F110="",'Base Summary 2015-16'!F110="[Select]"),"",'Base Summary 2015-16'!F110)</f>
        <v>MIXED</v>
      </c>
      <c r="G111" s="15"/>
      <c r="H111" s="268"/>
      <c r="I111" s="268"/>
      <c r="J111" s="268"/>
      <c r="K111" s="268"/>
      <c r="L111" s="268"/>
      <c r="M111" s="268"/>
      <c r="N111" s="268"/>
      <c r="O111" s="268"/>
      <c r="P111" s="268"/>
      <c r="Q111" s="269"/>
      <c r="R111" s="270"/>
      <c r="S111" s="76">
        <f t="shared" si="0"/>
        <v>0</v>
      </c>
      <c r="T111" s="17"/>
    </row>
    <row r="112" spans="1:20" ht="12" customHeight="1" x14ac:dyDescent="0.2">
      <c r="A112" s="6"/>
      <c r="B112" s="6"/>
      <c r="C112" s="13"/>
      <c r="D112" s="19">
        <f t="shared" si="2"/>
        <v>101</v>
      </c>
      <c r="E112" s="69" t="str">
        <f>IF(OR('Base Summary 2015-16'!E111="",'Base Summary 2015-16'!E111="[Enter service]"),"",'Base Summary 2015-16'!E111)</f>
        <v>Contributed Assets</v>
      </c>
      <c r="F112" s="70" t="str">
        <f>IF(OR('Base Summary 2015-16'!F111="",'Base Summary 2015-16'!F111="[Select]"),"",'Base Summary 2015-16'!F111)</f>
        <v>EXTERNAL</v>
      </c>
      <c r="G112" s="15"/>
      <c r="H112" s="268"/>
      <c r="I112" s="268"/>
      <c r="J112" s="268"/>
      <c r="K112" s="268"/>
      <c r="L112" s="268"/>
      <c r="M112" s="268"/>
      <c r="N112" s="268"/>
      <c r="O112" s="268"/>
      <c r="P112" s="268">
        <v>-40000000</v>
      </c>
      <c r="Q112" s="269"/>
      <c r="R112" s="270"/>
      <c r="S112" s="76">
        <f t="shared" si="0"/>
        <v>-40000000</v>
      </c>
      <c r="T112" s="17"/>
    </row>
    <row r="113" spans="1:20" ht="12" customHeight="1" x14ac:dyDescent="0.2">
      <c r="A113" s="6"/>
      <c r="B113" s="6"/>
      <c r="C113" s="13"/>
      <c r="D113" s="19">
        <f t="shared" si="2"/>
        <v>102</v>
      </c>
      <c r="E113" s="69" t="str">
        <f>IF(OR('Base Summary 2015-16'!E112="",'Base Summary 2015-16'!E112="[Enter service]"),"",'Base Summary 2015-16'!E112)</f>
        <v>Asset Sales</v>
      </c>
      <c r="F113" s="70" t="str">
        <f>IF(OR('Base Summary 2015-16'!F112="",'Base Summary 2015-16'!F112="[Select]"),"",'Base Summary 2015-16'!F112)</f>
        <v>MIXED</v>
      </c>
      <c r="G113" s="15"/>
      <c r="H113" s="268"/>
      <c r="I113" s="268"/>
      <c r="J113" s="268"/>
      <c r="K113" s="268"/>
      <c r="L113" s="268"/>
      <c r="M113" s="268"/>
      <c r="N113" s="268"/>
      <c r="O113" s="268"/>
      <c r="P113" s="268"/>
      <c r="Q113" s="269">
        <v>-4102000</v>
      </c>
      <c r="R113" s="270"/>
      <c r="S113" s="76">
        <f t="shared" si="0"/>
        <v>-4102000</v>
      </c>
      <c r="T113" s="17"/>
    </row>
    <row r="114" spans="1:20" ht="12" customHeight="1" x14ac:dyDescent="0.2">
      <c r="A114" s="6"/>
      <c r="B114" s="6"/>
      <c r="C114" s="13"/>
      <c r="D114" s="19">
        <f t="shared" si="2"/>
        <v>103</v>
      </c>
      <c r="E114" s="69" t="str">
        <f>IF(OR('Base Summary 2015-16'!E113="",'Base Summary 2015-16'!E113="[Enter service]"),"",'Base Summary 2015-16'!E113)</f>
        <v/>
      </c>
      <c r="F114" s="70" t="str">
        <f>IF(OR('Base Summary 2015-16'!F113="",'Base Summary 2015-16'!F113="[Select]"),"",'Base Summary 2015-16'!F113)</f>
        <v/>
      </c>
      <c r="G114" s="15"/>
      <c r="H114" s="268"/>
      <c r="I114" s="268"/>
      <c r="J114" s="268"/>
      <c r="K114" s="268"/>
      <c r="L114" s="268"/>
      <c r="M114" s="268"/>
      <c r="N114" s="268"/>
      <c r="O114" s="268"/>
      <c r="P114" s="268"/>
      <c r="Q114" s="269"/>
      <c r="R114" s="270"/>
      <c r="S114" s="76">
        <f t="shared" si="0"/>
        <v>0</v>
      </c>
      <c r="T114" s="17"/>
    </row>
    <row r="115" spans="1:20" ht="12" customHeight="1" x14ac:dyDescent="0.2">
      <c r="A115" s="6"/>
      <c r="B115" s="6"/>
      <c r="C115" s="13"/>
      <c r="D115" s="19">
        <f t="shared" si="2"/>
        <v>104</v>
      </c>
      <c r="E115" s="69" t="str">
        <f>IF(OR('Base Summary 2015-16'!E114="",'Base Summary 2015-16'!E114="[Enter service]"),"",'Base Summary 2015-16'!E114)</f>
        <v/>
      </c>
      <c r="F115" s="70" t="str">
        <f>IF(OR('Base Summary 2015-16'!F114="",'Base Summary 2015-16'!F114="[Select]"),"",'Base Summary 2015-16'!F114)</f>
        <v/>
      </c>
      <c r="G115" s="15"/>
      <c r="H115" s="268"/>
      <c r="I115" s="268"/>
      <c r="J115" s="268"/>
      <c r="K115" s="268"/>
      <c r="L115" s="268"/>
      <c r="M115" s="268"/>
      <c r="N115" s="268"/>
      <c r="O115" s="268"/>
      <c r="P115" s="268"/>
      <c r="Q115" s="269"/>
      <c r="R115" s="270"/>
      <c r="S115" s="76">
        <f t="shared" si="0"/>
        <v>0</v>
      </c>
      <c r="T115" s="17"/>
    </row>
    <row r="116" spans="1:20" ht="12" customHeight="1" x14ac:dyDescent="0.2">
      <c r="A116" s="6"/>
      <c r="B116" s="6"/>
      <c r="C116" s="13"/>
      <c r="D116" s="19">
        <f t="shared" si="2"/>
        <v>105</v>
      </c>
      <c r="E116" s="69" t="str">
        <f>IF(OR('Base Summary 2015-16'!E115="",'Base Summary 2015-16'!E115="[Enter service]"),"",'Base Summary 2015-16'!E115)</f>
        <v/>
      </c>
      <c r="F116" s="70" t="str">
        <f>IF(OR('Base Summary 2015-16'!F115="",'Base Summary 2015-16'!F115="[Select]"),"",'Base Summary 2015-16'!F115)</f>
        <v/>
      </c>
      <c r="G116" s="15"/>
      <c r="H116" s="268"/>
      <c r="I116" s="268"/>
      <c r="J116" s="268"/>
      <c r="K116" s="268"/>
      <c r="L116" s="268"/>
      <c r="M116" s="268"/>
      <c r="N116" s="268"/>
      <c r="O116" s="268"/>
      <c r="P116" s="268"/>
      <c r="Q116" s="269"/>
      <c r="R116" s="270"/>
      <c r="S116" s="76">
        <f t="shared" si="0"/>
        <v>0</v>
      </c>
      <c r="T116" s="17"/>
    </row>
    <row r="117" spans="1:20" ht="12" customHeight="1" x14ac:dyDescent="0.2">
      <c r="A117" s="6"/>
      <c r="B117" s="6"/>
      <c r="C117" s="13"/>
      <c r="D117" s="19">
        <f t="shared" si="2"/>
        <v>106</v>
      </c>
      <c r="E117" s="69" t="str">
        <f>IF(OR('Base Summary 2015-16'!E116="",'Base Summary 2015-16'!E116="[Enter service]"),"",'Base Summary 2015-16'!E116)</f>
        <v/>
      </c>
      <c r="F117" s="70" t="str">
        <f>IF(OR('Base Summary 2015-16'!F116="",'Base Summary 2015-16'!F116="[Select]"),"",'Base Summary 2015-16'!F116)</f>
        <v/>
      </c>
      <c r="G117" s="15"/>
      <c r="H117" s="268"/>
      <c r="I117" s="268"/>
      <c r="J117" s="268"/>
      <c r="K117" s="268"/>
      <c r="L117" s="268"/>
      <c r="M117" s="268"/>
      <c r="N117" s="268"/>
      <c r="O117" s="268"/>
      <c r="P117" s="268"/>
      <c r="Q117" s="269"/>
      <c r="R117" s="270"/>
      <c r="S117" s="76">
        <f t="shared" si="0"/>
        <v>0</v>
      </c>
      <c r="T117" s="17"/>
    </row>
    <row r="118" spans="1:20" ht="12" customHeight="1" x14ac:dyDescent="0.2">
      <c r="A118" s="6"/>
      <c r="B118" s="6"/>
      <c r="C118" s="13"/>
      <c r="D118" s="19">
        <f t="shared" si="2"/>
        <v>107</v>
      </c>
      <c r="E118" s="69" t="str">
        <f>IF(OR('Base Summary 2015-16'!E117="",'Base Summary 2015-16'!E117="[Enter service]"),"",'Base Summary 2015-16'!E117)</f>
        <v/>
      </c>
      <c r="F118" s="70" t="str">
        <f>IF(OR('Base Summary 2015-16'!F117="",'Base Summary 2015-16'!F117="[Select]"),"",'Base Summary 2015-16'!F117)</f>
        <v/>
      </c>
      <c r="G118" s="15"/>
      <c r="H118" s="268"/>
      <c r="I118" s="268"/>
      <c r="J118" s="268"/>
      <c r="K118" s="268"/>
      <c r="L118" s="268"/>
      <c r="M118" s="268"/>
      <c r="N118" s="268"/>
      <c r="O118" s="268"/>
      <c r="P118" s="268"/>
      <c r="Q118" s="269"/>
      <c r="R118" s="270"/>
      <c r="S118" s="76">
        <f t="shared" si="0"/>
        <v>0</v>
      </c>
      <c r="T118" s="17"/>
    </row>
    <row r="119" spans="1:20" ht="12" customHeight="1" x14ac:dyDescent="0.2">
      <c r="A119" s="6"/>
      <c r="B119" s="6"/>
      <c r="C119" s="13"/>
      <c r="D119" s="19">
        <f t="shared" si="2"/>
        <v>108</v>
      </c>
      <c r="E119" s="69" t="str">
        <f>IF(OR('Base Summary 2015-16'!E118="",'Base Summary 2015-16'!E118="[Enter service]"),"",'Base Summary 2015-16'!E118)</f>
        <v/>
      </c>
      <c r="F119" s="70" t="str">
        <f>IF(OR('Base Summary 2015-16'!F118="",'Base Summary 2015-16'!F118="[Select]"),"",'Base Summary 2015-16'!F118)</f>
        <v/>
      </c>
      <c r="G119" s="15"/>
      <c r="H119" s="268"/>
      <c r="I119" s="268"/>
      <c r="J119" s="268"/>
      <c r="K119" s="268"/>
      <c r="L119" s="268"/>
      <c r="M119" s="268"/>
      <c r="N119" s="268"/>
      <c r="O119" s="268"/>
      <c r="P119" s="268"/>
      <c r="Q119" s="269"/>
      <c r="R119" s="270"/>
      <c r="S119" s="76">
        <f t="shared" si="0"/>
        <v>0</v>
      </c>
      <c r="T119" s="17"/>
    </row>
    <row r="120" spans="1:20" ht="12" customHeight="1" x14ac:dyDescent="0.2">
      <c r="A120" s="6"/>
      <c r="B120" s="6"/>
      <c r="C120" s="13"/>
      <c r="D120" s="19">
        <f t="shared" si="2"/>
        <v>109</v>
      </c>
      <c r="E120" s="69" t="str">
        <f>IF(OR('Base Summary 2015-16'!E119="",'Base Summary 2015-16'!E119="[Enter service]"),"",'Base Summary 2015-16'!E119)</f>
        <v/>
      </c>
      <c r="F120" s="70" t="str">
        <f>IF(OR('Base Summary 2015-16'!F119="",'Base Summary 2015-16'!F119="[Select]"),"",'Base Summary 2015-16'!F119)</f>
        <v/>
      </c>
      <c r="G120" s="15"/>
      <c r="H120" s="268"/>
      <c r="I120" s="268"/>
      <c r="J120" s="268"/>
      <c r="K120" s="268"/>
      <c r="L120" s="268"/>
      <c r="M120" s="268"/>
      <c r="N120" s="268"/>
      <c r="O120" s="268"/>
      <c r="P120" s="268"/>
      <c r="Q120" s="269"/>
      <c r="R120" s="270"/>
      <c r="S120" s="76">
        <f t="shared" si="0"/>
        <v>0</v>
      </c>
      <c r="T120" s="17"/>
    </row>
    <row r="121" spans="1:20" ht="12" customHeight="1" x14ac:dyDescent="0.2">
      <c r="A121" s="6"/>
      <c r="B121" s="6"/>
      <c r="C121" s="13"/>
      <c r="D121" s="19">
        <f t="shared" si="2"/>
        <v>110</v>
      </c>
      <c r="E121" s="69" t="str">
        <f>IF(OR('Base Summary 2015-16'!E120="",'Base Summary 2015-16'!E120="[Enter service]"),"",'Base Summary 2015-16'!E120)</f>
        <v/>
      </c>
      <c r="F121" s="70" t="str">
        <f>IF(OR('Base Summary 2015-16'!F120="",'Base Summary 2015-16'!F120="[Select]"),"",'Base Summary 2015-16'!F120)</f>
        <v/>
      </c>
      <c r="G121" s="15"/>
      <c r="H121" s="268"/>
      <c r="I121" s="268"/>
      <c r="J121" s="268"/>
      <c r="K121" s="268"/>
      <c r="L121" s="268"/>
      <c r="M121" s="268"/>
      <c r="N121" s="268"/>
      <c r="O121" s="268"/>
      <c r="P121" s="268"/>
      <c r="Q121" s="269"/>
      <c r="R121" s="270"/>
      <c r="S121" s="76">
        <f t="shared" si="0"/>
        <v>0</v>
      </c>
      <c r="T121" s="17"/>
    </row>
    <row r="122" spans="1:20" ht="12" customHeight="1" x14ac:dyDescent="0.2">
      <c r="A122" s="6"/>
      <c r="B122" s="6"/>
      <c r="C122" s="13"/>
      <c r="D122" s="19">
        <f t="shared" si="2"/>
        <v>111</v>
      </c>
      <c r="E122" s="69" t="str">
        <f>IF(OR('Base Summary 2015-16'!E121="",'Base Summary 2015-16'!E121="[Enter service]"),"",'Base Summary 2015-16'!E121)</f>
        <v/>
      </c>
      <c r="F122" s="70" t="str">
        <f>IF(OR('Base Summary 2015-16'!F121="",'Base Summary 2015-16'!F121="[Select]"),"",'Base Summary 2015-16'!F121)</f>
        <v/>
      </c>
      <c r="G122" s="15"/>
      <c r="H122" s="268"/>
      <c r="I122" s="268"/>
      <c r="J122" s="268"/>
      <c r="K122" s="268"/>
      <c r="L122" s="268"/>
      <c r="M122" s="268"/>
      <c r="N122" s="268"/>
      <c r="O122" s="268"/>
      <c r="P122" s="268"/>
      <c r="Q122" s="269"/>
      <c r="R122" s="270"/>
      <c r="S122" s="76">
        <f t="shared" si="0"/>
        <v>0</v>
      </c>
      <c r="T122" s="17"/>
    </row>
    <row r="123" spans="1:20" ht="12" customHeight="1" x14ac:dyDescent="0.2">
      <c r="A123" s="6"/>
      <c r="B123" s="6"/>
      <c r="C123" s="13"/>
      <c r="D123" s="19">
        <f t="shared" si="2"/>
        <v>112</v>
      </c>
      <c r="E123" s="69" t="str">
        <f>IF(OR('Base Summary 2015-16'!E122="",'Base Summary 2015-16'!E122="[Enter service]"),"",'Base Summary 2015-16'!E122)</f>
        <v/>
      </c>
      <c r="F123" s="70" t="str">
        <f>IF(OR('Base Summary 2015-16'!F122="",'Base Summary 2015-16'!F122="[Select]"),"",'Base Summary 2015-16'!F122)</f>
        <v/>
      </c>
      <c r="G123" s="15"/>
      <c r="H123" s="268"/>
      <c r="I123" s="268"/>
      <c r="J123" s="268"/>
      <c r="K123" s="268"/>
      <c r="L123" s="268"/>
      <c r="M123" s="268"/>
      <c r="N123" s="268"/>
      <c r="O123" s="268"/>
      <c r="P123" s="268"/>
      <c r="Q123" s="269"/>
      <c r="R123" s="270"/>
      <c r="S123" s="76">
        <f t="shared" si="0"/>
        <v>0</v>
      </c>
      <c r="T123" s="17"/>
    </row>
    <row r="124" spans="1:20" ht="12" customHeight="1" x14ac:dyDescent="0.2">
      <c r="A124" s="6"/>
      <c r="B124" s="6"/>
      <c r="C124" s="13"/>
      <c r="D124" s="19">
        <f t="shared" si="2"/>
        <v>113</v>
      </c>
      <c r="E124" s="69" t="str">
        <f>IF(OR('Base Summary 2015-16'!E123="",'Base Summary 2015-16'!E123="[Enter service]"),"",'Base Summary 2015-16'!E123)</f>
        <v/>
      </c>
      <c r="F124" s="70" t="str">
        <f>IF(OR('Base Summary 2015-16'!F123="",'Base Summary 2015-16'!F123="[Select]"),"",'Base Summary 2015-16'!F123)</f>
        <v/>
      </c>
      <c r="G124" s="15"/>
      <c r="H124" s="268"/>
      <c r="I124" s="268"/>
      <c r="J124" s="268"/>
      <c r="K124" s="268"/>
      <c r="L124" s="268"/>
      <c r="M124" s="268"/>
      <c r="N124" s="268"/>
      <c r="O124" s="268"/>
      <c r="P124" s="268"/>
      <c r="Q124" s="269"/>
      <c r="R124" s="270"/>
      <c r="S124" s="76">
        <f t="shared" si="0"/>
        <v>0</v>
      </c>
      <c r="T124" s="17"/>
    </row>
    <row r="125" spans="1:20" ht="12" customHeight="1" x14ac:dyDescent="0.2">
      <c r="A125" s="6"/>
      <c r="B125" s="6"/>
      <c r="C125" s="13"/>
      <c r="D125" s="19">
        <f t="shared" si="2"/>
        <v>114</v>
      </c>
      <c r="E125" s="69" t="str">
        <f>IF(OR('Base Summary 2015-16'!E124="",'Base Summary 2015-16'!E124="[Enter service]"),"",'Base Summary 2015-16'!E124)</f>
        <v/>
      </c>
      <c r="F125" s="70" t="str">
        <f>IF(OR('Base Summary 2015-16'!F124="",'Base Summary 2015-16'!F124="[Select]"),"",'Base Summary 2015-16'!F124)</f>
        <v/>
      </c>
      <c r="G125" s="15"/>
      <c r="H125" s="268"/>
      <c r="I125" s="268"/>
      <c r="J125" s="268"/>
      <c r="K125" s="268"/>
      <c r="L125" s="268"/>
      <c r="M125" s="268"/>
      <c r="N125" s="268"/>
      <c r="O125" s="268"/>
      <c r="P125" s="268"/>
      <c r="Q125" s="269"/>
      <c r="R125" s="270"/>
      <c r="S125" s="76">
        <f t="shared" si="0"/>
        <v>0</v>
      </c>
      <c r="T125" s="17"/>
    </row>
    <row r="126" spans="1:20" ht="12" customHeight="1" x14ac:dyDescent="0.2">
      <c r="A126" s="6"/>
      <c r="B126" s="6"/>
      <c r="C126" s="13"/>
      <c r="D126" s="19">
        <f t="shared" si="2"/>
        <v>115</v>
      </c>
      <c r="E126" s="69" t="str">
        <f>IF(OR('Base Summary 2015-16'!E125="",'Base Summary 2015-16'!E125="[Enter service]"),"",'Base Summary 2015-16'!E125)</f>
        <v/>
      </c>
      <c r="F126" s="70" t="str">
        <f>IF(OR('Base Summary 2015-16'!F125="",'Base Summary 2015-16'!F125="[Select]"),"",'Base Summary 2015-16'!F125)</f>
        <v/>
      </c>
      <c r="G126" s="15"/>
      <c r="H126" s="268"/>
      <c r="I126" s="268"/>
      <c r="J126" s="268"/>
      <c r="K126" s="268"/>
      <c r="L126" s="268"/>
      <c r="M126" s="268"/>
      <c r="N126" s="268"/>
      <c r="O126" s="268"/>
      <c r="P126" s="268"/>
      <c r="Q126" s="269"/>
      <c r="R126" s="270"/>
      <c r="S126" s="76">
        <f t="shared" si="0"/>
        <v>0</v>
      </c>
      <c r="T126" s="17"/>
    </row>
    <row r="127" spans="1:20" ht="12" customHeight="1" x14ac:dyDescent="0.2">
      <c r="A127" s="6"/>
      <c r="B127" s="6"/>
      <c r="C127" s="13"/>
      <c r="D127" s="19">
        <f t="shared" si="2"/>
        <v>116</v>
      </c>
      <c r="E127" s="69" t="str">
        <f>IF(OR('Base Summary 2015-16'!E126="",'Base Summary 2015-16'!E126="[Enter service]"),"",'Base Summary 2015-16'!E126)</f>
        <v/>
      </c>
      <c r="F127" s="70" t="str">
        <f>IF(OR('Base Summary 2015-16'!F126="",'Base Summary 2015-16'!F126="[Select]"),"",'Base Summary 2015-16'!F126)</f>
        <v/>
      </c>
      <c r="G127" s="15"/>
      <c r="H127" s="268"/>
      <c r="I127" s="268"/>
      <c r="J127" s="268"/>
      <c r="K127" s="268"/>
      <c r="L127" s="268"/>
      <c r="M127" s="268"/>
      <c r="N127" s="268"/>
      <c r="O127" s="268"/>
      <c r="P127" s="268"/>
      <c r="Q127" s="269"/>
      <c r="R127" s="270"/>
      <c r="S127" s="76">
        <f t="shared" si="0"/>
        <v>0</v>
      </c>
      <c r="T127" s="17"/>
    </row>
    <row r="128" spans="1:20" ht="12" customHeight="1" x14ac:dyDescent="0.2">
      <c r="A128" s="6"/>
      <c r="B128" s="6"/>
      <c r="C128" s="13"/>
      <c r="D128" s="19">
        <f t="shared" si="2"/>
        <v>117</v>
      </c>
      <c r="E128" s="69" t="str">
        <f>IF(OR('Base Summary 2015-16'!E127="",'Base Summary 2015-16'!E127="[Enter service]"),"",'Base Summary 2015-16'!E127)</f>
        <v/>
      </c>
      <c r="F128" s="70" t="str">
        <f>IF(OR('Base Summary 2015-16'!F127="",'Base Summary 2015-16'!F127="[Select]"),"",'Base Summary 2015-16'!F127)</f>
        <v/>
      </c>
      <c r="G128" s="15"/>
      <c r="H128" s="268"/>
      <c r="I128" s="268"/>
      <c r="J128" s="268"/>
      <c r="K128" s="268"/>
      <c r="L128" s="268"/>
      <c r="M128" s="268"/>
      <c r="N128" s="268"/>
      <c r="O128" s="268"/>
      <c r="P128" s="268"/>
      <c r="Q128" s="269"/>
      <c r="R128" s="270"/>
      <c r="S128" s="76">
        <f t="shared" si="0"/>
        <v>0</v>
      </c>
      <c r="T128" s="17"/>
    </row>
    <row r="129" spans="1:20" ht="12" customHeight="1" x14ac:dyDescent="0.2">
      <c r="A129" s="6"/>
      <c r="B129" s="6"/>
      <c r="C129" s="13"/>
      <c r="D129" s="19">
        <f t="shared" si="2"/>
        <v>118</v>
      </c>
      <c r="E129" s="69" t="str">
        <f>IF(OR('Base Summary 2015-16'!E128="",'Base Summary 2015-16'!E128="[Enter service]"),"",'Base Summary 2015-16'!E128)</f>
        <v/>
      </c>
      <c r="F129" s="70" t="str">
        <f>IF(OR('Base Summary 2015-16'!F128="",'Base Summary 2015-16'!F128="[Select]"),"",'Base Summary 2015-16'!F128)</f>
        <v/>
      </c>
      <c r="G129" s="15"/>
      <c r="H129" s="268"/>
      <c r="I129" s="268"/>
      <c r="J129" s="268"/>
      <c r="K129" s="268"/>
      <c r="L129" s="268"/>
      <c r="M129" s="268"/>
      <c r="N129" s="268"/>
      <c r="O129" s="268"/>
      <c r="P129" s="268"/>
      <c r="Q129" s="269"/>
      <c r="R129" s="270"/>
      <c r="S129" s="76">
        <f t="shared" ref="S129:S152" si="3">SUM(H129:R129)</f>
        <v>0</v>
      </c>
      <c r="T129" s="17"/>
    </row>
    <row r="130" spans="1:20" ht="12" customHeight="1" x14ac:dyDescent="0.2">
      <c r="A130" s="6"/>
      <c r="B130" s="6"/>
      <c r="C130" s="13"/>
      <c r="D130" s="19">
        <f t="shared" si="2"/>
        <v>119</v>
      </c>
      <c r="E130" s="69" t="str">
        <f>IF(OR('Base Summary 2015-16'!E129="",'Base Summary 2015-16'!E129="[Enter service]"),"",'Base Summary 2015-16'!E129)</f>
        <v/>
      </c>
      <c r="F130" s="70" t="str">
        <f>IF(OR('Base Summary 2015-16'!F129="",'Base Summary 2015-16'!F129="[Select]"),"",'Base Summary 2015-16'!F129)</f>
        <v/>
      </c>
      <c r="G130" s="15"/>
      <c r="H130" s="268"/>
      <c r="I130" s="268"/>
      <c r="J130" s="268"/>
      <c r="K130" s="268"/>
      <c r="L130" s="268"/>
      <c r="M130" s="268"/>
      <c r="N130" s="268"/>
      <c r="O130" s="268"/>
      <c r="P130" s="268"/>
      <c r="Q130" s="269"/>
      <c r="R130" s="270"/>
      <c r="S130" s="76">
        <f t="shared" si="3"/>
        <v>0</v>
      </c>
      <c r="T130" s="17"/>
    </row>
    <row r="131" spans="1:20" ht="12" customHeight="1" x14ac:dyDescent="0.2">
      <c r="A131" s="6"/>
      <c r="B131" s="6"/>
      <c r="C131" s="13"/>
      <c r="D131" s="19">
        <f t="shared" si="2"/>
        <v>120</v>
      </c>
      <c r="E131" s="69" t="str">
        <f>IF(OR('Base Summary 2015-16'!E130="",'Base Summary 2015-16'!E130="[Enter service]"),"",'Base Summary 2015-16'!E130)</f>
        <v/>
      </c>
      <c r="F131" s="70" t="str">
        <f>IF(OR('Base Summary 2015-16'!F130="",'Base Summary 2015-16'!F130="[Select]"),"",'Base Summary 2015-16'!F130)</f>
        <v/>
      </c>
      <c r="G131" s="15"/>
      <c r="H131" s="268"/>
      <c r="I131" s="268"/>
      <c r="J131" s="268"/>
      <c r="K131" s="268"/>
      <c r="L131" s="268"/>
      <c r="M131" s="268"/>
      <c r="N131" s="268"/>
      <c r="O131" s="268"/>
      <c r="P131" s="268"/>
      <c r="Q131" s="269"/>
      <c r="R131" s="270"/>
      <c r="S131" s="76">
        <f t="shared" si="3"/>
        <v>0</v>
      </c>
      <c r="T131" s="17"/>
    </row>
    <row r="132" spans="1:20" ht="12" customHeight="1" x14ac:dyDescent="0.2">
      <c r="A132" s="6"/>
      <c r="B132" s="6"/>
      <c r="C132" s="13"/>
      <c r="D132" s="19">
        <f t="shared" si="2"/>
        <v>121</v>
      </c>
      <c r="E132" s="69" t="str">
        <f>IF(OR('Base Summary 2015-16'!E131="",'Base Summary 2015-16'!E131="[Enter service]"),"",'Base Summary 2015-16'!E131)</f>
        <v/>
      </c>
      <c r="F132" s="70" t="str">
        <f>IF(OR('Base Summary 2015-16'!F131="",'Base Summary 2015-16'!F131="[Select]"),"",'Base Summary 2015-16'!F131)</f>
        <v/>
      </c>
      <c r="G132" s="15"/>
      <c r="H132" s="268"/>
      <c r="I132" s="268"/>
      <c r="J132" s="268"/>
      <c r="K132" s="268"/>
      <c r="L132" s="268"/>
      <c r="M132" s="268"/>
      <c r="N132" s="268"/>
      <c r="O132" s="268"/>
      <c r="P132" s="268"/>
      <c r="Q132" s="269"/>
      <c r="R132" s="270"/>
      <c r="S132" s="76">
        <f t="shared" si="3"/>
        <v>0</v>
      </c>
      <c r="T132" s="17"/>
    </row>
    <row r="133" spans="1:20" ht="12" customHeight="1" x14ac:dyDescent="0.2">
      <c r="A133" s="6"/>
      <c r="B133" s="6"/>
      <c r="C133" s="13"/>
      <c r="D133" s="19">
        <f t="shared" si="2"/>
        <v>122</v>
      </c>
      <c r="E133" s="69" t="str">
        <f>IF(OR('Base Summary 2015-16'!E132="",'Base Summary 2015-16'!E132="[Enter service]"),"",'Base Summary 2015-16'!E132)</f>
        <v/>
      </c>
      <c r="F133" s="70" t="str">
        <f>IF(OR('Base Summary 2015-16'!F132="",'Base Summary 2015-16'!F132="[Select]"),"",'Base Summary 2015-16'!F132)</f>
        <v/>
      </c>
      <c r="G133" s="15"/>
      <c r="H133" s="268"/>
      <c r="I133" s="268"/>
      <c r="J133" s="268"/>
      <c r="K133" s="268"/>
      <c r="L133" s="268"/>
      <c r="M133" s="268"/>
      <c r="N133" s="268"/>
      <c r="O133" s="268"/>
      <c r="P133" s="268"/>
      <c r="Q133" s="269"/>
      <c r="R133" s="270"/>
      <c r="S133" s="76">
        <f t="shared" si="3"/>
        <v>0</v>
      </c>
      <c r="T133" s="17"/>
    </row>
    <row r="134" spans="1:20" ht="12" customHeight="1" x14ac:dyDescent="0.2">
      <c r="A134" s="6"/>
      <c r="B134" s="6"/>
      <c r="C134" s="13"/>
      <c r="D134" s="19">
        <f t="shared" si="2"/>
        <v>123</v>
      </c>
      <c r="E134" s="69" t="str">
        <f>IF(OR('Base Summary 2015-16'!E133="",'Base Summary 2015-16'!E133="[Enter service]"),"",'Base Summary 2015-16'!E133)</f>
        <v/>
      </c>
      <c r="F134" s="70" t="str">
        <f>IF(OR('Base Summary 2015-16'!F133="",'Base Summary 2015-16'!F133="[Select]"),"",'Base Summary 2015-16'!F133)</f>
        <v/>
      </c>
      <c r="G134" s="15"/>
      <c r="H134" s="268"/>
      <c r="I134" s="268"/>
      <c r="J134" s="268"/>
      <c r="K134" s="268"/>
      <c r="L134" s="268"/>
      <c r="M134" s="268"/>
      <c r="N134" s="268"/>
      <c r="O134" s="268"/>
      <c r="P134" s="268"/>
      <c r="Q134" s="269"/>
      <c r="R134" s="270"/>
      <c r="S134" s="76">
        <f t="shared" si="3"/>
        <v>0</v>
      </c>
      <c r="T134" s="17"/>
    </row>
    <row r="135" spans="1:20" ht="12" customHeight="1" x14ac:dyDescent="0.2">
      <c r="A135" s="6"/>
      <c r="B135" s="6"/>
      <c r="C135" s="13"/>
      <c r="D135" s="19">
        <f t="shared" si="2"/>
        <v>124</v>
      </c>
      <c r="E135" s="69" t="str">
        <f>IF(OR('Base Summary 2015-16'!E134="",'Base Summary 2015-16'!E134="[Enter service]"),"",'Base Summary 2015-16'!E134)</f>
        <v/>
      </c>
      <c r="F135" s="70" t="str">
        <f>IF(OR('Base Summary 2015-16'!F134="",'Base Summary 2015-16'!F134="[Select]"),"",'Base Summary 2015-16'!F134)</f>
        <v/>
      </c>
      <c r="G135" s="15"/>
      <c r="H135" s="268"/>
      <c r="I135" s="268"/>
      <c r="J135" s="268"/>
      <c r="K135" s="268"/>
      <c r="L135" s="268"/>
      <c r="M135" s="268"/>
      <c r="N135" s="268"/>
      <c r="O135" s="268"/>
      <c r="P135" s="268"/>
      <c r="Q135" s="269"/>
      <c r="R135" s="270"/>
      <c r="S135" s="76">
        <f t="shared" si="3"/>
        <v>0</v>
      </c>
      <c r="T135" s="17"/>
    </row>
    <row r="136" spans="1:20" ht="12" customHeight="1" x14ac:dyDescent="0.2">
      <c r="A136" s="6"/>
      <c r="B136" s="6"/>
      <c r="C136" s="13"/>
      <c r="D136" s="19">
        <f t="shared" si="2"/>
        <v>125</v>
      </c>
      <c r="E136" s="69" t="str">
        <f>IF(OR('Base Summary 2015-16'!E135="",'Base Summary 2015-16'!E135="[Enter service]"),"",'Base Summary 2015-16'!E135)</f>
        <v/>
      </c>
      <c r="F136" s="70" t="str">
        <f>IF(OR('Base Summary 2015-16'!F135="",'Base Summary 2015-16'!F135="[Select]"),"",'Base Summary 2015-16'!F135)</f>
        <v/>
      </c>
      <c r="G136" s="15"/>
      <c r="H136" s="268"/>
      <c r="I136" s="268"/>
      <c r="J136" s="268"/>
      <c r="K136" s="268"/>
      <c r="L136" s="268"/>
      <c r="M136" s="268"/>
      <c r="N136" s="268"/>
      <c r="O136" s="268"/>
      <c r="P136" s="268"/>
      <c r="Q136" s="269"/>
      <c r="R136" s="270"/>
      <c r="S136" s="76">
        <f t="shared" si="3"/>
        <v>0</v>
      </c>
      <c r="T136" s="17"/>
    </row>
    <row r="137" spans="1:20" ht="12" customHeight="1" x14ac:dyDescent="0.2">
      <c r="A137" s="6"/>
      <c r="B137" s="6"/>
      <c r="C137" s="13"/>
      <c r="D137" s="19">
        <f t="shared" si="2"/>
        <v>126</v>
      </c>
      <c r="E137" s="69" t="str">
        <f>IF(OR('Base Summary 2015-16'!E136="",'Base Summary 2015-16'!E136="[Enter service]"),"",'Base Summary 2015-16'!E136)</f>
        <v/>
      </c>
      <c r="F137" s="70" t="str">
        <f>IF(OR('Base Summary 2015-16'!F136="",'Base Summary 2015-16'!F136="[Select]"),"",'Base Summary 2015-16'!F136)</f>
        <v/>
      </c>
      <c r="G137" s="15"/>
      <c r="H137" s="268"/>
      <c r="I137" s="268"/>
      <c r="J137" s="268"/>
      <c r="K137" s="268"/>
      <c r="L137" s="268"/>
      <c r="M137" s="268"/>
      <c r="N137" s="268"/>
      <c r="O137" s="268"/>
      <c r="P137" s="268"/>
      <c r="Q137" s="269"/>
      <c r="R137" s="270"/>
      <c r="S137" s="76">
        <f t="shared" si="3"/>
        <v>0</v>
      </c>
      <c r="T137" s="17"/>
    </row>
    <row r="138" spans="1:20" ht="12" customHeight="1" x14ac:dyDescent="0.2">
      <c r="A138" s="6"/>
      <c r="B138" s="6"/>
      <c r="C138" s="13"/>
      <c r="D138" s="19">
        <f t="shared" si="2"/>
        <v>127</v>
      </c>
      <c r="E138" s="69" t="str">
        <f>IF(OR('Base Summary 2015-16'!E137="",'Base Summary 2015-16'!E137="[Enter service]"),"",'Base Summary 2015-16'!E137)</f>
        <v/>
      </c>
      <c r="F138" s="70" t="str">
        <f>IF(OR('Base Summary 2015-16'!F137="",'Base Summary 2015-16'!F137="[Select]"),"",'Base Summary 2015-16'!F137)</f>
        <v/>
      </c>
      <c r="G138" s="15"/>
      <c r="H138" s="268"/>
      <c r="I138" s="268"/>
      <c r="J138" s="268"/>
      <c r="K138" s="268"/>
      <c r="L138" s="268"/>
      <c r="M138" s="268"/>
      <c r="N138" s="268"/>
      <c r="O138" s="268"/>
      <c r="P138" s="268"/>
      <c r="Q138" s="269"/>
      <c r="R138" s="270"/>
      <c r="S138" s="76">
        <f t="shared" si="3"/>
        <v>0</v>
      </c>
      <c r="T138" s="17"/>
    </row>
    <row r="139" spans="1:20" ht="12" customHeight="1" x14ac:dyDescent="0.2">
      <c r="A139" s="6"/>
      <c r="B139" s="6"/>
      <c r="C139" s="13"/>
      <c r="D139" s="19">
        <f t="shared" si="2"/>
        <v>128</v>
      </c>
      <c r="E139" s="69" t="str">
        <f>IF(OR('Base Summary 2015-16'!E138="",'Base Summary 2015-16'!E138="[Enter service]"),"",'Base Summary 2015-16'!E138)</f>
        <v/>
      </c>
      <c r="F139" s="70" t="str">
        <f>IF(OR('Base Summary 2015-16'!F138="",'Base Summary 2015-16'!F138="[Select]"),"",'Base Summary 2015-16'!F138)</f>
        <v/>
      </c>
      <c r="G139" s="15"/>
      <c r="H139" s="268"/>
      <c r="I139" s="268"/>
      <c r="J139" s="268"/>
      <c r="K139" s="268"/>
      <c r="L139" s="268"/>
      <c r="M139" s="268"/>
      <c r="N139" s="268"/>
      <c r="O139" s="268"/>
      <c r="P139" s="268"/>
      <c r="Q139" s="269"/>
      <c r="R139" s="270"/>
      <c r="S139" s="76">
        <f t="shared" si="3"/>
        <v>0</v>
      </c>
      <c r="T139" s="17"/>
    </row>
    <row r="140" spans="1:20" ht="12" customHeight="1" x14ac:dyDescent="0.2">
      <c r="A140" s="6"/>
      <c r="B140" s="6"/>
      <c r="C140" s="13"/>
      <c r="D140" s="19">
        <f t="shared" si="2"/>
        <v>129</v>
      </c>
      <c r="E140" s="69" t="str">
        <f>IF(OR('Base Summary 2015-16'!E139="",'Base Summary 2015-16'!E139="[Enter service]"),"",'Base Summary 2015-16'!E139)</f>
        <v/>
      </c>
      <c r="F140" s="70" t="str">
        <f>IF(OR('Base Summary 2015-16'!F139="",'Base Summary 2015-16'!F139="[Select]"),"",'Base Summary 2015-16'!F139)</f>
        <v/>
      </c>
      <c r="G140" s="15"/>
      <c r="H140" s="268"/>
      <c r="I140" s="268"/>
      <c r="J140" s="268"/>
      <c r="K140" s="268"/>
      <c r="L140" s="268"/>
      <c r="M140" s="268"/>
      <c r="N140" s="268"/>
      <c r="O140" s="268"/>
      <c r="P140" s="268"/>
      <c r="Q140" s="269"/>
      <c r="R140" s="270"/>
      <c r="S140" s="76">
        <f t="shared" si="3"/>
        <v>0</v>
      </c>
      <c r="T140" s="17"/>
    </row>
    <row r="141" spans="1:20" ht="12" customHeight="1" x14ac:dyDescent="0.2">
      <c r="A141" s="6"/>
      <c r="B141" s="6"/>
      <c r="C141" s="13"/>
      <c r="D141" s="19">
        <f t="shared" si="2"/>
        <v>130</v>
      </c>
      <c r="E141" s="69" t="str">
        <f>IF(OR('Base Summary 2015-16'!E140="",'Base Summary 2015-16'!E140="[Enter service]"),"",'Base Summary 2015-16'!E140)</f>
        <v/>
      </c>
      <c r="F141" s="70" t="str">
        <f>IF(OR('Base Summary 2015-16'!F140="",'Base Summary 2015-16'!F140="[Select]"),"",'Base Summary 2015-16'!F140)</f>
        <v/>
      </c>
      <c r="G141" s="15"/>
      <c r="H141" s="268"/>
      <c r="I141" s="268"/>
      <c r="J141" s="268"/>
      <c r="K141" s="268"/>
      <c r="L141" s="268"/>
      <c r="M141" s="268"/>
      <c r="N141" s="268"/>
      <c r="O141" s="268"/>
      <c r="P141" s="268"/>
      <c r="Q141" s="269"/>
      <c r="R141" s="270"/>
      <c r="S141" s="76">
        <f t="shared" si="3"/>
        <v>0</v>
      </c>
      <c r="T141" s="17"/>
    </row>
    <row r="142" spans="1:20" ht="12" customHeight="1" x14ac:dyDescent="0.2">
      <c r="A142" s="6"/>
      <c r="B142" s="6"/>
      <c r="C142" s="13"/>
      <c r="D142" s="19">
        <f t="shared" ref="D142:D151" si="4">D141+1</f>
        <v>131</v>
      </c>
      <c r="E142" s="69" t="str">
        <f>IF(OR('Base Summary 2015-16'!E141="",'Base Summary 2015-16'!E141="[Enter service]"),"",'Base Summary 2015-16'!E141)</f>
        <v/>
      </c>
      <c r="F142" s="70" t="str">
        <f>IF(OR('Base Summary 2015-16'!F141="",'Base Summary 2015-16'!F141="[Select]"),"",'Base Summary 2015-16'!F141)</f>
        <v/>
      </c>
      <c r="G142" s="15"/>
      <c r="H142" s="268"/>
      <c r="I142" s="268"/>
      <c r="J142" s="268"/>
      <c r="K142" s="268"/>
      <c r="L142" s="268"/>
      <c r="M142" s="268"/>
      <c r="N142" s="268"/>
      <c r="O142" s="268"/>
      <c r="P142" s="268"/>
      <c r="Q142" s="269"/>
      <c r="R142" s="270"/>
      <c r="S142" s="76">
        <f t="shared" si="3"/>
        <v>0</v>
      </c>
      <c r="T142" s="17"/>
    </row>
    <row r="143" spans="1:20" ht="12" customHeight="1" x14ac:dyDescent="0.2">
      <c r="A143" s="6"/>
      <c r="B143" s="6"/>
      <c r="C143" s="13"/>
      <c r="D143" s="19">
        <f t="shared" si="4"/>
        <v>132</v>
      </c>
      <c r="E143" s="69" t="str">
        <f>IF(OR('Base Summary 2015-16'!E142="",'Base Summary 2015-16'!E142="[Enter service]"),"",'Base Summary 2015-16'!E142)</f>
        <v/>
      </c>
      <c r="F143" s="70" t="str">
        <f>IF(OR('Base Summary 2015-16'!F142="",'Base Summary 2015-16'!F142="[Select]"),"",'Base Summary 2015-16'!F142)</f>
        <v/>
      </c>
      <c r="G143" s="15"/>
      <c r="H143" s="268"/>
      <c r="I143" s="268"/>
      <c r="J143" s="268"/>
      <c r="K143" s="268"/>
      <c r="L143" s="268"/>
      <c r="M143" s="268"/>
      <c r="N143" s="268"/>
      <c r="O143" s="268"/>
      <c r="P143" s="268"/>
      <c r="Q143" s="269"/>
      <c r="R143" s="270"/>
      <c r="S143" s="76">
        <f t="shared" si="3"/>
        <v>0</v>
      </c>
      <c r="T143" s="17"/>
    </row>
    <row r="144" spans="1:20" ht="12" customHeight="1" x14ac:dyDescent="0.2">
      <c r="A144" s="6"/>
      <c r="B144" s="6"/>
      <c r="C144" s="13"/>
      <c r="D144" s="19">
        <f t="shared" si="4"/>
        <v>133</v>
      </c>
      <c r="E144" s="69" t="str">
        <f>IF(OR('Base Summary 2015-16'!E143="",'Base Summary 2015-16'!E143="[Enter service]"),"",'Base Summary 2015-16'!E143)</f>
        <v/>
      </c>
      <c r="F144" s="70" t="str">
        <f>IF(OR('Base Summary 2015-16'!F143="",'Base Summary 2015-16'!F143="[Select]"),"",'Base Summary 2015-16'!F143)</f>
        <v/>
      </c>
      <c r="G144" s="15"/>
      <c r="H144" s="268"/>
      <c r="I144" s="268"/>
      <c r="J144" s="268"/>
      <c r="K144" s="268"/>
      <c r="L144" s="268"/>
      <c r="M144" s="268"/>
      <c r="N144" s="268"/>
      <c r="O144" s="268"/>
      <c r="P144" s="268"/>
      <c r="Q144" s="269"/>
      <c r="R144" s="270"/>
      <c r="S144" s="76">
        <f t="shared" si="3"/>
        <v>0</v>
      </c>
      <c r="T144" s="17"/>
    </row>
    <row r="145" spans="1:20" ht="12" customHeight="1" x14ac:dyDescent="0.2">
      <c r="A145" s="6"/>
      <c r="B145" s="6"/>
      <c r="C145" s="13"/>
      <c r="D145" s="19">
        <f t="shared" si="4"/>
        <v>134</v>
      </c>
      <c r="E145" s="69" t="str">
        <f>IF(OR('Base Summary 2015-16'!E144="",'Base Summary 2015-16'!E144="[Enter service]"),"",'Base Summary 2015-16'!E144)</f>
        <v/>
      </c>
      <c r="F145" s="70" t="str">
        <f>IF(OR('Base Summary 2015-16'!F144="",'Base Summary 2015-16'!F144="[Select]"),"",'Base Summary 2015-16'!F144)</f>
        <v/>
      </c>
      <c r="G145" s="15"/>
      <c r="H145" s="268"/>
      <c r="I145" s="268"/>
      <c r="J145" s="268"/>
      <c r="K145" s="268"/>
      <c r="L145" s="268"/>
      <c r="M145" s="268"/>
      <c r="N145" s="268"/>
      <c r="O145" s="268"/>
      <c r="P145" s="268"/>
      <c r="Q145" s="269"/>
      <c r="R145" s="270"/>
      <c r="S145" s="76">
        <f t="shared" si="3"/>
        <v>0</v>
      </c>
      <c r="T145" s="17"/>
    </row>
    <row r="146" spans="1:20" ht="12" customHeight="1" x14ac:dyDescent="0.2">
      <c r="A146" s="6"/>
      <c r="B146" s="6"/>
      <c r="C146" s="13"/>
      <c r="D146" s="19">
        <f t="shared" si="4"/>
        <v>135</v>
      </c>
      <c r="E146" s="69" t="str">
        <f>IF(OR('Base Summary 2015-16'!E145="",'Base Summary 2015-16'!E145="[Enter service]"),"",'Base Summary 2015-16'!E145)</f>
        <v/>
      </c>
      <c r="F146" s="70" t="str">
        <f>IF(OR('Base Summary 2015-16'!F145="",'Base Summary 2015-16'!F145="[Select]"),"",'Base Summary 2015-16'!F145)</f>
        <v/>
      </c>
      <c r="G146" s="15"/>
      <c r="H146" s="268"/>
      <c r="I146" s="268"/>
      <c r="J146" s="268"/>
      <c r="K146" s="268"/>
      <c r="L146" s="268"/>
      <c r="M146" s="268"/>
      <c r="N146" s="268"/>
      <c r="O146" s="268"/>
      <c r="P146" s="268"/>
      <c r="Q146" s="269"/>
      <c r="R146" s="270"/>
      <c r="S146" s="76">
        <f t="shared" si="3"/>
        <v>0</v>
      </c>
      <c r="T146" s="17"/>
    </row>
    <row r="147" spans="1:20" ht="12" customHeight="1" x14ac:dyDescent="0.2">
      <c r="A147" s="6"/>
      <c r="B147" s="6"/>
      <c r="C147" s="13"/>
      <c r="D147" s="19">
        <f t="shared" si="4"/>
        <v>136</v>
      </c>
      <c r="E147" s="69" t="str">
        <f>IF(OR('Base Summary 2015-16'!E146="",'Base Summary 2015-16'!E146="[Enter service]"),"",'Base Summary 2015-16'!E146)</f>
        <v/>
      </c>
      <c r="F147" s="70" t="str">
        <f>IF(OR('Base Summary 2015-16'!F146="",'Base Summary 2015-16'!F146="[Select]"),"",'Base Summary 2015-16'!F146)</f>
        <v/>
      </c>
      <c r="G147" s="15"/>
      <c r="H147" s="268"/>
      <c r="I147" s="268"/>
      <c r="J147" s="268"/>
      <c r="K147" s="268"/>
      <c r="L147" s="268"/>
      <c r="M147" s="268"/>
      <c r="N147" s="268"/>
      <c r="O147" s="268"/>
      <c r="P147" s="268"/>
      <c r="Q147" s="269"/>
      <c r="R147" s="270"/>
      <c r="S147" s="76">
        <f t="shared" si="3"/>
        <v>0</v>
      </c>
      <c r="T147" s="17"/>
    </row>
    <row r="148" spans="1:20" ht="12" customHeight="1" x14ac:dyDescent="0.2">
      <c r="A148" s="6"/>
      <c r="B148" s="6"/>
      <c r="C148" s="13"/>
      <c r="D148" s="19">
        <f t="shared" si="4"/>
        <v>137</v>
      </c>
      <c r="E148" s="69" t="str">
        <f>IF(OR('Base Summary 2015-16'!E147="",'Base Summary 2015-16'!E147="[Enter service]"),"",'Base Summary 2015-16'!E147)</f>
        <v/>
      </c>
      <c r="F148" s="70" t="str">
        <f>IF(OR('Base Summary 2015-16'!F147="",'Base Summary 2015-16'!F147="[Select]"),"",'Base Summary 2015-16'!F147)</f>
        <v/>
      </c>
      <c r="G148" s="15"/>
      <c r="H148" s="268"/>
      <c r="I148" s="268"/>
      <c r="J148" s="268"/>
      <c r="K148" s="268"/>
      <c r="L148" s="268"/>
      <c r="M148" s="268"/>
      <c r="N148" s="268"/>
      <c r="O148" s="268"/>
      <c r="P148" s="268"/>
      <c r="Q148" s="269"/>
      <c r="R148" s="270"/>
      <c r="S148" s="76">
        <f t="shared" si="3"/>
        <v>0</v>
      </c>
      <c r="T148" s="17"/>
    </row>
    <row r="149" spans="1:20" ht="12" customHeight="1" x14ac:dyDescent="0.2">
      <c r="A149" s="6"/>
      <c r="B149" s="6"/>
      <c r="C149" s="13"/>
      <c r="D149" s="19">
        <f t="shared" si="4"/>
        <v>138</v>
      </c>
      <c r="E149" s="69" t="str">
        <f>IF(OR('Base Summary 2015-16'!E148="",'Base Summary 2015-16'!E148="[Enter service]"),"",'Base Summary 2015-16'!E148)</f>
        <v/>
      </c>
      <c r="F149" s="70" t="str">
        <f>IF(OR('Base Summary 2015-16'!F148="",'Base Summary 2015-16'!F148="[Select]"),"",'Base Summary 2015-16'!F148)</f>
        <v/>
      </c>
      <c r="G149" s="15"/>
      <c r="H149" s="268"/>
      <c r="I149" s="268"/>
      <c r="J149" s="268"/>
      <c r="K149" s="268"/>
      <c r="L149" s="268"/>
      <c r="M149" s="268"/>
      <c r="N149" s="268"/>
      <c r="O149" s="268"/>
      <c r="P149" s="268"/>
      <c r="Q149" s="269"/>
      <c r="R149" s="270"/>
      <c r="S149" s="76">
        <f t="shared" si="3"/>
        <v>0</v>
      </c>
      <c r="T149" s="17"/>
    </row>
    <row r="150" spans="1:20" ht="12" customHeight="1" x14ac:dyDescent="0.2">
      <c r="A150" s="6"/>
      <c r="B150" s="6"/>
      <c r="C150" s="13"/>
      <c r="D150" s="19">
        <f t="shared" si="4"/>
        <v>139</v>
      </c>
      <c r="E150" s="69" t="str">
        <f>IF(OR('Base Summary 2015-16'!E149="",'Base Summary 2015-16'!E149="[Enter service]"),"",'Base Summary 2015-16'!E149)</f>
        <v/>
      </c>
      <c r="F150" s="70" t="str">
        <f>IF(OR('Base Summary 2015-16'!F149="",'Base Summary 2015-16'!F149="[Select]"),"",'Base Summary 2015-16'!F149)</f>
        <v/>
      </c>
      <c r="G150" s="15"/>
      <c r="H150" s="268"/>
      <c r="I150" s="268"/>
      <c r="J150" s="268"/>
      <c r="K150" s="268"/>
      <c r="L150" s="268"/>
      <c r="M150" s="268"/>
      <c r="N150" s="268"/>
      <c r="O150" s="268"/>
      <c r="P150" s="268"/>
      <c r="Q150" s="269"/>
      <c r="R150" s="270"/>
      <c r="S150" s="76">
        <f t="shared" si="3"/>
        <v>0</v>
      </c>
      <c r="T150" s="17"/>
    </row>
    <row r="151" spans="1:20" ht="12" customHeight="1" x14ac:dyDescent="0.2">
      <c r="A151" s="6"/>
      <c r="B151" s="6"/>
      <c r="C151" s="13"/>
      <c r="D151" s="19">
        <f t="shared" si="4"/>
        <v>140</v>
      </c>
      <c r="E151" s="69" t="str">
        <f>IF(OR('Base Summary 2015-16'!E150="",'Base Summary 2015-16'!E150="[Enter service]"),"",'Base Summary 2015-16'!E150)</f>
        <v/>
      </c>
      <c r="F151" s="70" t="str">
        <f>IF(OR('Base Summary 2015-16'!F150="",'Base Summary 2015-16'!F150="[Select]"),"",'Base Summary 2015-16'!F150)</f>
        <v/>
      </c>
      <c r="G151" s="15"/>
      <c r="H151" s="268"/>
      <c r="I151" s="268"/>
      <c r="J151" s="268"/>
      <c r="K151" s="268"/>
      <c r="L151" s="268"/>
      <c r="M151" s="268"/>
      <c r="N151" s="268"/>
      <c r="O151" s="268"/>
      <c r="P151" s="268"/>
      <c r="Q151" s="269"/>
      <c r="R151" s="270"/>
      <c r="S151" s="76">
        <f t="shared" si="3"/>
        <v>0</v>
      </c>
      <c r="T151" s="17"/>
    </row>
    <row r="152" spans="1:20" ht="12" customHeight="1" thickBot="1" x14ac:dyDescent="0.25">
      <c r="A152" s="6"/>
      <c r="B152" s="6"/>
      <c r="C152" s="13"/>
      <c r="D152" s="14"/>
      <c r="E152" s="77" t="s">
        <v>91</v>
      </c>
      <c r="F152" s="78"/>
      <c r="G152" s="15"/>
      <c r="H152" s="271"/>
      <c r="I152" s="271"/>
      <c r="J152" s="271"/>
      <c r="K152" s="271"/>
      <c r="L152" s="271"/>
      <c r="M152" s="271"/>
      <c r="N152" s="271"/>
      <c r="O152" s="271"/>
      <c r="P152" s="271"/>
      <c r="Q152" s="272"/>
      <c r="R152" s="273"/>
      <c r="S152" s="76">
        <f t="shared" si="3"/>
        <v>0</v>
      </c>
      <c r="T152" s="17"/>
    </row>
    <row r="153" spans="1:20" s="28" customFormat="1" ht="12" customHeight="1" thickTop="1" x14ac:dyDescent="0.2">
      <c r="A153" s="23"/>
      <c r="B153" s="23"/>
      <c r="C153" s="24"/>
      <c r="D153" s="14"/>
      <c r="E153" s="50" t="s">
        <v>90</v>
      </c>
      <c r="F153" s="51"/>
      <c r="G153" s="15"/>
      <c r="H153" s="274">
        <f t="shared" ref="H153:Q153" si="5">+SUM(H12:H152)</f>
        <v>-6702928</v>
      </c>
      <c r="I153" s="274">
        <f t="shared" si="5"/>
        <v>-15910666.970000001</v>
      </c>
      <c r="J153" s="274">
        <f t="shared" si="5"/>
        <v>-17314418</v>
      </c>
      <c r="K153" s="274">
        <f t="shared" si="5"/>
        <v>-2619980</v>
      </c>
      <c r="L153" s="274">
        <f t="shared" si="5"/>
        <v>-34766142.579999998</v>
      </c>
      <c r="M153" s="274">
        <f t="shared" si="5"/>
        <v>-6151909</v>
      </c>
      <c r="N153" s="274">
        <f t="shared" si="5"/>
        <v>0</v>
      </c>
      <c r="O153" s="274">
        <f t="shared" si="5"/>
        <v>-30686507</v>
      </c>
      <c r="P153" s="274">
        <f t="shared" si="5"/>
        <v>-40000000</v>
      </c>
      <c r="Q153" s="274">
        <f t="shared" si="5"/>
        <v>-61534690</v>
      </c>
      <c r="R153" s="275">
        <f>'Base Summary 2015-16'!J153</f>
        <v>-190633271</v>
      </c>
      <c r="S153" s="276">
        <f>SUM(H153:R153)</f>
        <v>-406320512.55000001</v>
      </c>
      <c r="T153" s="27"/>
    </row>
    <row r="154" spans="1:20" ht="12.6" customHeight="1" thickBot="1" x14ac:dyDescent="0.25">
      <c r="A154" s="6"/>
      <c r="B154" s="6"/>
      <c r="C154" s="32"/>
      <c r="D154" s="33"/>
      <c r="E154" s="34"/>
      <c r="F154" s="35"/>
      <c r="G154" s="35"/>
      <c r="H154" s="35"/>
      <c r="I154" s="128"/>
      <c r="J154" s="128"/>
      <c r="K154" s="128"/>
      <c r="L154" s="128"/>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x14ac:dyDescent="0.2">
      <c r="F157" s="3"/>
      <c r="G157" s="3"/>
      <c r="H157" s="3"/>
      <c r="I157" s="3"/>
      <c r="J157" s="3"/>
      <c r="K157" s="3"/>
      <c r="L157" s="3"/>
      <c r="S157" s="6"/>
    </row>
    <row r="158" spans="1:20" x14ac:dyDescent="0.2">
      <c r="F158" s="3"/>
      <c r="G158" s="3"/>
      <c r="H158" s="3"/>
      <c r="I158" s="3"/>
      <c r="J158" s="3"/>
      <c r="K158" s="3"/>
      <c r="L158" s="3"/>
    </row>
    <row r="159" spans="1:20" x14ac:dyDescent="0.2">
      <c r="F159" s="3"/>
      <c r="G159" s="3"/>
      <c r="H159" s="3"/>
      <c r="I159" s="3"/>
      <c r="J159" s="3"/>
      <c r="K159" s="3"/>
      <c r="L159" s="3"/>
    </row>
    <row r="160" spans="1:20" x14ac:dyDescent="0.2">
      <c r="F160" s="3"/>
      <c r="G160" s="3"/>
      <c r="H160" s="3"/>
      <c r="I160" s="3"/>
      <c r="J160" s="3"/>
      <c r="K160" s="3"/>
      <c r="L160" s="3"/>
    </row>
    <row r="161" spans="6:12" x14ac:dyDescent="0.2">
      <c r="F161" s="3"/>
      <c r="G161" s="3"/>
      <c r="H161" s="3"/>
      <c r="I161" s="3"/>
      <c r="J161" s="3"/>
      <c r="K161" s="3"/>
      <c r="L161" s="3"/>
    </row>
    <row r="162" spans="6:12" x14ac:dyDescent="0.2">
      <c r="F162" s="3"/>
      <c r="G162" s="3"/>
      <c r="H162" s="3"/>
      <c r="I162" s="3"/>
      <c r="J162" s="3"/>
      <c r="K162" s="3"/>
      <c r="L162" s="3"/>
    </row>
    <row r="163" spans="6:12" x14ac:dyDescent="0.2">
      <c r="F163" s="3"/>
      <c r="G163" s="3"/>
      <c r="H163" s="3"/>
      <c r="I163" s="3"/>
      <c r="J163" s="3"/>
      <c r="K163" s="3"/>
      <c r="L163" s="3"/>
    </row>
    <row r="164" spans="6:12" x14ac:dyDescent="0.2">
      <c r="F164" s="3"/>
      <c r="G164" s="3"/>
      <c r="H164" s="3"/>
      <c r="I164" s="3"/>
      <c r="J164" s="3"/>
      <c r="K164" s="3"/>
      <c r="L164" s="3"/>
    </row>
    <row r="165" spans="6:12" x14ac:dyDescent="0.2">
      <c r="F165" s="3"/>
      <c r="G165" s="3"/>
      <c r="H165" s="3"/>
      <c r="I165" s="3"/>
      <c r="J165" s="3"/>
      <c r="K165" s="3"/>
      <c r="L165" s="3"/>
    </row>
    <row r="166" spans="6:12" x14ac:dyDescent="0.2">
      <c r="F166" s="3"/>
      <c r="G166" s="3"/>
      <c r="H166" s="3"/>
      <c r="I166" s="3"/>
      <c r="J166" s="3"/>
      <c r="K166" s="3"/>
      <c r="L166" s="3"/>
    </row>
    <row r="167" spans="6:12" x14ac:dyDescent="0.2">
      <c r="F167" s="3"/>
      <c r="G167" s="3"/>
      <c r="H167" s="3"/>
      <c r="I167" s="3"/>
      <c r="J167" s="3"/>
      <c r="K167" s="3"/>
      <c r="L167" s="3"/>
    </row>
    <row r="168" spans="6:12" x14ac:dyDescent="0.2">
      <c r="F168" s="3"/>
      <c r="G168" s="3"/>
      <c r="H168" s="3"/>
      <c r="I168" s="3"/>
      <c r="J168" s="3"/>
      <c r="K168" s="3"/>
      <c r="L168" s="3"/>
    </row>
    <row r="169" spans="6:12" x14ac:dyDescent="0.2">
      <c r="F169" s="3"/>
      <c r="G169" s="3"/>
      <c r="H169" s="3"/>
      <c r="I169" s="3"/>
      <c r="J169" s="3"/>
      <c r="K169" s="3"/>
      <c r="L169" s="3"/>
    </row>
    <row r="170" spans="6:12" x14ac:dyDescent="0.2">
      <c r="F170" s="3"/>
      <c r="G170" s="3"/>
      <c r="H170" s="3"/>
      <c r="I170" s="3"/>
      <c r="J170" s="3"/>
      <c r="K170" s="3"/>
      <c r="L170" s="3"/>
    </row>
    <row r="171" spans="6:12" x14ac:dyDescent="0.2">
      <c r="F171" s="3"/>
      <c r="G171" s="3"/>
      <c r="H171" s="3"/>
      <c r="I171" s="3"/>
      <c r="J171" s="3"/>
      <c r="K171" s="3"/>
      <c r="L171" s="3"/>
    </row>
    <row r="172" spans="6:12" x14ac:dyDescent="0.2">
      <c r="F172" s="3"/>
      <c r="G172" s="3"/>
      <c r="H172" s="3"/>
      <c r="I172" s="3"/>
      <c r="J172" s="3"/>
      <c r="K172" s="3"/>
      <c r="L172" s="3"/>
    </row>
    <row r="173" spans="6:12" x14ac:dyDescent="0.2">
      <c r="F173" s="3"/>
      <c r="G173" s="3"/>
      <c r="H173" s="3"/>
      <c r="I173" s="3"/>
      <c r="J173" s="3"/>
      <c r="K173" s="3"/>
      <c r="L173" s="3"/>
    </row>
    <row r="174" spans="6:12" x14ac:dyDescent="0.2">
      <c r="F174" s="3"/>
      <c r="G174" s="3"/>
      <c r="H174" s="3"/>
      <c r="I174" s="3"/>
      <c r="J174" s="3"/>
      <c r="K174" s="3"/>
      <c r="L174" s="3"/>
    </row>
    <row r="175" spans="6:12" x14ac:dyDescent="0.2">
      <c r="F175" s="3"/>
      <c r="G175" s="3"/>
      <c r="H175" s="3"/>
      <c r="I175" s="3"/>
      <c r="J175" s="3"/>
      <c r="K175" s="3"/>
      <c r="L175" s="3"/>
    </row>
    <row r="176" spans="6:12" x14ac:dyDescent="0.2">
      <c r="F176" s="3"/>
      <c r="G176" s="3"/>
      <c r="H176" s="3"/>
      <c r="I176" s="3"/>
      <c r="J176" s="3"/>
      <c r="K176" s="3"/>
      <c r="L176" s="3"/>
    </row>
    <row r="177" spans="6:12" x14ac:dyDescent="0.2">
      <c r="F177" s="3"/>
      <c r="G177" s="3"/>
      <c r="H177" s="3"/>
      <c r="I177" s="3"/>
      <c r="J177" s="3"/>
      <c r="K177" s="3"/>
      <c r="L177" s="3"/>
    </row>
    <row r="178" spans="6:12" x14ac:dyDescent="0.2">
      <c r="F178" s="3"/>
      <c r="G178" s="3"/>
      <c r="H178" s="3"/>
      <c r="I178" s="3"/>
      <c r="J178" s="3"/>
      <c r="K178" s="3"/>
      <c r="L178" s="3"/>
    </row>
    <row r="179" spans="6:12" x14ac:dyDescent="0.2">
      <c r="F179" s="3"/>
      <c r="G179" s="3"/>
      <c r="H179" s="3"/>
      <c r="I179" s="3"/>
      <c r="J179" s="3"/>
      <c r="K179" s="3"/>
      <c r="L179" s="3"/>
    </row>
    <row r="180" spans="6:12" x14ac:dyDescent="0.2">
      <c r="F180" s="3"/>
      <c r="G180" s="3"/>
      <c r="H180" s="3"/>
      <c r="I180" s="3"/>
      <c r="J180" s="3"/>
      <c r="K180" s="3"/>
      <c r="L180" s="3"/>
    </row>
    <row r="181" spans="6:12" x14ac:dyDescent="0.2">
      <c r="F181" s="3"/>
      <c r="G181" s="3"/>
      <c r="H181" s="3"/>
      <c r="I181" s="3"/>
      <c r="J181" s="3"/>
      <c r="K181" s="3"/>
      <c r="L181" s="3"/>
    </row>
    <row r="182" spans="6:12" x14ac:dyDescent="0.2">
      <c r="F182" s="3"/>
      <c r="G182" s="3"/>
      <c r="H182" s="3"/>
      <c r="I182" s="3"/>
      <c r="J182" s="3"/>
      <c r="K182" s="3"/>
      <c r="L182" s="3"/>
    </row>
    <row r="183" spans="6:12" x14ac:dyDescent="0.2">
      <c r="F183" s="3"/>
      <c r="G183" s="3"/>
      <c r="H183" s="3"/>
      <c r="I183" s="3"/>
      <c r="J183" s="3"/>
      <c r="K183" s="3"/>
      <c r="L183" s="3"/>
    </row>
    <row r="184" spans="6:12" x14ac:dyDescent="0.2">
      <c r="F184" s="3"/>
      <c r="G184" s="3"/>
      <c r="H184" s="3"/>
      <c r="I184" s="3"/>
      <c r="J184" s="3"/>
      <c r="K184" s="3"/>
      <c r="L184" s="3"/>
    </row>
    <row r="248"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47" priority="1" operator="equal">
      <formula>"OK"</formula>
    </cfRule>
    <cfRule type="cellIs" dxfId="46" priority="2" operator="equal">
      <formula>"ISSUE"</formula>
    </cfRule>
  </conditionalFormatting>
  <pageMargins left="0.23622047244094491" right="0.23622047244094491" top="0.74803149606299213" bottom="0.74803149606299213" header="0.31496062992125984" footer="0.31496062992125984"/>
  <pageSetup paperSize="8" scale="69" fitToHeight="2"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1"/>
  <sheetViews>
    <sheetView zoomScale="80" zoomScaleNormal="80" zoomScalePageLayoutView="80" workbookViewId="0">
      <pane xSplit="5" ySplit="10" topLeftCell="F146" activePane="bottomRight" state="frozen"/>
      <selection activeCell="F10" sqref="F10"/>
      <selection pane="topRight" activeCell="F10" sqref="F10"/>
      <selection pane="bottomLeft" activeCell="F10" sqref="F10"/>
      <selection pane="bottomRight" activeCell="S150" sqref="S150"/>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213</v>
      </c>
      <c r="C2" s="49"/>
      <c r="F2" s="14"/>
    </row>
    <row r="3" spans="1:13" ht="16.350000000000001" customHeight="1" x14ac:dyDescent="0.25">
      <c r="B3" s="43" t="str">
        <f>'Revenue - Base - OPTIONAL'!B3</f>
        <v>Casey (C)</v>
      </c>
      <c r="C3" s="49"/>
      <c r="F3" s="6"/>
      <c r="G3" s="6"/>
      <c r="K3" s="8"/>
    </row>
    <row r="4" spans="1:13" ht="13.5" thickBot="1" x14ac:dyDescent="0.25">
      <c r="B4" s="645"/>
      <c r="C4" s="645"/>
      <c r="D4" s="645"/>
      <c r="E4" s="645"/>
    </row>
    <row r="5" spans="1:13" ht="10.5" customHeight="1" x14ac:dyDescent="0.2">
      <c r="C5" s="9"/>
      <c r="D5" s="10"/>
      <c r="E5" s="10"/>
      <c r="F5" s="11"/>
      <c r="G5" s="127"/>
      <c r="H5" s="10"/>
      <c r="I5" s="10"/>
      <c r="J5" s="10"/>
      <c r="K5" s="10"/>
      <c r="L5" s="10"/>
      <c r="M5" s="47"/>
    </row>
    <row r="6" spans="1:13" ht="13.5" customHeight="1" x14ac:dyDescent="0.2">
      <c r="C6" s="13"/>
      <c r="D6" s="45"/>
      <c r="E6" s="46"/>
      <c r="H6" s="651" t="s">
        <v>71</v>
      </c>
      <c r="I6" s="652"/>
      <c r="J6" s="652"/>
      <c r="K6" s="652"/>
      <c r="L6" s="653"/>
      <c r="M6" s="31"/>
    </row>
    <row r="7" spans="1:13" ht="6.75" customHeight="1" x14ac:dyDescent="0.2">
      <c r="C7" s="13"/>
      <c r="D7" s="14"/>
      <c r="E7" s="29"/>
      <c r="F7" s="26"/>
      <c r="G7" s="26"/>
      <c r="H7" s="25"/>
      <c r="I7" s="30"/>
      <c r="J7" s="30"/>
      <c r="K7" s="30"/>
      <c r="L7" s="30"/>
      <c r="M7" s="31"/>
    </row>
    <row r="8" spans="1:13" ht="25.5" x14ac:dyDescent="0.2">
      <c r="C8" s="13"/>
      <c r="D8" s="14"/>
      <c r="E8" s="65" t="s">
        <v>99</v>
      </c>
      <c r="F8" s="329" t="s">
        <v>122</v>
      </c>
      <c r="G8" s="26"/>
      <c r="H8" s="329" t="s">
        <v>79</v>
      </c>
      <c r="I8" s="329" t="s">
        <v>80</v>
      </c>
      <c r="J8" s="329" t="s">
        <v>81</v>
      </c>
      <c r="K8" s="65" t="s">
        <v>82</v>
      </c>
      <c r="L8" s="112" t="s">
        <v>83</v>
      </c>
      <c r="M8" s="31"/>
    </row>
    <row r="9" spans="1:13" x14ac:dyDescent="0.2">
      <c r="C9" s="13"/>
      <c r="D9" s="14"/>
      <c r="E9" s="56"/>
      <c r="F9" s="159"/>
      <c r="G9" s="26"/>
      <c r="H9" s="159" t="s">
        <v>178</v>
      </c>
      <c r="I9" s="159" t="s">
        <v>178</v>
      </c>
      <c r="J9" s="159" t="s">
        <v>178</v>
      </c>
      <c r="K9" s="159" t="s">
        <v>178</v>
      </c>
      <c r="L9" s="159" t="s">
        <v>178</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Base - OPTIONAL'!D12</f>
        <v>1</v>
      </c>
      <c r="E11" s="69" t="s">
        <v>318</v>
      </c>
      <c r="F11" s="70" t="s">
        <v>437</v>
      </c>
      <c r="G11" s="26"/>
      <c r="H11" s="75">
        <v>176899.78</v>
      </c>
      <c r="I11" s="75">
        <v>-75530</v>
      </c>
      <c r="J11" s="75">
        <v>0</v>
      </c>
      <c r="K11" s="75">
        <v>7550</v>
      </c>
      <c r="L11" s="72">
        <f t="shared" ref="L11:L114" si="0">SUM(H11:K11)</f>
        <v>108919.78</v>
      </c>
      <c r="M11" s="31"/>
    </row>
    <row r="12" spans="1:13" ht="12" customHeight="1" x14ac:dyDescent="0.2">
      <c r="C12" s="13"/>
      <c r="D12" s="19">
        <f>'Revenue - Base - OPTIONAL'!D13</f>
        <v>2</v>
      </c>
      <c r="E12" s="69" t="s">
        <v>410</v>
      </c>
      <c r="F12" s="70" t="s">
        <v>437</v>
      </c>
      <c r="G12" s="26"/>
      <c r="H12" s="75">
        <v>0</v>
      </c>
      <c r="I12" s="75">
        <v>399000</v>
      </c>
      <c r="J12" s="75">
        <v>0</v>
      </c>
      <c r="K12" s="75">
        <v>0</v>
      </c>
      <c r="L12" s="76">
        <f t="shared" si="0"/>
        <v>399000</v>
      </c>
      <c r="M12" s="31"/>
    </row>
    <row r="13" spans="1:13" ht="12" customHeight="1" x14ac:dyDescent="0.2">
      <c r="C13" s="13"/>
      <c r="D13" s="19">
        <f>'Revenue - Base - OPTIONAL'!D14</f>
        <v>3</v>
      </c>
      <c r="E13" s="69" t="s">
        <v>411</v>
      </c>
      <c r="F13" s="70" t="s">
        <v>437</v>
      </c>
      <c r="G13" s="26"/>
      <c r="H13" s="75">
        <v>704957</v>
      </c>
      <c r="I13" s="75">
        <v>481057</v>
      </c>
      <c r="J13" s="75">
        <v>0</v>
      </c>
      <c r="K13" s="75">
        <v>70718</v>
      </c>
      <c r="L13" s="76">
        <f t="shared" si="0"/>
        <v>1256732</v>
      </c>
      <c r="M13" s="31"/>
    </row>
    <row r="14" spans="1:13" ht="12" customHeight="1" x14ac:dyDescent="0.2">
      <c r="C14" s="13"/>
      <c r="D14" s="19">
        <f>'Revenue - Base - OPTIONAL'!D15</f>
        <v>4</v>
      </c>
      <c r="E14" s="69" t="s">
        <v>319</v>
      </c>
      <c r="F14" s="70" t="s">
        <v>438</v>
      </c>
      <c r="G14" s="26"/>
      <c r="H14" s="75">
        <v>530000</v>
      </c>
      <c r="I14" s="75">
        <v>122448</v>
      </c>
      <c r="J14" s="75">
        <v>0</v>
      </c>
      <c r="K14" s="75">
        <v>2700</v>
      </c>
      <c r="L14" s="76">
        <f t="shared" si="0"/>
        <v>655148</v>
      </c>
      <c r="M14" s="31"/>
    </row>
    <row r="15" spans="1:13" ht="12" customHeight="1" x14ac:dyDescent="0.2">
      <c r="C15" s="13"/>
      <c r="D15" s="19">
        <f>'Revenue - Base - OPTIONAL'!D16</f>
        <v>5</v>
      </c>
      <c r="E15" s="69" t="s">
        <v>320</v>
      </c>
      <c r="F15" s="70" t="s">
        <v>437</v>
      </c>
      <c r="G15" s="26"/>
      <c r="H15" s="75">
        <v>0</v>
      </c>
      <c r="I15" s="75">
        <v>56000</v>
      </c>
      <c r="J15" s="75">
        <v>0</v>
      </c>
      <c r="K15" s="75">
        <v>0</v>
      </c>
      <c r="L15" s="76">
        <f t="shared" si="0"/>
        <v>56000</v>
      </c>
      <c r="M15" s="31"/>
    </row>
    <row r="16" spans="1:13" ht="12" customHeight="1" x14ac:dyDescent="0.2">
      <c r="C16" s="13"/>
      <c r="D16" s="19">
        <f>'Revenue - Base - OPTIONAL'!D17</f>
        <v>6</v>
      </c>
      <c r="E16" s="69" t="s">
        <v>322</v>
      </c>
      <c r="F16" s="70" t="s">
        <v>438</v>
      </c>
      <c r="G16" s="26"/>
      <c r="H16" s="75">
        <v>605000</v>
      </c>
      <c r="I16" s="75">
        <v>181917</v>
      </c>
      <c r="J16" s="75">
        <v>0</v>
      </c>
      <c r="K16" s="75">
        <v>18975</v>
      </c>
      <c r="L16" s="76">
        <f t="shared" si="0"/>
        <v>805892</v>
      </c>
      <c r="M16" s="31"/>
    </row>
    <row r="17" spans="3:13" ht="12" customHeight="1" x14ac:dyDescent="0.2">
      <c r="C17" s="13"/>
      <c r="D17" s="19">
        <f>'Revenue - Base - OPTIONAL'!D18</f>
        <v>7</v>
      </c>
      <c r="E17" s="69" t="s">
        <v>412</v>
      </c>
      <c r="F17" s="70" t="s">
        <v>437</v>
      </c>
      <c r="G17" s="26"/>
      <c r="H17" s="75">
        <v>700272</v>
      </c>
      <c r="I17" s="75">
        <v>349936</v>
      </c>
      <c r="J17" s="75">
        <v>0</v>
      </c>
      <c r="K17" s="75">
        <v>3453330</v>
      </c>
      <c r="L17" s="76">
        <f t="shared" si="0"/>
        <v>4503538</v>
      </c>
      <c r="M17" s="31"/>
    </row>
    <row r="18" spans="3:13" ht="12" customHeight="1" x14ac:dyDescent="0.2">
      <c r="C18" s="13"/>
      <c r="D18" s="19">
        <f>'Revenue - Base - OPTIONAL'!D19</f>
        <v>8</v>
      </c>
      <c r="E18" s="69" t="s">
        <v>323</v>
      </c>
      <c r="F18" s="70" t="s">
        <v>439</v>
      </c>
      <c r="G18" s="26"/>
      <c r="H18" s="75">
        <v>776001</v>
      </c>
      <c r="I18" s="75">
        <v>-797491</v>
      </c>
      <c r="J18" s="75">
        <v>0</v>
      </c>
      <c r="K18" s="75">
        <v>21490</v>
      </c>
      <c r="L18" s="76">
        <f t="shared" si="0"/>
        <v>0</v>
      </c>
      <c r="M18" s="31"/>
    </row>
    <row r="19" spans="3:13" ht="12" customHeight="1" x14ac:dyDescent="0.2">
      <c r="C19" s="13"/>
      <c r="D19" s="19">
        <f>'Revenue - Base - OPTIONAL'!D20</f>
        <v>9</v>
      </c>
      <c r="E19" s="69" t="s">
        <v>324</v>
      </c>
      <c r="F19" s="70" t="s">
        <v>438</v>
      </c>
      <c r="G19" s="26"/>
      <c r="H19" s="75">
        <v>883000</v>
      </c>
      <c r="I19" s="75">
        <v>1050323</v>
      </c>
      <c r="J19" s="75">
        <v>0</v>
      </c>
      <c r="K19" s="75">
        <v>8864</v>
      </c>
      <c r="L19" s="76">
        <f t="shared" si="0"/>
        <v>1942187</v>
      </c>
      <c r="M19" s="31"/>
    </row>
    <row r="20" spans="3:13" ht="12" customHeight="1" x14ac:dyDescent="0.2">
      <c r="C20" s="13"/>
      <c r="D20" s="19">
        <f>'Revenue - Base - OPTIONAL'!D21</f>
        <v>10</v>
      </c>
      <c r="E20" s="69" t="s">
        <v>325</v>
      </c>
      <c r="F20" s="70" t="s">
        <v>438</v>
      </c>
      <c r="G20" s="26"/>
      <c r="H20" s="75">
        <v>433384.42</v>
      </c>
      <c r="I20" s="75">
        <v>28060</v>
      </c>
      <c r="J20" s="75">
        <v>0</v>
      </c>
      <c r="K20" s="75">
        <v>12000</v>
      </c>
      <c r="L20" s="76">
        <f t="shared" si="0"/>
        <v>473444.42</v>
      </c>
      <c r="M20" s="31"/>
    </row>
    <row r="21" spans="3:13" ht="12" customHeight="1" x14ac:dyDescent="0.2">
      <c r="C21" s="13"/>
      <c r="D21" s="19">
        <f>'Revenue - Base - OPTIONAL'!D22</f>
        <v>11</v>
      </c>
      <c r="E21" s="69" t="s">
        <v>326</v>
      </c>
      <c r="F21" s="70" t="s">
        <v>438</v>
      </c>
      <c r="G21" s="26"/>
      <c r="H21" s="75">
        <v>319510</v>
      </c>
      <c r="I21" s="75">
        <v>56668</v>
      </c>
      <c r="J21" s="75">
        <v>0</v>
      </c>
      <c r="K21" s="75">
        <v>12285</v>
      </c>
      <c r="L21" s="76">
        <f t="shared" si="0"/>
        <v>388463</v>
      </c>
      <c r="M21" s="31"/>
    </row>
    <row r="22" spans="3:13" ht="12" customHeight="1" x14ac:dyDescent="0.2">
      <c r="C22" s="13"/>
      <c r="D22" s="19">
        <f>'Revenue - Base - OPTIONAL'!D23</f>
        <v>12</v>
      </c>
      <c r="E22" s="69" t="s">
        <v>413</v>
      </c>
      <c r="F22" s="70" t="s">
        <v>437</v>
      </c>
      <c r="G22" s="26"/>
      <c r="H22" s="75">
        <v>102000</v>
      </c>
      <c r="I22" s="75">
        <v>644097</v>
      </c>
      <c r="J22" s="75">
        <v>0</v>
      </c>
      <c r="K22" s="75">
        <v>1769452</v>
      </c>
      <c r="L22" s="76">
        <f t="shared" si="0"/>
        <v>2515549</v>
      </c>
      <c r="M22" s="31"/>
    </row>
    <row r="23" spans="3:13" ht="12" customHeight="1" x14ac:dyDescent="0.2">
      <c r="C23" s="13"/>
      <c r="D23" s="19">
        <f>'Revenue - Base - OPTIONAL'!D24</f>
        <v>13</v>
      </c>
      <c r="E23" s="69" t="s">
        <v>327</v>
      </c>
      <c r="F23" s="70" t="s">
        <v>438</v>
      </c>
      <c r="G23" s="26"/>
      <c r="H23" s="75">
        <v>823145</v>
      </c>
      <c r="I23" s="75">
        <v>239363</v>
      </c>
      <c r="J23" s="75">
        <v>0</v>
      </c>
      <c r="K23" s="75">
        <v>10000</v>
      </c>
      <c r="L23" s="76">
        <f t="shared" si="0"/>
        <v>1072508</v>
      </c>
      <c r="M23" s="31"/>
    </row>
    <row r="24" spans="3:13" ht="12" customHeight="1" x14ac:dyDescent="0.2">
      <c r="C24" s="13"/>
      <c r="D24" s="19">
        <f>'Revenue - Base - OPTIONAL'!D25</f>
        <v>14</v>
      </c>
      <c r="E24" s="69" t="s">
        <v>328</v>
      </c>
      <c r="F24" s="70" t="s">
        <v>437</v>
      </c>
      <c r="G24" s="26"/>
      <c r="H24" s="75">
        <v>2497270</v>
      </c>
      <c r="I24" s="75">
        <v>700053</v>
      </c>
      <c r="J24" s="75">
        <v>0</v>
      </c>
      <c r="K24" s="75">
        <v>923431</v>
      </c>
      <c r="L24" s="76">
        <f t="shared" si="0"/>
        <v>4120754</v>
      </c>
      <c r="M24" s="31"/>
    </row>
    <row r="25" spans="3:13" ht="12" customHeight="1" x14ac:dyDescent="0.2">
      <c r="C25" s="13"/>
      <c r="D25" s="19">
        <f>'Revenue - Base - OPTIONAL'!D26</f>
        <v>15</v>
      </c>
      <c r="E25" s="69" t="s">
        <v>329</v>
      </c>
      <c r="F25" s="70" t="s">
        <v>439</v>
      </c>
      <c r="G25" s="26"/>
      <c r="H25" s="75">
        <v>466888</v>
      </c>
      <c r="I25" s="75">
        <v>97861</v>
      </c>
      <c r="J25" s="75">
        <v>0</v>
      </c>
      <c r="K25" s="75">
        <v>12843</v>
      </c>
      <c r="L25" s="76">
        <f t="shared" si="0"/>
        <v>577592</v>
      </c>
      <c r="M25" s="31"/>
    </row>
    <row r="26" spans="3:13" ht="12" customHeight="1" x14ac:dyDescent="0.2">
      <c r="C26" s="13"/>
      <c r="D26" s="19">
        <f>'Revenue - Base - OPTIONAL'!D27</f>
        <v>16</v>
      </c>
      <c r="E26" s="69" t="s">
        <v>414</v>
      </c>
      <c r="F26" s="70" t="s">
        <v>439</v>
      </c>
      <c r="G26" s="26"/>
      <c r="H26" s="75">
        <v>598602</v>
      </c>
      <c r="I26" s="75">
        <v>119106</v>
      </c>
      <c r="J26" s="75">
        <v>0</v>
      </c>
      <c r="K26" s="75">
        <v>71590</v>
      </c>
      <c r="L26" s="76">
        <f t="shared" si="0"/>
        <v>789298</v>
      </c>
      <c r="M26" s="31"/>
    </row>
    <row r="27" spans="3:13" ht="12" customHeight="1" x14ac:dyDescent="0.2">
      <c r="C27" s="13"/>
      <c r="D27" s="19">
        <f>'Revenue - Base - OPTIONAL'!D28</f>
        <v>17</v>
      </c>
      <c r="E27" s="69" t="s">
        <v>330</v>
      </c>
      <c r="F27" s="70" t="s">
        <v>437</v>
      </c>
      <c r="G27" s="26"/>
      <c r="H27" s="75">
        <v>661059</v>
      </c>
      <c r="I27" s="75">
        <v>233734</v>
      </c>
      <c r="J27" s="75">
        <v>0</v>
      </c>
      <c r="K27" s="75">
        <v>379281</v>
      </c>
      <c r="L27" s="76">
        <f t="shared" si="0"/>
        <v>1274074</v>
      </c>
      <c r="M27" s="31"/>
    </row>
    <row r="28" spans="3:13" ht="12" customHeight="1" x14ac:dyDescent="0.2">
      <c r="C28" s="13"/>
      <c r="D28" s="19">
        <f>'Revenue - Base - OPTIONAL'!D29</f>
        <v>18</v>
      </c>
      <c r="E28" s="69" t="s">
        <v>331</v>
      </c>
      <c r="F28" s="70" t="s">
        <v>439</v>
      </c>
      <c r="G28" s="26"/>
      <c r="H28" s="75">
        <v>563279</v>
      </c>
      <c r="I28" s="75">
        <v>100600</v>
      </c>
      <c r="J28" s="75">
        <v>0</v>
      </c>
      <c r="K28" s="75">
        <v>60441</v>
      </c>
      <c r="L28" s="76">
        <f t="shared" si="0"/>
        <v>724320</v>
      </c>
      <c r="M28" s="31"/>
    </row>
    <row r="29" spans="3:13" ht="12" customHeight="1" x14ac:dyDescent="0.2">
      <c r="C29" s="13"/>
      <c r="D29" s="19">
        <f>'Revenue - Base - OPTIONAL'!D30</f>
        <v>19</v>
      </c>
      <c r="E29" s="69" t="s">
        <v>332</v>
      </c>
      <c r="F29" s="70" t="s">
        <v>439</v>
      </c>
      <c r="G29" s="26"/>
      <c r="H29" s="75">
        <v>465695</v>
      </c>
      <c r="I29" s="75">
        <v>125139</v>
      </c>
      <c r="J29" s="75">
        <v>0</v>
      </c>
      <c r="K29" s="75">
        <v>100280</v>
      </c>
      <c r="L29" s="76">
        <f t="shared" si="0"/>
        <v>691114</v>
      </c>
      <c r="M29" s="31"/>
    </row>
    <row r="30" spans="3:13" ht="12" customHeight="1" x14ac:dyDescent="0.2">
      <c r="C30" s="13"/>
      <c r="D30" s="19">
        <f>'Revenue - Base - OPTIONAL'!D31</f>
        <v>20</v>
      </c>
      <c r="E30" s="69" t="s">
        <v>333</v>
      </c>
      <c r="F30" s="70" t="s">
        <v>438</v>
      </c>
      <c r="G30" s="26"/>
      <c r="H30" s="75">
        <v>486694</v>
      </c>
      <c r="I30" s="75">
        <v>60166</v>
      </c>
      <c r="J30" s="75">
        <v>0</v>
      </c>
      <c r="K30" s="75">
        <v>12752</v>
      </c>
      <c r="L30" s="76">
        <f t="shared" si="0"/>
        <v>559612</v>
      </c>
      <c r="M30" s="31"/>
    </row>
    <row r="31" spans="3:13" ht="12" customHeight="1" x14ac:dyDescent="0.2">
      <c r="C31" s="13"/>
      <c r="D31" s="19">
        <f>'Revenue - Base - OPTIONAL'!D32</f>
        <v>21</v>
      </c>
      <c r="E31" s="69" t="s">
        <v>334</v>
      </c>
      <c r="F31" s="70" t="s">
        <v>438</v>
      </c>
      <c r="G31" s="26"/>
      <c r="H31" s="75">
        <v>612760</v>
      </c>
      <c r="I31" s="75">
        <v>99910</v>
      </c>
      <c r="J31" s="75">
        <v>0</v>
      </c>
      <c r="K31" s="75">
        <v>9271</v>
      </c>
      <c r="L31" s="76">
        <f t="shared" si="0"/>
        <v>721941</v>
      </c>
      <c r="M31" s="31"/>
    </row>
    <row r="32" spans="3:13" ht="12" customHeight="1" x14ac:dyDescent="0.2">
      <c r="C32" s="13"/>
      <c r="D32" s="19">
        <f>'Revenue - Base - OPTIONAL'!D33</f>
        <v>22</v>
      </c>
      <c r="E32" s="69" t="s">
        <v>335</v>
      </c>
      <c r="F32" s="70" t="s">
        <v>437</v>
      </c>
      <c r="G32" s="26"/>
      <c r="H32" s="75">
        <v>229285</v>
      </c>
      <c r="I32" s="75">
        <v>8450</v>
      </c>
      <c r="J32" s="75">
        <v>0</v>
      </c>
      <c r="K32" s="75">
        <v>160160</v>
      </c>
      <c r="L32" s="76">
        <f t="shared" si="0"/>
        <v>397895</v>
      </c>
      <c r="M32" s="31"/>
    </row>
    <row r="33" spans="3:13" ht="12" customHeight="1" x14ac:dyDescent="0.2">
      <c r="C33" s="13"/>
      <c r="D33" s="19">
        <f>'Revenue - Base - OPTIONAL'!D34</f>
        <v>23</v>
      </c>
      <c r="E33" s="69" t="s">
        <v>440</v>
      </c>
      <c r="F33" s="70" t="s">
        <v>437</v>
      </c>
      <c r="G33" s="26"/>
      <c r="H33" s="75">
        <v>760010</v>
      </c>
      <c r="I33" s="75">
        <v>44000</v>
      </c>
      <c r="J33" s="75">
        <v>0</v>
      </c>
      <c r="K33" s="75">
        <v>77870</v>
      </c>
      <c r="L33" s="76">
        <f t="shared" si="0"/>
        <v>881880</v>
      </c>
      <c r="M33" s="31"/>
    </row>
    <row r="34" spans="3:13" ht="12" customHeight="1" x14ac:dyDescent="0.2">
      <c r="C34" s="13"/>
      <c r="D34" s="19">
        <f>'Revenue - Base - OPTIONAL'!D35</f>
        <v>24</v>
      </c>
      <c r="E34" s="69" t="s">
        <v>336</v>
      </c>
      <c r="F34" s="70" t="s">
        <v>438</v>
      </c>
      <c r="G34" s="26"/>
      <c r="H34" s="75">
        <v>790000</v>
      </c>
      <c r="I34" s="75">
        <v>569550</v>
      </c>
      <c r="J34" s="75">
        <v>0</v>
      </c>
      <c r="K34" s="75">
        <v>14980</v>
      </c>
      <c r="L34" s="76">
        <f t="shared" si="0"/>
        <v>1374530</v>
      </c>
      <c r="M34" s="31"/>
    </row>
    <row r="35" spans="3:13" ht="12" customHeight="1" x14ac:dyDescent="0.2">
      <c r="C35" s="13"/>
      <c r="D35" s="19">
        <f>'Revenue - Base - OPTIONAL'!D36</f>
        <v>25</v>
      </c>
      <c r="E35" s="69" t="s">
        <v>337</v>
      </c>
      <c r="F35" s="70" t="s">
        <v>438</v>
      </c>
      <c r="G35" s="26"/>
      <c r="H35" s="75">
        <v>382500</v>
      </c>
      <c r="I35" s="75">
        <v>149005</v>
      </c>
      <c r="J35" s="75">
        <v>0</v>
      </c>
      <c r="K35" s="75">
        <v>5150</v>
      </c>
      <c r="L35" s="76">
        <f t="shared" si="0"/>
        <v>536655</v>
      </c>
      <c r="M35" s="31"/>
    </row>
    <row r="36" spans="3:13" ht="12" customHeight="1" x14ac:dyDescent="0.2">
      <c r="C36" s="13"/>
      <c r="D36" s="19">
        <f>'Revenue - Base - OPTIONAL'!D37</f>
        <v>26</v>
      </c>
      <c r="E36" s="69" t="s">
        <v>338</v>
      </c>
      <c r="F36" s="70" t="s">
        <v>438</v>
      </c>
      <c r="G36" s="26"/>
      <c r="H36" s="75">
        <v>531345</v>
      </c>
      <c r="I36" s="75">
        <v>91000</v>
      </c>
      <c r="J36" s="75">
        <v>0</v>
      </c>
      <c r="K36" s="75">
        <v>15690</v>
      </c>
      <c r="L36" s="76">
        <f t="shared" si="0"/>
        <v>638035</v>
      </c>
      <c r="M36" s="31"/>
    </row>
    <row r="37" spans="3:13" ht="12" customHeight="1" x14ac:dyDescent="0.2">
      <c r="C37" s="13"/>
      <c r="D37" s="19">
        <f>'Revenue - Base - OPTIONAL'!D38</f>
        <v>27</v>
      </c>
      <c r="E37" s="69" t="s">
        <v>339</v>
      </c>
      <c r="F37" s="70" t="s">
        <v>439</v>
      </c>
      <c r="G37" s="26"/>
      <c r="H37" s="75">
        <v>2814172</v>
      </c>
      <c r="I37" s="75">
        <v>220884</v>
      </c>
      <c r="J37" s="75">
        <v>0</v>
      </c>
      <c r="K37" s="75">
        <v>44906</v>
      </c>
      <c r="L37" s="76">
        <f t="shared" si="0"/>
        <v>3079962</v>
      </c>
      <c r="M37" s="31"/>
    </row>
    <row r="38" spans="3:13" ht="12" customHeight="1" x14ac:dyDescent="0.2">
      <c r="C38" s="13"/>
      <c r="D38" s="19">
        <f>'Revenue - Base - OPTIONAL'!D39</f>
        <v>28</v>
      </c>
      <c r="E38" s="69" t="s">
        <v>340</v>
      </c>
      <c r="F38" s="70" t="s">
        <v>438</v>
      </c>
      <c r="G38" s="26"/>
      <c r="H38" s="75">
        <v>650000</v>
      </c>
      <c r="I38" s="75">
        <v>24800</v>
      </c>
      <c r="J38" s="75">
        <v>0</v>
      </c>
      <c r="K38" s="75">
        <v>2500</v>
      </c>
      <c r="L38" s="76">
        <f t="shared" si="0"/>
        <v>677300</v>
      </c>
      <c r="M38" s="31"/>
    </row>
    <row r="39" spans="3:13" ht="12" customHeight="1" x14ac:dyDescent="0.2">
      <c r="C39" s="13"/>
      <c r="D39" s="19">
        <f>'Revenue - Base - OPTIONAL'!D40</f>
        <v>29</v>
      </c>
      <c r="E39" s="69" t="s">
        <v>341</v>
      </c>
      <c r="F39" s="70" t="s">
        <v>438</v>
      </c>
      <c r="G39" s="26"/>
      <c r="H39" s="75">
        <v>346300</v>
      </c>
      <c r="I39" s="75">
        <v>521300</v>
      </c>
      <c r="J39" s="75">
        <v>0</v>
      </c>
      <c r="K39" s="75">
        <v>25000</v>
      </c>
      <c r="L39" s="76">
        <f t="shared" si="0"/>
        <v>892600</v>
      </c>
      <c r="M39" s="31"/>
    </row>
    <row r="40" spans="3:13" ht="12" customHeight="1" x14ac:dyDescent="0.2">
      <c r="C40" s="13"/>
      <c r="D40" s="19">
        <f>'Revenue - Base - OPTIONAL'!D41</f>
        <v>30</v>
      </c>
      <c r="E40" s="69" t="s">
        <v>342</v>
      </c>
      <c r="F40" s="70" t="s">
        <v>437</v>
      </c>
      <c r="G40" s="26"/>
      <c r="H40" s="75">
        <v>885065.83</v>
      </c>
      <c r="I40" s="75">
        <v>117875</v>
      </c>
      <c r="J40" s="75">
        <v>0</v>
      </c>
      <c r="K40" s="75">
        <v>96706</v>
      </c>
      <c r="L40" s="76">
        <f t="shared" si="0"/>
        <v>1099646.83</v>
      </c>
      <c r="M40" s="31"/>
    </row>
    <row r="41" spans="3:13" ht="12" customHeight="1" x14ac:dyDescent="0.2">
      <c r="C41" s="13"/>
      <c r="D41" s="19">
        <f>'Revenue - Base - OPTIONAL'!D42</f>
        <v>31</v>
      </c>
      <c r="E41" s="69" t="s">
        <v>343</v>
      </c>
      <c r="F41" s="70" t="s">
        <v>437</v>
      </c>
      <c r="G41" s="26"/>
      <c r="H41" s="75">
        <v>762946</v>
      </c>
      <c r="I41" s="75">
        <v>571211</v>
      </c>
      <c r="J41" s="75">
        <v>0</v>
      </c>
      <c r="K41" s="75">
        <v>32521</v>
      </c>
      <c r="L41" s="76">
        <f t="shared" si="0"/>
        <v>1366678</v>
      </c>
      <c r="M41" s="31"/>
    </row>
    <row r="42" spans="3:13" ht="12" customHeight="1" x14ac:dyDescent="0.2">
      <c r="C42" s="13"/>
      <c r="D42" s="19">
        <f>'Revenue - Base - OPTIONAL'!D43</f>
        <v>32</v>
      </c>
      <c r="E42" s="69" t="s">
        <v>344</v>
      </c>
      <c r="F42" s="70" t="s">
        <v>437</v>
      </c>
      <c r="G42" s="26"/>
      <c r="H42" s="75">
        <v>40000</v>
      </c>
      <c r="I42" s="75">
        <v>49075</v>
      </c>
      <c r="J42" s="75">
        <v>0</v>
      </c>
      <c r="K42" s="75">
        <v>25855</v>
      </c>
      <c r="L42" s="76">
        <f t="shared" si="0"/>
        <v>114930</v>
      </c>
      <c r="M42" s="31"/>
    </row>
    <row r="43" spans="3:13" ht="12" customHeight="1" x14ac:dyDescent="0.2">
      <c r="C43" s="13"/>
      <c r="D43" s="19">
        <f>'Revenue - Base - OPTIONAL'!D44</f>
        <v>33</v>
      </c>
      <c r="E43" s="69" t="s">
        <v>345</v>
      </c>
      <c r="F43" s="70" t="s">
        <v>438</v>
      </c>
      <c r="G43" s="26"/>
      <c r="H43" s="75">
        <v>246420</v>
      </c>
      <c r="I43" s="75">
        <v>49382</v>
      </c>
      <c r="J43" s="75">
        <v>0</v>
      </c>
      <c r="K43" s="75">
        <v>21588</v>
      </c>
      <c r="L43" s="76">
        <f t="shared" si="0"/>
        <v>317390</v>
      </c>
      <c r="M43" s="31"/>
    </row>
    <row r="44" spans="3:13" ht="12" customHeight="1" x14ac:dyDescent="0.2">
      <c r="C44" s="13"/>
      <c r="D44" s="19">
        <f>'Revenue - Base - OPTIONAL'!D45</f>
        <v>34</v>
      </c>
      <c r="E44" s="69" t="s">
        <v>346</v>
      </c>
      <c r="F44" s="70" t="s">
        <v>437</v>
      </c>
      <c r="G44" s="26"/>
      <c r="H44" s="75">
        <v>1537436</v>
      </c>
      <c r="I44" s="75">
        <v>5909442</v>
      </c>
      <c r="J44" s="75">
        <v>0</v>
      </c>
      <c r="K44" s="75">
        <v>131900</v>
      </c>
      <c r="L44" s="76">
        <f t="shared" si="0"/>
        <v>7578778</v>
      </c>
      <c r="M44" s="31"/>
    </row>
    <row r="45" spans="3:13" ht="12" customHeight="1" x14ac:dyDescent="0.2">
      <c r="C45" s="13"/>
      <c r="D45" s="19">
        <f>'Revenue - Base - OPTIONAL'!D46</f>
        <v>35</v>
      </c>
      <c r="E45" s="69" t="s">
        <v>415</v>
      </c>
      <c r="F45" s="70" t="s">
        <v>437</v>
      </c>
      <c r="G45" s="26"/>
      <c r="H45" s="75">
        <v>981941</v>
      </c>
      <c r="I45" s="75">
        <v>-184735</v>
      </c>
      <c r="J45" s="75">
        <v>0</v>
      </c>
      <c r="K45" s="75">
        <v>62119</v>
      </c>
      <c r="L45" s="76">
        <f t="shared" si="0"/>
        <v>859325</v>
      </c>
      <c r="M45" s="31"/>
    </row>
    <row r="46" spans="3:13" ht="12" customHeight="1" x14ac:dyDescent="0.2">
      <c r="C46" s="13"/>
      <c r="D46" s="19">
        <f>'Revenue - Base - OPTIONAL'!D47</f>
        <v>36</v>
      </c>
      <c r="E46" s="69" t="s">
        <v>347</v>
      </c>
      <c r="F46" s="70" t="s">
        <v>438</v>
      </c>
      <c r="G46" s="26"/>
      <c r="H46" s="75">
        <v>1712578</v>
      </c>
      <c r="I46" s="75">
        <v>834424</v>
      </c>
      <c r="J46" s="75">
        <v>0</v>
      </c>
      <c r="K46" s="75">
        <v>-194423</v>
      </c>
      <c r="L46" s="76">
        <f t="shared" si="0"/>
        <v>2352579</v>
      </c>
      <c r="M46" s="31"/>
    </row>
    <row r="47" spans="3:13" ht="12" customHeight="1" x14ac:dyDescent="0.2">
      <c r="C47" s="13"/>
      <c r="D47" s="19">
        <f>'Revenue - Base - OPTIONAL'!D48</f>
        <v>37</v>
      </c>
      <c r="E47" s="69" t="s">
        <v>348</v>
      </c>
      <c r="F47" s="70" t="s">
        <v>437</v>
      </c>
      <c r="G47" s="26"/>
      <c r="H47" s="75">
        <v>198874</v>
      </c>
      <c r="I47" s="75">
        <v>80543</v>
      </c>
      <c r="J47" s="75">
        <v>0</v>
      </c>
      <c r="K47" s="75">
        <v>2300</v>
      </c>
      <c r="L47" s="76">
        <f t="shared" si="0"/>
        <v>281717</v>
      </c>
      <c r="M47" s="31"/>
    </row>
    <row r="48" spans="3:13" ht="12" customHeight="1" x14ac:dyDescent="0.2">
      <c r="C48" s="13"/>
      <c r="D48" s="19">
        <f>'Revenue - Base - OPTIONAL'!D49</f>
        <v>38</v>
      </c>
      <c r="E48" s="69" t="s">
        <v>349</v>
      </c>
      <c r="F48" s="70" t="s">
        <v>438</v>
      </c>
      <c r="G48" s="26"/>
      <c r="H48" s="75">
        <v>1103282</v>
      </c>
      <c r="I48" s="75">
        <v>3569307</v>
      </c>
      <c r="J48" s="75">
        <v>0</v>
      </c>
      <c r="K48" s="75">
        <v>133826</v>
      </c>
      <c r="L48" s="76">
        <f t="shared" si="0"/>
        <v>4806415</v>
      </c>
      <c r="M48" s="31"/>
    </row>
    <row r="49" spans="3:13" ht="12" customHeight="1" x14ac:dyDescent="0.2">
      <c r="C49" s="13"/>
      <c r="D49" s="19">
        <f>'Revenue - Base - OPTIONAL'!D50</f>
        <v>39</v>
      </c>
      <c r="E49" s="69" t="s">
        <v>350</v>
      </c>
      <c r="F49" s="70" t="s">
        <v>437</v>
      </c>
      <c r="G49" s="26"/>
      <c r="H49" s="75">
        <v>77520</v>
      </c>
      <c r="I49" s="75">
        <v>7750</v>
      </c>
      <c r="J49" s="75">
        <v>0</v>
      </c>
      <c r="K49" s="75">
        <v>391400</v>
      </c>
      <c r="L49" s="76">
        <f t="shared" si="0"/>
        <v>476670</v>
      </c>
      <c r="M49" s="31"/>
    </row>
    <row r="50" spans="3:13" ht="12" customHeight="1" x14ac:dyDescent="0.2">
      <c r="C50" s="13"/>
      <c r="D50" s="19">
        <f>'Revenue - Base - OPTIONAL'!D51</f>
        <v>40</v>
      </c>
      <c r="E50" s="69" t="s">
        <v>416</v>
      </c>
      <c r="F50" s="70" t="s">
        <v>437</v>
      </c>
      <c r="G50" s="26"/>
      <c r="H50" s="75">
        <v>0</v>
      </c>
      <c r="I50" s="75">
        <v>0</v>
      </c>
      <c r="J50" s="75">
        <v>0</v>
      </c>
      <c r="K50" s="75">
        <v>2149293</v>
      </c>
      <c r="L50" s="76">
        <f t="shared" si="0"/>
        <v>2149293</v>
      </c>
      <c r="M50" s="31"/>
    </row>
    <row r="51" spans="3:13" ht="12" customHeight="1" x14ac:dyDescent="0.2">
      <c r="C51" s="13"/>
      <c r="D51" s="19">
        <f>'Revenue - Base - OPTIONAL'!D52</f>
        <v>41</v>
      </c>
      <c r="E51" s="69" t="s">
        <v>417</v>
      </c>
      <c r="F51" s="70" t="s">
        <v>437</v>
      </c>
      <c r="G51" s="26"/>
      <c r="H51" s="75">
        <v>898542</v>
      </c>
      <c r="I51" s="75">
        <v>213415</v>
      </c>
      <c r="J51" s="75">
        <v>0</v>
      </c>
      <c r="K51" s="75">
        <v>41401</v>
      </c>
      <c r="L51" s="76">
        <f t="shared" si="0"/>
        <v>1153358</v>
      </c>
      <c r="M51" s="31"/>
    </row>
    <row r="52" spans="3:13" ht="12" customHeight="1" x14ac:dyDescent="0.2">
      <c r="C52" s="13"/>
      <c r="D52" s="19">
        <f>'Revenue - Base - OPTIONAL'!D53</f>
        <v>42</v>
      </c>
      <c r="E52" s="69" t="s">
        <v>418</v>
      </c>
      <c r="F52" s="70" t="s">
        <v>437</v>
      </c>
      <c r="G52" s="26"/>
      <c r="H52" s="75">
        <v>460000</v>
      </c>
      <c r="I52" s="75">
        <v>29932</v>
      </c>
      <c r="J52" s="75">
        <v>0</v>
      </c>
      <c r="K52" s="75">
        <v>2700</v>
      </c>
      <c r="L52" s="76">
        <f t="shared" si="0"/>
        <v>492632</v>
      </c>
      <c r="M52" s="31"/>
    </row>
    <row r="53" spans="3:13" ht="12" customHeight="1" x14ac:dyDescent="0.2">
      <c r="C53" s="13"/>
      <c r="D53" s="19">
        <f>'Revenue - Base - OPTIONAL'!D54</f>
        <v>43</v>
      </c>
      <c r="E53" s="69" t="s">
        <v>351</v>
      </c>
      <c r="F53" s="70" t="s">
        <v>437</v>
      </c>
      <c r="G53" s="26"/>
      <c r="H53" s="75">
        <v>9707780.9600000009</v>
      </c>
      <c r="I53" s="75">
        <v>1586994.2</v>
      </c>
      <c r="J53" s="75">
        <v>0</v>
      </c>
      <c r="K53" s="75">
        <v>769565</v>
      </c>
      <c r="L53" s="76">
        <f t="shared" si="0"/>
        <v>12064340.16</v>
      </c>
      <c r="M53" s="31"/>
    </row>
    <row r="54" spans="3:13" ht="12" customHeight="1" x14ac:dyDescent="0.2">
      <c r="C54" s="13"/>
      <c r="D54" s="19">
        <f>'Revenue - Base - OPTIONAL'!D55</f>
        <v>44</v>
      </c>
      <c r="E54" s="69" t="s">
        <v>352</v>
      </c>
      <c r="F54" s="70" t="s">
        <v>438</v>
      </c>
      <c r="G54" s="26"/>
      <c r="H54" s="75">
        <v>1331543</v>
      </c>
      <c r="I54" s="75">
        <v>608015</v>
      </c>
      <c r="J54" s="75">
        <v>0</v>
      </c>
      <c r="K54" s="75">
        <v>26930</v>
      </c>
      <c r="L54" s="76">
        <f t="shared" si="0"/>
        <v>1966488</v>
      </c>
      <c r="M54" s="31"/>
    </row>
    <row r="55" spans="3:13" ht="12" customHeight="1" x14ac:dyDescent="0.2">
      <c r="C55" s="13"/>
      <c r="D55" s="19">
        <f>'Revenue - Base - OPTIONAL'!D56</f>
        <v>45</v>
      </c>
      <c r="E55" s="69" t="s">
        <v>353</v>
      </c>
      <c r="F55" s="70" t="s">
        <v>438</v>
      </c>
      <c r="G55" s="26"/>
      <c r="H55" s="75">
        <v>1162884</v>
      </c>
      <c r="I55" s="75">
        <v>694298</v>
      </c>
      <c r="J55" s="75">
        <v>0</v>
      </c>
      <c r="K55" s="75">
        <v>2115</v>
      </c>
      <c r="L55" s="76">
        <f t="shared" si="0"/>
        <v>1859297</v>
      </c>
      <c r="M55" s="31"/>
    </row>
    <row r="56" spans="3:13" ht="12" customHeight="1" x14ac:dyDescent="0.2">
      <c r="C56" s="13"/>
      <c r="D56" s="19">
        <f>'Revenue - Base - OPTIONAL'!D57</f>
        <v>46</v>
      </c>
      <c r="E56" s="69" t="s">
        <v>419</v>
      </c>
      <c r="F56" s="70" t="s">
        <v>439</v>
      </c>
      <c r="G56" s="26"/>
      <c r="H56" s="75">
        <v>259388</v>
      </c>
      <c r="I56" s="75">
        <v>-34310</v>
      </c>
      <c r="J56" s="75">
        <v>0</v>
      </c>
      <c r="K56" s="75">
        <v>9230</v>
      </c>
      <c r="L56" s="76">
        <f t="shared" si="0"/>
        <v>234308</v>
      </c>
      <c r="M56" s="31"/>
    </row>
    <row r="57" spans="3:13" ht="12" customHeight="1" x14ac:dyDescent="0.2">
      <c r="C57" s="13"/>
      <c r="D57" s="19">
        <f>'Revenue - Base - OPTIONAL'!D58</f>
        <v>47</v>
      </c>
      <c r="E57" s="69" t="s">
        <v>354</v>
      </c>
      <c r="F57" s="70" t="s">
        <v>438</v>
      </c>
      <c r="G57" s="26"/>
      <c r="H57" s="75">
        <v>380820</v>
      </c>
      <c r="I57" s="75">
        <v>-57083</v>
      </c>
      <c r="J57" s="75">
        <v>0</v>
      </c>
      <c r="K57" s="75">
        <v>12900</v>
      </c>
      <c r="L57" s="76">
        <f t="shared" si="0"/>
        <v>336637</v>
      </c>
      <c r="M57" s="31"/>
    </row>
    <row r="58" spans="3:13" ht="12" customHeight="1" x14ac:dyDescent="0.2">
      <c r="C58" s="13"/>
      <c r="D58" s="19">
        <f>'Revenue - Base - OPTIONAL'!D59</f>
        <v>48</v>
      </c>
      <c r="E58" s="69" t="s">
        <v>355</v>
      </c>
      <c r="F58" s="70" t="s">
        <v>437</v>
      </c>
      <c r="G58" s="26"/>
      <c r="H58" s="75">
        <v>12871416</v>
      </c>
      <c r="I58" s="75">
        <v>1711012</v>
      </c>
      <c r="J58" s="75">
        <v>0</v>
      </c>
      <c r="K58" s="75">
        <v>416588</v>
      </c>
      <c r="L58" s="76">
        <f t="shared" si="0"/>
        <v>14999016</v>
      </c>
      <c r="M58" s="31"/>
    </row>
    <row r="59" spans="3:13" ht="12" customHeight="1" x14ac:dyDescent="0.2">
      <c r="C59" s="13"/>
      <c r="D59" s="19">
        <f>'Revenue - Base - OPTIONAL'!D60</f>
        <v>49</v>
      </c>
      <c r="E59" s="69" t="s">
        <v>356</v>
      </c>
      <c r="F59" s="70" t="s">
        <v>437</v>
      </c>
      <c r="G59" s="26"/>
      <c r="H59" s="75">
        <v>506320</v>
      </c>
      <c r="I59" s="75">
        <v>542428</v>
      </c>
      <c r="J59" s="75">
        <v>0</v>
      </c>
      <c r="K59" s="75">
        <v>2622309</v>
      </c>
      <c r="L59" s="76">
        <f t="shared" si="0"/>
        <v>3671057</v>
      </c>
      <c r="M59" s="31"/>
    </row>
    <row r="60" spans="3:13" ht="12" customHeight="1" x14ac:dyDescent="0.2">
      <c r="C60" s="13"/>
      <c r="D60" s="19">
        <f>'Revenue - Base - OPTIONAL'!D61</f>
        <v>50</v>
      </c>
      <c r="E60" s="69" t="s">
        <v>420</v>
      </c>
      <c r="F60" s="70" t="s">
        <v>437</v>
      </c>
      <c r="G60" s="26"/>
      <c r="H60" s="75">
        <v>844334</v>
      </c>
      <c r="I60" s="75">
        <v>122163</v>
      </c>
      <c r="J60" s="75">
        <v>0</v>
      </c>
      <c r="K60" s="75">
        <v>13280</v>
      </c>
      <c r="L60" s="76">
        <f t="shared" si="0"/>
        <v>979777</v>
      </c>
      <c r="M60" s="31"/>
    </row>
    <row r="61" spans="3:13" ht="12" customHeight="1" x14ac:dyDescent="0.2">
      <c r="C61" s="13"/>
      <c r="D61" s="19">
        <f>'Revenue - Base - OPTIONAL'!D62</f>
        <v>51</v>
      </c>
      <c r="E61" s="69" t="s">
        <v>357</v>
      </c>
      <c r="F61" s="70" t="s">
        <v>437</v>
      </c>
      <c r="G61" s="26"/>
      <c r="H61" s="75">
        <v>805789</v>
      </c>
      <c r="I61" s="75">
        <v>576821</v>
      </c>
      <c r="J61" s="75">
        <v>0</v>
      </c>
      <c r="K61" s="75">
        <v>3059078</v>
      </c>
      <c r="L61" s="76">
        <f t="shared" si="0"/>
        <v>4441688</v>
      </c>
      <c r="M61" s="31"/>
    </row>
    <row r="62" spans="3:13" ht="12" customHeight="1" x14ac:dyDescent="0.2">
      <c r="C62" s="13"/>
      <c r="D62" s="19">
        <f>'Revenue - Base - OPTIONAL'!D63</f>
        <v>52</v>
      </c>
      <c r="E62" s="69" t="s">
        <v>358</v>
      </c>
      <c r="F62" s="70" t="s">
        <v>438</v>
      </c>
      <c r="G62" s="26"/>
      <c r="H62" s="75">
        <v>166987</v>
      </c>
      <c r="I62" s="75">
        <v>110600</v>
      </c>
      <c r="J62" s="75">
        <v>0</v>
      </c>
      <c r="K62" s="75">
        <v>9890</v>
      </c>
      <c r="L62" s="76">
        <f t="shared" si="0"/>
        <v>287477</v>
      </c>
      <c r="M62" s="31"/>
    </row>
    <row r="63" spans="3:13" ht="12" customHeight="1" x14ac:dyDescent="0.2">
      <c r="C63" s="13"/>
      <c r="D63" s="19">
        <f>'Revenue - Base - OPTIONAL'!D64</f>
        <v>53</v>
      </c>
      <c r="E63" s="69" t="s">
        <v>359</v>
      </c>
      <c r="F63" s="70" t="s">
        <v>437</v>
      </c>
      <c r="G63" s="26"/>
      <c r="H63" s="75">
        <v>0</v>
      </c>
      <c r="I63" s="75">
        <v>5183897</v>
      </c>
      <c r="J63" s="75">
        <v>0</v>
      </c>
      <c r="K63" s="75">
        <v>136100</v>
      </c>
      <c r="L63" s="76">
        <f t="shared" si="0"/>
        <v>5319997</v>
      </c>
      <c r="M63" s="31"/>
    </row>
    <row r="64" spans="3:13" ht="12" customHeight="1" x14ac:dyDescent="0.2">
      <c r="C64" s="13"/>
      <c r="D64" s="19">
        <f>'Revenue - Base - OPTIONAL'!D65</f>
        <v>54</v>
      </c>
      <c r="E64" s="69" t="s">
        <v>360</v>
      </c>
      <c r="F64" s="70" t="s">
        <v>437</v>
      </c>
      <c r="G64" s="26"/>
      <c r="H64" s="75">
        <v>1846065</v>
      </c>
      <c r="I64" s="75">
        <v>1056551</v>
      </c>
      <c r="J64" s="75">
        <v>0</v>
      </c>
      <c r="K64" s="75">
        <v>210360</v>
      </c>
      <c r="L64" s="76">
        <f t="shared" si="0"/>
        <v>3112976</v>
      </c>
      <c r="M64" s="31"/>
    </row>
    <row r="65" spans="3:13" ht="12" customHeight="1" x14ac:dyDescent="0.2">
      <c r="C65" s="13"/>
      <c r="D65" s="19">
        <f>'Revenue - Base - OPTIONAL'!D66</f>
        <v>55</v>
      </c>
      <c r="E65" s="69" t="s">
        <v>421</v>
      </c>
      <c r="F65" s="70" t="s">
        <v>438</v>
      </c>
      <c r="G65" s="26"/>
      <c r="H65" s="75">
        <v>335762</v>
      </c>
      <c r="I65" s="75">
        <v>-161384</v>
      </c>
      <c r="J65" s="75">
        <v>0</v>
      </c>
      <c r="K65" s="75">
        <v>67610</v>
      </c>
      <c r="L65" s="76">
        <f t="shared" si="0"/>
        <v>241988</v>
      </c>
      <c r="M65" s="31"/>
    </row>
    <row r="66" spans="3:13" ht="12" customHeight="1" x14ac:dyDescent="0.2">
      <c r="C66" s="13"/>
      <c r="D66" s="19">
        <f>'Revenue - Base - OPTIONAL'!D67</f>
        <v>56</v>
      </c>
      <c r="E66" s="69" t="s">
        <v>441</v>
      </c>
      <c r="F66" s="70" t="s">
        <v>438</v>
      </c>
      <c r="G66" s="26"/>
      <c r="H66" s="75">
        <v>500000</v>
      </c>
      <c r="I66" s="75">
        <v>44451</v>
      </c>
      <c r="J66" s="75">
        <v>0</v>
      </c>
      <c r="K66" s="75">
        <v>11020</v>
      </c>
      <c r="L66" s="76">
        <f t="shared" si="0"/>
        <v>555471</v>
      </c>
      <c r="M66" s="31"/>
    </row>
    <row r="67" spans="3:13" ht="12" customHeight="1" x14ac:dyDescent="0.2">
      <c r="C67" s="13"/>
      <c r="D67" s="19">
        <f>'Revenue - Base - OPTIONAL'!D68</f>
        <v>57</v>
      </c>
      <c r="E67" s="69" t="s">
        <v>422</v>
      </c>
      <c r="F67" s="70" t="s">
        <v>437</v>
      </c>
      <c r="G67" s="26"/>
      <c r="H67" s="75">
        <v>6220113</v>
      </c>
      <c r="I67" s="75">
        <v>748052</v>
      </c>
      <c r="J67" s="75">
        <v>0</v>
      </c>
      <c r="K67" s="75">
        <v>265389</v>
      </c>
      <c r="L67" s="76">
        <f t="shared" si="0"/>
        <v>7233554</v>
      </c>
      <c r="M67" s="31"/>
    </row>
    <row r="68" spans="3:13" ht="12" customHeight="1" x14ac:dyDescent="0.2">
      <c r="C68" s="13"/>
      <c r="D68" s="19">
        <f>'Revenue - Base - OPTIONAL'!D69</f>
        <v>58</v>
      </c>
      <c r="E68" s="69" t="s">
        <v>361</v>
      </c>
      <c r="F68" s="70" t="s">
        <v>438</v>
      </c>
      <c r="G68" s="26"/>
      <c r="H68" s="75">
        <v>976336</v>
      </c>
      <c r="I68" s="75">
        <v>1264864</v>
      </c>
      <c r="J68" s="75">
        <v>0</v>
      </c>
      <c r="K68" s="75">
        <v>415132</v>
      </c>
      <c r="L68" s="76">
        <f t="shared" si="0"/>
        <v>2656332</v>
      </c>
      <c r="M68" s="31"/>
    </row>
    <row r="69" spans="3:13" ht="12" customHeight="1" x14ac:dyDescent="0.2">
      <c r="C69" s="13"/>
      <c r="D69" s="19">
        <f>'Revenue - Base - OPTIONAL'!D70</f>
        <v>59</v>
      </c>
      <c r="E69" s="69" t="s">
        <v>362</v>
      </c>
      <c r="F69" s="70" t="s">
        <v>438</v>
      </c>
      <c r="G69" s="26"/>
      <c r="H69" s="75">
        <v>2229992</v>
      </c>
      <c r="I69" s="75">
        <v>1855734.56</v>
      </c>
      <c r="J69" s="75">
        <v>0</v>
      </c>
      <c r="K69" s="75">
        <v>27656.400000000001</v>
      </c>
      <c r="L69" s="76">
        <f t="shared" si="0"/>
        <v>4113382.96</v>
      </c>
      <c r="M69" s="31"/>
    </row>
    <row r="70" spans="3:13" ht="12" customHeight="1" x14ac:dyDescent="0.2">
      <c r="C70" s="13"/>
      <c r="D70" s="19">
        <f>'Revenue - Base - OPTIONAL'!D71</f>
        <v>60</v>
      </c>
      <c r="E70" s="69" t="s">
        <v>423</v>
      </c>
      <c r="F70" s="70" t="s">
        <v>438</v>
      </c>
      <c r="G70" s="26"/>
      <c r="H70" s="75">
        <v>183736</v>
      </c>
      <c r="I70" s="75">
        <v>38000</v>
      </c>
      <c r="J70" s="75">
        <v>0</v>
      </c>
      <c r="K70" s="75">
        <v>9220</v>
      </c>
      <c r="L70" s="76">
        <f t="shared" si="0"/>
        <v>230956</v>
      </c>
      <c r="M70" s="31"/>
    </row>
    <row r="71" spans="3:13" ht="12" customHeight="1" x14ac:dyDescent="0.2">
      <c r="C71" s="13"/>
      <c r="D71" s="19">
        <f>'Revenue - Base - OPTIONAL'!D72</f>
        <v>61</v>
      </c>
      <c r="E71" s="69" t="s">
        <v>363</v>
      </c>
      <c r="F71" s="70" t="s">
        <v>437</v>
      </c>
      <c r="G71" s="26"/>
      <c r="H71" s="75">
        <v>1256690</v>
      </c>
      <c r="I71" s="75">
        <v>1158477</v>
      </c>
      <c r="J71" s="75">
        <v>0</v>
      </c>
      <c r="K71" s="75">
        <v>8589116</v>
      </c>
      <c r="L71" s="76">
        <f t="shared" si="0"/>
        <v>11004283</v>
      </c>
      <c r="M71" s="31"/>
    </row>
    <row r="72" spans="3:13" ht="12" customHeight="1" x14ac:dyDescent="0.2">
      <c r="C72" s="13"/>
      <c r="D72" s="19">
        <f>'Revenue - Base - OPTIONAL'!D73</f>
        <v>62</v>
      </c>
      <c r="E72" s="69" t="s">
        <v>424</v>
      </c>
      <c r="F72" s="70" t="s">
        <v>438</v>
      </c>
      <c r="G72" s="26"/>
      <c r="H72" s="75">
        <v>575000</v>
      </c>
      <c r="I72" s="75">
        <v>44550</v>
      </c>
      <c r="J72" s="75">
        <v>0</v>
      </c>
      <c r="K72" s="75">
        <v>26310</v>
      </c>
      <c r="L72" s="76">
        <f t="shared" si="0"/>
        <v>645860</v>
      </c>
      <c r="M72" s="31"/>
    </row>
    <row r="73" spans="3:13" ht="12" customHeight="1" x14ac:dyDescent="0.2">
      <c r="C73" s="13"/>
      <c r="D73" s="19">
        <f>'Revenue - Base - OPTIONAL'!D74</f>
        <v>63</v>
      </c>
      <c r="E73" s="69" t="s">
        <v>364</v>
      </c>
      <c r="F73" s="70" t="s">
        <v>438</v>
      </c>
      <c r="G73" s="26"/>
      <c r="H73" s="75">
        <v>577000</v>
      </c>
      <c r="I73" s="75">
        <v>47572</v>
      </c>
      <c r="J73" s="75">
        <v>0</v>
      </c>
      <c r="K73" s="75">
        <v>11100</v>
      </c>
      <c r="L73" s="76">
        <f t="shared" si="0"/>
        <v>635672</v>
      </c>
      <c r="M73" s="31"/>
    </row>
    <row r="74" spans="3:13" ht="12" customHeight="1" x14ac:dyDescent="0.2">
      <c r="C74" s="13"/>
      <c r="D74" s="19">
        <f>'Revenue - Base - OPTIONAL'!D75</f>
        <v>64</v>
      </c>
      <c r="E74" s="69" t="s">
        <v>425</v>
      </c>
      <c r="F74" s="70" t="s">
        <v>438</v>
      </c>
      <c r="G74" s="26"/>
      <c r="H74" s="75">
        <v>185090.02</v>
      </c>
      <c r="I74" s="75">
        <v>12500</v>
      </c>
      <c r="J74" s="75">
        <v>0</v>
      </c>
      <c r="K74" s="75">
        <v>9720</v>
      </c>
      <c r="L74" s="76">
        <f t="shared" si="0"/>
        <v>207310.02</v>
      </c>
      <c r="M74" s="31"/>
    </row>
    <row r="75" spans="3:13" ht="12" customHeight="1" x14ac:dyDescent="0.2">
      <c r="C75" s="13"/>
      <c r="D75" s="19">
        <f>'Revenue - Base - OPTIONAL'!D76</f>
        <v>65</v>
      </c>
      <c r="E75" s="69" t="s">
        <v>365</v>
      </c>
      <c r="F75" s="70" t="s">
        <v>437</v>
      </c>
      <c r="G75" s="26"/>
      <c r="H75" s="75">
        <v>201126.64</v>
      </c>
      <c r="I75" s="75">
        <v>905944.2</v>
      </c>
      <c r="J75" s="75">
        <v>0</v>
      </c>
      <c r="K75" s="75">
        <v>937000</v>
      </c>
      <c r="L75" s="76">
        <f t="shared" si="0"/>
        <v>2044070.8399999999</v>
      </c>
      <c r="M75" s="31"/>
    </row>
    <row r="76" spans="3:13" ht="12" customHeight="1" x14ac:dyDescent="0.2">
      <c r="C76" s="13"/>
      <c r="D76" s="19">
        <f>'Revenue - Base - OPTIONAL'!D77</f>
        <v>66</v>
      </c>
      <c r="E76" s="69" t="s">
        <v>366</v>
      </c>
      <c r="F76" s="70" t="s">
        <v>437</v>
      </c>
      <c r="G76" s="26"/>
      <c r="H76" s="75">
        <v>200000</v>
      </c>
      <c r="I76" s="75">
        <v>106008</v>
      </c>
      <c r="J76" s="75">
        <v>0</v>
      </c>
      <c r="K76" s="75">
        <v>2052900.69</v>
      </c>
      <c r="L76" s="76">
        <f t="shared" si="0"/>
        <v>2358908.69</v>
      </c>
      <c r="M76" s="31"/>
    </row>
    <row r="77" spans="3:13" ht="12" customHeight="1" x14ac:dyDescent="0.2">
      <c r="C77" s="13"/>
      <c r="D77" s="19">
        <f>'Revenue - Base - OPTIONAL'!D78</f>
        <v>67</v>
      </c>
      <c r="E77" s="69" t="s">
        <v>367</v>
      </c>
      <c r="F77" s="70" t="s">
        <v>437</v>
      </c>
      <c r="G77" s="26"/>
      <c r="H77" s="75">
        <v>53207</v>
      </c>
      <c r="I77" s="75">
        <v>172001</v>
      </c>
      <c r="J77" s="75">
        <v>0</v>
      </c>
      <c r="K77" s="75">
        <v>3691556</v>
      </c>
      <c r="L77" s="76">
        <f t="shared" si="0"/>
        <v>3916764</v>
      </c>
      <c r="M77" s="31"/>
    </row>
    <row r="78" spans="3:13" ht="12" customHeight="1" x14ac:dyDescent="0.2">
      <c r="C78" s="13"/>
      <c r="D78" s="19">
        <f>'Revenue - Base - OPTIONAL'!D79</f>
        <v>68</v>
      </c>
      <c r="E78" s="69" t="s">
        <v>426</v>
      </c>
      <c r="F78" s="70" t="s">
        <v>437</v>
      </c>
      <c r="G78" s="26"/>
      <c r="H78" s="75">
        <v>865261</v>
      </c>
      <c r="I78" s="75">
        <v>1389587</v>
      </c>
      <c r="J78" s="75">
        <v>0</v>
      </c>
      <c r="K78" s="75">
        <v>721922</v>
      </c>
      <c r="L78" s="76">
        <f t="shared" si="0"/>
        <v>2976770</v>
      </c>
      <c r="M78" s="31"/>
    </row>
    <row r="79" spans="3:13" ht="12" customHeight="1" x14ac:dyDescent="0.2">
      <c r="C79" s="13"/>
      <c r="D79" s="19">
        <f>'Revenue - Base - OPTIONAL'!D80</f>
        <v>69</v>
      </c>
      <c r="E79" s="69" t="s">
        <v>368</v>
      </c>
      <c r="F79" s="70" t="s">
        <v>437</v>
      </c>
      <c r="G79" s="26"/>
      <c r="H79" s="75">
        <v>384901</v>
      </c>
      <c r="I79" s="75">
        <v>129221</v>
      </c>
      <c r="J79" s="75">
        <v>0</v>
      </c>
      <c r="K79" s="75">
        <v>3440</v>
      </c>
      <c r="L79" s="76">
        <f t="shared" si="0"/>
        <v>517562</v>
      </c>
      <c r="M79" s="31"/>
    </row>
    <row r="80" spans="3:13" ht="12" customHeight="1" x14ac:dyDescent="0.2">
      <c r="C80" s="13"/>
      <c r="D80" s="19">
        <f>'Revenue - Base - OPTIONAL'!D81</f>
        <v>70</v>
      </c>
      <c r="E80" s="69" t="s">
        <v>369</v>
      </c>
      <c r="F80" s="70" t="s">
        <v>438</v>
      </c>
      <c r="G80" s="26"/>
      <c r="H80" s="75">
        <v>851843</v>
      </c>
      <c r="I80" s="75">
        <v>178589</v>
      </c>
      <c r="J80" s="75">
        <v>0</v>
      </c>
      <c r="K80" s="75">
        <v>72645</v>
      </c>
      <c r="L80" s="76">
        <f t="shared" si="0"/>
        <v>1103077</v>
      </c>
      <c r="M80" s="31"/>
    </row>
    <row r="81" spans="3:13" ht="12" customHeight="1" x14ac:dyDescent="0.2">
      <c r="C81" s="13"/>
      <c r="D81" s="19">
        <f>'Revenue - Base - OPTIONAL'!D82</f>
        <v>71</v>
      </c>
      <c r="E81" s="69" t="s">
        <v>427</v>
      </c>
      <c r="F81" s="70" t="s">
        <v>437</v>
      </c>
      <c r="G81" s="26"/>
      <c r="H81" s="75">
        <v>3272142</v>
      </c>
      <c r="I81" s="75">
        <v>1341441</v>
      </c>
      <c r="J81" s="75">
        <v>0</v>
      </c>
      <c r="K81" s="75">
        <v>5007557</v>
      </c>
      <c r="L81" s="76">
        <f t="shared" si="0"/>
        <v>9621140</v>
      </c>
      <c r="M81" s="31"/>
    </row>
    <row r="82" spans="3:13" ht="12" customHeight="1" x14ac:dyDescent="0.2">
      <c r="C82" s="13"/>
      <c r="D82" s="19">
        <f>'Revenue - Base - OPTIONAL'!D83</f>
        <v>72</v>
      </c>
      <c r="E82" s="69" t="s">
        <v>370</v>
      </c>
      <c r="F82" s="70" t="s">
        <v>437</v>
      </c>
      <c r="G82" s="26"/>
      <c r="H82" s="75">
        <v>2534461</v>
      </c>
      <c r="I82" s="75">
        <v>61411</v>
      </c>
      <c r="J82" s="75">
        <v>0</v>
      </c>
      <c r="K82" s="75">
        <v>13865</v>
      </c>
      <c r="L82" s="76">
        <f t="shared" si="0"/>
        <v>2609737</v>
      </c>
      <c r="M82" s="31"/>
    </row>
    <row r="83" spans="3:13" ht="12" customHeight="1" x14ac:dyDescent="0.2">
      <c r="C83" s="13"/>
      <c r="D83" s="19">
        <f>'Revenue - Base - OPTIONAL'!D84</f>
        <v>73</v>
      </c>
      <c r="E83" s="69" t="s">
        <v>428</v>
      </c>
      <c r="F83" s="70" t="s">
        <v>437</v>
      </c>
      <c r="G83" s="26"/>
      <c r="H83" s="75">
        <v>1607589</v>
      </c>
      <c r="I83" s="75">
        <v>1016800</v>
      </c>
      <c r="J83" s="75">
        <v>0</v>
      </c>
      <c r="K83" s="75">
        <v>1889357</v>
      </c>
      <c r="L83" s="76">
        <f t="shared" si="0"/>
        <v>4513746</v>
      </c>
      <c r="M83" s="31"/>
    </row>
    <row r="84" spans="3:13" ht="12" customHeight="1" x14ac:dyDescent="0.2">
      <c r="C84" s="13"/>
      <c r="D84" s="19">
        <f>'Revenue - Base - OPTIONAL'!D85</f>
        <v>74</v>
      </c>
      <c r="E84" s="69" t="s">
        <v>429</v>
      </c>
      <c r="F84" s="70" t="s">
        <v>438</v>
      </c>
      <c r="G84" s="26"/>
      <c r="H84" s="75">
        <v>250000</v>
      </c>
      <c r="I84" s="75">
        <v>16601</v>
      </c>
      <c r="J84" s="75">
        <v>0</v>
      </c>
      <c r="K84" s="75">
        <v>10150</v>
      </c>
      <c r="L84" s="76">
        <f t="shared" si="0"/>
        <v>276751</v>
      </c>
      <c r="M84" s="31"/>
    </row>
    <row r="85" spans="3:13" ht="12" customHeight="1" x14ac:dyDescent="0.2">
      <c r="C85" s="13"/>
      <c r="D85" s="19">
        <f>'Revenue - Base - OPTIONAL'!D86</f>
        <v>75</v>
      </c>
      <c r="E85" s="69" t="s">
        <v>371</v>
      </c>
      <c r="F85" s="70" t="s">
        <v>437</v>
      </c>
      <c r="G85" s="26"/>
      <c r="H85" s="75">
        <v>701307</v>
      </c>
      <c r="I85" s="75">
        <v>170290</v>
      </c>
      <c r="J85" s="75">
        <v>0</v>
      </c>
      <c r="K85" s="75">
        <v>238800</v>
      </c>
      <c r="L85" s="76">
        <f t="shared" si="0"/>
        <v>1110397</v>
      </c>
      <c r="M85" s="31"/>
    </row>
    <row r="86" spans="3:13" ht="12" customHeight="1" x14ac:dyDescent="0.2">
      <c r="C86" s="13"/>
      <c r="D86" s="19">
        <f>'Revenue - Base - OPTIONAL'!D87</f>
        <v>76</v>
      </c>
      <c r="E86" s="69" t="s">
        <v>372</v>
      </c>
      <c r="F86" s="70" t="s">
        <v>437</v>
      </c>
      <c r="G86" s="26"/>
      <c r="H86" s="75">
        <v>2871719</v>
      </c>
      <c r="I86" s="75">
        <v>775119</v>
      </c>
      <c r="J86" s="75">
        <v>0</v>
      </c>
      <c r="K86" s="75">
        <v>88140</v>
      </c>
      <c r="L86" s="76">
        <f t="shared" si="0"/>
        <v>3734978</v>
      </c>
      <c r="M86" s="31"/>
    </row>
    <row r="87" spans="3:13" ht="12" customHeight="1" x14ac:dyDescent="0.2">
      <c r="C87" s="13"/>
      <c r="D87" s="19">
        <f>'Revenue - Base - OPTIONAL'!D88</f>
        <v>77</v>
      </c>
      <c r="E87" s="69" t="s">
        <v>373</v>
      </c>
      <c r="F87" s="70" t="s">
        <v>437</v>
      </c>
      <c r="G87" s="26"/>
      <c r="H87" s="75">
        <v>355000</v>
      </c>
      <c r="I87" s="75">
        <v>94506</v>
      </c>
      <c r="J87" s="75">
        <v>0</v>
      </c>
      <c r="K87" s="75">
        <v>53743</v>
      </c>
      <c r="L87" s="76">
        <f t="shared" si="0"/>
        <v>503249</v>
      </c>
      <c r="M87" s="31"/>
    </row>
    <row r="88" spans="3:13" ht="12" customHeight="1" x14ac:dyDescent="0.2">
      <c r="C88" s="13"/>
      <c r="D88" s="19">
        <f>'Revenue - Base - OPTIONAL'!D89</f>
        <v>78</v>
      </c>
      <c r="E88" s="69" t="s">
        <v>430</v>
      </c>
      <c r="F88" s="70" t="s">
        <v>438</v>
      </c>
      <c r="G88" s="26"/>
      <c r="H88" s="75">
        <v>362000</v>
      </c>
      <c r="I88" s="75">
        <v>294297</v>
      </c>
      <c r="J88" s="75">
        <v>0</v>
      </c>
      <c r="K88" s="75">
        <v>11200</v>
      </c>
      <c r="L88" s="76">
        <f t="shared" si="0"/>
        <v>667497</v>
      </c>
      <c r="M88" s="31"/>
    </row>
    <row r="89" spans="3:13" ht="12" customHeight="1" x14ac:dyDescent="0.2">
      <c r="C89" s="13"/>
      <c r="D89" s="19">
        <f>'Revenue - Base - OPTIONAL'!D90</f>
        <v>79</v>
      </c>
      <c r="E89" s="69" t="s">
        <v>374</v>
      </c>
      <c r="F89" s="70" t="s">
        <v>437</v>
      </c>
      <c r="G89" s="26"/>
      <c r="H89" s="75">
        <v>840682</v>
      </c>
      <c r="I89" s="75">
        <v>220789</v>
      </c>
      <c r="J89" s="75">
        <v>0</v>
      </c>
      <c r="K89" s="75">
        <v>37600</v>
      </c>
      <c r="L89" s="76">
        <f t="shared" si="0"/>
        <v>1099071</v>
      </c>
      <c r="M89" s="31"/>
    </row>
    <row r="90" spans="3:13" ht="12" customHeight="1" x14ac:dyDescent="0.2">
      <c r="C90" s="13"/>
      <c r="D90" s="19">
        <f>'Revenue - Base - OPTIONAL'!D91</f>
        <v>80</v>
      </c>
      <c r="E90" s="69" t="s">
        <v>375</v>
      </c>
      <c r="F90" s="70" t="s">
        <v>437</v>
      </c>
      <c r="G90" s="26"/>
      <c r="H90" s="75">
        <v>723857</v>
      </c>
      <c r="I90" s="75">
        <v>132168</v>
      </c>
      <c r="J90" s="75">
        <v>0</v>
      </c>
      <c r="K90" s="75">
        <v>24766</v>
      </c>
      <c r="L90" s="76">
        <f t="shared" si="0"/>
        <v>880791</v>
      </c>
      <c r="M90" s="31"/>
    </row>
    <row r="91" spans="3:13" ht="12" customHeight="1" x14ac:dyDescent="0.2">
      <c r="C91" s="13"/>
      <c r="D91" s="19">
        <f>'Revenue - Base - OPTIONAL'!D92</f>
        <v>81</v>
      </c>
      <c r="E91" s="69" t="s">
        <v>431</v>
      </c>
      <c r="F91" s="70" t="s">
        <v>437</v>
      </c>
      <c r="G91" s="26"/>
      <c r="H91" s="75">
        <v>576405</v>
      </c>
      <c r="I91" s="75">
        <v>108505</v>
      </c>
      <c r="J91" s="75">
        <v>0</v>
      </c>
      <c r="K91" s="75">
        <v>2000</v>
      </c>
      <c r="L91" s="76">
        <f t="shared" si="0"/>
        <v>686910</v>
      </c>
      <c r="M91" s="31"/>
    </row>
    <row r="92" spans="3:13" ht="12" customHeight="1" x14ac:dyDescent="0.2">
      <c r="C92" s="13"/>
      <c r="D92" s="19">
        <f>'Revenue - Base - OPTIONAL'!D93</f>
        <v>82</v>
      </c>
      <c r="E92" s="69" t="s">
        <v>377</v>
      </c>
      <c r="F92" s="70" t="s">
        <v>437</v>
      </c>
      <c r="G92" s="26"/>
      <c r="H92" s="75">
        <v>459310</v>
      </c>
      <c r="I92" s="75">
        <v>200239.72999999998</v>
      </c>
      <c r="J92" s="75">
        <v>0</v>
      </c>
      <c r="K92" s="75">
        <v>-9550</v>
      </c>
      <c r="L92" s="76">
        <f t="shared" si="0"/>
        <v>649999.73</v>
      </c>
      <c r="M92" s="31"/>
    </row>
    <row r="93" spans="3:13" ht="12" customHeight="1" x14ac:dyDescent="0.2">
      <c r="C93" s="13"/>
      <c r="D93" s="19">
        <f>'Revenue - Base - OPTIONAL'!D94</f>
        <v>83</v>
      </c>
      <c r="E93" s="69" t="s">
        <v>378</v>
      </c>
      <c r="F93" s="70" t="s">
        <v>437</v>
      </c>
      <c r="G93" s="26"/>
      <c r="H93" s="75">
        <v>590831</v>
      </c>
      <c r="I93" s="75">
        <v>983028</v>
      </c>
      <c r="J93" s="75">
        <v>0</v>
      </c>
      <c r="K93" s="75">
        <v>82574</v>
      </c>
      <c r="L93" s="76">
        <f t="shared" si="0"/>
        <v>1656433</v>
      </c>
      <c r="M93" s="31"/>
    </row>
    <row r="94" spans="3:13" ht="12" customHeight="1" x14ac:dyDescent="0.2">
      <c r="C94" s="13"/>
      <c r="D94" s="19">
        <f>'Revenue - Base - OPTIONAL'!D95</f>
        <v>84</v>
      </c>
      <c r="E94" s="69" t="s">
        <v>432</v>
      </c>
      <c r="F94" s="70" t="s">
        <v>437</v>
      </c>
      <c r="G94" s="26"/>
      <c r="H94" s="75">
        <v>411783</v>
      </c>
      <c r="I94" s="75">
        <v>203560</v>
      </c>
      <c r="J94" s="75">
        <v>0</v>
      </c>
      <c r="K94" s="75">
        <v>3840</v>
      </c>
      <c r="L94" s="76">
        <f t="shared" si="0"/>
        <v>619183</v>
      </c>
      <c r="M94" s="31"/>
    </row>
    <row r="95" spans="3:13" ht="12" customHeight="1" x14ac:dyDescent="0.2">
      <c r="C95" s="13"/>
      <c r="D95" s="19">
        <f>'Revenue - Base - OPTIONAL'!D96</f>
        <v>85</v>
      </c>
      <c r="E95" s="69" t="s">
        <v>433</v>
      </c>
      <c r="F95" s="70" t="s">
        <v>437</v>
      </c>
      <c r="G95" s="26"/>
      <c r="H95" s="75">
        <v>530813</v>
      </c>
      <c r="I95" s="75">
        <v>58380</v>
      </c>
      <c r="J95" s="75">
        <v>0</v>
      </c>
      <c r="K95" s="75">
        <v>1500</v>
      </c>
      <c r="L95" s="76">
        <f t="shared" si="0"/>
        <v>590693</v>
      </c>
      <c r="M95" s="31"/>
    </row>
    <row r="96" spans="3:13" ht="12" customHeight="1" x14ac:dyDescent="0.2">
      <c r="C96" s="13"/>
      <c r="D96" s="19">
        <f>'Revenue - Base - OPTIONAL'!D97</f>
        <v>86</v>
      </c>
      <c r="E96" s="69" t="s">
        <v>434</v>
      </c>
      <c r="F96" s="70" t="s">
        <v>438</v>
      </c>
      <c r="G96" s="26"/>
      <c r="H96" s="75">
        <v>274000</v>
      </c>
      <c r="I96" s="75">
        <v>127454</v>
      </c>
      <c r="J96" s="75">
        <v>0</v>
      </c>
      <c r="K96" s="75">
        <v>12830</v>
      </c>
      <c r="L96" s="76">
        <f t="shared" si="0"/>
        <v>414284</v>
      </c>
      <c r="M96" s="31"/>
    </row>
    <row r="97" spans="3:13" ht="12" customHeight="1" x14ac:dyDescent="0.2">
      <c r="C97" s="13"/>
      <c r="D97" s="19">
        <f>'Revenue - Base - OPTIONAL'!D98</f>
        <v>87</v>
      </c>
      <c r="E97" s="69" t="s">
        <v>435</v>
      </c>
      <c r="F97" s="70" t="s">
        <v>437</v>
      </c>
      <c r="G97" s="26"/>
      <c r="H97" s="75">
        <v>859315</v>
      </c>
      <c r="I97" s="75">
        <v>283701</v>
      </c>
      <c r="J97" s="75">
        <v>0</v>
      </c>
      <c r="K97" s="75">
        <v>3146976</v>
      </c>
      <c r="L97" s="76">
        <f t="shared" si="0"/>
        <v>4289992</v>
      </c>
      <c r="M97" s="31"/>
    </row>
    <row r="98" spans="3:13" ht="12" customHeight="1" x14ac:dyDescent="0.2">
      <c r="C98" s="13"/>
      <c r="D98" s="19">
        <f>'Revenue - Base - OPTIONAL'!D99</f>
        <v>88</v>
      </c>
      <c r="E98" s="69" t="s">
        <v>379</v>
      </c>
      <c r="F98" s="70" t="s">
        <v>438</v>
      </c>
      <c r="G98" s="26"/>
      <c r="H98" s="75">
        <v>189519</v>
      </c>
      <c r="I98" s="75">
        <v>7000</v>
      </c>
      <c r="J98" s="75">
        <v>0</v>
      </c>
      <c r="K98" s="75">
        <v>11180</v>
      </c>
      <c r="L98" s="76">
        <f t="shared" si="0"/>
        <v>207699</v>
      </c>
      <c r="M98" s="31"/>
    </row>
    <row r="99" spans="3:13" ht="12" customHeight="1" x14ac:dyDescent="0.2">
      <c r="C99" s="13"/>
      <c r="D99" s="19">
        <f>'Revenue - Base - OPTIONAL'!D100</f>
        <v>89</v>
      </c>
      <c r="E99" s="69" t="s">
        <v>380</v>
      </c>
      <c r="F99" s="70" t="s">
        <v>437</v>
      </c>
      <c r="G99" s="26"/>
      <c r="H99" s="75">
        <v>671354</v>
      </c>
      <c r="I99" s="75">
        <v>407056</v>
      </c>
      <c r="J99" s="75">
        <v>0</v>
      </c>
      <c r="K99" s="75">
        <v>23989937</v>
      </c>
      <c r="L99" s="76">
        <f t="shared" si="0"/>
        <v>25068347</v>
      </c>
      <c r="M99" s="31"/>
    </row>
    <row r="100" spans="3:13" ht="12" customHeight="1" x14ac:dyDescent="0.2">
      <c r="C100" s="13"/>
      <c r="D100" s="19">
        <f>'Revenue - Base - OPTIONAL'!D101</f>
        <v>90</v>
      </c>
      <c r="E100" s="69" t="s">
        <v>436</v>
      </c>
      <c r="F100" s="70" t="s">
        <v>438</v>
      </c>
      <c r="G100" s="26"/>
      <c r="H100" s="75">
        <v>263000</v>
      </c>
      <c r="I100" s="75">
        <v>22667</v>
      </c>
      <c r="J100" s="75">
        <v>0</v>
      </c>
      <c r="K100" s="75">
        <v>10861</v>
      </c>
      <c r="L100" s="76">
        <f t="shared" si="0"/>
        <v>296528</v>
      </c>
      <c r="M100" s="31"/>
    </row>
    <row r="101" spans="3:13" ht="12" customHeight="1" x14ac:dyDescent="0.2">
      <c r="C101" s="13"/>
      <c r="D101" s="19">
        <f>'Revenue - Base - OPTIONAL'!D102</f>
        <v>91</v>
      </c>
      <c r="E101" s="69" t="s">
        <v>381</v>
      </c>
      <c r="F101" s="70" t="s">
        <v>437</v>
      </c>
      <c r="G101" s="26"/>
      <c r="H101" s="75">
        <v>1986489</v>
      </c>
      <c r="I101" s="75">
        <v>425869</v>
      </c>
      <c r="J101" s="75">
        <v>0</v>
      </c>
      <c r="K101" s="75">
        <v>193489</v>
      </c>
      <c r="L101" s="76">
        <f t="shared" si="0"/>
        <v>2605847</v>
      </c>
      <c r="M101" s="31"/>
    </row>
    <row r="102" spans="3:13" ht="12" customHeight="1" x14ac:dyDescent="0.2">
      <c r="C102" s="13"/>
      <c r="D102" s="19">
        <f>'Revenue - Base - OPTIONAL'!D103</f>
        <v>92</v>
      </c>
      <c r="E102" s="69" t="str">
        <f>IF(OR('Base Summary 2015-16'!E102="",'Base Summary 2015-16'!E102="[Enter service]"),"",'Base Summary 2015-16'!E102)</f>
        <v/>
      </c>
      <c r="F102" s="70" t="str">
        <f>IF(OR('Base Summary 2015-16'!F102="",'Base Summary 2015-16'!F102="[Select]"),"",'Base Summary 2015-16'!F102)</f>
        <v/>
      </c>
      <c r="G102" s="26"/>
      <c r="H102" s="75"/>
      <c r="I102" s="75"/>
      <c r="J102" s="75"/>
      <c r="K102" s="75"/>
      <c r="L102" s="76">
        <f t="shared" si="0"/>
        <v>0</v>
      </c>
      <c r="M102" s="31"/>
    </row>
    <row r="103" spans="3:13" ht="12" customHeight="1" x14ac:dyDescent="0.2">
      <c r="C103" s="13"/>
      <c r="D103" s="19">
        <f>'Revenue - Base - OPTIONAL'!D104</f>
        <v>93</v>
      </c>
      <c r="E103" s="69" t="str">
        <f>IF(OR('Base Summary 2015-16'!E103="",'Base Summary 2015-16'!E103="[Enter service]"),"",'Base Summary 2015-16'!E103)</f>
        <v>Debt Servicing</v>
      </c>
      <c r="F103" s="70" t="str">
        <f>IF(OR('Base Summary 2015-16'!F103="",'Base Summary 2015-16'!F103="[Select]"),"",'Base Summary 2015-16'!F103)</f>
        <v>MIXED</v>
      </c>
      <c r="G103" s="26"/>
      <c r="H103" s="75"/>
      <c r="I103" s="75"/>
      <c r="J103" s="75"/>
      <c r="K103" s="75">
        <f>2070000+12528254</f>
        <v>14598254</v>
      </c>
      <c r="L103" s="76">
        <f t="shared" si="0"/>
        <v>14598254</v>
      </c>
      <c r="M103" s="31"/>
    </row>
    <row r="104" spans="3:13" ht="12" customHeight="1" x14ac:dyDescent="0.2">
      <c r="C104" s="13"/>
      <c r="D104" s="19">
        <f>'Revenue - Base - OPTIONAL'!D105</f>
        <v>94</v>
      </c>
      <c r="E104" s="69" t="str">
        <f>IF(OR('Base Summary 2015-16'!E104="",'Base Summary 2015-16'!E104="[Enter service]"),"",'Base Summary 2015-16'!E104)</f>
        <v>Developer Contributions</v>
      </c>
      <c r="F104" s="70" t="str">
        <f>IF(OR('Base Summary 2015-16'!F104="",'Base Summary 2015-16'!F104="[Select]"),"",'Base Summary 2015-16'!F104)</f>
        <v>MIXED</v>
      </c>
      <c r="G104" s="26"/>
      <c r="H104" s="75"/>
      <c r="I104" s="75"/>
      <c r="J104" s="75"/>
      <c r="K104" s="75">
        <v>29500000</v>
      </c>
      <c r="L104" s="76">
        <f t="shared" si="0"/>
        <v>29500000</v>
      </c>
      <c r="M104" s="31"/>
    </row>
    <row r="105" spans="3:13" ht="12" customHeight="1" x14ac:dyDescent="0.2">
      <c r="C105" s="13"/>
      <c r="D105" s="19">
        <f>'Revenue - Base - OPTIONAL'!D106</f>
        <v>95</v>
      </c>
      <c r="E105" s="69" t="str">
        <f>IF(OR('Base Summary 2015-16'!E105="",'Base Summary 2015-16'!E105="[Enter service]"),"",'Base Summary 2015-16'!E105)</f>
        <v>Interest on Investment</v>
      </c>
      <c r="F105" s="70" t="str">
        <f>IF(OR('Base Summary 2015-16'!F105="",'Base Summary 2015-16'!F105="[Select]"),"",'Base Summary 2015-16'!F105)</f>
        <v>MIXED</v>
      </c>
      <c r="G105" s="26"/>
      <c r="H105" s="75"/>
      <c r="I105" s="75"/>
      <c r="J105" s="75"/>
      <c r="K105" s="75">
        <v>4062000</v>
      </c>
      <c r="L105" s="76">
        <f t="shared" si="0"/>
        <v>4062000</v>
      </c>
      <c r="M105" s="31"/>
    </row>
    <row r="106" spans="3:13" ht="12" customHeight="1" x14ac:dyDescent="0.2">
      <c r="C106" s="13"/>
      <c r="D106" s="19">
        <f>'Revenue - Base - OPTIONAL'!D107</f>
        <v>96</v>
      </c>
      <c r="E106" s="69" t="str">
        <f>IF(OR('Base Summary 2015-16'!E106="",'Base Summary 2015-16'!E106="[Enter service]"),"",'Base Summary 2015-16'!E106)</f>
        <v>VGC Grant</v>
      </c>
      <c r="F106" s="70" t="str">
        <f>IF(OR('Base Summary 2015-16'!F106="",'Base Summary 2015-16'!F106="[Select]"),"",'Base Summary 2015-16'!F106)</f>
        <v>MIXED</v>
      </c>
      <c r="G106" s="26"/>
      <c r="H106" s="75"/>
      <c r="I106" s="75"/>
      <c r="J106" s="75"/>
      <c r="K106" s="75"/>
      <c r="L106" s="76">
        <f t="shared" si="0"/>
        <v>0</v>
      </c>
      <c r="M106" s="31"/>
    </row>
    <row r="107" spans="3:13" ht="12" customHeight="1" x14ac:dyDescent="0.2">
      <c r="C107" s="13"/>
      <c r="D107" s="19">
        <f>'Revenue - Base - OPTIONAL'!D108</f>
        <v>97</v>
      </c>
      <c r="E107" s="69" t="str">
        <f>IF(OR('Base Summary 2015-16'!E107="",'Base Summary 2015-16'!E107="[Enter service]"),"",'Base Summary 2015-16'!E107)</f>
        <v>Capital Works - Rates Funding</v>
      </c>
      <c r="F107" s="70" t="str">
        <f>IF(OR('Base Summary 2015-16'!F107="",'Base Summary 2015-16'!F107="[Select]"),"",'Base Summary 2015-16'!F107)</f>
        <v>MIXED</v>
      </c>
      <c r="G107" s="26"/>
      <c r="H107" s="75"/>
      <c r="I107" s="75"/>
      <c r="J107" s="75"/>
      <c r="K107" s="75">
        <v>48131980</v>
      </c>
      <c r="L107" s="76">
        <f t="shared" si="0"/>
        <v>48131980</v>
      </c>
      <c r="M107" s="31"/>
    </row>
    <row r="108" spans="3:13" ht="12" customHeight="1" x14ac:dyDescent="0.2">
      <c r="C108" s="13"/>
      <c r="D108" s="19">
        <f>'Revenue - Base - OPTIONAL'!D109</f>
        <v>98</v>
      </c>
      <c r="E108" s="69" t="str">
        <f>IF(OR('Base Summary 2015-16'!E108="",'Base Summary 2015-16'!E108="[Enter service]"),"",'Base Summary 2015-16'!E108)</f>
        <v>Capital Works - Reserve Funded</v>
      </c>
      <c r="F108" s="70" t="str">
        <f>IF(OR('Base Summary 2015-16'!F108="",'Base Summary 2015-16'!F108="[Select]"),"",'Base Summary 2015-16'!F108)</f>
        <v>MIXED</v>
      </c>
      <c r="G108" s="26"/>
      <c r="H108" s="75"/>
      <c r="I108" s="75"/>
      <c r="J108" s="75"/>
      <c r="K108" s="75">
        <v>35862743</v>
      </c>
      <c r="L108" s="76">
        <f t="shared" si="0"/>
        <v>35862743</v>
      </c>
      <c r="M108" s="31"/>
    </row>
    <row r="109" spans="3:13" ht="12" customHeight="1" x14ac:dyDescent="0.2">
      <c r="C109" s="13"/>
      <c r="D109" s="19">
        <f>'Revenue - Base - OPTIONAL'!D110</f>
        <v>99</v>
      </c>
      <c r="E109" s="69" t="str">
        <f>IF(OR('Base Summary 2015-16'!E109="",'Base Summary 2015-16'!E109="[Enter service]"),"",'Base Summary 2015-16'!E109)</f>
        <v>Capital Works - Other Funding</v>
      </c>
      <c r="F109" s="70" t="str">
        <f>IF(OR('Base Summary 2015-16'!F109="",'Base Summary 2015-16'!F109="[Select]"),"",'Base Summary 2015-16'!F109)</f>
        <v>MIXED</v>
      </c>
      <c r="G109" s="26"/>
      <c r="H109" s="75"/>
      <c r="I109" s="75"/>
      <c r="J109" s="75"/>
      <c r="K109" s="75">
        <v>11536034</v>
      </c>
      <c r="L109" s="76">
        <f t="shared" si="0"/>
        <v>11536034</v>
      </c>
      <c r="M109" s="31"/>
    </row>
    <row r="110" spans="3:13" ht="12" customHeight="1" x14ac:dyDescent="0.2">
      <c r="C110" s="13"/>
      <c r="D110" s="19">
        <f>'Revenue - Base - OPTIONAL'!D111</f>
        <v>100</v>
      </c>
      <c r="E110" s="69" t="str">
        <f>IF(OR('Base Summary 2015-16'!E110="",'Base Summary 2015-16'!E110="[Enter service]"),"",'Base Summary 2015-16'!E110)</f>
        <v>Depreciation</v>
      </c>
      <c r="F110" s="70" t="str">
        <f>IF(OR('Base Summary 2015-16'!F110="",'Base Summary 2015-16'!F110="[Select]"),"",'Base Summary 2015-16'!F110)</f>
        <v>MIXED</v>
      </c>
      <c r="G110" s="26"/>
      <c r="H110" s="75"/>
      <c r="I110" s="75"/>
      <c r="J110" s="75">
        <v>32500000</v>
      </c>
      <c r="K110" s="75"/>
      <c r="L110" s="76">
        <f t="shared" si="0"/>
        <v>32500000</v>
      </c>
      <c r="M110" s="31"/>
    </row>
    <row r="111" spans="3:13" ht="12" customHeight="1" x14ac:dyDescent="0.2">
      <c r="C111" s="13"/>
      <c r="D111" s="19">
        <f>'Revenue - Base - OPTIONAL'!D112</f>
        <v>101</v>
      </c>
      <c r="E111" s="69" t="str">
        <f>IF(OR('Base Summary 2015-16'!E111="",'Base Summary 2015-16'!E111="[Enter service]"),"",'Base Summary 2015-16'!E111)</f>
        <v>Contributed Assets</v>
      </c>
      <c r="F111" s="70" t="str">
        <f>IF(OR('Base Summary 2015-16'!F111="",'Base Summary 2015-16'!F111="[Select]"),"",'Base Summary 2015-16'!F111)</f>
        <v>EXTERNAL</v>
      </c>
      <c r="G111" s="26"/>
      <c r="H111" s="75"/>
      <c r="I111" s="75"/>
      <c r="J111" s="75"/>
      <c r="K111" s="75"/>
      <c r="L111" s="76">
        <f t="shared" si="0"/>
        <v>0</v>
      </c>
      <c r="M111" s="31"/>
    </row>
    <row r="112" spans="3:13" ht="12" customHeight="1" x14ac:dyDescent="0.2">
      <c r="C112" s="13"/>
      <c r="D112" s="19">
        <f>'Revenue - Base - OPTIONAL'!D113</f>
        <v>102</v>
      </c>
      <c r="E112" s="69" t="str">
        <f>IF(OR('Base Summary 2015-16'!E112="",'Base Summary 2015-16'!E112="[Enter service]"),"",'Base Summary 2015-16'!E112)</f>
        <v>Asset Sales</v>
      </c>
      <c r="F112" s="70" t="str">
        <f>IF(OR('Base Summary 2015-16'!F112="",'Base Summary 2015-16'!F112="[Select]"),"",'Base Summary 2015-16'!F112)</f>
        <v>MIXED</v>
      </c>
      <c r="G112" s="26"/>
      <c r="H112" s="75"/>
      <c r="I112" s="75"/>
      <c r="J112" s="75"/>
      <c r="K112" s="75">
        <v>4102000</v>
      </c>
      <c r="L112" s="76">
        <f t="shared" si="0"/>
        <v>4102000</v>
      </c>
      <c r="M112" s="31"/>
    </row>
    <row r="113" spans="3:13" ht="12" customHeight="1" x14ac:dyDescent="0.2">
      <c r="C113" s="13"/>
      <c r="D113" s="19">
        <f>'Revenue - Base - OPTIONAL'!D114</f>
        <v>103</v>
      </c>
      <c r="E113" s="69" t="str">
        <f>IF(OR('Base Summary 2015-16'!E113="",'Base Summary 2015-16'!E113="[Enter service]"),"",'Base Summary 2015-16'!E113)</f>
        <v/>
      </c>
      <c r="F113" s="70" t="str">
        <f>IF(OR('Base Summary 2015-16'!F113="",'Base Summary 2015-16'!F113="[Select]"),"",'Base Summary 2015-16'!F113)</f>
        <v/>
      </c>
      <c r="G113" s="26"/>
      <c r="H113" s="75"/>
      <c r="I113" s="75"/>
      <c r="J113" s="75"/>
      <c r="K113" s="75"/>
      <c r="L113" s="76">
        <f t="shared" si="0"/>
        <v>0</v>
      </c>
      <c r="M113" s="31"/>
    </row>
    <row r="114" spans="3:13" ht="12" customHeight="1" x14ac:dyDescent="0.2">
      <c r="C114" s="13"/>
      <c r="D114" s="19">
        <f>'Revenue - Base - OPTIONAL'!D115</f>
        <v>104</v>
      </c>
      <c r="E114" s="69" t="str">
        <f>IF(OR('Base Summary 2015-16'!E114="",'Base Summary 2015-16'!E114="[Enter service]"),"",'Base Summary 2015-16'!E114)</f>
        <v/>
      </c>
      <c r="F114" s="70" t="str">
        <f>IF(OR('Base Summary 2015-16'!F114="",'Base Summary 2015-16'!F114="[Select]"),"",'Base Summary 2015-16'!F114)</f>
        <v/>
      </c>
      <c r="G114" s="26"/>
      <c r="H114" s="75"/>
      <c r="I114" s="75"/>
      <c r="J114" s="75"/>
      <c r="K114" s="75"/>
      <c r="L114" s="76">
        <f t="shared" si="0"/>
        <v>0</v>
      </c>
      <c r="M114" s="31"/>
    </row>
    <row r="115" spans="3:13" ht="12" customHeight="1" x14ac:dyDescent="0.2">
      <c r="C115" s="13"/>
      <c r="D115" s="19">
        <f>'Revenue - Base - OPTIONAL'!D116</f>
        <v>105</v>
      </c>
      <c r="E115" s="69" t="str">
        <f>IF(OR('Base Summary 2015-16'!E115="",'Base Summary 2015-16'!E115="[Enter service]"),"",'Base Summary 2015-16'!E115)</f>
        <v/>
      </c>
      <c r="F115" s="70" t="str">
        <f>IF(OR('Base Summary 2015-16'!F115="",'Base Summary 2015-16'!F115="[Select]"),"",'Base Summary 2015-16'!F115)</f>
        <v/>
      </c>
      <c r="G115" s="26"/>
      <c r="H115" s="75"/>
      <c r="I115" s="75"/>
      <c r="J115" s="75"/>
      <c r="K115" s="75"/>
      <c r="L115" s="76">
        <f t="shared" ref="L115:L151" si="1">SUM(H115:K115)</f>
        <v>0</v>
      </c>
      <c r="M115" s="31"/>
    </row>
    <row r="116" spans="3:13" ht="12" customHeight="1" x14ac:dyDescent="0.2">
      <c r="C116" s="13"/>
      <c r="D116" s="19">
        <f>'Revenue - Base - OPTIONAL'!D117</f>
        <v>106</v>
      </c>
      <c r="E116" s="69" t="str">
        <f>IF(OR('Base Summary 2015-16'!E116="",'Base Summary 2015-16'!E116="[Enter service]"),"",'Base Summary 2015-16'!E116)</f>
        <v/>
      </c>
      <c r="F116" s="70" t="str">
        <f>IF(OR('Base Summary 2015-16'!F116="",'Base Summary 2015-16'!F116="[Select]"),"",'Base Summary 2015-16'!F116)</f>
        <v/>
      </c>
      <c r="G116" s="26"/>
      <c r="H116" s="75"/>
      <c r="I116" s="75"/>
      <c r="J116" s="75"/>
      <c r="K116" s="75"/>
      <c r="L116" s="76">
        <f t="shared" si="1"/>
        <v>0</v>
      </c>
      <c r="M116" s="31"/>
    </row>
    <row r="117" spans="3:13" ht="12" customHeight="1" x14ac:dyDescent="0.2">
      <c r="C117" s="13"/>
      <c r="D117" s="19">
        <f>'Revenue - Base - OPTIONAL'!D118</f>
        <v>107</v>
      </c>
      <c r="E117" s="69" t="str">
        <f>IF(OR('Base Summary 2015-16'!E117="",'Base Summary 2015-16'!E117="[Enter service]"),"",'Base Summary 2015-16'!E117)</f>
        <v/>
      </c>
      <c r="F117" s="70" t="str">
        <f>IF(OR('Base Summary 2015-16'!F117="",'Base Summary 2015-16'!F117="[Select]"),"",'Base Summary 2015-16'!F117)</f>
        <v/>
      </c>
      <c r="G117" s="26"/>
      <c r="H117" s="75"/>
      <c r="I117" s="75"/>
      <c r="J117" s="75"/>
      <c r="K117" s="75"/>
      <c r="L117" s="76">
        <f t="shared" si="1"/>
        <v>0</v>
      </c>
      <c r="M117" s="31"/>
    </row>
    <row r="118" spans="3:13" ht="12" customHeight="1" x14ac:dyDescent="0.2">
      <c r="C118" s="13"/>
      <c r="D118" s="19">
        <f>'Revenue - Base - OPTIONAL'!D119</f>
        <v>108</v>
      </c>
      <c r="E118" s="69" t="str">
        <f>IF(OR('Base Summary 2015-16'!E118="",'Base Summary 2015-16'!E118="[Enter service]"),"",'Base Summary 2015-16'!E118)</f>
        <v/>
      </c>
      <c r="F118" s="70" t="str">
        <f>IF(OR('Base Summary 2015-16'!F118="",'Base Summary 2015-16'!F118="[Select]"),"",'Base Summary 2015-16'!F118)</f>
        <v/>
      </c>
      <c r="G118" s="26"/>
      <c r="H118" s="75"/>
      <c r="I118" s="75"/>
      <c r="J118" s="75"/>
      <c r="K118" s="75"/>
      <c r="L118" s="76">
        <f t="shared" si="1"/>
        <v>0</v>
      </c>
      <c r="M118" s="31"/>
    </row>
    <row r="119" spans="3:13" ht="12" customHeight="1" x14ac:dyDescent="0.2">
      <c r="C119" s="13"/>
      <c r="D119" s="19">
        <f>'Revenue - Base - OPTIONAL'!D120</f>
        <v>109</v>
      </c>
      <c r="E119" s="69" t="str">
        <f>IF(OR('Base Summary 2015-16'!E119="",'Base Summary 2015-16'!E119="[Enter service]"),"",'Base Summary 2015-16'!E119)</f>
        <v/>
      </c>
      <c r="F119" s="70" t="str">
        <f>IF(OR('Base Summary 2015-16'!F119="",'Base Summary 2015-16'!F119="[Select]"),"",'Base Summary 2015-16'!F119)</f>
        <v/>
      </c>
      <c r="G119" s="26"/>
      <c r="H119" s="75"/>
      <c r="I119" s="75"/>
      <c r="J119" s="75"/>
      <c r="K119" s="75"/>
      <c r="L119" s="76">
        <f t="shared" si="1"/>
        <v>0</v>
      </c>
      <c r="M119" s="31"/>
    </row>
    <row r="120" spans="3:13" ht="12" customHeight="1" x14ac:dyDescent="0.2">
      <c r="C120" s="13"/>
      <c r="D120" s="19">
        <f>'Revenue - Base - OPTIONAL'!D121</f>
        <v>110</v>
      </c>
      <c r="E120" s="69" t="str">
        <f>IF(OR('Base Summary 2015-16'!E120="",'Base Summary 2015-16'!E120="[Enter service]"),"",'Base Summary 2015-16'!E120)</f>
        <v/>
      </c>
      <c r="F120" s="70" t="str">
        <f>IF(OR('Base Summary 2015-16'!F120="",'Base Summary 2015-16'!F120="[Select]"),"",'Base Summary 2015-16'!F120)</f>
        <v/>
      </c>
      <c r="G120" s="26"/>
      <c r="H120" s="75"/>
      <c r="I120" s="75"/>
      <c r="J120" s="75"/>
      <c r="K120" s="75"/>
      <c r="L120" s="76">
        <f t="shared" si="1"/>
        <v>0</v>
      </c>
      <c r="M120" s="31"/>
    </row>
    <row r="121" spans="3:13" ht="12" customHeight="1" x14ac:dyDescent="0.2">
      <c r="C121" s="13"/>
      <c r="D121" s="19">
        <f>'Revenue - Base - OPTIONAL'!D122</f>
        <v>111</v>
      </c>
      <c r="E121" s="69" t="str">
        <f>IF(OR('Base Summary 2015-16'!E121="",'Base Summary 2015-16'!E121="[Enter service]"),"",'Base Summary 2015-16'!E121)</f>
        <v/>
      </c>
      <c r="F121" s="70" t="str">
        <f>IF(OR('Base Summary 2015-16'!F121="",'Base Summary 2015-16'!F121="[Select]"),"",'Base Summary 2015-16'!F121)</f>
        <v/>
      </c>
      <c r="G121" s="26"/>
      <c r="H121" s="75"/>
      <c r="I121" s="75"/>
      <c r="J121" s="75"/>
      <c r="K121" s="75"/>
      <c r="L121" s="76">
        <f t="shared" si="1"/>
        <v>0</v>
      </c>
      <c r="M121" s="31"/>
    </row>
    <row r="122" spans="3:13" ht="12" customHeight="1" x14ac:dyDescent="0.2">
      <c r="C122" s="13"/>
      <c r="D122" s="19">
        <f>'Revenue - Base - OPTIONAL'!D123</f>
        <v>112</v>
      </c>
      <c r="E122" s="69" t="str">
        <f>IF(OR('Base Summary 2015-16'!E122="",'Base Summary 2015-16'!E122="[Enter service]"),"",'Base Summary 2015-16'!E122)</f>
        <v/>
      </c>
      <c r="F122" s="70" t="str">
        <f>IF(OR('Base Summary 2015-16'!F122="",'Base Summary 2015-16'!F122="[Select]"),"",'Base Summary 2015-16'!F122)</f>
        <v/>
      </c>
      <c r="G122" s="26"/>
      <c r="H122" s="75"/>
      <c r="I122" s="75"/>
      <c r="J122" s="75"/>
      <c r="K122" s="75"/>
      <c r="L122" s="76">
        <f t="shared" si="1"/>
        <v>0</v>
      </c>
      <c r="M122" s="31"/>
    </row>
    <row r="123" spans="3:13" ht="12" customHeight="1" x14ac:dyDescent="0.2">
      <c r="C123" s="13"/>
      <c r="D123" s="19">
        <f>'Revenue - Base - OPTIONAL'!D124</f>
        <v>113</v>
      </c>
      <c r="E123" s="69" t="str">
        <f>IF(OR('Base Summary 2015-16'!E123="",'Base Summary 2015-16'!E123="[Enter service]"),"",'Base Summary 2015-16'!E123)</f>
        <v/>
      </c>
      <c r="F123" s="70" t="str">
        <f>IF(OR('Base Summary 2015-16'!F123="",'Base Summary 2015-16'!F123="[Select]"),"",'Base Summary 2015-16'!F123)</f>
        <v/>
      </c>
      <c r="G123" s="26"/>
      <c r="H123" s="75"/>
      <c r="I123" s="75"/>
      <c r="J123" s="75"/>
      <c r="K123" s="75"/>
      <c r="L123" s="76">
        <f t="shared" si="1"/>
        <v>0</v>
      </c>
      <c r="M123" s="31"/>
    </row>
    <row r="124" spans="3:13" ht="12" customHeight="1" x14ac:dyDescent="0.2">
      <c r="C124" s="13"/>
      <c r="D124" s="19">
        <f>'Revenue - Base - OPTIONAL'!D125</f>
        <v>114</v>
      </c>
      <c r="E124" s="69" t="str">
        <f>IF(OR('Base Summary 2015-16'!E124="",'Base Summary 2015-16'!E124="[Enter service]"),"",'Base Summary 2015-16'!E124)</f>
        <v/>
      </c>
      <c r="F124" s="70" t="str">
        <f>IF(OR('Base Summary 2015-16'!F124="",'Base Summary 2015-16'!F124="[Select]"),"",'Base Summary 2015-16'!F124)</f>
        <v/>
      </c>
      <c r="G124" s="26"/>
      <c r="H124" s="75"/>
      <c r="I124" s="75"/>
      <c r="J124" s="75"/>
      <c r="K124" s="75"/>
      <c r="L124" s="76">
        <f t="shared" si="1"/>
        <v>0</v>
      </c>
      <c r="M124" s="31"/>
    </row>
    <row r="125" spans="3:13" ht="12" customHeight="1" x14ac:dyDescent="0.2">
      <c r="C125" s="13"/>
      <c r="D125" s="19">
        <f>'Revenue - Base - OPTIONAL'!D126</f>
        <v>115</v>
      </c>
      <c r="E125" s="69" t="str">
        <f>IF(OR('Base Summary 2015-16'!E125="",'Base Summary 2015-16'!E125="[Enter service]"),"",'Base Summary 2015-16'!E125)</f>
        <v/>
      </c>
      <c r="F125" s="70" t="str">
        <f>IF(OR('Base Summary 2015-16'!F125="",'Base Summary 2015-16'!F125="[Select]"),"",'Base Summary 2015-16'!F125)</f>
        <v/>
      </c>
      <c r="G125" s="26"/>
      <c r="H125" s="75"/>
      <c r="I125" s="75"/>
      <c r="J125" s="75"/>
      <c r="K125" s="75"/>
      <c r="L125" s="76">
        <f t="shared" si="1"/>
        <v>0</v>
      </c>
      <c r="M125" s="31"/>
    </row>
    <row r="126" spans="3:13" ht="12" customHeight="1" x14ac:dyDescent="0.2">
      <c r="C126" s="13"/>
      <c r="D126" s="19">
        <f>'Revenue - Base - OPTIONAL'!D127</f>
        <v>116</v>
      </c>
      <c r="E126" s="69" t="str">
        <f>IF(OR('Base Summary 2015-16'!E126="",'Base Summary 2015-16'!E126="[Enter service]"),"",'Base Summary 2015-16'!E126)</f>
        <v/>
      </c>
      <c r="F126" s="70" t="str">
        <f>IF(OR('Base Summary 2015-16'!F126="",'Base Summary 2015-16'!F126="[Select]"),"",'Base Summary 2015-16'!F126)</f>
        <v/>
      </c>
      <c r="G126" s="26"/>
      <c r="H126" s="75"/>
      <c r="I126" s="75"/>
      <c r="J126" s="75"/>
      <c r="K126" s="75"/>
      <c r="L126" s="76">
        <f t="shared" si="1"/>
        <v>0</v>
      </c>
      <c r="M126" s="31"/>
    </row>
    <row r="127" spans="3:13" ht="12" customHeight="1" x14ac:dyDescent="0.2">
      <c r="C127" s="13"/>
      <c r="D127" s="19">
        <f>'Revenue - Base - OPTIONAL'!D128</f>
        <v>117</v>
      </c>
      <c r="E127" s="69" t="str">
        <f>IF(OR('Base Summary 2015-16'!E127="",'Base Summary 2015-16'!E127="[Enter service]"),"",'Base Summary 2015-16'!E127)</f>
        <v/>
      </c>
      <c r="F127" s="70" t="str">
        <f>IF(OR('Base Summary 2015-16'!F127="",'Base Summary 2015-16'!F127="[Select]"),"",'Base Summary 2015-16'!F127)</f>
        <v/>
      </c>
      <c r="G127" s="26"/>
      <c r="H127" s="75"/>
      <c r="I127" s="75"/>
      <c r="J127" s="75"/>
      <c r="K127" s="75"/>
      <c r="L127" s="76">
        <f t="shared" si="1"/>
        <v>0</v>
      </c>
      <c r="M127" s="31"/>
    </row>
    <row r="128" spans="3:13" ht="12" customHeight="1" x14ac:dyDescent="0.2">
      <c r="C128" s="13"/>
      <c r="D128" s="19">
        <f>'Revenue - Base - OPTIONAL'!D129</f>
        <v>118</v>
      </c>
      <c r="E128" s="69" t="str">
        <f>IF(OR('Base Summary 2015-16'!E128="",'Base Summary 2015-16'!E128="[Enter service]"),"",'Base Summary 2015-16'!E128)</f>
        <v/>
      </c>
      <c r="F128" s="70" t="str">
        <f>IF(OR('Base Summary 2015-16'!F128="",'Base Summary 2015-16'!F128="[Select]"),"",'Base Summary 2015-16'!F128)</f>
        <v/>
      </c>
      <c r="G128" s="26"/>
      <c r="H128" s="75"/>
      <c r="I128" s="75"/>
      <c r="J128" s="75"/>
      <c r="K128" s="75"/>
      <c r="L128" s="76">
        <f t="shared" si="1"/>
        <v>0</v>
      </c>
      <c r="M128" s="31"/>
    </row>
    <row r="129" spans="3:13" ht="12" customHeight="1" x14ac:dyDescent="0.2">
      <c r="C129" s="13"/>
      <c r="D129" s="19">
        <f>'Revenue - Base - OPTIONAL'!D130</f>
        <v>119</v>
      </c>
      <c r="E129" s="69" t="str">
        <f>IF(OR('Base Summary 2015-16'!E129="",'Base Summary 2015-16'!E129="[Enter service]"),"",'Base Summary 2015-16'!E129)</f>
        <v/>
      </c>
      <c r="F129" s="70" t="str">
        <f>IF(OR('Base Summary 2015-16'!F129="",'Base Summary 2015-16'!F129="[Select]"),"",'Base Summary 2015-16'!F129)</f>
        <v/>
      </c>
      <c r="G129" s="26"/>
      <c r="H129" s="75"/>
      <c r="I129" s="75"/>
      <c r="J129" s="75"/>
      <c r="K129" s="75"/>
      <c r="L129" s="76">
        <f t="shared" si="1"/>
        <v>0</v>
      </c>
      <c r="M129" s="31"/>
    </row>
    <row r="130" spans="3:13" ht="12" customHeight="1" x14ac:dyDescent="0.2">
      <c r="C130" s="13"/>
      <c r="D130" s="19">
        <f>'Revenue - Base - OPTIONAL'!D131</f>
        <v>120</v>
      </c>
      <c r="E130" s="69" t="str">
        <f>IF(OR('Base Summary 2015-16'!E130="",'Base Summary 2015-16'!E130="[Enter service]"),"",'Base Summary 2015-16'!E130)</f>
        <v/>
      </c>
      <c r="F130" s="70" t="str">
        <f>IF(OR('Base Summary 2015-16'!F130="",'Base Summary 2015-16'!F130="[Select]"),"",'Base Summary 2015-16'!F130)</f>
        <v/>
      </c>
      <c r="G130" s="26"/>
      <c r="H130" s="75"/>
      <c r="I130" s="75"/>
      <c r="J130" s="75"/>
      <c r="K130" s="75"/>
      <c r="L130" s="76">
        <f t="shared" si="1"/>
        <v>0</v>
      </c>
      <c r="M130" s="31"/>
    </row>
    <row r="131" spans="3:13" ht="12" customHeight="1" x14ac:dyDescent="0.2">
      <c r="C131" s="13"/>
      <c r="D131" s="19">
        <f>'Revenue - Base - OPTIONAL'!D132</f>
        <v>121</v>
      </c>
      <c r="E131" s="69" t="str">
        <f>IF(OR('Base Summary 2015-16'!E131="",'Base Summary 2015-16'!E131="[Enter service]"),"",'Base Summary 2015-16'!E131)</f>
        <v/>
      </c>
      <c r="F131" s="70" t="str">
        <f>IF(OR('Base Summary 2015-16'!F131="",'Base Summary 2015-16'!F131="[Select]"),"",'Base Summary 2015-16'!F131)</f>
        <v/>
      </c>
      <c r="G131" s="26"/>
      <c r="H131" s="75"/>
      <c r="I131" s="75"/>
      <c r="J131" s="75"/>
      <c r="K131" s="75"/>
      <c r="L131" s="76">
        <f t="shared" si="1"/>
        <v>0</v>
      </c>
      <c r="M131" s="31"/>
    </row>
    <row r="132" spans="3:13" ht="12" customHeight="1" x14ac:dyDescent="0.2">
      <c r="C132" s="13"/>
      <c r="D132" s="19">
        <f>'Revenue - Base - OPTIONAL'!D133</f>
        <v>122</v>
      </c>
      <c r="E132" s="69" t="str">
        <f>IF(OR('Base Summary 2015-16'!E132="",'Base Summary 2015-16'!E132="[Enter service]"),"",'Base Summary 2015-16'!E132)</f>
        <v/>
      </c>
      <c r="F132" s="70" t="str">
        <f>IF(OR('Base Summary 2015-16'!F132="",'Base Summary 2015-16'!F132="[Select]"),"",'Base Summary 2015-16'!F132)</f>
        <v/>
      </c>
      <c r="G132" s="26"/>
      <c r="H132" s="75"/>
      <c r="I132" s="75"/>
      <c r="J132" s="75"/>
      <c r="K132" s="75"/>
      <c r="L132" s="76">
        <f t="shared" si="1"/>
        <v>0</v>
      </c>
      <c r="M132" s="31"/>
    </row>
    <row r="133" spans="3:13" ht="12" customHeight="1" x14ac:dyDescent="0.2">
      <c r="C133" s="13"/>
      <c r="D133" s="19">
        <f>'Revenue - Base - OPTIONAL'!D134</f>
        <v>123</v>
      </c>
      <c r="E133" s="69" t="str">
        <f>IF(OR('Base Summary 2015-16'!E133="",'Base Summary 2015-16'!E133="[Enter service]"),"",'Base Summary 2015-16'!E133)</f>
        <v/>
      </c>
      <c r="F133" s="70" t="str">
        <f>IF(OR('Base Summary 2015-16'!F133="",'Base Summary 2015-16'!F133="[Select]"),"",'Base Summary 2015-16'!F133)</f>
        <v/>
      </c>
      <c r="G133" s="26"/>
      <c r="H133" s="75"/>
      <c r="I133" s="75"/>
      <c r="J133" s="75"/>
      <c r="K133" s="75"/>
      <c r="L133" s="76">
        <f t="shared" si="1"/>
        <v>0</v>
      </c>
      <c r="M133" s="31"/>
    </row>
    <row r="134" spans="3:13" ht="12" customHeight="1" x14ac:dyDescent="0.2">
      <c r="C134" s="13"/>
      <c r="D134" s="19">
        <f>'Revenue - Base - OPTIONAL'!D135</f>
        <v>124</v>
      </c>
      <c r="E134" s="69" t="str">
        <f>IF(OR('Base Summary 2015-16'!E134="",'Base Summary 2015-16'!E134="[Enter service]"),"",'Base Summary 2015-16'!E134)</f>
        <v/>
      </c>
      <c r="F134" s="70" t="str">
        <f>IF(OR('Base Summary 2015-16'!F134="",'Base Summary 2015-16'!F134="[Select]"),"",'Base Summary 2015-16'!F134)</f>
        <v/>
      </c>
      <c r="G134" s="26"/>
      <c r="H134" s="75"/>
      <c r="I134" s="75"/>
      <c r="J134" s="75"/>
      <c r="K134" s="75"/>
      <c r="L134" s="76">
        <f t="shared" si="1"/>
        <v>0</v>
      </c>
      <c r="M134" s="31"/>
    </row>
    <row r="135" spans="3:13" ht="12" customHeight="1" x14ac:dyDescent="0.2">
      <c r="C135" s="13"/>
      <c r="D135" s="19">
        <f>'Revenue - Base - OPTIONAL'!D136</f>
        <v>125</v>
      </c>
      <c r="E135" s="69" t="str">
        <f>IF(OR('Base Summary 2015-16'!E135="",'Base Summary 2015-16'!E135="[Enter service]"),"",'Base Summary 2015-16'!E135)</f>
        <v/>
      </c>
      <c r="F135" s="70" t="str">
        <f>IF(OR('Base Summary 2015-16'!F135="",'Base Summary 2015-16'!F135="[Select]"),"",'Base Summary 2015-16'!F135)</f>
        <v/>
      </c>
      <c r="G135" s="26"/>
      <c r="H135" s="75"/>
      <c r="I135" s="75"/>
      <c r="J135" s="75"/>
      <c r="K135" s="75"/>
      <c r="L135" s="76">
        <f t="shared" si="1"/>
        <v>0</v>
      </c>
      <c r="M135" s="31"/>
    </row>
    <row r="136" spans="3:13" ht="12" customHeight="1" x14ac:dyDescent="0.2">
      <c r="C136" s="13"/>
      <c r="D136" s="19">
        <f>'Revenue - Base - OPTIONAL'!D137</f>
        <v>126</v>
      </c>
      <c r="E136" s="69" t="str">
        <f>IF(OR('Base Summary 2015-16'!E136="",'Base Summary 2015-16'!E136="[Enter service]"),"",'Base Summary 2015-16'!E136)</f>
        <v/>
      </c>
      <c r="F136" s="70" t="str">
        <f>IF(OR('Base Summary 2015-16'!F136="",'Base Summary 2015-16'!F136="[Select]"),"",'Base Summary 2015-16'!F136)</f>
        <v/>
      </c>
      <c r="G136" s="26"/>
      <c r="H136" s="75"/>
      <c r="I136" s="75"/>
      <c r="J136" s="75"/>
      <c r="K136" s="75"/>
      <c r="L136" s="76">
        <f t="shared" si="1"/>
        <v>0</v>
      </c>
      <c r="M136" s="31"/>
    </row>
    <row r="137" spans="3:13" ht="12" customHeight="1" x14ac:dyDescent="0.2">
      <c r="C137" s="13"/>
      <c r="D137" s="19">
        <f>'Revenue - Base - OPTIONAL'!D138</f>
        <v>127</v>
      </c>
      <c r="E137" s="69" t="str">
        <f>IF(OR('Base Summary 2015-16'!E137="",'Base Summary 2015-16'!E137="[Enter service]"),"",'Base Summary 2015-16'!E137)</f>
        <v/>
      </c>
      <c r="F137" s="70" t="str">
        <f>IF(OR('Base Summary 2015-16'!F137="",'Base Summary 2015-16'!F137="[Select]"),"",'Base Summary 2015-16'!F137)</f>
        <v/>
      </c>
      <c r="G137" s="26"/>
      <c r="H137" s="75"/>
      <c r="I137" s="75"/>
      <c r="J137" s="75"/>
      <c r="K137" s="75"/>
      <c r="L137" s="76">
        <f t="shared" si="1"/>
        <v>0</v>
      </c>
      <c r="M137" s="31"/>
    </row>
    <row r="138" spans="3:13" ht="12" customHeight="1" x14ac:dyDescent="0.2">
      <c r="C138" s="13"/>
      <c r="D138" s="19">
        <f>'Revenue - Base - OPTIONAL'!D139</f>
        <v>128</v>
      </c>
      <c r="E138" s="69" t="str">
        <f>IF(OR('Base Summary 2015-16'!E138="",'Base Summary 2015-16'!E138="[Enter service]"),"",'Base Summary 2015-16'!E138)</f>
        <v/>
      </c>
      <c r="F138" s="70" t="str">
        <f>IF(OR('Base Summary 2015-16'!F138="",'Base Summary 2015-16'!F138="[Select]"),"",'Base Summary 2015-16'!F138)</f>
        <v/>
      </c>
      <c r="G138" s="26"/>
      <c r="H138" s="75"/>
      <c r="I138" s="75"/>
      <c r="J138" s="75"/>
      <c r="K138" s="75"/>
      <c r="L138" s="76">
        <f t="shared" si="1"/>
        <v>0</v>
      </c>
      <c r="M138" s="31"/>
    </row>
    <row r="139" spans="3:13" ht="12" customHeight="1" x14ac:dyDescent="0.2">
      <c r="C139" s="13"/>
      <c r="D139" s="19">
        <f>'Revenue - Base - OPTIONAL'!D140</f>
        <v>129</v>
      </c>
      <c r="E139" s="69" t="str">
        <f>IF(OR('Base Summary 2015-16'!E139="",'Base Summary 2015-16'!E139="[Enter service]"),"",'Base Summary 2015-16'!E139)</f>
        <v/>
      </c>
      <c r="F139" s="70" t="str">
        <f>IF(OR('Base Summary 2015-16'!F139="",'Base Summary 2015-16'!F139="[Select]"),"",'Base Summary 2015-16'!F139)</f>
        <v/>
      </c>
      <c r="G139" s="26"/>
      <c r="H139" s="75"/>
      <c r="I139" s="75"/>
      <c r="J139" s="75"/>
      <c r="K139" s="75"/>
      <c r="L139" s="76">
        <f t="shared" si="1"/>
        <v>0</v>
      </c>
      <c r="M139" s="31"/>
    </row>
    <row r="140" spans="3:13" ht="12" customHeight="1" x14ac:dyDescent="0.2">
      <c r="C140" s="13"/>
      <c r="D140" s="19">
        <f>'Revenue - Base - OPTIONAL'!D141</f>
        <v>130</v>
      </c>
      <c r="E140" s="69" t="str">
        <f>IF(OR('Base Summary 2015-16'!E140="",'Base Summary 2015-16'!E140="[Enter service]"),"",'Base Summary 2015-16'!E140)</f>
        <v/>
      </c>
      <c r="F140" s="70" t="str">
        <f>IF(OR('Base Summary 2015-16'!F140="",'Base Summary 2015-16'!F140="[Select]"),"",'Base Summary 2015-16'!F140)</f>
        <v/>
      </c>
      <c r="G140" s="26"/>
      <c r="H140" s="75"/>
      <c r="I140" s="75"/>
      <c r="J140" s="75"/>
      <c r="K140" s="75"/>
      <c r="L140" s="76">
        <f t="shared" si="1"/>
        <v>0</v>
      </c>
      <c r="M140" s="31"/>
    </row>
    <row r="141" spans="3:13" ht="12" customHeight="1" x14ac:dyDescent="0.2">
      <c r="C141" s="13"/>
      <c r="D141" s="19">
        <f>'Revenue - Base - OPTIONAL'!D142</f>
        <v>131</v>
      </c>
      <c r="E141" s="69" t="str">
        <f>IF(OR('Base Summary 2015-16'!E141="",'Base Summary 2015-16'!E141="[Enter service]"),"",'Base Summary 2015-16'!E141)</f>
        <v/>
      </c>
      <c r="F141" s="70" t="str">
        <f>IF(OR('Base Summary 2015-16'!F141="",'Base Summary 2015-16'!F141="[Select]"),"",'Base Summary 2015-16'!F141)</f>
        <v/>
      </c>
      <c r="G141" s="26"/>
      <c r="H141" s="75"/>
      <c r="I141" s="75"/>
      <c r="J141" s="75"/>
      <c r="K141" s="75"/>
      <c r="L141" s="76">
        <f t="shared" si="1"/>
        <v>0</v>
      </c>
      <c r="M141" s="31"/>
    </row>
    <row r="142" spans="3:13" ht="12" customHeight="1" x14ac:dyDescent="0.2">
      <c r="C142" s="13"/>
      <c r="D142" s="19">
        <f>'Revenue - Base - OPTIONAL'!D143</f>
        <v>132</v>
      </c>
      <c r="E142" s="69" t="str">
        <f>IF(OR('Base Summary 2015-16'!E142="",'Base Summary 2015-16'!E142="[Enter service]"),"",'Base Summary 2015-16'!E142)</f>
        <v/>
      </c>
      <c r="F142" s="70" t="str">
        <f>IF(OR('Base Summary 2015-16'!F142="",'Base Summary 2015-16'!F142="[Select]"),"",'Base Summary 2015-16'!F142)</f>
        <v/>
      </c>
      <c r="G142" s="26"/>
      <c r="H142" s="75"/>
      <c r="I142" s="75"/>
      <c r="J142" s="75"/>
      <c r="K142" s="75"/>
      <c r="L142" s="76">
        <f t="shared" si="1"/>
        <v>0</v>
      </c>
      <c r="M142" s="31"/>
    </row>
    <row r="143" spans="3:13" ht="12" customHeight="1" x14ac:dyDescent="0.2">
      <c r="C143" s="13"/>
      <c r="D143" s="19">
        <f>'Revenue - Base - OPTIONAL'!D144</f>
        <v>133</v>
      </c>
      <c r="E143" s="69" t="str">
        <f>IF(OR('Base Summary 2015-16'!E143="",'Base Summary 2015-16'!E143="[Enter service]"),"",'Base Summary 2015-16'!E143)</f>
        <v/>
      </c>
      <c r="F143" s="70" t="str">
        <f>IF(OR('Base Summary 2015-16'!F143="",'Base Summary 2015-16'!F143="[Select]"),"",'Base Summary 2015-16'!F143)</f>
        <v/>
      </c>
      <c r="G143" s="26"/>
      <c r="H143" s="75"/>
      <c r="I143" s="75"/>
      <c r="J143" s="75"/>
      <c r="K143" s="75"/>
      <c r="L143" s="76">
        <f t="shared" si="1"/>
        <v>0</v>
      </c>
      <c r="M143" s="31"/>
    </row>
    <row r="144" spans="3:13" ht="12" customHeight="1" x14ac:dyDescent="0.2">
      <c r="C144" s="13"/>
      <c r="D144" s="19">
        <f>'Revenue - Base - OPTIONAL'!D145</f>
        <v>134</v>
      </c>
      <c r="E144" s="69" t="str">
        <f>IF(OR('Base Summary 2015-16'!E144="",'Base Summary 2015-16'!E144="[Enter service]"),"",'Base Summary 2015-16'!E144)</f>
        <v/>
      </c>
      <c r="F144" s="70" t="str">
        <f>IF(OR('Base Summary 2015-16'!F144="",'Base Summary 2015-16'!F144="[Select]"),"",'Base Summary 2015-16'!F144)</f>
        <v/>
      </c>
      <c r="G144" s="26"/>
      <c r="H144" s="75"/>
      <c r="I144" s="75"/>
      <c r="J144" s="75"/>
      <c r="K144" s="75"/>
      <c r="L144" s="76">
        <f t="shared" si="1"/>
        <v>0</v>
      </c>
      <c r="M144" s="31"/>
    </row>
    <row r="145" spans="3:13" ht="12" customHeight="1" x14ac:dyDescent="0.2">
      <c r="C145" s="13"/>
      <c r="D145" s="19">
        <f>'Revenue - Base - OPTIONAL'!D146</f>
        <v>135</v>
      </c>
      <c r="E145" s="69" t="str">
        <f>IF(OR('Base Summary 2015-16'!E145="",'Base Summary 2015-16'!E145="[Enter service]"),"",'Base Summary 2015-16'!E145)</f>
        <v/>
      </c>
      <c r="F145" s="70" t="str">
        <f>IF(OR('Base Summary 2015-16'!F145="",'Base Summary 2015-16'!F145="[Select]"),"",'Base Summary 2015-16'!F145)</f>
        <v/>
      </c>
      <c r="G145" s="26"/>
      <c r="H145" s="75"/>
      <c r="I145" s="75"/>
      <c r="J145" s="75"/>
      <c r="K145" s="75"/>
      <c r="L145" s="76">
        <f t="shared" si="1"/>
        <v>0</v>
      </c>
      <c r="M145" s="31"/>
    </row>
    <row r="146" spans="3:13" ht="12" customHeight="1" x14ac:dyDescent="0.2">
      <c r="C146" s="13"/>
      <c r="D146" s="19">
        <f>'Revenue - Base - OPTIONAL'!D147</f>
        <v>136</v>
      </c>
      <c r="E146" s="69" t="str">
        <f>IF(OR('Base Summary 2015-16'!E146="",'Base Summary 2015-16'!E146="[Enter service]"),"",'Base Summary 2015-16'!E146)</f>
        <v/>
      </c>
      <c r="F146" s="70" t="str">
        <f>IF(OR('Base Summary 2015-16'!F146="",'Base Summary 2015-16'!F146="[Select]"),"",'Base Summary 2015-16'!F146)</f>
        <v/>
      </c>
      <c r="G146" s="26"/>
      <c r="H146" s="75"/>
      <c r="I146" s="75"/>
      <c r="J146" s="75"/>
      <c r="K146" s="75"/>
      <c r="L146" s="76">
        <f t="shared" si="1"/>
        <v>0</v>
      </c>
      <c r="M146" s="31"/>
    </row>
    <row r="147" spans="3:13" ht="12" customHeight="1" x14ac:dyDescent="0.2">
      <c r="C147" s="13"/>
      <c r="D147" s="19">
        <f>'Revenue - Base - OPTIONAL'!D148</f>
        <v>137</v>
      </c>
      <c r="E147" s="69" t="str">
        <f>IF(OR('Base Summary 2015-16'!E147="",'Base Summary 2015-16'!E147="[Enter service]"),"",'Base Summary 2015-16'!E147)</f>
        <v/>
      </c>
      <c r="F147" s="70" t="str">
        <f>IF(OR('Base Summary 2015-16'!F147="",'Base Summary 2015-16'!F147="[Select]"),"",'Base Summary 2015-16'!F147)</f>
        <v/>
      </c>
      <c r="G147" s="26"/>
      <c r="H147" s="75"/>
      <c r="I147" s="75"/>
      <c r="J147" s="75"/>
      <c r="K147" s="75"/>
      <c r="L147" s="76">
        <f t="shared" si="1"/>
        <v>0</v>
      </c>
      <c r="M147" s="31"/>
    </row>
    <row r="148" spans="3:13" ht="12" customHeight="1" x14ac:dyDescent="0.2">
      <c r="C148" s="13"/>
      <c r="D148" s="19">
        <f>'Revenue - Base - OPTIONAL'!D149</f>
        <v>138</v>
      </c>
      <c r="E148" s="69" t="str">
        <f>IF(OR('Base Summary 2015-16'!E148="",'Base Summary 2015-16'!E148="[Enter service]"),"",'Base Summary 2015-16'!E148)</f>
        <v/>
      </c>
      <c r="F148" s="70" t="str">
        <f>IF(OR('Base Summary 2015-16'!F148="",'Base Summary 2015-16'!F148="[Select]"),"",'Base Summary 2015-16'!F148)</f>
        <v/>
      </c>
      <c r="G148" s="26"/>
      <c r="H148" s="75"/>
      <c r="I148" s="75"/>
      <c r="J148" s="75"/>
      <c r="K148" s="75"/>
      <c r="L148" s="76">
        <f t="shared" si="1"/>
        <v>0</v>
      </c>
      <c r="M148" s="31"/>
    </row>
    <row r="149" spans="3:13" ht="12" customHeight="1" x14ac:dyDescent="0.2">
      <c r="C149" s="13"/>
      <c r="D149" s="19">
        <f>'Revenue - Base - OPTIONAL'!D150</f>
        <v>139</v>
      </c>
      <c r="E149" s="69" t="str">
        <f>IF(OR('Base Summary 2015-16'!E149="",'Base Summary 2015-16'!E149="[Enter service]"),"",'Base Summary 2015-16'!E149)</f>
        <v/>
      </c>
      <c r="F149" s="70" t="str">
        <f>IF(OR('Base Summary 2015-16'!F149="",'Base Summary 2015-16'!F149="[Select]"),"",'Base Summary 2015-16'!F149)</f>
        <v/>
      </c>
      <c r="G149" s="26"/>
      <c r="H149" s="75"/>
      <c r="I149" s="75"/>
      <c r="J149" s="75"/>
      <c r="K149" s="75"/>
      <c r="L149" s="76">
        <f t="shared" si="1"/>
        <v>0</v>
      </c>
      <c r="M149" s="31"/>
    </row>
    <row r="150" spans="3:13" ht="12" customHeight="1" x14ac:dyDescent="0.2">
      <c r="C150" s="13"/>
      <c r="D150" s="19">
        <f>'Revenue - Base - OPTIONAL'!D151</f>
        <v>140</v>
      </c>
      <c r="E150" s="69" t="str">
        <f>IF(OR('Base Summary 2015-16'!E150="",'Base Summary 2015-16'!E150="[Enter service]"),"",'Base Summary 2015-16'!E150)</f>
        <v/>
      </c>
      <c r="F150" s="70" t="str">
        <f>IF(OR('Base Summary 2015-16'!F150="",'Base Summary 2015-16'!F150="[Select]"),"",'Base Summary 2015-16'!F150)</f>
        <v/>
      </c>
      <c r="G150" s="26"/>
      <c r="H150" s="75"/>
      <c r="I150" s="75"/>
      <c r="J150" s="75"/>
      <c r="K150" s="75"/>
      <c r="L150" s="76">
        <f t="shared" si="1"/>
        <v>0</v>
      </c>
      <c r="M150" s="31"/>
    </row>
    <row r="151" spans="3:13" ht="12" customHeight="1" thickBot="1" x14ac:dyDescent="0.25">
      <c r="C151" s="13"/>
      <c r="D151" s="19"/>
      <c r="E151" s="77" t="s">
        <v>91</v>
      </c>
      <c r="F151" s="78"/>
      <c r="G151" s="26"/>
      <c r="H151" s="79"/>
      <c r="I151" s="79"/>
      <c r="J151" s="79"/>
      <c r="K151" s="79">
        <v>11339000</v>
      </c>
      <c r="L151" s="76">
        <f t="shared" si="1"/>
        <v>11339000</v>
      </c>
      <c r="M151" s="31"/>
    </row>
    <row r="152" spans="3:13" ht="12" customHeight="1" thickTop="1" x14ac:dyDescent="0.2">
      <c r="C152" s="13"/>
      <c r="D152" s="14"/>
      <c r="E152" s="50" t="s">
        <v>90</v>
      </c>
      <c r="F152" s="51"/>
      <c r="G152" s="26"/>
      <c r="H152" s="52">
        <f>+SUM(H11:H151)</f>
        <v>93625593.649999991</v>
      </c>
      <c r="I152" s="52">
        <f>+SUM(I11:I151)</f>
        <v>44135461.689999998</v>
      </c>
      <c r="J152" s="52">
        <f>+SUM(J11:J151)</f>
        <v>32500000</v>
      </c>
      <c r="K152" s="52">
        <f>+SUM(K11:K151)</f>
        <v>228353603.09</v>
      </c>
      <c r="L152" s="53">
        <f>SUM(H152:K152)</f>
        <v>398614658.42999995</v>
      </c>
      <c r="M152" s="31"/>
    </row>
    <row r="153" spans="3:13" ht="12.6" customHeight="1" thickBot="1" x14ac:dyDescent="0.25">
      <c r="C153" s="32"/>
      <c r="D153" s="33"/>
      <c r="E153" s="34"/>
      <c r="F153" s="35"/>
      <c r="G153" s="128"/>
      <c r="H153" s="33"/>
      <c r="I153" s="36"/>
      <c r="J153" s="36"/>
      <c r="K153" s="36"/>
      <c r="L153" s="36"/>
      <c r="M153" s="48"/>
    </row>
    <row r="154" spans="3:13" x14ac:dyDescent="0.2">
      <c r="F154" s="6"/>
      <c r="G154" s="6"/>
      <c r="K154" s="38"/>
      <c r="L154" s="38"/>
    </row>
    <row r="155" spans="3:13" x14ac:dyDescent="0.2">
      <c r="F155" s="6"/>
      <c r="G155" s="6"/>
    </row>
    <row r="156" spans="3:13" ht="13.5" thickBot="1" x14ac:dyDescent="0.25">
      <c r="F156" s="6"/>
      <c r="G156" s="6"/>
    </row>
    <row r="157" spans="3:13" x14ac:dyDescent="0.2">
      <c r="C157" s="426"/>
      <c r="D157" s="427"/>
      <c r="E157" s="427"/>
      <c r="F157" s="404"/>
      <c r="G157" s="404"/>
      <c r="H157" s="405"/>
    </row>
    <row r="158" spans="3:13" x14ac:dyDescent="0.2">
      <c r="C158" s="13"/>
      <c r="D158" s="14"/>
      <c r="E158" s="25" t="s">
        <v>273</v>
      </c>
      <c r="F158" s="15"/>
      <c r="G158" s="15"/>
      <c r="H158" s="31"/>
    </row>
    <row r="159" spans="3:13" x14ac:dyDescent="0.2">
      <c r="C159" s="13"/>
      <c r="D159" s="14"/>
      <c r="E159" s="6" t="s">
        <v>276</v>
      </c>
      <c r="F159" s="15" t="s">
        <v>268</v>
      </c>
      <c r="G159" s="15"/>
      <c r="H159" s="31"/>
    </row>
    <row r="160" spans="3:13" x14ac:dyDescent="0.2">
      <c r="C160" s="13"/>
      <c r="D160" s="14"/>
      <c r="E160" s="409" t="s">
        <v>1019</v>
      </c>
      <c r="F160" s="410">
        <v>7809000</v>
      </c>
      <c r="G160" s="411"/>
      <c r="H160" s="31"/>
    </row>
    <row r="161" spans="3:8" x14ac:dyDescent="0.2">
      <c r="C161" s="13"/>
      <c r="D161" s="14"/>
      <c r="E161" s="409" t="s">
        <v>1020</v>
      </c>
      <c r="F161" s="410">
        <v>2543000</v>
      </c>
      <c r="G161" s="411"/>
      <c r="H161" s="31"/>
    </row>
    <row r="162" spans="3:8" x14ac:dyDescent="0.2">
      <c r="C162" s="13"/>
      <c r="D162" s="14"/>
      <c r="E162" s="409" t="s">
        <v>1021</v>
      </c>
      <c r="F162" s="410">
        <v>987000</v>
      </c>
      <c r="G162" s="411"/>
      <c r="H162" s="31"/>
    </row>
    <row r="163" spans="3:8" x14ac:dyDescent="0.2">
      <c r="C163" s="13"/>
      <c r="D163" s="14"/>
      <c r="E163" s="409" t="s">
        <v>270</v>
      </c>
      <c r="F163" s="410"/>
      <c r="G163" s="411"/>
      <c r="H163" s="31"/>
    </row>
    <row r="164" spans="3:8" x14ac:dyDescent="0.2">
      <c r="C164" s="13"/>
      <c r="D164" s="14"/>
      <c r="E164" s="409" t="s">
        <v>270</v>
      </c>
      <c r="F164" s="410"/>
      <c r="G164" s="411"/>
      <c r="H164" s="31"/>
    </row>
    <row r="165" spans="3:8" x14ac:dyDescent="0.2">
      <c r="C165" s="13"/>
      <c r="D165" s="14"/>
      <c r="E165" s="409" t="s">
        <v>270</v>
      </c>
      <c r="F165" s="410"/>
      <c r="G165" s="411"/>
      <c r="H165" s="31"/>
    </row>
    <row r="166" spans="3:8" x14ac:dyDescent="0.2">
      <c r="C166" s="13"/>
      <c r="D166" s="14"/>
      <c r="E166" s="409" t="s">
        <v>270</v>
      </c>
      <c r="F166" s="410"/>
      <c r="G166" s="411"/>
      <c r="H166" s="31"/>
    </row>
    <row r="167" spans="3:8" x14ac:dyDescent="0.2">
      <c r="C167" s="13"/>
      <c r="D167" s="14"/>
      <c r="E167" s="409" t="s">
        <v>270</v>
      </c>
      <c r="F167" s="410"/>
      <c r="G167" s="411"/>
      <c r="H167" s="31"/>
    </row>
    <row r="168" spans="3:8" x14ac:dyDescent="0.2">
      <c r="C168" s="13"/>
      <c r="D168" s="14"/>
      <c r="E168" s="409" t="s">
        <v>270</v>
      </c>
      <c r="F168" s="410"/>
      <c r="G168" s="411"/>
      <c r="H168" s="31"/>
    </row>
    <row r="169" spans="3:8" x14ac:dyDescent="0.2">
      <c r="C169" s="13"/>
      <c r="D169" s="14"/>
      <c r="E169" s="409" t="s">
        <v>270</v>
      </c>
      <c r="F169" s="410"/>
      <c r="G169" s="411"/>
      <c r="H169" s="31"/>
    </row>
    <row r="170" spans="3:8" x14ac:dyDescent="0.2">
      <c r="C170" s="13"/>
      <c r="D170" s="14"/>
      <c r="E170" s="409" t="s">
        <v>270</v>
      </c>
      <c r="F170" s="410"/>
      <c r="G170" s="411"/>
      <c r="H170" s="31"/>
    </row>
    <row r="171" spans="3:8" x14ac:dyDescent="0.2">
      <c r="C171" s="13"/>
      <c r="D171" s="14"/>
      <c r="E171" s="409" t="s">
        <v>270</v>
      </c>
      <c r="F171" s="410"/>
      <c r="G171" s="411"/>
      <c r="H171" s="31"/>
    </row>
    <row r="172" spans="3:8" x14ac:dyDescent="0.2">
      <c r="C172" s="13"/>
      <c r="D172" s="14"/>
      <c r="E172" s="409" t="s">
        <v>270</v>
      </c>
      <c r="F172" s="410"/>
      <c r="G172" s="411"/>
      <c r="H172" s="31"/>
    </row>
    <row r="173" spans="3:8" x14ac:dyDescent="0.2">
      <c r="C173" s="13"/>
      <c r="D173" s="14"/>
      <c r="E173" s="29" t="s">
        <v>90</v>
      </c>
      <c r="F173" s="411">
        <f>SUM(F160:F172)</f>
        <v>11339000</v>
      </c>
      <c r="G173" s="411"/>
      <c r="H173" s="31"/>
    </row>
    <row r="174" spans="3:8" x14ac:dyDescent="0.2">
      <c r="C174" s="13"/>
      <c r="D174" s="14"/>
      <c r="E174" s="29"/>
      <c r="F174" s="26"/>
      <c r="G174" s="26"/>
      <c r="H174" s="31"/>
    </row>
    <row r="175" spans="3:8" x14ac:dyDescent="0.2">
      <c r="C175" s="13"/>
      <c r="D175" s="14"/>
      <c r="E175" s="29" t="s">
        <v>274</v>
      </c>
      <c r="F175" s="424">
        <f>L151</f>
        <v>11339000</v>
      </c>
      <c r="G175" s="424"/>
      <c r="H175" s="31"/>
    </row>
    <row r="176" spans="3:8" x14ac:dyDescent="0.2">
      <c r="C176" s="13"/>
      <c r="D176" s="14"/>
      <c r="E176" s="30" t="s">
        <v>220</v>
      </c>
      <c r="F176" s="423">
        <f>F173-F175</f>
        <v>0</v>
      </c>
      <c r="G176" s="424"/>
      <c r="H176" s="31"/>
    </row>
    <row r="177" spans="3:8" ht="14.25" x14ac:dyDescent="0.2">
      <c r="C177" s="13"/>
      <c r="D177" s="14"/>
      <c r="E177" s="417" t="s">
        <v>269</v>
      </c>
      <c r="F177" s="428" t="str">
        <f>IF(F176="","",IF(F176=0,"OK","ISSUE"))</f>
        <v>OK</v>
      </c>
      <c r="G177" s="416"/>
      <c r="H177" s="31"/>
    </row>
    <row r="178" spans="3:8" x14ac:dyDescent="0.2">
      <c r="C178" s="13"/>
      <c r="D178" s="14"/>
      <c r="G178" s="418"/>
      <c r="H178" s="31"/>
    </row>
    <row r="179" spans="3:8" ht="13.5" thickBot="1" x14ac:dyDescent="0.25">
      <c r="C179" s="124"/>
      <c r="D179" s="263"/>
      <c r="E179" s="263"/>
      <c r="F179" s="425"/>
      <c r="G179" s="425"/>
      <c r="H179" s="12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5" priority="1" operator="equal">
      <formula>"OK"</formula>
    </cfRule>
    <cfRule type="cellIs" dxfId="44" priority="2" operator="equal">
      <formula>"ISSUE"</formula>
    </cfRule>
  </conditionalFormatting>
  <pageMargins left="0.23622047244094491" right="0.23622047244094491" top="0.74803149606299213" bottom="0.74803149606299213" header="0.31496062992125984" footer="0.31496062992125984"/>
  <pageSetup paperSize="8" scale="98" fitToHeight="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339"/>
  <sheetViews>
    <sheetView zoomScale="80" zoomScaleNormal="80" zoomScalePageLayoutView="80" workbookViewId="0">
      <pane xSplit="5" ySplit="4" topLeftCell="F5" activePane="bottomRight" state="frozen"/>
      <selection activeCell="F10" sqref="F10"/>
      <selection pane="topRight" activeCell="F10" sqref="F10"/>
      <selection pane="bottomLeft" activeCell="F10" sqref="F10"/>
      <selection pane="bottomRight" activeCell="I23" sqref="I23"/>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3" customWidth="1"/>
    <col min="6" max="6" width="19.33203125" style="54" customWidth="1"/>
    <col min="7" max="7" width="6.1640625" style="54" customWidth="1"/>
    <col min="8" max="9" width="50.1640625" style="6" customWidth="1"/>
    <col min="10" max="10" width="3.33203125" style="6" customWidth="1"/>
    <col min="11" max="13" width="17.33203125" style="6" customWidth="1"/>
    <col min="14" max="15" width="19.33203125" style="6" bestFit="1" customWidth="1"/>
    <col min="16" max="16" width="17.33203125" style="6" customWidth="1"/>
    <col min="17" max="18" width="19.33203125" style="6" bestFit="1"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214</v>
      </c>
      <c r="H2" s="14"/>
    </row>
    <row r="3" spans="1:22" ht="16.350000000000001" customHeight="1" x14ac:dyDescent="0.2">
      <c r="B3" s="43" t="str">
        <f>'Revenue - Base - OPTIONAL'!B3</f>
        <v>Casey (C)</v>
      </c>
    </row>
    <row r="4" spans="1:22" ht="12" customHeight="1" thickBot="1" x14ac:dyDescent="0.25">
      <c r="C4" s="14"/>
      <c r="D4" s="45"/>
      <c r="E4" s="85"/>
      <c r="F4" s="85"/>
      <c r="G4" s="85"/>
      <c r="H4" s="85"/>
      <c r="I4" s="85"/>
      <c r="J4" s="85"/>
      <c r="K4" s="85"/>
      <c r="L4" s="85"/>
      <c r="M4" s="85"/>
      <c r="N4" s="85"/>
      <c r="O4" s="85"/>
      <c r="P4" s="14"/>
      <c r="Q4" s="14"/>
      <c r="R4" s="14"/>
      <c r="S4" s="14"/>
      <c r="T4" s="14"/>
      <c r="U4" s="14"/>
      <c r="V4" s="14"/>
    </row>
    <row r="5" spans="1:22" ht="9.75" customHeight="1" x14ac:dyDescent="0.2">
      <c r="C5" s="118"/>
      <c r="D5" s="119"/>
      <c r="E5" s="120"/>
      <c r="F5" s="121"/>
      <c r="G5" s="122"/>
      <c r="H5" s="122"/>
      <c r="I5" s="122"/>
      <c r="J5" s="122"/>
      <c r="K5" s="122"/>
      <c r="L5" s="122"/>
      <c r="M5" s="122"/>
      <c r="N5" s="122"/>
      <c r="O5" s="122"/>
      <c r="P5" s="122"/>
      <c r="Q5" s="122"/>
      <c r="R5" s="122"/>
      <c r="S5" s="122"/>
      <c r="T5" s="122"/>
      <c r="U5" s="123"/>
      <c r="V5" s="14"/>
    </row>
    <row r="6" spans="1:22" ht="15" customHeight="1" x14ac:dyDescent="0.2">
      <c r="C6" s="13"/>
      <c r="D6" s="45"/>
      <c r="E6" s="85"/>
      <c r="F6" s="56"/>
      <c r="G6" s="14"/>
      <c r="H6" s="14"/>
      <c r="I6" s="14"/>
      <c r="J6" s="14"/>
      <c r="K6" s="651" t="s">
        <v>71</v>
      </c>
      <c r="L6" s="652"/>
      <c r="M6" s="652"/>
      <c r="N6" s="652"/>
      <c r="O6" s="652"/>
      <c r="P6" s="652"/>
      <c r="Q6" s="652"/>
      <c r="R6" s="652"/>
      <c r="S6" s="652"/>
      <c r="T6" s="653"/>
      <c r="U6" s="31"/>
      <c r="V6" s="14"/>
    </row>
    <row r="7" spans="1:22" ht="9.75" customHeight="1" x14ac:dyDescent="0.2">
      <c r="C7" s="13"/>
      <c r="D7" s="45"/>
      <c r="E7" s="85"/>
      <c r="F7" s="56"/>
      <c r="G7" s="14"/>
      <c r="H7" s="14"/>
      <c r="I7" s="14"/>
      <c r="J7" s="14"/>
      <c r="K7" s="14"/>
      <c r="L7" s="14"/>
      <c r="M7" s="14"/>
      <c r="N7" s="14"/>
      <c r="O7" s="14"/>
      <c r="P7" s="14"/>
      <c r="Q7" s="14"/>
      <c r="R7" s="14"/>
      <c r="S7" s="14"/>
      <c r="T7" s="14"/>
      <c r="U7" s="31"/>
      <c r="V7" s="14"/>
    </row>
    <row r="8" spans="1:22" ht="30" customHeight="1" x14ac:dyDescent="0.2">
      <c r="C8" s="13"/>
      <c r="D8" s="14"/>
      <c r="E8" s="85"/>
      <c r="F8" s="698" t="s">
        <v>116</v>
      </c>
      <c r="G8" s="699"/>
      <c r="H8" s="700"/>
      <c r="I8" s="655" t="s">
        <v>173</v>
      </c>
      <c r="J8" s="14"/>
      <c r="K8" s="704" t="s">
        <v>192</v>
      </c>
      <c r="L8" s="705"/>
      <c r="M8" s="706"/>
      <c r="N8" s="664" t="s">
        <v>110</v>
      </c>
      <c r="O8" s="665"/>
      <c r="P8" s="665"/>
      <c r="Q8" s="665"/>
      <c r="R8" s="666"/>
      <c r="S8" s="654" t="s">
        <v>125</v>
      </c>
      <c r="T8" s="654" t="s">
        <v>98</v>
      </c>
      <c r="U8" s="31"/>
      <c r="V8" s="14"/>
    </row>
    <row r="9" spans="1:22" ht="25.5" x14ac:dyDescent="0.2">
      <c r="C9" s="13"/>
      <c r="D9" s="14"/>
      <c r="E9" s="126"/>
      <c r="F9" s="701"/>
      <c r="G9" s="702"/>
      <c r="H9" s="703"/>
      <c r="I9" s="656"/>
      <c r="J9" s="14"/>
      <c r="K9" s="234" t="s">
        <v>126</v>
      </c>
      <c r="L9" s="234" t="s">
        <v>133</v>
      </c>
      <c r="M9" s="234" t="s">
        <v>172</v>
      </c>
      <c r="N9" s="329" t="s">
        <v>112</v>
      </c>
      <c r="O9" s="329" t="s">
        <v>113</v>
      </c>
      <c r="P9" s="329" t="s">
        <v>114</v>
      </c>
      <c r="Q9" s="329" t="s">
        <v>115</v>
      </c>
      <c r="R9" s="329" t="s">
        <v>90</v>
      </c>
      <c r="S9" s="654"/>
      <c r="T9" s="654"/>
      <c r="U9" s="31"/>
      <c r="V9" s="14"/>
    </row>
    <row r="10" spans="1:22" x14ac:dyDescent="0.2">
      <c r="C10" s="13"/>
      <c r="D10" s="14"/>
      <c r="E10" s="126"/>
      <c r="F10" s="159"/>
      <c r="G10" s="159"/>
      <c r="H10" s="159"/>
      <c r="I10" s="159"/>
      <c r="J10" s="14"/>
      <c r="K10" s="56" t="s">
        <v>174</v>
      </c>
      <c r="L10" s="56" t="s">
        <v>174</v>
      </c>
      <c r="M10" s="56" t="s">
        <v>174</v>
      </c>
      <c r="N10" s="56" t="s">
        <v>175</v>
      </c>
      <c r="O10" s="56" t="s">
        <v>175</v>
      </c>
      <c r="P10" s="56" t="s">
        <v>175</v>
      </c>
      <c r="Q10" s="56" t="s">
        <v>175</v>
      </c>
      <c r="R10" s="56" t="s">
        <v>175</v>
      </c>
      <c r="S10" s="56"/>
      <c r="T10" s="56" t="s">
        <v>175</v>
      </c>
      <c r="U10" s="31"/>
      <c r="V10" s="14"/>
    </row>
    <row r="11" spans="1:22" ht="6.75" customHeight="1" x14ac:dyDescent="0.2">
      <c r="C11" s="13"/>
      <c r="D11" s="14"/>
      <c r="E11" s="85"/>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93" t="s">
        <v>851</v>
      </c>
      <c r="F12" s="694" t="s">
        <v>852</v>
      </c>
      <c r="G12" s="695"/>
      <c r="H12" s="696"/>
      <c r="I12" s="542" t="s">
        <v>323</v>
      </c>
      <c r="J12" s="14"/>
      <c r="K12" s="697">
        <v>100</v>
      </c>
      <c r="L12" s="697"/>
      <c r="M12" s="697"/>
      <c r="N12" s="697">
        <v>25500000</v>
      </c>
      <c r="O12" s="697"/>
      <c r="P12" s="697"/>
      <c r="Q12" s="697"/>
      <c r="R12" s="707">
        <f>SUM(N12:Q16)</f>
        <v>25500000</v>
      </c>
      <c r="S12" s="113" t="s">
        <v>117</v>
      </c>
      <c r="T12" s="114">
        <v>2000000</v>
      </c>
      <c r="U12" s="31"/>
      <c r="V12" s="14"/>
    </row>
    <row r="13" spans="1:22" ht="12" customHeight="1" x14ac:dyDescent="0.2">
      <c r="C13" s="13"/>
      <c r="D13" s="19"/>
      <c r="E13" s="672"/>
      <c r="F13" s="677"/>
      <c r="G13" s="678"/>
      <c r="H13" s="679"/>
      <c r="I13" s="81" t="s">
        <v>411</v>
      </c>
      <c r="J13" s="14"/>
      <c r="K13" s="668"/>
      <c r="L13" s="668"/>
      <c r="M13" s="668"/>
      <c r="N13" s="668"/>
      <c r="O13" s="668"/>
      <c r="P13" s="668"/>
      <c r="Q13" s="668"/>
      <c r="R13" s="660"/>
      <c r="S13" s="67" t="s">
        <v>120</v>
      </c>
      <c r="T13" s="115">
        <v>23500000</v>
      </c>
      <c r="U13" s="31"/>
      <c r="V13" s="14"/>
    </row>
    <row r="14" spans="1:22" ht="12" customHeight="1" x14ac:dyDescent="0.2">
      <c r="C14" s="13"/>
      <c r="D14" s="19"/>
      <c r="E14" s="672"/>
      <c r="F14" s="677"/>
      <c r="G14" s="678"/>
      <c r="H14" s="679"/>
      <c r="I14" s="81" t="s">
        <v>412</v>
      </c>
      <c r="J14" s="14"/>
      <c r="K14" s="668"/>
      <c r="L14" s="668"/>
      <c r="M14" s="668"/>
      <c r="N14" s="668"/>
      <c r="O14" s="668"/>
      <c r="P14" s="668"/>
      <c r="Q14" s="668"/>
      <c r="R14" s="660"/>
      <c r="S14" s="67"/>
      <c r="T14" s="115"/>
      <c r="U14" s="31"/>
      <c r="V14" s="14"/>
    </row>
    <row r="15" spans="1:22" ht="12" customHeight="1" x14ac:dyDescent="0.2">
      <c r="C15" s="13"/>
      <c r="D15" s="19"/>
      <c r="E15" s="672"/>
      <c r="F15" s="677"/>
      <c r="G15" s="678"/>
      <c r="H15" s="679"/>
      <c r="I15" s="81" t="s">
        <v>339</v>
      </c>
      <c r="J15" s="14"/>
      <c r="K15" s="668"/>
      <c r="L15" s="668"/>
      <c r="M15" s="668"/>
      <c r="N15" s="668"/>
      <c r="O15" s="668"/>
      <c r="P15" s="668"/>
      <c r="Q15" s="668"/>
      <c r="R15" s="660"/>
      <c r="S15" s="67"/>
      <c r="T15" s="115"/>
      <c r="U15" s="31"/>
      <c r="V15" s="14"/>
    </row>
    <row r="16" spans="1:22" ht="57.75" customHeight="1" x14ac:dyDescent="0.2">
      <c r="C16" s="13"/>
      <c r="D16" s="19"/>
      <c r="E16" s="684"/>
      <c r="F16" s="680"/>
      <c r="G16" s="681"/>
      <c r="H16" s="682"/>
      <c r="I16" s="81" t="s">
        <v>359</v>
      </c>
      <c r="J16" s="14"/>
      <c r="K16" s="669"/>
      <c r="L16" s="669"/>
      <c r="M16" s="669"/>
      <c r="N16" s="669"/>
      <c r="O16" s="669"/>
      <c r="P16" s="669"/>
      <c r="Q16" s="669"/>
      <c r="R16" s="670"/>
      <c r="S16" s="160" t="s">
        <v>90</v>
      </c>
      <c r="T16" s="116">
        <f>SUM(T12:T15)</f>
        <v>25500000</v>
      </c>
      <c r="U16" s="31"/>
      <c r="V16" s="14"/>
    </row>
    <row r="17" spans="3:22" ht="12" customHeight="1" x14ac:dyDescent="0.2">
      <c r="C17" s="13"/>
      <c r="D17" s="19">
        <f>D12+1</f>
        <v>2</v>
      </c>
      <c r="E17" s="671" t="s">
        <v>853</v>
      </c>
      <c r="F17" s="674" t="s">
        <v>1168</v>
      </c>
      <c r="G17" s="675"/>
      <c r="H17" s="676"/>
      <c r="I17" s="68" t="s">
        <v>368</v>
      </c>
      <c r="J17" s="14"/>
      <c r="K17" s="667">
        <v>100</v>
      </c>
      <c r="L17" s="667"/>
      <c r="M17" s="667"/>
      <c r="N17" s="667"/>
      <c r="O17" s="667"/>
      <c r="P17" s="667">
        <v>5380000</v>
      </c>
      <c r="Q17" s="667">
        <v>1345000</v>
      </c>
      <c r="R17" s="659">
        <f t="shared" ref="R17" si="0">SUM(N17:Q21)</f>
        <v>6725000</v>
      </c>
      <c r="S17" s="82" t="s">
        <v>92</v>
      </c>
      <c r="T17" s="117">
        <v>5725000</v>
      </c>
      <c r="U17" s="31"/>
      <c r="V17" s="14"/>
    </row>
    <row r="18" spans="3:22" ht="12" customHeight="1" x14ac:dyDescent="0.2">
      <c r="C18" s="13"/>
      <c r="D18" s="19"/>
      <c r="E18" s="672"/>
      <c r="F18" s="677"/>
      <c r="G18" s="678"/>
      <c r="H18" s="679"/>
      <c r="I18" s="68" t="s">
        <v>499</v>
      </c>
      <c r="J18" s="14"/>
      <c r="K18" s="668"/>
      <c r="L18" s="668"/>
      <c r="M18" s="668"/>
      <c r="N18" s="668"/>
      <c r="O18" s="668"/>
      <c r="P18" s="668"/>
      <c r="Q18" s="668"/>
      <c r="R18" s="660"/>
      <c r="S18" s="67" t="s">
        <v>120</v>
      </c>
      <c r="T18" s="117">
        <v>1000000</v>
      </c>
      <c r="U18" s="31"/>
      <c r="V18" s="14"/>
    </row>
    <row r="19" spans="3:22" ht="12" customHeight="1" x14ac:dyDescent="0.2">
      <c r="C19" s="13"/>
      <c r="D19" s="19"/>
      <c r="E19" s="672"/>
      <c r="F19" s="677"/>
      <c r="G19" s="678"/>
      <c r="H19" s="679"/>
      <c r="I19" s="68" t="s">
        <v>429</v>
      </c>
      <c r="J19" s="14"/>
      <c r="K19" s="668"/>
      <c r="L19" s="668"/>
      <c r="M19" s="668"/>
      <c r="N19" s="668"/>
      <c r="O19" s="668"/>
      <c r="P19" s="668"/>
      <c r="Q19" s="668"/>
      <c r="R19" s="660"/>
      <c r="S19" s="67"/>
      <c r="T19" s="117"/>
      <c r="U19" s="31"/>
      <c r="V19" s="14"/>
    </row>
    <row r="20" spans="3:22" ht="12" customHeight="1" x14ac:dyDescent="0.2">
      <c r="C20" s="13"/>
      <c r="D20" s="19"/>
      <c r="E20" s="672"/>
      <c r="F20" s="677"/>
      <c r="G20" s="678"/>
      <c r="H20" s="679"/>
      <c r="I20" s="68"/>
      <c r="J20" s="14"/>
      <c r="K20" s="668"/>
      <c r="L20" s="668"/>
      <c r="M20" s="668"/>
      <c r="N20" s="668"/>
      <c r="O20" s="668"/>
      <c r="P20" s="668"/>
      <c r="Q20" s="668"/>
      <c r="R20" s="660"/>
      <c r="S20" s="67"/>
      <c r="T20" s="117"/>
      <c r="U20" s="31"/>
      <c r="V20" s="14"/>
    </row>
    <row r="21" spans="3:22" ht="57.75" customHeight="1" x14ac:dyDescent="0.2">
      <c r="C21" s="13"/>
      <c r="D21" s="19"/>
      <c r="E21" s="684"/>
      <c r="F21" s="680"/>
      <c r="G21" s="681"/>
      <c r="H21" s="682"/>
      <c r="I21" s="68"/>
      <c r="J21" s="14"/>
      <c r="K21" s="669"/>
      <c r="L21" s="669"/>
      <c r="M21" s="669"/>
      <c r="N21" s="669"/>
      <c r="O21" s="669"/>
      <c r="P21" s="669"/>
      <c r="Q21" s="669"/>
      <c r="R21" s="670"/>
      <c r="S21" s="160" t="s">
        <v>90</v>
      </c>
      <c r="T21" s="116">
        <f>SUM(T17:T20)</f>
        <v>6725000</v>
      </c>
      <c r="U21" s="31"/>
      <c r="V21" s="14"/>
    </row>
    <row r="22" spans="3:22" ht="12" customHeight="1" x14ac:dyDescent="0.2">
      <c r="C22" s="13"/>
      <c r="D22" s="19">
        <f t="shared" ref="D22" si="1">D17+1</f>
        <v>3</v>
      </c>
      <c r="E22" s="671" t="s">
        <v>854</v>
      </c>
      <c r="F22" s="674" t="s">
        <v>855</v>
      </c>
      <c r="G22" s="675"/>
      <c r="H22" s="676"/>
      <c r="I22" s="68" t="s">
        <v>319</v>
      </c>
      <c r="J22" s="14"/>
      <c r="K22" s="667"/>
      <c r="L22" s="667"/>
      <c r="M22" s="667">
        <v>100</v>
      </c>
      <c r="N22" s="667">
        <v>4430000</v>
      </c>
      <c r="O22" s="667"/>
      <c r="P22" s="667"/>
      <c r="Q22" s="667">
        <v>2051000</v>
      </c>
      <c r="R22" s="659">
        <f t="shared" ref="R22" si="2">SUM(N22:Q26)</f>
        <v>6481000</v>
      </c>
      <c r="S22" s="82" t="s">
        <v>92</v>
      </c>
      <c r="T22" s="117">
        <v>2940000</v>
      </c>
      <c r="U22" s="31"/>
      <c r="V22" s="14"/>
    </row>
    <row r="23" spans="3:22" ht="12" customHeight="1" x14ac:dyDescent="0.2">
      <c r="C23" s="13"/>
      <c r="D23" s="19"/>
      <c r="E23" s="672"/>
      <c r="F23" s="677"/>
      <c r="G23" s="678"/>
      <c r="H23" s="679"/>
      <c r="I23" s="68" t="s">
        <v>440</v>
      </c>
      <c r="J23" s="14"/>
      <c r="K23" s="668"/>
      <c r="L23" s="668"/>
      <c r="M23" s="668"/>
      <c r="N23" s="668"/>
      <c r="O23" s="668"/>
      <c r="P23" s="668"/>
      <c r="Q23" s="668"/>
      <c r="R23" s="660"/>
      <c r="S23" s="67" t="s">
        <v>120</v>
      </c>
      <c r="T23" s="117">
        <v>2481000</v>
      </c>
      <c r="U23" s="31"/>
      <c r="V23" s="14"/>
    </row>
    <row r="24" spans="3:22" ht="12" customHeight="1" x14ac:dyDescent="0.2">
      <c r="C24" s="13"/>
      <c r="D24" s="19"/>
      <c r="E24" s="672"/>
      <c r="F24" s="677"/>
      <c r="G24" s="678"/>
      <c r="H24" s="679"/>
      <c r="I24" s="68" t="s">
        <v>340</v>
      </c>
      <c r="J24" s="14"/>
      <c r="K24" s="668"/>
      <c r="L24" s="668"/>
      <c r="M24" s="668"/>
      <c r="N24" s="668"/>
      <c r="O24" s="668"/>
      <c r="P24" s="668"/>
      <c r="Q24" s="668"/>
      <c r="R24" s="660"/>
      <c r="S24" s="67" t="s">
        <v>117</v>
      </c>
      <c r="T24" s="117">
        <v>1060000</v>
      </c>
      <c r="U24" s="31"/>
      <c r="V24" s="14"/>
    </row>
    <row r="25" spans="3:22" ht="12" customHeight="1" x14ac:dyDescent="0.2">
      <c r="C25" s="13"/>
      <c r="D25" s="19"/>
      <c r="E25" s="672"/>
      <c r="F25" s="677"/>
      <c r="G25" s="678"/>
      <c r="H25" s="679"/>
      <c r="I25" s="68" t="s">
        <v>496</v>
      </c>
      <c r="J25" s="14"/>
      <c r="K25" s="668"/>
      <c r="L25" s="668"/>
      <c r="M25" s="668"/>
      <c r="N25" s="668"/>
      <c r="O25" s="668"/>
      <c r="P25" s="668"/>
      <c r="Q25" s="668"/>
      <c r="R25" s="660"/>
      <c r="S25" s="67"/>
      <c r="T25" s="117"/>
      <c r="U25" s="31"/>
      <c r="V25" s="14"/>
    </row>
    <row r="26" spans="3:22" ht="69.75" customHeight="1" x14ac:dyDescent="0.2">
      <c r="C26" s="13"/>
      <c r="D26" s="19"/>
      <c r="E26" s="684"/>
      <c r="F26" s="680"/>
      <c r="G26" s="681"/>
      <c r="H26" s="682"/>
      <c r="I26" s="68"/>
      <c r="J26" s="14"/>
      <c r="K26" s="669"/>
      <c r="L26" s="669"/>
      <c r="M26" s="669"/>
      <c r="N26" s="669"/>
      <c r="O26" s="669"/>
      <c r="P26" s="669"/>
      <c r="Q26" s="669"/>
      <c r="R26" s="670"/>
      <c r="S26" s="160" t="s">
        <v>90</v>
      </c>
      <c r="T26" s="116">
        <f>SUM(T22:T25)</f>
        <v>6481000</v>
      </c>
      <c r="U26" s="31"/>
      <c r="V26" s="14"/>
    </row>
    <row r="27" spans="3:22" ht="12" customHeight="1" x14ac:dyDescent="0.2">
      <c r="C27" s="13"/>
      <c r="D27" s="19">
        <f t="shared" ref="D27" si="3">D22+1</f>
        <v>4</v>
      </c>
      <c r="E27" s="671" t="s">
        <v>856</v>
      </c>
      <c r="F27" s="674" t="s">
        <v>857</v>
      </c>
      <c r="G27" s="675"/>
      <c r="H27" s="676"/>
      <c r="I27" s="68" t="s">
        <v>319</v>
      </c>
      <c r="J27" s="14"/>
      <c r="K27" s="667"/>
      <c r="L27" s="667"/>
      <c r="M27" s="667">
        <v>100</v>
      </c>
      <c r="N27" s="667"/>
      <c r="O27" s="667">
        <v>3500000</v>
      </c>
      <c r="P27" s="667"/>
      <c r="Q27" s="667"/>
      <c r="R27" s="659">
        <f t="shared" ref="R27" si="4">SUM(N27:Q31)</f>
        <v>3500000</v>
      </c>
      <c r="S27" s="82" t="s">
        <v>117</v>
      </c>
      <c r="T27" s="117">
        <v>2180000</v>
      </c>
      <c r="U27" s="31"/>
      <c r="V27" s="14"/>
    </row>
    <row r="28" spans="3:22" ht="12" customHeight="1" x14ac:dyDescent="0.2">
      <c r="C28" s="13"/>
      <c r="D28" s="19"/>
      <c r="E28" s="672"/>
      <c r="F28" s="677"/>
      <c r="G28" s="678"/>
      <c r="H28" s="679"/>
      <c r="I28" s="68" t="s">
        <v>440</v>
      </c>
      <c r="J28" s="14"/>
      <c r="K28" s="668"/>
      <c r="L28" s="668"/>
      <c r="M28" s="668"/>
      <c r="N28" s="668"/>
      <c r="O28" s="668"/>
      <c r="P28" s="668"/>
      <c r="Q28" s="668"/>
      <c r="R28" s="660"/>
      <c r="S28" s="67" t="s">
        <v>92</v>
      </c>
      <c r="T28" s="117">
        <v>1320000</v>
      </c>
      <c r="U28" s="31"/>
      <c r="V28" s="14"/>
    </row>
    <row r="29" spans="3:22" ht="12" customHeight="1" x14ac:dyDescent="0.2">
      <c r="C29" s="13"/>
      <c r="D29" s="19"/>
      <c r="E29" s="672"/>
      <c r="F29" s="677"/>
      <c r="G29" s="678"/>
      <c r="H29" s="679"/>
      <c r="I29" s="68" t="s">
        <v>496</v>
      </c>
      <c r="J29" s="14"/>
      <c r="K29" s="668"/>
      <c r="L29" s="668"/>
      <c r="M29" s="668"/>
      <c r="N29" s="668"/>
      <c r="O29" s="668"/>
      <c r="P29" s="668"/>
      <c r="Q29" s="668"/>
      <c r="R29" s="660"/>
      <c r="S29" s="67"/>
      <c r="T29" s="117"/>
      <c r="U29" s="31"/>
      <c r="V29" s="14"/>
    </row>
    <row r="30" spans="3:22" ht="30.75" customHeight="1" x14ac:dyDescent="0.2">
      <c r="C30" s="13"/>
      <c r="D30" s="19"/>
      <c r="E30" s="672"/>
      <c r="F30" s="677"/>
      <c r="G30" s="678"/>
      <c r="H30" s="679"/>
      <c r="I30" s="543" t="s">
        <v>510</v>
      </c>
      <c r="J30" s="14"/>
      <c r="K30" s="668"/>
      <c r="L30" s="668"/>
      <c r="M30" s="668"/>
      <c r="N30" s="668"/>
      <c r="O30" s="668"/>
      <c r="P30" s="668"/>
      <c r="Q30" s="668"/>
      <c r="R30" s="660"/>
      <c r="S30" s="67"/>
      <c r="T30" s="117"/>
      <c r="U30" s="31"/>
      <c r="V30" s="14"/>
    </row>
    <row r="31" spans="3:22" ht="27.75" customHeight="1" x14ac:dyDescent="0.2">
      <c r="C31" s="13"/>
      <c r="D31" s="19"/>
      <c r="E31" s="684"/>
      <c r="F31" s="680"/>
      <c r="G31" s="681"/>
      <c r="H31" s="682"/>
      <c r="I31" s="68" t="s">
        <v>340</v>
      </c>
      <c r="J31" s="14"/>
      <c r="K31" s="669"/>
      <c r="L31" s="669"/>
      <c r="M31" s="669"/>
      <c r="N31" s="669"/>
      <c r="O31" s="669"/>
      <c r="P31" s="669"/>
      <c r="Q31" s="669"/>
      <c r="R31" s="670"/>
      <c r="S31" s="160" t="s">
        <v>90</v>
      </c>
      <c r="T31" s="116">
        <f>SUM(T27:T30)</f>
        <v>3500000</v>
      </c>
      <c r="U31" s="31"/>
      <c r="V31" s="14"/>
    </row>
    <row r="32" spans="3:22" ht="12" customHeight="1" x14ac:dyDescent="0.2">
      <c r="C32" s="13"/>
      <c r="D32" s="19">
        <f t="shared" ref="D32" si="5">D27+1</f>
        <v>5</v>
      </c>
      <c r="E32" s="671" t="s">
        <v>858</v>
      </c>
      <c r="F32" s="674" t="s">
        <v>859</v>
      </c>
      <c r="G32" s="675"/>
      <c r="H32" s="676"/>
      <c r="I32" s="68" t="s">
        <v>319</v>
      </c>
      <c r="J32" s="14"/>
      <c r="K32" s="667"/>
      <c r="L32" s="667">
        <v>100</v>
      </c>
      <c r="M32" s="667"/>
      <c r="N32" s="667"/>
      <c r="O32" s="667">
        <v>3164000</v>
      </c>
      <c r="P32" s="667"/>
      <c r="Q32" s="667"/>
      <c r="R32" s="659">
        <f t="shared" ref="R32" si="6">SUM(N32:Q36)</f>
        <v>3164000</v>
      </c>
      <c r="S32" s="82" t="s">
        <v>120</v>
      </c>
      <c r="T32" s="117">
        <v>1912000</v>
      </c>
      <c r="U32" s="31"/>
      <c r="V32" s="14"/>
    </row>
    <row r="33" spans="3:22" ht="30.75" customHeight="1" x14ac:dyDescent="0.2">
      <c r="C33" s="13"/>
      <c r="D33" s="19"/>
      <c r="E33" s="672"/>
      <c r="F33" s="677"/>
      <c r="G33" s="678"/>
      <c r="H33" s="679"/>
      <c r="I33" s="543" t="s">
        <v>421</v>
      </c>
      <c r="J33" s="14"/>
      <c r="K33" s="668"/>
      <c r="L33" s="668"/>
      <c r="M33" s="668"/>
      <c r="N33" s="668"/>
      <c r="O33" s="668"/>
      <c r="P33" s="668"/>
      <c r="Q33" s="668"/>
      <c r="R33" s="660"/>
      <c r="S33" s="67" t="s">
        <v>121</v>
      </c>
      <c r="T33" s="117">
        <v>1252000</v>
      </c>
      <c r="U33" s="31"/>
      <c r="V33" s="14"/>
    </row>
    <row r="34" spans="3:22" ht="12" customHeight="1" x14ac:dyDescent="0.2">
      <c r="C34" s="13"/>
      <c r="D34" s="19"/>
      <c r="E34" s="672"/>
      <c r="F34" s="677"/>
      <c r="G34" s="678"/>
      <c r="H34" s="679"/>
      <c r="I34" s="68"/>
      <c r="J34" s="14"/>
      <c r="K34" s="668"/>
      <c r="L34" s="668"/>
      <c r="M34" s="668"/>
      <c r="N34" s="668"/>
      <c r="O34" s="668"/>
      <c r="P34" s="668"/>
      <c r="Q34" s="668"/>
      <c r="R34" s="660"/>
      <c r="S34" s="67"/>
      <c r="T34" s="117"/>
      <c r="U34" s="31"/>
      <c r="V34" s="14"/>
    </row>
    <row r="35" spans="3:22" ht="12" customHeight="1" x14ac:dyDescent="0.2">
      <c r="C35" s="13"/>
      <c r="D35" s="19"/>
      <c r="E35" s="672"/>
      <c r="F35" s="677"/>
      <c r="G35" s="678"/>
      <c r="H35" s="679"/>
      <c r="I35" s="68"/>
      <c r="J35" s="14"/>
      <c r="K35" s="668"/>
      <c r="L35" s="668"/>
      <c r="M35" s="668"/>
      <c r="N35" s="668"/>
      <c r="O35" s="668"/>
      <c r="P35" s="668"/>
      <c r="Q35" s="668"/>
      <c r="R35" s="660"/>
      <c r="S35" s="67"/>
      <c r="T35" s="117"/>
      <c r="U35" s="31"/>
      <c r="V35" s="14"/>
    </row>
    <row r="36" spans="3:22" ht="12" customHeight="1" x14ac:dyDescent="0.2">
      <c r="C36" s="13"/>
      <c r="D36" s="19"/>
      <c r="E36" s="684"/>
      <c r="F36" s="680"/>
      <c r="G36" s="681"/>
      <c r="H36" s="682"/>
      <c r="I36" s="68"/>
      <c r="J36" s="14"/>
      <c r="K36" s="669"/>
      <c r="L36" s="669"/>
      <c r="M36" s="669"/>
      <c r="N36" s="669"/>
      <c r="O36" s="669"/>
      <c r="P36" s="669"/>
      <c r="Q36" s="669"/>
      <c r="R36" s="670"/>
      <c r="S36" s="160" t="s">
        <v>90</v>
      </c>
      <c r="T36" s="116">
        <f>SUM(T32:T35)</f>
        <v>3164000</v>
      </c>
      <c r="U36" s="31"/>
      <c r="V36" s="14"/>
    </row>
    <row r="37" spans="3:22" x14ac:dyDescent="0.2">
      <c r="C37" s="13"/>
      <c r="D37" s="19">
        <f t="shared" ref="D37" si="7">D32+1</f>
        <v>6</v>
      </c>
      <c r="E37" s="671" t="s">
        <v>860</v>
      </c>
      <c r="F37" s="674" t="s">
        <v>861</v>
      </c>
      <c r="G37" s="685"/>
      <c r="H37" s="686"/>
      <c r="I37" s="68" t="s">
        <v>319</v>
      </c>
      <c r="J37" s="14"/>
      <c r="K37" s="667"/>
      <c r="L37" s="667"/>
      <c r="M37" s="667">
        <v>100</v>
      </c>
      <c r="N37" s="667"/>
      <c r="O37" s="667">
        <v>3000000</v>
      </c>
      <c r="P37" s="667"/>
      <c r="Q37" s="667"/>
      <c r="R37" s="659">
        <f t="shared" ref="R37" si="8">SUM(N37:Q41)</f>
        <v>3000000</v>
      </c>
      <c r="S37" s="82" t="s">
        <v>92</v>
      </c>
      <c r="T37" s="117">
        <v>3000000</v>
      </c>
      <c r="U37" s="31"/>
      <c r="V37" s="14"/>
    </row>
    <row r="38" spans="3:22" x14ac:dyDescent="0.2">
      <c r="C38" s="13"/>
      <c r="D38" s="19"/>
      <c r="E38" s="672"/>
      <c r="F38" s="687"/>
      <c r="G38" s="688"/>
      <c r="H38" s="689"/>
      <c r="I38" s="68" t="s">
        <v>440</v>
      </c>
      <c r="J38" s="14"/>
      <c r="K38" s="668"/>
      <c r="L38" s="668"/>
      <c r="M38" s="668"/>
      <c r="N38" s="668"/>
      <c r="O38" s="668"/>
      <c r="P38" s="668"/>
      <c r="Q38" s="668"/>
      <c r="R38" s="660"/>
      <c r="S38" s="67"/>
      <c r="T38" s="117"/>
      <c r="U38" s="31"/>
      <c r="V38" s="14"/>
    </row>
    <row r="39" spans="3:22" x14ac:dyDescent="0.2">
      <c r="C39" s="13"/>
      <c r="D39" s="19"/>
      <c r="E39" s="672"/>
      <c r="F39" s="687"/>
      <c r="G39" s="688"/>
      <c r="H39" s="689"/>
      <c r="I39" s="68" t="s">
        <v>369</v>
      </c>
      <c r="J39" s="14"/>
      <c r="K39" s="668"/>
      <c r="L39" s="668"/>
      <c r="M39" s="668"/>
      <c r="N39" s="668"/>
      <c r="O39" s="668"/>
      <c r="P39" s="668"/>
      <c r="Q39" s="668"/>
      <c r="R39" s="660"/>
      <c r="S39" s="67"/>
      <c r="T39" s="117"/>
      <c r="U39" s="31"/>
      <c r="V39" s="14"/>
    </row>
    <row r="40" spans="3:22" x14ac:dyDescent="0.2">
      <c r="C40" s="13"/>
      <c r="D40" s="19"/>
      <c r="E40" s="672"/>
      <c r="F40" s="687"/>
      <c r="G40" s="688"/>
      <c r="H40" s="689"/>
      <c r="I40" s="68" t="s">
        <v>496</v>
      </c>
      <c r="J40" s="14"/>
      <c r="K40" s="668"/>
      <c r="L40" s="668"/>
      <c r="M40" s="668"/>
      <c r="N40" s="668"/>
      <c r="O40" s="668"/>
      <c r="P40" s="668"/>
      <c r="Q40" s="668"/>
      <c r="R40" s="660"/>
      <c r="S40" s="67"/>
      <c r="T40" s="117"/>
      <c r="U40" s="31"/>
      <c r="V40" s="14"/>
    </row>
    <row r="41" spans="3:22" ht="19.5" customHeight="1" x14ac:dyDescent="0.2">
      <c r="C41" s="13"/>
      <c r="D41" s="19"/>
      <c r="E41" s="684"/>
      <c r="F41" s="690"/>
      <c r="G41" s="691"/>
      <c r="H41" s="692"/>
      <c r="I41" s="68"/>
      <c r="J41" s="14"/>
      <c r="K41" s="669"/>
      <c r="L41" s="669"/>
      <c r="M41" s="669"/>
      <c r="N41" s="669"/>
      <c r="O41" s="669"/>
      <c r="P41" s="669"/>
      <c r="Q41" s="669"/>
      <c r="R41" s="670"/>
      <c r="S41" s="160" t="s">
        <v>90</v>
      </c>
      <c r="T41" s="116">
        <f>SUM(T37:T40)</f>
        <v>3000000</v>
      </c>
      <c r="U41" s="31"/>
      <c r="V41" s="14"/>
    </row>
    <row r="42" spans="3:22" x14ac:dyDescent="0.2">
      <c r="C42" s="13"/>
      <c r="D42" s="19">
        <f>D37+1</f>
        <v>7</v>
      </c>
      <c r="E42" s="671" t="s">
        <v>862</v>
      </c>
      <c r="F42" s="674" t="s">
        <v>863</v>
      </c>
      <c r="G42" s="675"/>
      <c r="H42" s="676"/>
      <c r="I42" s="68" t="s">
        <v>319</v>
      </c>
      <c r="J42" s="14"/>
      <c r="K42" s="667"/>
      <c r="L42" s="667"/>
      <c r="M42" s="667">
        <v>100</v>
      </c>
      <c r="N42" s="667">
        <v>149000</v>
      </c>
      <c r="O42" s="667">
        <v>2647000</v>
      </c>
      <c r="P42" s="667"/>
      <c r="Q42" s="667"/>
      <c r="R42" s="659">
        <f t="shared" ref="R42" si="9">SUM(N42:Q46)</f>
        <v>2796000</v>
      </c>
      <c r="S42" s="82" t="s">
        <v>92</v>
      </c>
      <c r="T42" s="117">
        <v>1350000</v>
      </c>
      <c r="U42" s="31"/>
      <c r="V42" s="14"/>
    </row>
    <row r="43" spans="3:22" x14ac:dyDescent="0.2">
      <c r="C43" s="13"/>
      <c r="D43" s="19"/>
      <c r="E43" s="672"/>
      <c r="F43" s="677"/>
      <c r="G43" s="678"/>
      <c r="H43" s="679"/>
      <c r="I43" s="68" t="s">
        <v>440</v>
      </c>
      <c r="J43" s="14"/>
      <c r="K43" s="668"/>
      <c r="L43" s="668"/>
      <c r="M43" s="668"/>
      <c r="N43" s="668"/>
      <c r="O43" s="668"/>
      <c r="P43" s="668"/>
      <c r="Q43" s="668"/>
      <c r="R43" s="660"/>
      <c r="S43" s="67" t="s">
        <v>117</v>
      </c>
      <c r="T43" s="117">
        <v>1060000</v>
      </c>
      <c r="U43" s="31"/>
      <c r="V43" s="14"/>
    </row>
    <row r="44" spans="3:22" x14ac:dyDescent="0.2">
      <c r="C44" s="13"/>
      <c r="D44" s="19"/>
      <c r="E44" s="672"/>
      <c r="F44" s="677"/>
      <c r="G44" s="678"/>
      <c r="H44" s="679"/>
      <c r="I44" s="68" t="s">
        <v>369</v>
      </c>
      <c r="J44" s="14"/>
      <c r="K44" s="668"/>
      <c r="L44" s="668"/>
      <c r="M44" s="668"/>
      <c r="N44" s="668"/>
      <c r="O44" s="668"/>
      <c r="P44" s="668"/>
      <c r="Q44" s="668"/>
      <c r="R44" s="660"/>
      <c r="S44" s="67" t="s">
        <v>118</v>
      </c>
      <c r="T44" s="117">
        <v>386000</v>
      </c>
      <c r="U44" s="31"/>
      <c r="V44" s="14"/>
    </row>
    <row r="45" spans="3:22" x14ac:dyDescent="0.2">
      <c r="C45" s="13"/>
      <c r="D45" s="19"/>
      <c r="E45" s="672"/>
      <c r="F45" s="677"/>
      <c r="G45" s="678"/>
      <c r="H45" s="679"/>
      <c r="I45" s="68" t="s">
        <v>496</v>
      </c>
      <c r="J45" s="14"/>
      <c r="K45" s="668"/>
      <c r="L45" s="668"/>
      <c r="M45" s="668"/>
      <c r="N45" s="668"/>
      <c r="O45" s="668"/>
      <c r="P45" s="668"/>
      <c r="Q45" s="668"/>
      <c r="R45" s="660"/>
      <c r="S45" s="67"/>
      <c r="T45" s="117"/>
      <c r="U45" s="31"/>
      <c r="V45" s="14"/>
    </row>
    <row r="46" spans="3:22" ht="70.5" customHeight="1" x14ac:dyDescent="0.2">
      <c r="C46" s="13"/>
      <c r="D46" s="19"/>
      <c r="E46" s="684"/>
      <c r="F46" s="680"/>
      <c r="G46" s="681"/>
      <c r="H46" s="682"/>
      <c r="I46" s="543" t="s">
        <v>510</v>
      </c>
      <c r="J46" s="14"/>
      <c r="K46" s="669"/>
      <c r="L46" s="669"/>
      <c r="M46" s="669"/>
      <c r="N46" s="669"/>
      <c r="O46" s="669"/>
      <c r="P46" s="669"/>
      <c r="Q46" s="669"/>
      <c r="R46" s="670"/>
      <c r="S46" s="160" t="s">
        <v>90</v>
      </c>
      <c r="T46" s="116">
        <f>SUM(T42:T45)</f>
        <v>2796000</v>
      </c>
      <c r="U46" s="31"/>
      <c r="V46" s="14"/>
    </row>
    <row r="47" spans="3:22" x14ac:dyDescent="0.2">
      <c r="C47" s="13"/>
      <c r="D47" s="19">
        <f t="shared" ref="D47" si="10">D42+1</f>
        <v>8</v>
      </c>
      <c r="E47" s="671" t="s">
        <v>864</v>
      </c>
      <c r="F47" s="674" t="s">
        <v>865</v>
      </c>
      <c r="G47" s="675"/>
      <c r="H47" s="676"/>
      <c r="I47" s="68" t="s">
        <v>499</v>
      </c>
      <c r="J47" s="14"/>
      <c r="K47" s="667">
        <v>100</v>
      </c>
      <c r="L47" s="667"/>
      <c r="M47" s="667"/>
      <c r="N47" s="667">
        <v>2552000</v>
      </c>
      <c r="O47" s="667"/>
      <c r="P47" s="667"/>
      <c r="Q47" s="667"/>
      <c r="R47" s="659">
        <f t="shared" ref="R47" si="11">SUM(N47:Q51)</f>
        <v>2552000</v>
      </c>
      <c r="S47" s="82" t="s">
        <v>120</v>
      </c>
      <c r="T47" s="117">
        <v>2552000</v>
      </c>
      <c r="U47" s="31"/>
      <c r="V47" s="14"/>
    </row>
    <row r="48" spans="3:22" x14ac:dyDescent="0.2">
      <c r="C48" s="13"/>
      <c r="D48" s="19"/>
      <c r="E48" s="672"/>
      <c r="F48" s="677"/>
      <c r="G48" s="678"/>
      <c r="H48" s="679"/>
      <c r="I48" s="68" t="s">
        <v>418</v>
      </c>
      <c r="J48" s="14"/>
      <c r="K48" s="668"/>
      <c r="L48" s="668"/>
      <c r="M48" s="668"/>
      <c r="N48" s="668"/>
      <c r="O48" s="668"/>
      <c r="P48" s="668"/>
      <c r="Q48" s="668"/>
      <c r="R48" s="660"/>
      <c r="S48" s="67"/>
      <c r="T48" s="117"/>
      <c r="U48" s="31"/>
      <c r="V48" s="14"/>
    </row>
    <row r="49" spans="2:22" x14ac:dyDescent="0.2">
      <c r="C49" s="13"/>
      <c r="D49" s="19"/>
      <c r="E49" s="672"/>
      <c r="F49" s="677"/>
      <c r="G49" s="678"/>
      <c r="H49" s="679"/>
      <c r="I49" s="68" t="s">
        <v>365</v>
      </c>
      <c r="J49" s="14"/>
      <c r="K49" s="668"/>
      <c r="L49" s="668"/>
      <c r="M49" s="668"/>
      <c r="N49" s="668"/>
      <c r="O49" s="668"/>
      <c r="P49" s="668"/>
      <c r="Q49" s="668"/>
      <c r="R49" s="660"/>
      <c r="S49" s="67"/>
      <c r="T49" s="117"/>
      <c r="U49" s="31"/>
      <c r="V49" s="14"/>
    </row>
    <row r="50" spans="2:22" x14ac:dyDescent="0.2">
      <c r="C50" s="13"/>
      <c r="D50" s="19"/>
      <c r="E50" s="672"/>
      <c r="F50" s="677"/>
      <c r="G50" s="678"/>
      <c r="H50" s="679"/>
      <c r="I50" s="68" t="s">
        <v>368</v>
      </c>
      <c r="J50" s="14"/>
      <c r="K50" s="668"/>
      <c r="L50" s="668"/>
      <c r="M50" s="668"/>
      <c r="N50" s="668"/>
      <c r="O50" s="668"/>
      <c r="P50" s="668"/>
      <c r="Q50" s="668"/>
      <c r="R50" s="660"/>
      <c r="S50" s="67"/>
      <c r="T50" s="117"/>
      <c r="U50" s="31"/>
      <c r="V50" s="14"/>
    </row>
    <row r="51" spans="2:22" x14ac:dyDescent="0.2">
      <c r="C51" s="13"/>
      <c r="D51" s="19"/>
      <c r="E51" s="684"/>
      <c r="F51" s="680"/>
      <c r="G51" s="681"/>
      <c r="H51" s="682"/>
      <c r="I51" s="68" t="s">
        <v>374</v>
      </c>
      <c r="J51" s="14"/>
      <c r="K51" s="669"/>
      <c r="L51" s="669"/>
      <c r="M51" s="669"/>
      <c r="N51" s="669"/>
      <c r="O51" s="669"/>
      <c r="P51" s="669"/>
      <c r="Q51" s="669"/>
      <c r="R51" s="670"/>
      <c r="S51" s="160" t="s">
        <v>90</v>
      </c>
      <c r="T51" s="116">
        <f>SUM(T47:T50)</f>
        <v>2552000</v>
      </c>
      <c r="U51" s="31"/>
      <c r="V51" s="14"/>
    </row>
    <row r="52" spans="2:22" ht="12.75" customHeight="1" x14ac:dyDescent="0.2">
      <c r="C52" s="13"/>
      <c r="D52" s="19">
        <f t="shared" ref="D52" si="12">D47+1</f>
        <v>9</v>
      </c>
      <c r="E52" s="671" t="s">
        <v>866</v>
      </c>
      <c r="F52" s="674" t="s">
        <v>867</v>
      </c>
      <c r="G52" s="675"/>
      <c r="H52" s="676"/>
      <c r="I52" s="68" t="s">
        <v>415</v>
      </c>
      <c r="J52" s="14"/>
      <c r="K52" s="667">
        <v>100</v>
      </c>
      <c r="L52" s="667"/>
      <c r="M52" s="667"/>
      <c r="N52" s="667">
        <v>2354000</v>
      </c>
      <c r="O52" s="667"/>
      <c r="P52" s="667"/>
      <c r="Q52" s="667"/>
      <c r="R52" s="659">
        <f t="shared" ref="R52:R57" si="13">SUM(N52:Q56)</f>
        <v>2354000</v>
      </c>
      <c r="S52" s="82" t="s">
        <v>117</v>
      </c>
      <c r="T52" s="117">
        <v>1600000</v>
      </c>
      <c r="U52" s="31"/>
      <c r="V52" s="14"/>
    </row>
    <row r="53" spans="2:22" ht="12.75" customHeight="1" x14ac:dyDescent="0.2">
      <c r="C53" s="13"/>
      <c r="D53" s="19"/>
      <c r="E53" s="672"/>
      <c r="F53" s="677"/>
      <c r="G53" s="678"/>
      <c r="H53" s="679"/>
      <c r="I53" s="68" t="s">
        <v>355</v>
      </c>
      <c r="J53" s="14"/>
      <c r="K53" s="668"/>
      <c r="L53" s="668"/>
      <c r="M53" s="668"/>
      <c r="N53" s="668"/>
      <c r="O53" s="668"/>
      <c r="P53" s="668"/>
      <c r="Q53" s="668"/>
      <c r="R53" s="660"/>
      <c r="S53" s="67" t="s">
        <v>120</v>
      </c>
      <c r="T53" s="117">
        <v>754000</v>
      </c>
      <c r="U53" s="31"/>
      <c r="V53" s="14"/>
    </row>
    <row r="54" spans="2:22" ht="12.75" customHeight="1" x14ac:dyDescent="0.2">
      <c r="C54" s="13"/>
      <c r="D54" s="19"/>
      <c r="E54" s="672"/>
      <c r="F54" s="677"/>
      <c r="G54" s="678"/>
      <c r="H54" s="679"/>
      <c r="I54" s="68" t="s">
        <v>480</v>
      </c>
      <c r="J54" s="14"/>
      <c r="K54" s="668"/>
      <c r="L54" s="668"/>
      <c r="M54" s="668"/>
      <c r="N54" s="668"/>
      <c r="O54" s="668"/>
      <c r="P54" s="668"/>
      <c r="Q54" s="668"/>
      <c r="R54" s="660"/>
      <c r="S54" s="67"/>
      <c r="T54" s="117"/>
      <c r="U54" s="31"/>
      <c r="V54" s="14"/>
    </row>
    <row r="55" spans="2:22" ht="12.75" customHeight="1" x14ac:dyDescent="0.2">
      <c r="C55" s="13"/>
      <c r="D55" s="19"/>
      <c r="E55" s="672"/>
      <c r="F55" s="677"/>
      <c r="G55" s="678"/>
      <c r="H55" s="679"/>
      <c r="I55" s="68" t="s">
        <v>412</v>
      </c>
      <c r="J55" s="14"/>
      <c r="K55" s="668"/>
      <c r="L55" s="668"/>
      <c r="M55" s="668"/>
      <c r="N55" s="668"/>
      <c r="O55" s="668"/>
      <c r="P55" s="668"/>
      <c r="Q55" s="668"/>
      <c r="R55" s="660"/>
      <c r="S55" s="67"/>
      <c r="T55" s="117"/>
      <c r="U55" s="31"/>
      <c r="V55" s="14"/>
    </row>
    <row r="56" spans="2:22" ht="12.75" customHeight="1" x14ac:dyDescent="0.2">
      <c r="C56" s="13"/>
      <c r="D56" s="19"/>
      <c r="E56" s="684"/>
      <c r="F56" s="680"/>
      <c r="G56" s="681"/>
      <c r="H56" s="682"/>
      <c r="I56" s="68"/>
      <c r="J56" s="14"/>
      <c r="K56" s="669"/>
      <c r="L56" s="669"/>
      <c r="M56" s="669"/>
      <c r="N56" s="669"/>
      <c r="O56" s="669"/>
      <c r="P56" s="669"/>
      <c r="Q56" s="669"/>
      <c r="R56" s="670"/>
      <c r="S56" s="160" t="s">
        <v>90</v>
      </c>
      <c r="T56" s="116">
        <f>SUM(T52:T55)</f>
        <v>2354000</v>
      </c>
      <c r="U56" s="31"/>
      <c r="V56" s="14"/>
    </row>
    <row r="57" spans="2:22" ht="12.75" customHeight="1" x14ac:dyDescent="0.2">
      <c r="C57" s="13"/>
      <c r="D57" s="19">
        <f t="shared" ref="D57" si="14">D52+1</f>
        <v>10</v>
      </c>
      <c r="E57" s="671" t="s">
        <v>868</v>
      </c>
      <c r="F57" s="674" t="s">
        <v>869</v>
      </c>
      <c r="G57" s="675"/>
      <c r="H57" s="676"/>
      <c r="I57" s="68" t="s">
        <v>319</v>
      </c>
      <c r="J57" s="14"/>
      <c r="K57" s="667"/>
      <c r="L57" s="667"/>
      <c r="M57" s="667">
        <v>100</v>
      </c>
      <c r="N57" s="667"/>
      <c r="O57" s="667">
        <v>1900000</v>
      </c>
      <c r="P57" s="667"/>
      <c r="Q57" s="667"/>
      <c r="R57" s="659">
        <f t="shared" si="13"/>
        <v>1900000</v>
      </c>
      <c r="S57" s="82" t="s">
        <v>92</v>
      </c>
      <c r="T57" s="117">
        <v>1900000</v>
      </c>
      <c r="U57" s="31"/>
      <c r="V57" s="14"/>
    </row>
    <row r="58" spans="2:22" ht="12.75" customHeight="1" x14ac:dyDescent="0.2">
      <c r="C58" s="13"/>
      <c r="D58" s="19"/>
      <c r="E58" s="672"/>
      <c r="F58" s="677"/>
      <c r="G58" s="678"/>
      <c r="H58" s="679"/>
      <c r="I58" s="68" t="s">
        <v>440</v>
      </c>
      <c r="J58" s="14"/>
      <c r="K58" s="668"/>
      <c r="L58" s="668"/>
      <c r="M58" s="668"/>
      <c r="N58" s="668"/>
      <c r="O58" s="668"/>
      <c r="P58" s="668"/>
      <c r="Q58" s="668"/>
      <c r="R58" s="660"/>
      <c r="S58" s="67"/>
      <c r="T58" s="117"/>
      <c r="U58" s="31"/>
      <c r="V58" s="14"/>
    </row>
    <row r="59" spans="2:22" ht="12.75" customHeight="1" x14ac:dyDescent="0.2">
      <c r="C59" s="13"/>
      <c r="D59" s="19"/>
      <c r="E59" s="672"/>
      <c r="F59" s="677"/>
      <c r="G59" s="678"/>
      <c r="H59" s="679"/>
      <c r="I59" s="68" t="s">
        <v>340</v>
      </c>
      <c r="J59" s="14"/>
      <c r="K59" s="668"/>
      <c r="L59" s="668"/>
      <c r="M59" s="668"/>
      <c r="N59" s="668"/>
      <c r="O59" s="668"/>
      <c r="P59" s="668"/>
      <c r="Q59" s="668"/>
      <c r="R59" s="660"/>
      <c r="S59" s="67"/>
      <c r="T59" s="117"/>
      <c r="U59" s="31"/>
      <c r="V59" s="14"/>
    </row>
    <row r="60" spans="2:22" ht="41.25" customHeight="1" x14ac:dyDescent="0.2">
      <c r="C60" s="13"/>
      <c r="D60" s="19"/>
      <c r="E60" s="672"/>
      <c r="F60" s="677"/>
      <c r="G60" s="678"/>
      <c r="H60" s="679"/>
      <c r="I60" s="68" t="s">
        <v>369</v>
      </c>
      <c r="J60" s="14"/>
      <c r="K60" s="668"/>
      <c r="L60" s="668"/>
      <c r="M60" s="668"/>
      <c r="N60" s="668"/>
      <c r="O60" s="668"/>
      <c r="P60" s="668"/>
      <c r="Q60" s="668"/>
      <c r="R60" s="660"/>
      <c r="S60" s="67"/>
      <c r="T60" s="117"/>
      <c r="U60" s="31"/>
      <c r="V60" s="14"/>
    </row>
    <row r="61" spans="2:22" ht="12.75" customHeight="1" x14ac:dyDescent="0.2">
      <c r="C61" s="13"/>
      <c r="D61" s="19"/>
      <c r="E61" s="673"/>
      <c r="F61" s="680"/>
      <c r="G61" s="681"/>
      <c r="H61" s="682"/>
      <c r="I61" s="68" t="s">
        <v>496</v>
      </c>
      <c r="J61" s="14"/>
      <c r="K61" s="683"/>
      <c r="L61" s="683"/>
      <c r="M61" s="683"/>
      <c r="N61" s="683"/>
      <c r="O61" s="683"/>
      <c r="P61" s="683"/>
      <c r="Q61" s="683"/>
      <c r="R61" s="661"/>
      <c r="S61" s="131" t="s">
        <v>90</v>
      </c>
      <c r="T61" s="132">
        <f>SUM(T57:T60)</f>
        <v>1900000</v>
      </c>
      <c r="U61" s="31"/>
      <c r="V61" s="14"/>
    </row>
    <row r="62" spans="2:22" x14ac:dyDescent="0.2">
      <c r="C62" s="13"/>
      <c r="D62" s="14"/>
      <c r="E62" s="85"/>
      <c r="F62" s="56"/>
      <c r="G62" s="56"/>
      <c r="H62" s="14"/>
      <c r="I62" s="14"/>
      <c r="J62" s="14"/>
      <c r="K62" s="14"/>
      <c r="L62" s="14"/>
      <c r="M62" s="14"/>
      <c r="N62" s="14"/>
      <c r="O62" s="14"/>
      <c r="P62" s="14"/>
      <c r="Q62" s="14"/>
      <c r="R62" s="586">
        <f>SUM(R12:R61)/R93</f>
        <v>0.60683264542323234</v>
      </c>
      <c r="S62" s="14"/>
      <c r="T62" s="14"/>
      <c r="U62" s="31"/>
      <c r="V62" s="14"/>
    </row>
    <row r="63" spans="2:22" x14ac:dyDescent="0.2">
      <c r="C63" s="13"/>
      <c r="D63" s="14"/>
      <c r="E63" s="85"/>
      <c r="F63" s="56"/>
      <c r="G63" s="56"/>
      <c r="H63" s="14"/>
      <c r="I63" s="14"/>
      <c r="J63" s="14"/>
      <c r="K63" s="14"/>
      <c r="L63" s="14"/>
      <c r="M63" s="14"/>
      <c r="N63" s="14"/>
      <c r="O63" s="14"/>
      <c r="P63" s="14"/>
      <c r="Q63" s="14"/>
      <c r="R63" s="14"/>
      <c r="S63" s="14"/>
      <c r="T63" s="14"/>
      <c r="U63" s="31"/>
      <c r="V63" s="14"/>
    </row>
    <row r="64" spans="2:22" x14ac:dyDescent="0.2">
      <c r="B64" s="14"/>
      <c r="C64" s="13"/>
      <c r="D64" s="14"/>
      <c r="E64" s="85"/>
      <c r="F64" s="14"/>
      <c r="G64" s="14"/>
      <c r="H64" s="14"/>
      <c r="I64" s="14"/>
      <c r="J64" s="14"/>
      <c r="K64" s="14"/>
      <c r="L64" s="14"/>
      <c r="M64" s="14"/>
      <c r="N64" s="14"/>
      <c r="O64" s="14"/>
      <c r="P64" s="14"/>
      <c r="Q64" s="14"/>
      <c r="R64" s="14"/>
      <c r="S64" s="14"/>
      <c r="T64" s="14"/>
      <c r="U64" s="31"/>
      <c r="V64" s="14"/>
    </row>
    <row r="65" spans="2:22" x14ac:dyDescent="0.2">
      <c r="B65" s="14"/>
      <c r="C65" s="13"/>
      <c r="D65" s="14"/>
      <c r="E65" s="133"/>
      <c r="F65" s="137"/>
      <c r="G65" s="137"/>
      <c r="H65" s="662" t="s">
        <v>154</v>
      </c>
      <c r="I65" s="663"/>
      <c r="J65" s="14"/>
      <c r="K65" s="14"/>
      <c r="L65" s="14"/>
      <c r="M65" s="14"/>
      <c r="N65" s="664" t="s">
        <v>110</v>
      </c>
      <c r="O65" s="665"/>
      <c r="P65" s="665"/>
      <c r="Q65" s="665"/>
      <c r="R65" s="666"/>
      <c r="S65" s="134"/>
      <c r="T65" s="135"/>
      <c r="U65" s="140"/>
      <c r="V65" s="30"/>
    </row>
    <row r="66" spans="2:22" ht="25.5" x14ac:dyDescent="0.2">
      <c r="B66" s="14"/>
      <c r="C66" s="13"/>
      <c r="D66" s="14"/>
      <c r="E66" s="139"/>
      <c r="F66" s="14"/>
      <c r="G66" s="14"/>
      <c r="H66" s="329" t="s">
        <v>152</v>
      </c>
      <c r="I66" s="329" t="s">
        <v>153</v>
      </c>
      <c r="J66" s="14"/>
      <c r="K66" s="14"/>
      <c r="L66" s="14"/>
      <c r="M66" s="14"/>
      <c r="N66" s="233" t="s">
        <v>112</v>
      </c>
      <c r="O66" s="233" t="s">
        <v>113</v>
      </c>
      <c r="P66" s="233" t="s">
        <v>114</v>
      </c>
      <c r="Q66" s="233" t="s">
        <v>115</v>
      </c>
      <c r="R66" s="233" t="s">
        <v>90</v>
      </c>
      <c r="S66" s="233" t="s">
        <v>150</v>
      </c>
      <c r="T66" s="233" t="s">
        <v>151</v>
      </c>
      <c r="U66" s="31"/>
      <c r="V66" s="14"/>
    </row>
    <row r="67" spans="2:22" x14ac:dyDescent="0.2">
      <c r="B67" s="14"/>
      <c r="C67" s="13"/>
      <c r="D67" s="14"/>
      <c r="E67" s="139"/>
      <c r="F67" s="14"/>
      <c r="G67" s="14"/>
      <c r="H67" s="159" t="s">
        <v>175</v>
      </c>
      <c r="I67" s="159" t="s">
        <v>174</v>
      </c>
      <c r="J67" s="14"/>
      <c r="K67" s="14"/>
      <c r="L67" s="14"/>
      <c r="M67" s="14"/>
      <c r="N67" s="159" t="s">
        <v>175</v>
      </c>
      <c r="O67" s="159" t="s">
        <v>175</v>
      </c>
      <c r="P67" s="159" t="s">
        <v>175</v>
      </c>
      <c r="Q67" s="159" t="s">
        <v>175</v>
      </c>
      <c r="R67" s="159" t="s">
        <v>175</v>
      </c>
      <c r="S67" s="159" t="s">
        <v>175</v>
      </c>
      <c r="T67" s="159" t="s">
        <v>174</v>
      </c>
      <c r="U67" s="31"/>
      <c r="V67" s="14"/>
    </row>
    <row r="68" spans="2:22" ht="6.75" customHeight="1" x14ac:dyDescent="0.2">
      <c r="B68" s="14"/>
      <c r="C68" s="13"/>
      <c r="D68" s="14"/>
      <c r="E68" s="139"/>
      <c r="F68" s="14"/>
      <c r="G68" s="14"/>
      <c r="H68" s="159"/>
      <c r="I68" s="159"/>
      <c r="J68" s="14"/>
      <c r="K68" s="14"/>
      <c r="L68" s="14"/>
      <c r="M68" s="14"/>
      <c r="N68" s="159"/>
      <c r="O68" s="159"/>
      <c r="P68" s="159"/>
      <c r="Q68" s="159"/>
      <c r="R68" s="159"/>
      <c r="S68" s="159"/>
      <c r="T68" s="235"/>
      <c r="U68" s="31"/>
      <c r="V68" s="14"/>
    </row>
    <row r="69" spans="2:22" ht="12.75" customHeight="1" x14ac:dyDescent="0.2">
      <c r="B69" s="14"/>
      <c r="C69" s="13"/>
      <c r="D69" s="14"/>
      <c r="E69" s="139" t="s">
        <v>126</v>
      </c>
      <c r="F69" s="14"/>
      <c r="G69" s="14"/>
      <c r="H69" s="159"/>
      <c r="I69" s="159"/>
      <c r="J69" s="14"/>
      <c r="K69" s="14"/>
      <c r="L69" s="14"/>
      <c r="M69" s="14"/>
      <c r="N69" s="159"/>
      <c r="O69" s="159"/>
      <c r="P69" s="159"/>
      <c r="Q69" s="159"/>
      <c r="R69" s="159"/>
      <c r="S69" s="159"/>
      <c r="T69" s="159"/>
      <c r="U69" s="31"/>
      <c r="V69" s="14"/>
    </row>
    <row r="70" spans="2:22" ht="12" customHeight="1" x14ac:dyDescent="0.2">
      <c r="B70" s="14"/>
      <c r="C70" s="13"/>
      <c r="D70" s="19"/>
      <c r="E70" s="149" t="s">
        <v>127</v>
      </c>
      <c r="F70" s="150"/>
      <c r="G70" s="150"/>
      <c r="H70" s="147">
        <v>560794000</v>
      </c>
      <c r="I70" s="147" t="s">
        <v>159</v>
      </c>
      <c r="J70" s="14"/>
      <c r="K70" s="14"/>
      <c r="L70" s="14"/>
      <c r="M70" s="14"/>
      <c r="N70" s="147">
        <v>2552000</v>
      </c>
      <c r="O70" s="147"/>
      <c r="P70" s="147"/>
      <c r="Q70" s="147"/>
      <c r="R70" s="148">
        <f>SUM(N70:Q70)</f>
        <v>2552000</v>
      </c>
      <c r="S70" s="147">
        <v>0</v>
      </c>
      <c r="T70" s="224" t="str">
        <f>IFERROR(O70/S70,"")</f>
        <v/>
      </c>
      <c r="U70" s="31"/>
      <c r="V70" s="14"/>
    </row>
    <row r="71" spans="2:22" ht="12" customHeight="1" x14ac:dyDescent="0.2">
      <c r="B71" s="14"/>
      <c r="C71" s="13"/>
      <c r="D71" s="19"/>
      <c r="E71" s="149" t="s">
        <v>128</v>
      </c>
      <c r="F71" s="150"/>
      <c r="G71" s="150"/>
      <c r="H71" s="151">
        <v>0</v>
      </c>
      <c r="I71" s="544">
        <v>0</v>
      </c>
      <c r="J71" s="14"/>
      <c r="K71" s="14"/>
      <c r="L71" s="14"/>
      <c r="M71" s="14"/>
      <c r="N71" s="151"/>
      <c r="O71" s="151"/>
      <c r="P71" s="151"/>
      <c r="Q71" s="151"/>
      <c r="R71" s="152">
        <f t="shared" ref="R71:R92" si="15">SUM(N71:Q71)</f>
        <v>0</v>
      </c>
      <c r="S71" s="151">
        <v>0</v>
      </c>
      <c r="T71" s="225" t="str">
        <f t="shared" ref="T71:T75" si="16">IFERROR(O71/S71,"")</f>
        <v/>
      </c>
      <c r="U71" s="31"/>
      <c r="V71" s="14"/>
    </row>
    <row r="72" spans="2:22" ht="12" customHeight="1" x14ac:dyDescent="0.2">
      <c r="B72" s="14"/>
      <c r="C72" s="13"/>
      <c r="D72" s="19"/>
      <c r="E72" s="149" t="s">
        <v>129</v>
      </c>
      <c r="F72" s="150"/>
      <c r="G72" s="150"/>
      <c r="H72" s="151">
        <f>259887000+13615000</f>
        <v>273502000</v>
      </c>
      <c r="I72" s="151" t="s">
        <v>870</v>
      </c>
      <c r="J72" s="14"/>
      <c r="K72" s="14"/>
      <c r="L72" s="14"/>
      <c r="M72" s="14"/>
      <c r="N72" s="151">
        <v>29907950</v>
      </c>
      <c r="O72" s="151">
        <v>857750</v>
      </c>
      <c r="P72" s="151">
        <v>8332500</v>
      </c>
      <c r="Q72" s="151">
        <v>1438500</v>
      </c>
      <c r="R72" s="152">
        <f t="shared" si="15"/>
        <v>40536700</v>
      </c>
      <c r="S72" s="147">
        <v>8573312</v>
      </c>
      <c r="T72" s="225">
        <f t="shared" si="16"/>
        <v>0.10004884926618791</v>
      </c>
      <c r="U72" s="31"/>
      <c r="V72" s="14"/>
    </row>
    <row r="73" spans="2:22" ht="12" customHeight="1" x14ac:dyDescent="0.2">
      <c r="B73" s="14"/>
      <c r="C73" s="13"/>
      <c r="D73" s="19"/>
      <c r="E73" s="149" t="s">
        <v>130</v>
      </c>
      <c r="F73" s="150"/>
      <c r="G73" s="150"/>
      <c r="H73" s="151">
        <v>0</v>
      </c>
      <c r="I73" s="147" t="s">
        <v>159</v>
      </c>
      <c r="J73" s="14"/>
      <c r="K73" s="14"/>
      <c r="L73" s="14"/>
      <c r="M73" s="14"/>
      <c r="N73" s="151"/>
      <c r="O73" s="151"/>
      <c r="P73" s="151"/>
      <c r="Q73" s="151"/>
      <c r="R73" s="152">
        <f t="shared" si="15"/>
        <v>0</v>
      </c>
      <c r="S73" s="151"/>
      <c r="T73" s="225" t="str">
        <f t="shared" si="16"/>
        <v/>
      </c>
      <c r="U73" s="31"/>
      <c r="V73" s="14"/>
    </row>
    <row r="74" spans="2:22" ht="12" customHeight="1" x14ac:dyDescent="0.2">
      <c r="B74" s="14"/>
      <c r="C74" s="13"/>
      <c r="D74" s="19"/>
      <c r="E74" s="149" t="s">
        <v>131</v>
      </c>
      <c r="F74" s="150"/>
      <c r="G74" s="150"/>
      <c r="H74" s="151">
        <v>0</v>
      </c>
      <c r="I74" s="147" t="s">
        <v>159</v>
      </c>
      <c r="J74" s="14"/>
      <c r="K74" s="14"/>
      <c r="L74" s="14"/>
      <c r="M74" s="14"/>
      <c r="N74" s="151"/>
      <c r="O74" s="151"/>
      <c r="P74" s="151"/>
      <c r="Q74" s="151"/>
      <c r="R74" s="152">
        <f t="shared" si="15"/>
        <v>0</v>
      </c>
      <c r="S74" s="151"/>
      <c r="T74" s="225" t="str">
        <f t="shared" si="16"/>
        <v/>
      </c>
      <c r="U74" s="31"/>
      <c r="V74" s="14"/>
    </row>
    <row r="75" spans="2:22" x14ac:dyDescent="0.2">
      <c r="B75" s="14"/>
      <c r="C75" s="13"/>
      <c r="D75" s="14"/>
      <c r="E75" s="149" t="s">
        <v>132</v>
      </c>
      <c r="F75" s="150"/>
      <c r="G75" s="150"/>
      <c r="H75" s="151">
        <v>0</v>
      </c>
      <c r="I75" s="147" t="s">
        <v>159</v>
      </c>
      <c r="J75" s="14"/>
      <c r="K75" s="14"/>
      <c r="L75" s="14"/>
      <c r="M75" s="14"/>
      <c r="N75" s="151"/>
      <c r="O75" s="151"/>
      <c r="P75" s="151"/>
      <c r="Q75" s="151"/>
      <c r="R75" s="152">
        <f t="shared" si="15"/>
        <v>0</v>
      </c>
      <c r="S75" s="151"/>
      <c r="T75" s="225" t="str">
        <f t="shared" si="16"/>
        <v/>
      </c>
      <c r="U75" s="31"/>
      <c r="V75" s="14"/>
    </row>
    <row r="76" spans="2:22" ht="12.6" customHeight="1" x14ac:dyDescent="0.2">
      <c r="B76" s="14"/>
      <c r="C76" s="13"/>
      <c r="D76" s="14"/>
      <c r="E76" s="153" t="s">
        <v>133</v>
      </c>
      <c r="F76" s="150"/>
      <c r="G76" s="150"/>
      <c r="H76" s="150"/>
      <c r="I76" s="150"/>
      <c r="J76" s="14"/>
      <c r="K76" s="14"/>
      <c r="L76" s="14"/>
      <c r="M76" s="14"/>
      <c r="N76" s="150"/>
      <c r="O76" s="150"/>
      <c r="P76" s="150"/>
      <c r="Q76" s="150"/>
      <c r="R76" s="150"/>
      <c r="S76" s="150"/>
      <c r="T76" s="226"/>
      <c r="U76" s="140"/>
      <c r="V76" s="30"/>
    </row>
    <row r="77" spans="2:22" x14ac:dyDescent="0.2">
      <c r="B77" s="14"/>
      <c r="C77" s="13"/>
      <c r="D77" s="19"/>
      <c r="E77" s="149" t="s">
        <v>134</v>
      </c>
      <c r="F77" s="150"/>
      <c r="G77" s="150"/>
      <c r="H77" s="151">
        <v>0</v>
      </c>
      <c r="I77" s="147" t="s">
        <v>159</v>
      </c>
      <c r="J77" s="14"/>
      <c r="K77" s="14"/>
      <c r="L77" s="14"/>
      <c r="M77" s="14"/>
      <c r="N77" s="151"/>
      <c r="O77" s="151"/>
      <c r="P77" s="151"/>
      <c r="Q77" s="151"/>
      <c r="R77" s="152">
        <f t="shared" si="15"/>
        <v>0</v>
      </c>
      <c r="S77" s="151"/>
      <c r="T77" s="225" t="str">
        <f t="shared" ref="T77:T92" si="17">IFERROR(O77/S77,"")</f>
        <v/>
      </c>
      <c r="U77" s="31"/>
      <c r="V77" s="14"/>
    </row>
    <row r="78" spans="2:22" x14ac:dyDescent="0.2">
      <c r="B78" s="14"/>
      <c r="C78" s="13"/>
      <c r="D78" s="19"/>
      <c r="E78" s="149" t="s">
        <v>135</v>
      </c>
      <c r="F78" s="150"/>
      <c r="G78" s="150"/>
      <c r="H78" s="151">
        <v>8200000</v>
      </c>
      <c r="I78" s="544">
        <v>0</v>
      </c>
      <c r="J78" s="14"/>
      <c r="K78" s="14"/>
      <c r="L78" s="14"/>
      <c r="M78" s="14"/>
      <c r="N78" s="151">
        <v>290000</v>
      </c>
      <c r="O78" s="151">
        <v>3164000</v>
      </c>
      <c r="P78" s="151"/>
      <c r="Q78" s="151"/>
      <c r="R78" s="152">
        <f t="shared" si="15"/>
        <v>3454000</v>
      </c>
      <c r="S78" s="147">
        <v>2419000</v>
      </c>
      <c r="T78" s="225">
        <f t="shared" si="17"/>
        <v>1.3079785035138487</v>
      </c>
      <c r="U78" s="31"/>
      <c r="V78" s="14"/>
    </row>
    <row r="79" spans="2:22" x14ac:dyDescent="0.2">
      <c r="B79" s="14"/>
      <c r="C79" s="13"/>
      <c r="D79" s="19"/>
      <c r="E79" s="149" t="s">
        <v>136</v>
      </c>
      <c r="F79" s="150"/>
      <c r="G79" s="150"/>
      <c r="H79" s="151">
        <v>4422000</v>
      </c>
      <c r="I79" s="544">
        <v>0</v>
      </c>
      <c r="J79" s="14"/>
      <c r="K79" s="14"/>
      <c r="L79" s="14"/>
      <c r="M79" s="14"/>
      <c r="N79" s="151"/>
      <c r="O79" s="151">
        <v>33000</v>
      </c>
      <c r="P79" s="151"/>
      <c r="Q79" s="151"/>
      <c r="R79" s="152">
        <f t="shared" si="15"/>
        <v>33000</v>
      </c>
      <c r="S79" s="151">
        <v>462000</v>
      </c>
      <c r="T79" s="225">
        <f t="shared" si="17"/>
        <v>7.1428571428571425E-2</v>
      </c>
      <c r="U79" s="31"/>
      <c r="V79" s="14"/>
    </row>
    <row r="80" spans="2:22" x14ac:dyDescent="0.2">
      <c r="B80" s="14"/>
      <c r="C80" s="13"/>
      <c r="D80" s="19"/>
      <c r="E80" s="149" t="s">
        <v>137</v>
      </c>
      <c r="F80" s="150"/>
      <c r="G80" s="150"/>
      <c r="H80" s="151">
        <v>1524000</v>
      </c>
      <c r="I80" s="544">
        <v>0</v>
      </c>
      <c r="J80" s="14"/>
      <c r="K80" s="14"/>
      <c r="L80" s="14"/>
      <c r="M80" s="14"/>
      <c r="N80" s="151">
        <v>1148980</v>
      </c>
      <c r="O80" s="151">
        <v>1955500</v>
      </c>
      <c r="P80" s="151">
        <v>106680</v>
      </c>
      <c r="Q80" s="151">
        <v>468990</v>
      </c>
      <c r="R80" s="152">
        <f t="shared" si="15"/>
        <v>3680150</v>
      </c>
      <c r="S80" s="147">
        <v>707000</v>
      </c>
      <c r="T80" s="225">
        <f t="shared" si="17"/>
        <v>2.7659123055162658</v>
      </c>
      <c r="U80" s="31"/>
      <c r="V80" s="14"/>
    </row>
    <row r="81" spans="2:22" x14ac:dyDescent="0.2">
      <c r="B81" s="14"/>
      <c r="C81" s="13"/>
      <c r="D81" s="19"/>
      <c r="E81" s="149" t="s">
        <v>138</v>
      </c>
      <c r="F81" s="150"/>
      <c r="G81" s="150"/>
      <c r="H81" s="151">
        <v>0</v>
      </c>
      <c r="I81" s="147" t="s">
        <v>159</v>
      </c>
      <c r="J81" s="14"/>
      <c r="K81" s="14"/>
      <c r="L81" s="14"/>
      <c r="M81" s="14"/>
      <c r="N81" s="151"/>
      <c r="O81" s="151"/>
      <c r="P81" s="151"/>
      <c r="Q81" s="151"/>
      <c r="R81" s="152">
        <f t="shared" si="15"/>
        <v>0</v>
      </c>
      <c r="S81" s="151"/>
      <c r="T81" s="225" t="str">
        <f t="shared" si="17"/>
        <v/>
      </c>
      <c r="U81" s="31"/>
      <c r="V81" s="14"/>
    </row>
    <row r="82" spans="2:22" x14ac:dyDescent="0.2">
      <c r="B82" s="14"/>
      <c r="C82" s="13"/>
      <c r="D82" s="19"/>
      <c r="E82" s="153" t="s">
        <v>139</v>
      </c>
      <c r="F82" s="150"/>
      <c r="G82" s="150"/>
      <c r="H82" s="150"/>
      <c r="I82" s="150"/>
      <c r="J82" s="14"/>
      <c r="K82" s="14"/>
      <c r="L82" s="14"/>
      <c r="M82" s="14"/>
      <c r="N82" s="150"/>
      <c r="O82" s="150"/>
      <c r="P82" s="150"/>
      <c r="Q82" s="150"/>
      <c r="R82" s="150"/>
      <c r="S82" s="150"/>
      <c r="T82" s="226"/>
      <c r="U82" s="31"/>
      <c r="V82" s="14"/>
    </row>
    <row r="83" spans="2:22" x14ac:dyDescent="0.2">
      <c r="B83" s="14"/>
      <c r="C83" s="13"/>
      <c r="D83" s="19"/>
      <c r="E83" s="149" t="s">
        <v>140</v>
      </c>
      <c r="F83" s="150"/>
      <c r="G83" s="150"/>
      <c r="H83" s="151">
        <v>648737000</v>
      </c>
      <c r="I83" s="545">
        <v>3.0000000000000001E-3</v>
      </c>
      <c r="J83" s="14"/>
      <c r="K83" s="14"/>
      <c r="L83" s="14"/>
      <c r="M83" s="14"/>
      <c r="N83" s="151">
        <v>5815000</v>
      </c>
      <c r="O83" s="151">
        <v>9867000</v>
      </c>
      <c r="P83" s="151"/>
      <c r="Q83" s="151">
        <v>5675000</v>
      </c>
      <c r="R83" s="152">
        <f t="shared" si="15"/>
        <v>21357000</v>
      </c>
      <c r="S83" s="147">
        <v>8844000</v>
      </c>
      <c r="T83" s="225">
        <f t="shared" si="17"/>
        <v>1.1156716417910448</v>
      </c>
      <c r="U83" s="31"/>
      <c r="V83" s="14"/>
    </row>
    <row r="84" spans="2:22" x14ac:dyDescent="0.2">
      <c r="B84" s="14"/>
      <c r="C84" s="13"/>
      <c r="D84" s="19"/>
      <c r="E84" s="149" t="s">
        <v>141</v>
      </c>
      <c r="F84" s="150"/>
      <c r="G84" s="150"/>
      <c r="H84" s="151">
        <v>29520000</v>
      </c>
      <c r="I84" s="545">
        <v>0.03</v>
      </c>
      <c r="J84" s="14"/>
      <c r="K84" s="14"/>
      <c r="L84" s="14"/>
      <c r="M84" s="14"/>
      <c r="N84" s="151"/>
      <c r="O84" s="151">
        <v>135000</v>
      </c>
      <c r="P84" s="151"/>
      <c r="Q84" s="151"/>
      <c r="R84" s="152">
        <f t="shared" si="15"/>
        <v>135000</v>
      </c>
      <c r="S84" s="147">
        <v>457000</v>
      </c>
      <c r="T84" s="225">
        <f t="shared" si="17"/>
        <v>0.29540481400437635</v>
      </c>
      <c r="U84" s="31"/>
      <c r="V84" s="14"/>
    </row>
    <row r="85" spans="2:22" x14ac:dyDescent="0.2">
      <c r="B85" s="14"/>
      <c r="C85" s="13"/>
      <c r="D85" s="19"/>
      <c r="E85" s="149" t="s">
        <v>142</v>
      </c>
      <c r="F85" s="150"/>
      <c r="G85" s="150"/>
      <c r="H85" s="151">
        <v>93625000</v>
      </c>
      <c r="I85" s="545">
        <v>0</v>
      </c>
      <c r="J85" s="14"/>
      <c r="K85" s="14"/>
      <c r="L85" s="14"/>
      <c r="M85" s="14"/>
      <c r="N85" s="151">
        <v>1250000</v>
      </c>
      <c r="O85" s="151">
        <v>1940000</v>
      </c>
      <c r="P85" s="151"/>
      <c r="Q85" s="151">
        <v>400000</v>
      </c>
      <c r="R85" s="152">
        <f t="shared" si="15"/>
        <v>3590000</v>
      </c>
      <c r="S85" s="147">
        <v>1995000</v>
      </c>
      <c r="T85" s="225">
        <f t="shared" si="17"/>
        <v>0.97243107769423553</v>
      </c>
      <c r="U85" s="31"/>
      <c r="V85" s="14"/>
    </row>
    <row r="86" spans="2:22" x14ac:dyDescent="0.2">
      <c r="B86" s="14"/>
      <c r="C86" s="13"/>
      <c r="D86" s="19"/>
      <c r="E86" s="149" t="s">
        <v>143</v>
      </c>
      <c r="F86" s="150"/>
      <c r="G86" s="150"/>
      <c r="H86" s="151">
        <v>330190000</v>
      </c>
      <c r="I86" s="545">
        <v>0</v>
      </c>
      <c r="J86" s="14"/>
      <c r="K86" s="14"/>
      <c r="L86" s="14"/>
      <c r="M86" s="14"/>
      <c r="N86" s="151">
        <v>375000</v>
      </c>
      <c r="O86" s="151">
        <v>282000</v>
      </c>
      <c r="P86" s="151"/>
      <c r="Q86" s="151">
        <v>118000</v>
      </c>
      <c r="R86" s="152">
        <f t="shared" si="15"/>
        <v>775000</v>
      </c>
      <c r="S86" s="147">
        <v>4030687.5</v>
      </c>
      <c r="T86" s="225">
        <f t="shared" si="17"/>
        <v>6.9963250686142259E-2</v>
      </c>
      <c r="U86" s="31"/>
      <c r="V86" s="14"/>
    </row>
    <row r="87" spans="2:22" ht="25.5" x14ac:dyDescent="0.2">
      <c r="B87" s="14"/>
      <c r="C87" s="13"/>
      <c r="D87" s="19"/>
      <c r="E87" s="149" t="s">
        <v>144</v>
      </c>
      <c r="F87" s="150"/>
      <c r="G87" s="150"/>
      <c r="H87" s="151">
        <v>27607000</v>
      </c>
      <c r="I87" s="545">
        <v>0</v>
      </c>
      <c r="J87" s="14"/>
      <c r="K87" s="14"/>
      <c r="L87" s="14"/>
      <c r="M87" s="14"/>
      <c r="N87" s="151">
        <v>8245415</v>
      </c>
      <c r="O87" s="151">
        <v>6052840</v>
      </c>
      <c r="P87" s="151">
        <v>85750</v>
      </c>
      <c r="Q87" s="151">
        <v>1807250</v>
      </c>
      <c r="R87" s="152">
        <f t="shared" si="15"/>
        <v>16191255</v>
      </c>
      <c r="S87" s="147">
        <v>732000</v>
      </c>
      <c r="T87" s="225">
        <f t="shared" si="17"/>
        <v>8.2689071038251374</v>
      </c>
      <c r="U87" s="31"/>
      <c r="V87" s="14"/>
    </row>
    <row r="88" spans="2:22" x14ac:dyDescent="0.2">
      <c r="B88" s="14"/>
      <c r="C88" s="13"/>
      <c r="D88" s="19"/>
      <c r="E88" s="149" t="s">
        <v>145</v>
      </c>
      <c r="F88" s="150"/>
      <c r="G88" s="150"/>
      <c r="H88" s="151">
        <v>21057000</v>
      </c>
      <c r="I88" s="545">
        <v>0</v>
      </c>
      <c r="J88" s="14"/>
      <c r="K88" s="14"/>
      <c r="L88" s="14"/>
      <c r="M88" s="14"/>
      <c r="N88" s="151">
        <v>31500</v>
      </c>
      <c r="O88" s="151"/>
      <c r="P88" s="151"/>
      <c r="Q88" s="151">
        <v>10500</v>
      </c>
      <c r="R88" s="152">
        <f t="shared" si="15"/>
        <v>42000</v>
      </c>
      <c r="S88" s="151">
        <v>1444000</v>
      </c>
      <c r="T88" s="225">
        <f t="shared" si="17"/>
        <v>0</v>
      </c>
      <c r="U88" s="31"/>
      <c r="V88" s="14"/>
    </row>
    <row r="89" spans="2:22" x14ac:dyDescent="0.2">
      <c r="B89" s="14"/>
      <c r="C89" s="13"/>
      <c r="D89" s="19"/>
      <c r="E89" s="149" t="s">
        <v>146</v>
      </c>
      <c r="F89" s="150"/>
      <c r="G89" s="150"/>
      <c r="H89" s="151">
        <v>37401000</v>
      </c>
      <c r="I89" s="545">
        <v>0</v>
      </c>
      <c r="J89" s="14"/>
      <c r="K89" s="14"/>
      <c r="L89" s="14"/>
      <c r="M89" s="14"/>
      <c r="N89" s="151">
        <v>1460500</v>
      </c>
      <c r="O89" s="151">
        <v>1605500</v>
      </c>
      <c r="P89" s="151"/>
      <c r="Q89" s="151">
        <v>90000</v>
      </c>
      <c r="R89" s="152">
        <f t="shared" si="15"/>
        <v>3156000</v>
      </c>
      <c r="S89" s="151">
        <v>1672000</v>
      </c>
      <c r="T89" s="225">
        <f t="shared" si="17"/>
        <v>0.96022727272727271</v>
      </c>
      <c r="U89" s="31"/>
      <c r="V89" s="14"/>
    </row>
    <row r="90" spans="2:22" x14ac:dyDescent="0.2">
      <c r="B90" s="14"/>
      <c r="C90" s="13"/>
      <c r="D90" s="19"/>
      <c r="E90" s="149" t="s">
        <v>147</v>
      </c>
      <c r="F90" s="150"/>
      <c r="G90" s="150"/>
      <c r="H90" s="151">
        <v>0</v>
      </c>
      <c r="I90" s="147" t="s">
        <v>159</v>
      </c>
      <c r="J90" s="14"/>
      <c r="K90" s="14"/>
      <c r="L90" s="14"/>
      <c r="M90" s="14"/>
      <c r="N90" s="151"/>
      <c r="O90" s="151"/>
      <c r="P90" s="151"/>
      <c r="Q90" s="151"/>
      <c r="R90" s="152">
        <f t="shared" si="15"/>
        <v>0</v>
      </c>
      <c r="S90" s="151"/>
      <c r="T90" s="225" t="str">
        <f t="shared" si="17"/>
        <v/>
      </c>
      <c r="U90" s="31"/>
      <c r="V90" s="14"/>
    </row>
    <row r="91" spans="2:22" x14ac:dyDescent="0.2">
      <c r="B91" s="14"/>
      <c r="C91" s="13"/>
      <c r="D91" s="19"/>
      <c r="E91" s="154" t="s">
        <v>148</v>
      </c>
      <c r="F91" s="155"/>
      <c r="G91" s="155"/>
      <c r="H91" s="156">
        <f>21438000</f>
        <v>21438000</v>
      </c>
      <c r="I91" s="546">
        <v>0</v>
      </c>
      <c r="J91" s="14"/>
      <c r="K91" s="14"/>
      <c r="L91" s="14"/>
      <c r="M91" s="14"/>
      <c r="N91" s="156"/>
      <c r="O91" s="156"/>
      <c r="P91" s="156"/>
      <c r="Q91" s="156"/>
      <c r="R91" s="157">
        <f t="shared" si="15"/>
        <v>0</v>
      </c>
      <c r="S91" s="156">
        <v>383000</v>
      </c>
      <c r="T91" s="227">
        <f t="shared" si="17"/>
        <v>0</v>
      </c>
      <c r="U91" s="31"/>
      <c r="V91" s="14"/>
    </row>
    <row r="92" spans="2:22" ht="13.5" thickBot="1" x14ac:dyDescent="0.25">
      <c r="B92" s="14"/>
      <c r="C92" s="13"/>
      <c r="D92" s="19"/>
      <c r="E92" s="141" t="s">
        <v>149</v>
      </c>
      <c r="F92" s="142"/>
      <c r="G92" s="142"/>
      <c r="H92" s="143">
        <f>25012000+10948000</f>
        <v>35960000</v>
      </c>
      <c r="I92" s="547">
        <v>0</v>
      </c>
      <c r="J92" s="14"/>
      <c r="K92" s="14"/>
      <c r="L92" s="14"/>
      <c r="M92" s="14"/>
      <c r="N92" s="143">
        <v>30000</v>
      </c>
      <c r="O92" s="143"/>
      <c r="P92" s="143"/>
      <c r="Q92" s="143"/>
      <c r="R92" s="144">
        <f t="shared" si="15"/>
        <v>30000</v>
      </c>
      <c r="S92" s="143">
        <v>781000</v>
      </c>
      <c r="T92" s="228">
        <f t="shared" si="17"/>
        <v>0</v>
      </c>
      <c r="U92" s="31"/>
      <c r="V92" s="14"/>
    </row>
    <row r="93" spans="2:22" ht="13.5" thickTop="1" x14ac:dyDescent="0.2">
      <c r="B93" s="14"/>
      <c r="C93" s="13"/>
      <c r="D93" s="14"/>
      <c r="E93" s="145"/>
      <c r="F93" s="146" t="s">
        <v>90</v>
      </c>
      <c r="G93" s="138"/>
      <c r="H93" s="59">
        <f>SUM(H70:H92)</f>
        <v>2093977000</v>
      </c>
      <c r="I93" s="59"/>
      <c r="J93" s="14"/>
      <c r="K93" s="14"/>
      <c r="L93" s="14"/>
      <c r="M93" s="14"/>
      <c r="N93" s="59">
        <f>SUM(N70:N92)</f>
        <v>51106345</v>
      </c>
      <c r="O93" s="59">
        <f t="shared" ref="O93:S93" si="18">SUM(O70:O92)</f>
        <v>25892590</v>
      </c>
      <c r="P93" s="59">
        <f t="shared" si="18"/>
        <v>8524930</v>
      </c>
      <c r="Q93" s="59">
        <f t="shared" si="18"/>
        <v>10008240</v>
      </c>
      <c r="R93" s="59">
        <f t="shared" si="18"/>
        <v>95532105</v>
      </c>
      <c r="S93" s="59">
        <f t="shared" si="18"/>
        <v>32499999.5</v>
      </c>
      <c r="T93" s="136"/>
      <c r="U93" s="31"/>
      <c r="V93" s="14"/>
    </row>
    <row r="94" spans="2:22" ht="13.5" thickBot="1" x14ac:dyDescent="0.25">
      <c r="B94" s="14"/>
      <c r="C94" s="124"/>
      <c r="D94" s="33"/>
      <c r="E94" s="33"/>
      <c r="F94" s="33"/>
      <c r="G94" s="33"/>
      <c r="H94" s="33"/>
      <c r="I94" s="33"/>
      <c r="J94" s="33"/>
      <c r="K94" s="36"/>
      <c r="L94" s="36"/>
      <c r="M94" s="36"/>
      <c r="N94" s="36"/>
      <c r="O94" s="36"/>
      <c r="P94" s="36"/>
      <c r="Q94" s="36"/>
      <c r="R94" s="36"/>
      <c r="S94" s="36"/>
      <c r="T94" s="36"/>
      <c r="U94" s="12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7"/>
      <c r="F172" s="6"/>
      <c r="G172" s="6"/>
    </row>
    <row r="173" spans="5:7" x14ac:dyDescent="0.2">
      <c r="E173" s="87"/>
      <c r="F173" s="6"/>
      <c r="G173" s="6"/>
    </row>
    <row r="174" spans="5:7" x14ac:dyDescent="0.2">
      <c r="E174" s="87"/>
      <c r="F174" s="6"/>
      <c r="G174" s="6"/>
    </row>
    <row r="175" spans="5:7" x14ac:dyDescent="0.2">
      <c r="E175" s="87"/>
      <c r="F175" s="6"/>
      <c r="G175" s="6"/>
    </row>
    <row r="176" spans="5:7" x14ac:dyDescent="0.2">
      <c r="E176" s="87"/>
      <c r="F176" s="6"/>
      <c r="G176" s="6"/>
    </row>
    <row r="177" spans="5:7" x14ac:dyDescent="0.2">
      <c r="E177" s="87"/>
      <c r="F177" s="6"/>
      <c r="G177" s="6"/>
    </row>
    <row r="178" spans="5:7" x14ac:dyDescent="0.2">
      <c r="E178" s="87"/>
      <c r="F178" s="6"/>
      <c r="G178" s="6"/>
    </row>
    <row r="179" spans="5:7" x14ac:dyDescent="0.2">
      <c r="E179" s="87"/>
      <c r="F179" s="6"/>
      <c r="G179" s="6"/>
    </row>
    <row r="180" spans="5:7" x14ac:dyDescent="0.2">
      <c r="E180" s="87"/>
      <c r="F180" s="6"/>
      <c r="G180" s="6"/>
    </row>
    <row r="181" spans="5:7" x14ac:dyDescent="0.2">
      <c r="E181" s="87"/>
      <c r="F181" s="6"/>
      <c r="G181" s="6"/>
    </row>
    <row r="182" spans="5:7" x14ac:dyDescent="0.2">
      <c r="E182" s="87"/>
      <c r="F182" s="6"/>
      <c r="G182" s="6"/>
    </row>
    <row r="183" spans="5:7" x14ac:dyDescent="0.2">
      <c r="E183" s="87"/>
      <c r="F183" s="6"/>
      <c r="G183" s="6"/>
    </row>
    <row r="184" spans="5:7" x14ac:dyDescent="0.2">
      <c r="E184" s="87"/>
      <c r="F184" s="6"/>
      <c r="G184" s="6"/>
    </row>
    <row r="185" spans="5:7" x14ac:dyDescent="0.2">
      <c r="E185" s="87"/>
      <c r="F185" s="6"/>
      <c r="G185" s="6"/>
    </row>
    <row r="186" spans="5:7" x14ac:dyDescent="0.2">
      <c r="E186" s="87"/>
      <c r="F186" s="6"/>
      <c r="G186" s="6"/>
    </row>
    <row r="187" spans="5:7" x14ac:dyDescent="0.2">
      <c r="E187" s="87"/>
      <c r="F187" s="6"/>
      <c r="G187" s="6"/>
    </row>
    <row r="188" spans="5:7" x14ac:dyDescent="0.2">
      <c r="E188" s="87"/>
      <c r="F188" s="6"/>
      <c r="G188" s="6"/>
    </row>
    <row r="189" spans="5:7" x14ac:dyDescent="0.2">
      <c r="E189" s="87"/>
      <c r="F189" s="6"/>
      <c r="G189" s="6"/>
    </row>
    <row r="190" spans="5:7" x14ac:dyDescent="0.2">
      <c r="E190" s="87"/>
      <c r="F190" s="6"/>
      <c r="G190" s="6"/>
    </row>
    <row r="191" spans="5:7" x14ac:dyDescent="0.2">
      <c r="E191" s="87"/>
      <c r="F191" s="6"/>
      <c r="G191" s="6"/>
    </row>
    <row r="192" spans="5:7" x14ac:dyDescent="0.2">
      <c r="E192" s="87"/>
      <c r="F192" s="6"/>
      <c r="G192" s="6"/>
    </row>
    <row r="193" spans="5:19" x14ac:dyDescent="0.2">
      <c r="E193" s="87"/>
      <c r="F193" s="6"/>
      <c r="G193" s="6"/>
    </row>
    <row r="194" spans="5:19" x14ac:dyDescent="0.2">
      <c r="E194" s="87"/>
      <c r="F194" s="6"/>
      <c r="G194" s="6"/>
    </row>
    <row r="195" spans="5:19" x14ac:dyDescent="0.2">
      <c r="E195" s="87"/>
      <c r="F195" s="6"/>
      <c r="G195" s="6"/>
    </row>
    <row r="196" spans="5:19" x14ac:dyDescent="0.2">
      <c r="E196" s="87"/>
      <c r="F196" s="6"/>
      <c r="G196" s="6"/>
    </row>
    <row r="197" spans="5:19" x14ac:dyDescent="0.2">
      <c r="E197" s="87"/>
      <c r="F197" s="6"/>
      <c r="G197" s="6"/>
    </row>
    <row r="198" spans="5:19" x14ac:dyDescent="0.2">
      <c r="E198" s="87"/>
      <c r="F198" s="6"/>
      <c r="G198" s="6"/>
    </row>
    <row r="199" spans="5:19" x14ac:dyDescent="0.2">
      <c r="E199" s="87"/>
      <c r="F199" s="6"/>
      <c r="G199" s="6"/>
    </row>
    <row r="200" spans="5:19" x14ac:dyDescent="0.2">
      <c r="E200" s="87"/>
      <c r="F200" s="6"/>
      <c r="G200" s="6"/>
      <c r="I200" s="6" t="str">
        <f>'Revenue - Base - OPTIONAL'!E12</f>
        <v>Active Living Services</v>
      </c>
      <c r="S200" s="6" t="s">
        <v>92</v>
      </c>
    </row>
    <row r="201" spans="5:19" x14ac:dyDescent="0.2">
      <c r="E201" s="87"/>
      <c r="F201" s="6"/>
      <c r="G201" s="6"/>
      <c r="I201" s="6" t="str">
        <f>'Revenue - Base - OPTIONAL'!E13</f>
        <v>Advocacy, Consultation and Community information</v>
      </c>
      <c r="S201" s="6" t="s">
        <v>117</v>
      </c>
    </row>
    <row r="202" spans="5:19" x14ac:dyDescent="0.2">
      <c r="E202" s="87"/>
      <c r="F202" s="6"/>
      <c r="G202" s="6"/>
      <c r="I202" s="6" t="str">
        <f>'Revenue - Base - OPTIONAL'!E14</f>
        <v>Arts &amp; Events</v>
      </c>
      <c r="S202" s="6" t="s">
        <v>118</v>
      </c>
    </row>
    <row r="203" spans="5:19" x14ac:dyDescent="0.2">
      <c r="E203" s="87"/>
      <c r="F203" s="6"/>
      <c r="G203" s="6"/>
      <c r="I203" s="6" t="str">
        <f>'Revenue - Base - OPTIONAL'!E15</f>
        <v>Asset Management</v>
      </c>
      <c r="S203" s="6" t="s">
        <v>111</v>
      </c>
    </row>
    <row r="204" spans="5:19" x14ac:dyDescent="0.2">
      <c r="E204" s="87"/>
      <c r="F204" s="6"/>
      <c r="G204" s="6"/>
      <c r="I204" s="6" t="str">
        <f>'Revenue - Base - OPTIONAL'!E16</f>
        <v>Branding and Marketing</v>
      </c>
      <c r="S204" s="6" t="s">
        <v>119</v>
      </c>
    </row>
    <row r="205" spans="5:19" x14ac:dyDescent="0.2">
      <c r="E205" s="87"/>
      <c r="F205" s="6"/>
      <c r="G205" s="6"/>
      <c r="I205" s="6" t="str">
        <f>'Revenue - Base - OPTIONAL'!E17</f>
        <v>Building Surveying Services</v>
      </c>
      <c r="S205" s="6" t="s">
        <v>120</v>
      </c>
    </row>
    <row r="206" spans="5:19" x14ac:dyDescent="0.2">
      <c r="E206" s="87"/>
      <c r="F206" s="6"/>
      <c r="G206" s="6"/>
      <c r="I206" s="6" t="str">
        <f>'Revenue - Base - OPTIONAL'!E18</f>
        <v>Building Management Services</v>
      </c>
      <c r="S206" s="6" t="s">
        <v>121</v>
      </c>
    </row>
    <row r="207" spans="5:19" x14ac:dyDescent="0.2">
      <c r="E207" s="87"/>
      <c r="F207" s="6"/>
      <c r="G207" s="6"/>
      <c r="I207" s="6" t="str">
        <f>'Revenue - Base - OPTIONAL'!E19</f>
        <v>Bunjil Place</v>
      </c>
      <c r="S207" s="6" t="s">
        <v>91</v>
      </c>
    </row>
    <row r="208" spans="5:19" x14ac:dyDescent="0.2">
      <c r="E208" s="87"/>
      <c r="F208" s="6"/>
      <c r="G208" s="6"/>
      <c r="I208" s="6" t="str">
        <f>'Revenue - Base - OPTIONAL'!E20</f>
        <v>Business Applications</v>
      </c>
    </row>
    <row r="209" spans="5:9" x14ac:dyDescent="0.2">
      <c r="E209" s="87"/>
      <c r="F209" s="6"/>
      <c r="G209" s="6"/>
      <c r="I209" s="6" t="str">
        <f>'Revenue - Base - OPTIONAL'!E21</f>
        <v>Capital Works Coordinating</v>
      </c>
    </row>
    <row r="210" spans="5:9" x14ac:dyDescent="0.2">
      <c r="E210" s="87"/>
      <c r="F210" s="6"/>
      <c r="G210" s="6"/>
      <c r="I210" s="6" t="str">
        <f>'Revenue - Base - OPTIONAL'!E22</f>
        <v>Children Services Management</v>
      </c>
    </row>
    <row r="211" spans="5:9" x14ac:dyDescent="0.2">
      <c r="E211" s="87"/>
      <c r="F211" s="6"/>
      <c r="G211" s="6"/>
      <c r="I211" s="6" t="str">
        <f>'Revenue - Base - OPTIONAL'!E23</f>
        <v>Cleansing of Roads, Drains &amp; Paths</v>
      </c>
    </row>
    <row r="212" spans="5:9" x14ac:dyDescent="0.2">
      <c r="E212" s="87"/>
      <c r="F212" s="6"/>
      <c r="G212" s="6"/>
      <c r="I212" s="6" t="str">
        <f>'Revenue - Base - OPTIONAL'!E24</f>
        <v>Communications Management</v>
      </c>
    </row>
    <row r="213" spans="5:9" x14ac:dyDescent="0.2">
      <c r="E213" s="87"/>
      <c r="F213" s="6"/>
      <c r="G213" s="6"/>
      <c r="I213" s="6" t="str">
        <f>'Revenue - Base - OPTIONAL'!E25</f>
        <v>Community Based Services</v>
      </c>
    </row>
    <row r="214" spans="5:9" x14ac:dyDescent="0.2">
      <c r="E214" s="87"/>
      <c r="F214" s="6"/>
      <c r="G214" s="6"/>
      <c r="I214" s="6" t="str">
        <f>'Revenue - Base - OPTIONAL'!E26</f>
        <v>Community Care Management</v>
      </c>
    </row>
    <row r="215" spans="5:9" x14ac:dyDescent="0.2">
      <c r="E215" s="87"/>
      <c r="F215" s="6"/>
      <c r="G215" s="6"/>
      <c r="I215" s="6" t="str">
        <f>'Revenue - Base - OPTIONAL'!E27</f>
        <v>Community Development Mgmt.</v>
      </c>
    </row>
    <row r="216" spans="5:9" x14ac:dyDescent="0.2">
      <c r="E216" s="87"/>
      <c r="F216" s="6"/>
      <c r="G216" s="6"/>
      <c r="I216" s="6" t="str">
        <f>'Revenue - Base - OPTIONAL'!E28</f>
        <v>Community Facilities</v>
      </c>
    </row>
    <row r="217" spans="5:9" x14ac:dyDescent="0.2">
      <c r="E217" s="87"/>
      <c r="F217" s="6"/>
      <c r="G217" s="6"/>
      <c r="I217" s="6" t="str">
        <f>'Revenue - Base - OPTIONAL'!E29</f>
        <v>Community Safety Management</v>
      </c>
    </row>
    <row r="218" spans="5:9" x14ac:dyDescent="0.2">
      <c r="E218" s="87"/>
      <c r="F218" s="6"/>
      <c r="G218" s="6"/>
      <c r="I218" s="6" t="str">
        <f>'Revenue - Base - OPTIONAL'!E30</f>
        <v>Community Safety</v>
      </c>
    </row>
    <row r="219" spans="5:9" x14ac:dyDescent="0.2">
      <c r="E219" s="87"/>
      <c r="F219" s="6"/>
      <c r="G219" s="6"/>
      <c r="I219" s="6" t="str">
        <f>'Revenue - Base - OPTIONAL'!E31</f>
        <v>Community Services Management</v>
      </c>
    </row>
    <row r="220" spans="5:9" x14ac:dyDescent="0.2">
      <c r="E220" s="87"/>
      <c r="F220" s="6"/>
      <c r="G220" s="6"/>
      <c r="I220" s="6" t="str">
        <f>'Revenue - Base - OPTIONAL'!E32</f>
        <v>Community Strengthening Management</v>
      </c>
    </row>
    <row r="221" spans="5:9" x14ac:dyDescent="0.2">
      <c r="E221" s="87"/>
      <c r="F221" s="6"/>
      <c r="G221" s="6"/>
      <c r="I221" s="6" t="str">
        <f>'Revenue - Base - OPTIONAL'!E33</f>
        <v>Community Transport</v>
      </c>
    </row>
    <row r="222" spans="5:9" x14ac:dyDescent="0.2">
      <c r="E222" s="87"/>
      <c r="F222" s="6"/>
      <c r="G222" s="6"/>
      <c r="I222" s="6" t="str">
        <f>'Revenue - Base - OPTIONAL'!E34</f>
        <v>Construction of Roads, Drains &amp; Paths</v>
      </c>
    </row>
    <row r="223" spans="5:9" x14ac:dyDescent="0.2">
      <c r="E223" s="87"/>
      <c r="F223" s="6"/>
      <c r="G223" s="6"/>
      <c r="I223" s="6" t="str">
        <f>'Revenue - Base - OPTIONAL'!E35</f>
        <v>Contracts and Purchasing Services</v>
      </c>
    </row>
    <row r="224" spans="5:9" x14ac:dyDescent="0.2">
      <c r="E224" s="87"/>
      <c r="F224" s="6"/>
      <c r="G224" s="6"/>
      <c r="I224" s="6" t="str">
        <f>'Revenue - Base - OPTIONAL'!E36</f>
        <v>Corporate Services Management</v>
      </c>
    </row>
    <row r="225" spans="5:9" x14ac:dyDescent="0.2">
      <c r="E225" s="87"/>
      <c r="F225" s="6"/>
      <c r="G225" s="6"/>
      <c r="I225" s="6" t="str">
        <f>'Revenue - Base - OPTIONAL'!E37</f>
        <v>Council Management</v>
      </c>
    </row>
    <row r="226" spans="5:9" x14ac:dyDescent="0.2">
      <c r="E226" s="87"/>
      <c r="F226" s="6"/>
      <c r="G226" s="6"/>
      <c r="I226" s="6" t="str">
        <f>'Revenue - Base - OPTIONAL'!E38</f>
        <v>Customer Service</v>
      </c>
    </row>
    <row r="227" spans="5:9" x14ac:dyDescent="0.2">
      <c r="E227" s="87"/>
      <c r="F227" s="6"/>
      <c r="G227" s="6"/>
      <c r="I227" s="6" t="str">
        <f>'Revenue - Base - OPTIONAL'!E39</f>
        <v>Design Management</v>
      </c>
    </row>
    <row r="228" spans="5:9" x14ac:dyDescent="0.2">
      <c r="E228" s="87"/>
      <c r="F228" s="6"/>
      <c r="G228" s="6"/>
      <c r="I228" s="6" t="str">
        <f>'Revenue - Base - OPTIONAL'!E40</f>
        <v>Digital Casey</v>
      </c>
    </row>
    <row r="229" spans="5:9" x14ac:dyDescent="0.2">
      <c r="E229" s="87"/>
      <c r="F229" s="6"/>
      <c r="G229" s="6"/>
      <c r="I229" s="6" t="str">
        <f>'Revenue - Base - OPTIONAL'!E41</f>
        <v>Early Years Community Support</v>
      </c>
    </row>
    <row r="230" spans="5:9" x14ac:dyDescent="0.2">
      <c r="E230" s="87"/>
      <c r="F230" s="6"/>
      <c r="G230" s="6"/>
      <c r="I230" s="6" t="str">
        <f>'Revenue - Base - OPTIONAL'!E42</f>
        <v>Economic Development</v>
      </c>
    </row>
    <row r="231" spans="5:9" x14ac:dyDescent="0.2">
      <c r="E231" s="87"/>
      <c r="F231" s="6"/>
      <c r="G231" s="6"/>
      <c r="I231" s="6" t="str">
        <f>'Revenue - Base - OPTIONAL'!E43</f>
        <v>Emergency Management</v>
      </c>
    </row>
    <row r="232" spans="5:9" x14ac:dyDescent="0.2">
      <c r="E232" s="87"/>
      <c r="F232" s="6"/>
      <c r="G232" s="6"/>
      <c r="I232" s="6" t="str">
        <f>'Revenue - Base - OPTIONAL'!E44</f>
        <v>Engineering Services Management</v>
      </c>
    </row>
    <row r="233" spans="5:9" x14ac:dyDescent="0.2">
      <c r="E233" s="87"/>
      <c r="F233" s="6"/>
      <c r="G233" s="6"/>
      <c r="I233" s="6" t="str">
        <f>'Revenue - Base - OPTIONAL'!E45</f>
        <v>Family Day Care</v>
      </c>
    </row>
    <row r="234" spans="5:9" x14ac:dyDescent="0.2">
      <c r="E234" s="87"/>
      <c r="F234" s="6"/>
      <c r="G234" s="6"/>
      <c r="I234" s="6" t="str">
        <f>'Revenue - Base - OPTIONAL'!E46</f>
        <v>Family Services &amp; Community Facilities</v>
      </c>
    </row>
    <row r="235" spans="5:9" x14ac:dyDescent="0.2">
      <c r="E235" s="87"/>
      <c r="F235" s="6"/>
      <c r="G235" s="6"/>
      <c r="I235" s="6" t="str">
        <f>'Revenue - Base - OPTIONAL'!E47</f>
        <v>Financial Services</v>
      </c>
    </row>
    <row r="236" spans="5:9" x14ac:dyDescent="0.2">
      <c r="E236" s="87"/>
      <c r="F236" s="6"/>
      <c r="G236" s="6"/>
      <c r="I236" s="6" t="str">
        <f>'Revenue - Base - OPTIONAL'!E48</f>
        <v>Fire Prevention</v>
      </c>
    </row>
    <row r="237" spans="5:9" x14ac:dyDescent="0.2">
      <c r="E237" s="87"/>
      <c r="F237" s="6"/>
      <c r="G237" s="6"/>
      <c r="I237" s="6" t="str">
        <f>'Revenue - Base - OPTIONAL'!E49</f>
        <v>Governance and Risk Management</v>
      </c>
    </row>
    <row r="238" spans="5:9" x14ac:dyDescent="0.2">
      <c r="E238" s="87"/>
      <c r="F238" s="6"/>
      <c r="G238" s="6"/>
      <c r="I238" s="6" t="str">
        <f>'Revenue - Base - OPTIONAL'!E50</f>
        <v>Grafffiti Management</v>
      </c>
    </row>
    <row r="239" spans="5:9" x14ac:dyDescent="0.2">
      <c r="E239" s="87"/>
      <c r="F239" s="6"/>
      <c r="G239" s="6"/>
      <c r="I239" s="6" t="str">
        <f>'Revenue - Base - OPTIONAL'!E51</f>
        <v>Grants, Contributions and Sponsorships</v>
      </c>
    </row>
    <row r="240" spans="5:9" x14ac:dyDescent="0.2">
      <c r="E240" s="87"/>
      <c r="F240" s="6"/>
      <c r="G240" s="6"/>
      <c r="I240" s="6" t="str">
        <f>'Revenue - Base - OPTIONAL'!E52</f>
        <v>Growth &amp; Development</v>
      </c>
    </row>
    <row r="241" spans="5:9" x14ac:dyDescent="0.2">
      <c r="E241" s="87"/>
      <c r="F241" s="6"/>
      <c r="G241" s="6"/>
      <c r="I241" s="6" t="str">
        <f>'Revenue - Base - OPTIONAL'!E53</f>
        <v>Growth Areas Planning</v>
      </c>
    </row>
    <row r="242" spans="5:9" x14ac:dyDescent="0.2">
      <c r="E242" s="87"/>
      <c r="F242" s="6"/>
      <c r="G242" s="6"/>
      <c r="I242" s="6" t="str">
        <f>'Revenue - Base - OPTIONAL'!E54</f>
        <v>Home-Based Services</v>
      </c>
    </row>
    <row r="243" spans="5:9" x14ac:dyDescent="0.2">
      <c r="E243" s="87"/>
      <c r="F243" s="6"/>
      <c r="G243" s="6"/>
      <c r="I243" s="6" t="str">
        <f>'Revenue - Base - OPTIONAL'!E55</f>
        <v>HR Services</v>
      </c>
    </row>
    <row r="244" spans="5:9" x14ac:dyDescent="0.2">
      <c r="E244" s="87"/>
      <c r="F244" s="6"/>
      <c r="G244" s="6"/>
      <c r="I244" s="6" t="str">
        <f>'Revenue - Base - OPTIONAL'!E56</f>
        <v>Information Management</v>
      </c>
    </row>
    <row r="245" spans="5:9" x14ac:dyDescent="0.2">
      <c r="E245" s="87"/>
      <c r="F245" s="6"/>
      <c r="G245" s="6"/>
      <c r="I245" s="6" t="str">
        <f>'Revenue - Base - OPTIONAL'!E57</f>
        <v>IT Management</v>
      </c>
    </row>
    <row r="246" spans="5:9" x14ac:dyDescent="0.2">
      <c r="E246" s="87"/>
      <c r="F246" s="6"/>
      <c r="G246" s="6"/>
      <c r="I246" s="6" t="str">
        <f>'Revenue - Base - OPTIONAL'!E58</f>
        <v>Infrastructure Services Management</v>
      </c>
    </row>
    <row r="247" spans="5:9" x14ac:dyDescent="0.2">
      <c r="E247" s="87"/>
      <c r="F247" s="6"/>
      <c r="G247" s="6"/>
      <c r="I247" s="6" t="str">
        <f>'Revenue - Base - OPTIONAL'!E59</f>
        <v>Kindergarten Services</v>
      </c>
    </row>
    <row r="248" spans="5:9" x14ac:dyDescent="0.2">
      <c r="E248" s="87"/>
      <c r="F248" s="6"/>
      <c r="G248" s="6"/>
      <c r="I248" s="6" t="str">
        <f>'Revenue - Base - OPTIONAL'!E60</f>
        <v>Landfill Management</v>
      </c>
    </row>
    <row r="249" spans="5:9" x14ac:dyDescent="0.2">
      <c r="I249" s="6" t="str">
        <f>'Revenue - Base - OPTIONAL'!E61</f>
        <v>Landscape Design &amp; Construction</v>
      </c>
    </row>
    <row r="250" spans="5:9" x14ac:dyDescent="0.2">
      <c r="I250" s="6" t="str">
        <f>'Revenue - Base - OPTIONAL'!E62</f>
        <v>Landscape Services</v>
      </c>
    </row>
    <row r="251" spans="5:9" x14ac:dyDescent="0.2">
      <c r="I251" s="6" t="str">
        <f>'Revenue - Base - OPTIONAL'!E63</f>
        <v>Legal Services</v>
      </c>
    </row>
    <row r="252" spans="5:9" x14ac:dyDescent="0.2">
      <c r="I252" s="6" t="str">
        <f>'Revenue - Base - OPTIONAL'!E64</f>
        <v>Libraries</v>
      </c>
    </row>
    <row r="253" spans="5:9" x14ac:dyDescent="0.2">
      <c r="I253" s="6" t="str">
        <f>'Revenue - Base - OPTIONAL'!E65</f>
        <v>Local Laws</v>
      </c>
    </row>
    <row r="254" spans="5:9" x14ac:dyDescent="0.2">
      <c r="I254" s="6" t="str">
        <f>'Revenue - Base - OPTIONAL'!E66</f>
        <v>Maintain and manage council's fleet and plant</v>
      </c>
    </row>
    <row r="255" spans="5:9" x14ac:dyDescent="0.2">
      <c r="I255" s="6" t="str">
        <f>'Revenue - Base - OPTIONAL'!E67</f>
        <v>Manager Building Services</v>
      </c>
    </row>
    <row r="256" spans="5:9" x14ac:dyDescent="0.2">
      <c r="I256" s="6" t="str">
        <f>'Revenue - Base - OPTIONAL'!E68</f>
        <v>Maternal &amp; Child Health</v>
      </c>
    </row>
    <row r="257" spans="9:9" x14ac:dyDescent="0.2">
      <c r="I257" s="6" t="str">
        <f>'Revenue - Base - OPTIONAL'!E69</f>
        <v>Network and Helpdesk</v>
      </c>
    </row>
    <row r="258" spans="9:9" x14ac:dyDescent="0.2">
      <c r="I258" s="6" t="str">
        <f>'Revenue - Base - OPTIONAL'!E70</f>
        <v>Organisational Performance</v>
      </c>
    </row>
    <row r="259" spans="9:9" x14ac:dyDescent="0.2">
      <c r="I259" s="6" t="str">
        <f>'Revenue - Base - OPTIONAL'!E71</f>
        <v>Parks &amp; Reserves Management</v>
      </c>
    </row>
    <row r="260" spans="9:9" x14ac:dyDescent="0.2">
      <c r="I260" s="6" t="str">
        <f>'Revenue - Base - OPTIONAL'!E72</f>
        <v>Parks Services</v>
      </c>
    </row>
    <row r="261" spans="9:9" x14ac:dyDescent="0.2">
      <c r="I261" s="6" t="str">
        <f>'Revenue - Base - OPTIONAL'!E73</f>
        <v>P&amp;D Divisional Management</v>
      </c>
    </row>
    <row r="262" spans="9:9" x14ac:dyDescent="0.2">
      <c r="I262" s="6" t="str">
        <f>'Revenue - Base - OPTIONAL'!E74</f>
        <v>Planning Management</v>
      </c>
    </row>
    <row r="263" spans="9:9" x14ac:dyDescent="0.2">
      <c r="I263" s="6" t="str">
        <f>'Revenue - Base - OPTIONAL'!E75</f>
        <v>Property Rates &amp; Valuation Management</v>
      </c>
    </row>
    <row r="264" spans="9:9" x14ac:dyDescent="0.2">
      <c r="I264" s="6" t="str">
        <f>'Revenue - Base - OPTIONAL'!E76</f>
        <v>Property Services</v>
      </c>
    </row>
    <row r="265" spans="9:9" x14ac:dyDescent="0.2">
      <c r="I265" s="6" t="str">
        <f>'Revenue - Base - OPTIONAL'!E77</f>
        <v>Public Health</v>
      </c>
    </row>
    <row r="266" spans="9:9" x14ac:dyDescent="0.2">
      <c r="I266" s="6" t="str">
        <f>'Revenue - Base - OPTIONAL'!E78</f>
        <v>Public Lighting</v>
      </c>
    </row>
    <row r="267" spans="9:9" x14ac:dyDescent="0.2">
      <c r="I267" s="6" t="str">
        <f>'Revenue - Base - OPTIONAL'!E79</f>
        <v>Rates &amp; Valuation</v>
      </c>
    </row>
    <row r="268" spans="9:9" x14ac:dyDescent="0.2">
      <c r="I268" s="6" t="str">
        <f>'Revenue - Base - OPTIONAL'!E80</f>
        <v>Recreation Planning</v>
      </c>
    </row>
    <row r="269" spans="9:9" x14ac:dyDescent="0.2">
      <c r="I269" s="6" t="str">
        <f>'Revenue - Base - OPTIONAL'!E81</f>
        <v>Roads and Construction Management</v>
      </c>
    </row>
    <row r="270" spans="9:9" x14ac:dyDescent="0.2">
      <c r="I270" s="6" t="str">
        <f>'Revenue - Base - OPTIONAL'!E82</f>
        <v>Maintenance of Roads, Drains &amp; Paths</v>
      </c>
    </row>
    <row r="271" spans="9:9" x14ac:dyDescent="0.2">
      <c r="I271" s="6" t="str">
        <f>'Revenue - Base - OPTIONAL'!E83</f>
        <v>School Crossing</v>
      </c>
    </row>
    <row r="272" spans="9:9" x14ac:dyDescent="0.2">
      <c r="I272" s="6" t="str">
        <f>'Revenue - Base - OPTIONAL'!E84</f>
        <v>Sports &amp; Leisure Facilities</v>
      </c>
    </row>
    <row r="273" spans="9:9" x14ac:dyDescent="0.2">
      <c r="I273" s="6" t="str">
        <f>'Revenue - Base - OPTIONAL'!E85</f>
        <v>Sports &amp; Leisure Management</v>
      </c>
    </row>
    <row r="274" spans="9:9" x14ac:dyDescent="0.2">
      <c r="I274" s="6" t="str">
        <f>'Revenue - Base - OPTIONAL'!E86</f>
        <v>Sports Club Liaison Services</v>
      </c>
    </row>
    <row r="275" spans="9:9" x14ac:dyDescent="0.2">
      <c r="I275" s="6" t="str">
        <f>'Revenue - Base - OPTIONAL'!E87</f>
        <v>Statutory Planning</v>
      </c>
    </row>
    <row r="276" spans="9:9" x14ac:dyDescent="0.2">
      <c r="I276" s="6" t="str">
        <f>'Revenue - Base - OPTIONAL'!E88</f>
        <v>Stormwater Management</v>
      </c>
    </row>
    <row r="277" spans="9:9" x14ac:dyDescent="0.2">
      <c r="I277" s="6" t="str">
        <f>'Revenue - Base - OPTIONAL'!E89</f>
        <v>Strategic/Environment Management</v>
      </c>
    </row>
    <row r="278" spans="9:9" x14ac:dyDescent="0.2">
      <c r="I278" s="6" t="str">
        <f>'Revenue - Base - OPTIONAL'!E90</f>
        <v>Strategic Land Use Planning</v>
      </c>
    </row>
    <row r="279" spans="9:9" x14ac:dyDescent="0.2">
      <c r="I279" s="6" t="str">
        <f>'Revenue - Base - OPTIONAL'!E91</f>
        <v>Strengthening Communities</v>
      </c>
    </row>
    <row r="280" spans="9:9" x14ac:dyDescent="0.2">
      <c r="I280" s="6" t="str">
        <f>'Revenue - Base - OPTIONAL'!E92</f>
        <v>SubDivisions</v>
      </c>
    </row>
    <row r="281" spans="9:9" x14ac:dyDescent="0.2">
      <c r="I281" s="6" t="str">
        <f>'Revenue - Base - OPTIONAL'!E93</f>
        <v>Supporting Diversity Access and Inclusion</v>
      </c>
    </row>
    <row r="282" spans="9:9" x14ac:dyDescent="0.2">
      <c r="I282" s="6" t="str">
        <f>'Revenue - Base - OPTIONAL'!E94</f>
        <v>Sustainable Environmental Development</v>
      </c>
    </row>
    <row r="283" spans="9:9" x14ac:dyDescent="0.2">
      <c r="I283" s="6" t="str">
        <f>'Revenue - Base - OPTIONAL'!E95</f>
        <v>Traffic &amp; Parking Management</v>
      </c>
    </row>
    <row r="284" spans="9:9" x14ac:dyDescent="0.2">
      <c r="I284" s="6" t="str">
        <f>'Revenue - Base - OPTIONAL'!E96</f>
        <v>Transport Advocacy, Planning &amp; Development</v>
      </c>
    </row>
    <row r="285" spans="9:9" x14ac:dyDescent="0.2">
      <c r="I285" s="6" t="str">
        <f>'Revenue - Base - OPTIONAL'!E97</f>
        <v>Transport Department Management</v>
      </c>
    </row>
    <row r="286" spans="9:9" x14ac:dyDescent="0.2">
      <c r="I286" s="6" t="str">
        <f>'Revenue - Base - OPTIONAL'!E98</f>
        <v>Trees &amp; Horticulture</v>
      </c>
    </row>
    <row r="287" spans="9:9" x14ac:dyDescent="0.2">
      <c r="I287" s="6" t="str">
        <f>'Revenue - Base - OPTIONAL'!E99</f>
        <v>Waste and Landfill Management</v>
      </c>
    </row>
    <row r="288" spans="9:9" x14ac:dyDescent="0.2">
      <c r="I288" s="6" t="str">
        <f>'Revenue - Base - OPTIONAL'!E100</f>
        <v>Waste Management</v>
      </c>
    </row>
    <row r="289" spans="9:9" x14ac:dyDescent="0.2">
      <c r="I289" s="6" t="str">
        <f>'Revenue - Base - OPTIONAL'!E101</f>
        <v>Youth &amp; Family Services Management</v>
      </c>
    </row>
    <row r="290" spans="9:9" x14ac:dyDescent="0.2">
      <c r="I290" s="6" t="str">
        <f>'Revenue - Base - OPTIONAL'!E102</f>
        <v>Youth Services</v>
      </c>
    </row>
    <row r="291" spans="9:9" x14ac:dyDescent="0.2">
      <c r="I291" s="6" t="str">
        <f>'Revenue - Base - OPTIONAL'!E103</f>
        <v/>
      </c>
    </row>
    <row r="292" spans="9:9" x14ac:dyDescent="0.2">
      <c r="I292" s="6" t="str">
        <f>'Revenue - Base - OPTIONAL'!E104</f>
        <v>Debt Servicing</v>
      </c>
    </row>
    <row r="293" spans="9:9" x14ac:dyDescent="0.2">
      <c r="I293" s="6" t="str">
        <f>'Revenue - Base - OPTIONAL'!E105</f>
        <v>Developer Contributions</v>
      </c>
    </row>
    <row r="294" spans="9:9" x14ac:dyDescent="0.2">
      <c r="I294" s="6" t="str">
        <f>'Revenue - Base - OPTIONAL'!E106</f>
        <v>Interest on Investment</v>
      </c>
    </row>
    <row r="295" spans="9:9" x14ac:dyDescent="0.2">
      <c r="I295" s="6" t="str">
        <f>'Revenue - Base - OPTIONAL'!E107</f>
        <v>VGC Grant</v>
      </c>
    </row>
    <row r="296" spans="9:9" x14ac:dyDescent="0.2">
      <c r="I296" s="6" t="str">
        <f>'Revenue - Base - OPTIONAL'!E108</f>
        <v>Capital Works - Rates Funding</v>
      </c>
    </row>
    <row r="297" spans="9:9" x14ac:dyDescent="0.2">
      <c r="I297" s="6" t="str">
        <f>'Revenue - Base - OPTIONAL'!E109</f>
        <v>Capital Works - Reserve Funded</v>
      </c>
    </row>
    <row r="298" spans="9:9" x14ac:dyDescent="0.2">
      <c r="I298" s="6" t="str">
        <f>'Revenue - Base - OPTIONAL'!E110</f>
        <v>Capital Works - Other Funding</v>
      </c>
    </row>
    <row r="299" spans="9:9" x14ac:dyDescent="0.2">
      <c r="I299" s="6" t="str">
        <f>'Revenue - Base - OPTIONAL'!E111</f>
        <v>Depreciation</v>
      </c>
    </row>
    <row r="300" spans="9:9" x14ac:dyDescent="0.2">
      <c r="I300" s="6" t="str">
        <f>'Revenue - Base - OPTIONAL'!E112</f>
        <v>Contributed Assets</v>
      </c>
    </row>
    <row r="301" spans="9:9" x14ac:dyDescent="0.2">
      <c r="I301" s="6" t="str">
        <f>'Revenue - Base - OPTIONAL'!E113</f>
        <v>Asset Sales</v>
      </c>
    </row>
    <row r="302" spans="9:9" x14ac:dyDescent="0.2">
      <c r="I302" s="6" t="str">
        <f>'Revenue - Base - OPTIONAL'!E114</f>
        <v/>
      </c>
    </row>
    <row r="303" spans="9:9" x14ac:dyDescent="0.2">
      <c r="I303" s="6" t="str">
        <f>'Revenue - Base - OPTIONAL'!E115</f>
        <v/>
      </c>
    </row>
    <row r="304" spans="9:9" x14ac:dyDescent="0.2">
      <c r="I304" s="6" t="str">
        <f>'Revenue - Base - OPTIONAL'!E116</f>
        <v/>
      </c>
    </row>
    <row r="305" spans="9:9" x14ac:dyDescent="0.2">
      <c r="I305" s="6" t="str">
        <f>'Revenue - Base - OPTIONAL'!E117</f>
        <v/>
      </c>
    </row>
    <row r="306" spans="9:9" x14ac:dyDescent="0.2">
      <c r="I306" s="6" t="str">
        <f>'Revenue - Base - OPTIONAL'!E118</f>
        <v/>
      </c>
    </row>
    <row r="307" spans="9:9" x14ac:dyDescent="0.2">
      <c r="I307" s="6" t="str">
        <f>'Revenue - Base - OPTIONAL'!E119</f>
        <v/>
      </c>
    </row>
    <row r="308" spans="9:9" x14ac:dyDescent="0.2">
      <c r="I308" s="6" t="str">
        <f>'Revenue - Base - OPTIONAL'!E120</f>
        <v/>
      </c>
    </row>
    <row r="309" spans="9:9" x14ac:dyDescent="0.2">
      <c r="I309" s="6" t="str">
        <f>'Revenue - Base - OPTIONAL'!E121</f>
        <v/>
      </c>
    </row>
    <row r="310" spans="9:9" x14ac:dyDescent="0.2">
      <c r="I310" s="6" t="str">
        <f>'Revenue - Base - OPTIONAL'!E122</f>
        <v/>
      </c>
    </row>
    <row r="311" spans="9:9" x14ac:dyDescent="0.2">
      <c r="I311" s="6" t="str">
        <f>'Revenue - Base - OPTIONAL'!E123</f>
        <v/>
      </c>
    </row>
    <row r="312" spans="9:9" x14ac:dyDescent="0.2">
      <c r="I312" s="6" t="str">
        <f>'Revenue - Base - OPTIONAL'!E124</f>
        <v/>
      </c>
    </row>
    <row r="313" spans="9:9" x14ac:dyDescent="0.2">
      <c r="I313" s="6" t="str">
        <f>'Revenue - Base - OPTIONAL'!E125</f>
        <v/>
      </c>
    </row>
    <row r="314" spans="9:9" x14ac:dyDescent="0.2">
      <c r="I314" s="6" t="str">
        <f>'Revenue - Base - OPTIONAL'!E126</f>
        <v/>
      </c>
    </row>
    <row r="315" spans="9:9" x14ac:dyDescent="0.2">
      <c r="I315" s="6" t="str">
        <f>'Revenue - Base - OPTIONAL'!E127</f>
        <v/>
      </c>
    </row>
    <row r="316" spans="9:9" x14ac:dyDescent="0.2">
      <c r="I316" s="6" t="str">
        <f>'Revenue - Base - OPTIONAL'!E128</f>
        <v/>
      </c>
    </row>
    <row r="317" spans="9:9" x14ac:dyDescent="0.2">
      <c r="I317" s="6" t="str">
        <f>'Revenue - Base - OPTIONAL'!E129</f>
        <v/>
      </c>
    </row>
    <row r="318" spans="9:9" x14ac:dyDescent="0.2">
      <c r="I318" s="6" t="str">
        <f>'Revenue - Base - OPTIONAL'!E130</f>
        <v/>
      </c>
    </row>
    <row r="319" spans="9:9" x14ac:dyDescent="0.2">
      <c r="I319" s="6" t="str">
        <f>'Revenue - Base - OPTIONAL'!E131</f>
        <v/>
      </c>
    </row>
    <row r="320" spans="9:9" x14ac:dyDescent="0.2">
      <c r="I320" s="6" t="str">
        <f>'Revenue - Base - OPTIONAL'!E132</f>
        <v/>
      </c>
    </row>
    <row r="321" spans="9:9" x14ac:dyDescent="0.2">
      <c r="I321" s="6" t="str">
        <f>'Revenue - Base - OPTIONAL'!E133</f>
        <v/>
      </c>
    </row>
    <row r="322" spans="9:9" x14ac:dyDescent="0.2">
      <c r="I322" s="6" t="str">
        <f>'Revenue - Base - OPTIONAL'!E134</f>
        <v/>
      </c>
    </row>
    <row r="323" spans="9:9" x14ac:dyDescent="0.2">
      <c r="I323" s="6" t="str">
        <f>'Revenue - Base - OPTIONAL'!E135</f>
        <v/>
      </c>
    </row>
    <row r="324" spans="9:9" x14ac:dyDescent="0.2">
      <c r="I324" s="6" t="str">
        <f>'Revenue - Base - OPTIONAL'!E136</f>
        <v/>
      </c>
    </row>
    <row r="325" spans="9:9" x14ac:dyDescent="0.2">
      <c r="I325" s="6" t="str">
        <f>'Revenue - Base - OPTIONAL'!E137</f>
        <v/>
      </c>
    </row>
    <row r="326" spans="9:9" x14ac:dyDescent="0.2">
      <c r="I326" s="6" t="str">
        <f>'Revenue - Base - OPTIONAL'!E138</f>
        <v/>
      </c>
    </row>
    <row r="327" spans="9:9" x14ac:dyDescent="0.2">
      <c r="I327" s="6" t="str">
        <f>'Revenue - Base - OPTIONAL'!E139</f>
        <v/>
      </c>
    </row>
    <row r="328" spans="9:9" x14ac:dyDescent="0.2">
      <c r="I328" s="6" t="str">
        <f>'Revenue - Base - OPTIONAL'!E140</f>
        <v/>
      </c>
    </row>
    <row r="329" spans="9:9" x14ac:dyDescent="0.2">
      <c r="I329" s="6" t="str">
        <f>'Revenue - Base - OPTIONAL'!E141</f>
        <v/>
      </c>
    </row>
    <row r="330" spans="9:9" x14ac:dyDescent="0.2">
      <c r="I330" s="6" t="str">
        <f>'Revenue - Base - OPTIONAL'!E142</f>
        <v/>
      </c>
    </row>
    <row r="331" spans="9:9" x14ac:dyDescent="0.2">
      <c r="I331" s="6" t="str">
        <f>'Revenue - Base - OPTIONAL'!E143</f>
        <v/>
      </c>
    </row>
    <row r="332" spans="9:9" x14ac:dyDescent="0.2">
      <c r="I332" s="6" t="str">
        <f>'Revenue - Base - OPTIONAL'!E144</f>
        <v/>
      </c>
    </row>
    <row r="333" spans="9:9" x14ac:dyDescent="0.2">
      <c r="I333" s="6" t="str">
        <f>'Revenue - Base - OPTIONAL'!E145</f>
        <v/>
      </c>
    </row>
    <row r="334" spans="9:9" x14ac:dyDescent="0.2">
      <c r="I334" s="6" t="str">
        <f>'Revenue - Base - OPTIONAL'!E146</f>
        <v/>
      </c>
    </row>
    <row r="335" spans="9:9" x14ac:dyDescent="0.2">
      <c r="I335" s="6" t="str">
        <f>'Revenue - Base - OPTIONAL'!E147</f>
        <v/>
      </c>
    </row>
    <row r="336" spans="9:9" x14ac:dyDescent="0.2">
      <c r="I336" s="6" t="str">
        <f>'Revenue - Base - OPTIONAL'!E148</f>
        <v/>
      </c>
    </row>
    <row r="337" spans="9:9" x14ac:dyDescent="0.2">
      <c r="I337" s="6" t="str">
        <f>'Revenue - Base - OPTIONAL'!E149</f>
        <v/>
      </c>
    </row>
    <row r="338" spans="9:9" x14ac:dyDescent="0.2">
      <c r="I338" s="6" t="str">
        <f>'Revenue - Base - OPTIONAL'!E150</f>
        <v/>
      </c>
    </row>
    <row r="339" spans="9:9" x14ac:dyDescent="0.2">
      <c r="I339" s="6" t="str">
        <f>'Revenue - Base - OPTIONAL'!E151</f>
        <v/>
      </c>
    </row>
  </sheetData>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count="4">
    <dataValidation type="list" allowBlank="1" showInputMessage="1" showErrorMessage="1" sqref="S12:S15 S34:S35 S19:S20 S25 S57:S60 S29:S30 S38:S40 S47:S50 S52:S55 S45">
      <formula1>$S$200:$S$207</formula1>
    </dataValidation>
    <dataValidation type="list" allowBlank="1" showInputMessage="1" showErrorMessage="1" sqref="I20:I21 I26 I31 I35:I36 I41 I56">
      <formula1>$I$200:$I$300</formula1>
    </dataValidation>
    <dataValidation type="list" allowBlank="1" showInputMessage="1" showErrorMessage="1" sqref="I13:I19 I22:I25 I27:I30 I32:I34 I37:I40 I42:I55 I57:I61">
      <formula1>$I$283:$I$383</formula1>
    </dataValidation>
    <dataValidation type="list" allowBlank="1" showInputMessage="1" showErrorMessage="1" sqref="S17:S18 S22:S24 S27:S28 S32:S33 S37 S42:S44">
      <formula1>$S$283:$S$290</formula1>
    </dataValidation>
  </dataValidations>
  <pageMargins left="0.25" right="0.25" top="0.75" bottom="0.75" header="0.3" footer="0.3"/>
  <pageSetup paperSize="8" scale="6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theme="5" tint="0.39997558519241921"/>
    <pageSetUpPr fitToPage="1"/>
  </sheetPr>
  <dimension ref="A1:V204"/>
  <sheetViews>
    <sheetView zoomScale="80" zoomScaleNormal="80" zoomScalePageLayoutView="80" workbookViewId="0">
      <pane ySplit="9" topLeftCell="A10" activePane="bottomLeft" state="frozen"/>
      <selection activeCell="A10" sqref="A10"/>
      <selection pane="bottomLeft" activeCell="E14" sqref="E14"/>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3" customWidth="1"/>
    <col min="6" max="6" width="23.33203125" style="54" customWidth="1"/>
    <col min="7" max="7" width="135.83203125" style="92" bestFit="1" customWidth="1"/>
    <col min="8" max="8" width="27.1640625" style="54" customWidth="1"/>
    <col min="9" max="9" width="4.1640625" style="6" customWidth="1"/>
    <col min="10" max="10" width="2.1640625" style="6" customWidth="1"/>
    <col min="11" max="19" width="10.83203125" style="6"/>
    <col min="20" max="20" width="13.5" style="6" bestFit="1" customWidth="1"/>
    <col min="21" max="16384" width="10.83203125" style="6"/>
  </cols>
  <sheetData>
    <row r="1" spans="1:22" ht="7.35" customHeight="1" x14ac:dyDescent="0.2"/>
    <row r="2" spans="1:22" ht="18" x14ac:dyDescent="0.2">
      <c r="A2" s="5">
        <v>80</v>
      </c>
      <c r="B2" s="2" t="s">
        <v>184</v>
      </c>
      <c r="H2" s="14"/>
    </row>
    <row r="3" spans="1:22" ht="16.350000000000001" customHeight="1" x14ac:dyDescent="0.2">
      <c r="B3" s="43" t="str">
        <f>'Revenue - NHC'!B3</f>
        <v>Casey (C)</v>
      </c>
    </row>
    <row r="4" spans="1:22" ht="13.5" thickBot="1" x14ac:dyDescent="0.25">
      <c r="B4" s="645"/>
      <c r="C4" s="645"/>
      <c r="D4" s="645"/>
      <c r="E4" s="645"/>
    </row>
    <row r="5" spans="1:22" ht="6.75" customHeight="1" x14ac:dyDescent="0.2">
      <c r="C5" s="9"/>
      <c r="D5" s="10"/>
      <c r="E5" s="84"/>
      <c r="F5" s="55"/>
      <c r="G5" s="93"/>
      <c r="H5" s="55"/>
      <c r="I5" s="47"/>
    </row>
    <row r="6" spans="1:22" x14ac:dyDescent="0.2">
      <c r="C6" s="13"/>
      <c r="D6" s="14"/>
      <c r="E6" s="648" t="s">
        <v>72</v>
      </c>
      <c r="F6" s="649"/>
      <c r="G6" s="649"/>
      <c r="H6" s="650"/>
      <c r="I6" s="31"/>
    </row>
    <row r="7" spans="1:22" ht="6.75" customHeight="1" x14ac:dyDescent="0.2">
      <c r="C7" s="13"/>
      <c r="D7" s="14"/>
      <c r="E7" s="85"/>
      <c r="F7" s="56"/>
      <c r="G7" s="158"/>
      <c r="H7" s="56"/>
      <c r="I7" s="31"/>
    </row>
    <row r="8" spans="1:22" ht="25.5" x14ac:dyDescent="0.2">
      <c r="C8" s="13"/>
      <c r="D8" s="14"/>
      <c r="E8" s="65" t="s">
        <v>99</v>
      </c>
      <c r="F8" s="62" t="s">
        <v>122</v>
      </c>
      <c r="G8" s="91" t="s">
        <v>108</v>
      </c>
      <c r="H8" s="62" t="s">
        <v>97</v>
      </c>
      <c r="I8" s="31"/>
    </row>
    <row r="9" spans="1:22" ht="7.5" customHeight="1" x14ac:dyDescent="0.2">
      <c r="C9" s="13"/>
      <c r="D9" s="14"/>
      <c r="F9" s="57"/>
      <c r="I9" s="31"/>
    </row>
    <row r="10" spans="1:22" ht="50.1" customHeight="1" x14ac:dyDescent="0.2">
      <c r="C10" s="13"/>
      <c r="D10" s="19">
        <v>1</v>
      </c>
      <c r="E10" s="528" t="s">
        <v>318</v>
      </c>
      <c r="F10" s="451" t="s">
        <v>437</v>
      </c>
      <c r="G10" s="529" t="s">
        <v>799</v>
      </c>
      <c r="H10" s="472">
        <v>1.9</v>
      </c>
      <c r="I10" s="31"/>
      <c r="Q10" s="485"/>
      <c r="R10" s="484"/>
      <c r="S10" s="484"/>
      <c r="T10" s="487"/>
    </row>
    <row r="11" spans="1:22" s="87" customFormat="1" ht="50.1" customHeight="1" x14ac:dyDescent="0.2">
      <c r="C11" s="88"/>
      <c r="D11" s="89">
        <f>D10+1</f>
        <v>2</v>
      </c>
      <c r="E11" s="527" t="s">
        <v>410</v>
      </c>
      <c r="F11" s="107" t="s">
        <v>437</v>
      </c>
      <c r="G11" s="530" t="s">
        <v>800</v>
      </c>
      <c r="H11" s="473">
        <v>0</v>
      </c>
      <c r="I11" s="90"/>
      <c r="Q11" s="485"/>
      <c r="R11" s="484"/>
      <c r="S11" s="484"/>
      <c r="T11" s="487"/>
      <c r="V11" s="6"/>
    </row>
    <row r="12" spans="1:22" ht="50.1" customHeight="1" x14ac:dyDescent="0.2">
      <c r="C12" s="13"/>
      <c r="D12" s="19">
        <f>D11+1</f>
        <v>3</v>
      </c>
      <c r="E12" s="527" t="s">
        <v>411</v>
      </c>
      <c r="F12" s="107" t="s">
        <v>437</v>
      </c>
      <c r="G12" s="531" t="s">
        <v>801</v>
      </c>
      <c r="H12" s="473">
        <v>7</v>
      </c>
      <c r="I12" s="31"/>
      <c r="Q12" s="485"/>
      <c r="R12" s="484"/>
      <c r="S12" s="484"/>
      <c r="T12" s="487"/>
    </row>
    <row r="13" spans="1:22" ht="50.1" customHeight="1" x14ac:dyDescent="0.2">
      <c r="C13" s="13"/>
      <c r="D13" s="19">
        <f>D12+1</f>
        <v>4</v>
      </c>
      <c r="E13" s="527" t="s">
        <v>319</v>
      </c>
      <c r="F13" s="107" t="s">
        <v>438</v>
      </c>
      <c r="G13" s="526" t="s">
        <v>443</v>
      </c>
      <c r="H13" s="473">
        <v>6</v>
      </c>
      <c r="I13" s="31"/>
      <c r="Q13" s="485"/>
      <c r="R13" s="484"/>
      <c r="S13" s="484"/>
      <c r="T13" s="487"/>
    </row>
    <row r="14" spans="1:22" ht="50.1" customHeight="1" x14ac:dyDescent="0.2">
      <c r="C14" s="13"/>
      <c r="D14" s="19">
        <f>D13+1</f>
        <v>5</v>
      </c>
      <c r="E14" s="527" t="s">
        <v>320</v>
      </c>
      <c r="F14" s="107" t="s">
        <v>437</v>
      </c>
      <c r="G14" s="526" t="s">
        <v>321</v>
      </c>
      <c r="H14" s="473">
        <v>0</v>
      </c>
      <c r="I14" s="31"/>
      <c r="Q14" s="485"/>
      <c r="R14" s="484"/>
      <c r="S14" s="484"/>
      <c r="T14" s="487"/>
    </row>
    <row r="15" spans="1:22" ht="50.1" customHeight="1" x14ac:dyDescent="0.2">
      <c r="C15" s="13"/>
      <c r="D15" s="89">
        <f t="shared" ref="D15:D120" si="0">D14+1</f>
        <v>6</v>
      </c>
      <c r="E15" s="527" t="s">
        <v>444</v>
      </c>
      <c r="F15" s="107" t="s">
        <v>438</v>
      </c>
      <c r="G15" s="526" t="s">
        <v>779</v>
      </c>
      <c r="H15" s="473">
        <v>7</v>
      </c>
      <c r="I15" s="31"/>
      <c r="Q15" s="486"/>
      <c r="R15" s="484"/>
      <c r="S15" s="484"/>
      <c r="T15" s="487"/>
    </row>
    <row r="16" spans="1:22" ht="50.1" customHeight="1" x14ac:dyDescent="0.2">
      <c r="C16" s="13"/>
      <c r="D16" s="19">
        <f t="shared" si="0"/>
        <v>7</v>
      </c>
      <c r="E16" s="527" t="s">
        <v>412</v>
      </c>
      <c r="F16" s="107" t="s">
        <v>437</v>
      </c>
      <c r="G16" s="526" t="s">
        <v>780</v>
      </c>
      <c r="H16" s="473">
        <v>9.7899999999999991</v>
      </c>
      <c r="I16" s="31"/>
      <c r="Q16" s="485"/>
      <c r="R16" s="484"/>
      <c r="S16" s="484"/>
      <c r="T16" s="487"/>
    </row>
    <row r="17" spans="3:20" ht="50.1" customHeight="1" x14ac:dyDescent="0.2">
      <c r="C17" s="13"/>
      <c r="D17" s="19">
        <f t="shared" si="0"/>
        <v>8</v>
      </c>
      <c r="E17" s="527" t="s">
        <v>323</v>
      </c>
      <c r="F17" s="107" t="s">
        <v>439</v>
      </c>
      <c r="G17" s="526" t="s">
        <v>781</v>
      </c>
      <c r="H17" s="473">
        <v>9.8000000000000007</v>
      </c>
      <c r="I17" s="31"/>
      <c r="Q17" s="485"/>
      <c r="R17" s="484"/>
      <c r="S17" s="484"/>
      <c r="T17" s="487"/>
    </row>
    <row r="18" spans="3:20" ht="50.1" customHeight="1" x14ac:dyDescent="0.2">
      <c r="C18" s="13"/>
      <c r="D18" s="19">
        <f t="shared" si="0"/>
        <v>9</v>
      </c>
      <c r="E18" s="527" t="s">
        <v>324</v>
      </c>
      <c r="F18" s="107" t="s">
        <v>438</v>
      </c>
      <c r="G18" s="526" t="s">
        <v>782</v>
      </c>
      <c r="H18" s="473">
        <v>10</v>
      </c>
      <c r="I18" s="31"/>
      <c r="Q18" s="485"/>
      <c r="R18" s="484"/>
      <c r="S18" s="484"/>
      <c r="T18" s="487"/>
    </row>
    <row r="19" spans="3:20" ht="50.1" customHeight="1" x14ac:dyDescent="0.2">
      <c r="C19" s="13"/>
      <c r="D19" s="89">
        <f t="shared" si="0"/>
        <v>10</v>
      </c>
      <c r="E19" s="527" t="s">
        <v>325</v>
      </c>
      <c r="F19" s="107" t="s">
        <v>438</v>
      </c>
      <c r="G19" s="526" t="s">
        <v>783</v>
      </c>
      <c r="H19" s="473">
        <v>3.5</v>
      </c>
      <c r="I19" s="31"/>
      <c r="Q19" s="485"/>
      <c r="R19" s="484"/>
      <c r="S19" s="484"/>
      <c r="T19" s="487"/>
    </row>
    <row r="20" spans="3:20" ht="50.1" customHeight="1" x14ac:dyDescent="0.2">
      <c r="C20" s="13"/>
      <c r="D20" s="19">
        <f t="shared" si="0"/>
        <v>11</v>
      </c>
      <c r="E20" s="527" t="s">
        <v>326</v>
      </c>
      <c r="F20" s="107" t="s">
        <v>438</v>
      </c>
      <c r="G20" s="526" t="s">
        <v>445</v>
      </c>
      <c r="H20" s="473">
        <v>2.8</v>
      </c>
      <c r="I20" s="31"/>
      <c r="Q20" s="485"/>
      <c r="R20" s="484"/>
      <c r="S20" s="484"/>
      <c r="T20" s="487"/>
    </row>
    <row r="21" spans="3:20" ht="50.1" customHeight="1" x14ac:dyDescent="0.2">
      <c r="C21" s="13"/>
      <c r="D21" s="19">
        <f t="shared" si="0"/>
        <v>12</v>
      </c>
      <c r="E21" s="527" t="s">
        <v>413</v>
      </c>
      <c r="F21" s="107" t="s">
        <v>437</v>
      </c>
      <c r="G21" s="526" t="s">
        <v>446</v>
      </c>
      <c r="H21" s="473">
        <v>1</v>
      </c>
      <c r="I21" s="31"/>
      <c r="Q21" s="485"/>
      <c r="R21" s="484"/>
      <c r="S21" s="484"/>
      <c r="T21" s="487"/>
    </row>
    <row r="22" spans="3:20" ht="50.1" customHeight="1" x14ac:dyDescent="0.2">
      <c r="C22" s="13"/>
      <c r="D22" s="89">
        <f t="shared" si="0"/>
        <v>13</v>
      </c>
      <c r="E22" s="527" t="s">
        <v>327</v>
      </c>
      <c r="F22" s="107" t="s">
        <v>438</v>
      </c>
      <c r="G22" s="105" t="s">
        <v>447</v>
      </c>
      <c r="H22" s="473">
        <v>7.9</v>
      </c>
      <c r="I22" s="31"/>
      <c r="Q22" s="486"/>
      <c r="R22" s="484"/>
      <c r="S22" s="484"/>
      <c r="T22" s="487"/>
    </row>
    <row r="23" spans="3:20" ht="50.1" customHeight="1" x14ac:dyDescent="0.2">
      <c r="C23" s="13"/>
      <c r="D23" s="19">
        <f t="shared" si="0"/>
        <v>14</v>
      </c>
      <c r="E23" s="527" t="s">
        <v>328</v>
      </c>
      <c r="F23" s="107" t="s">
        <v>437</v>
      </c>
      <c r="G23" s="526" t="s">
        <v>448</v>
      </c>
      <c r="H23" s="473">
        <v>30.099999999999998</v>
      </c>
      <c r="I23" s="31"/>
      <c r="Q23" s="486"/>
      <c r="R23" s="484"/>
      <c r="S23" s="484"/>
      <c r="T23" s="487"/>
    </row>
    <row r="24" spans="3:20" ht="50.1" customHeight="1" x14ac:dyDescent="0.2">
      <c r="C24" s="13"/>
      <c r="D24" s="19">
        <f t="shared" si="0"/>
        <v>15</v>
      </c>
      <c r="E24" s="527" t="s">
        <v>329</v>
      </c>
      <c r="F24" s="107" t="s">
        <v>439</v>
      </c>
      <c r="G24" s="526" t="s">
        <v>450</v>
      </c>
      <c r="H24" s="473">
        <v>4</v>
      </c>
      <c r="I24" s="31"/>
      <c r="Q24" s="485"/>
      <c r="R24" s="484"/>
      <c r="S24" s="484"/>
      <c r="T24" s="487"/>
    </row>
    <row r="25" spans="3:20" ht="50.1" customHeight="1" x14ac:dyDescent="0.2">
      <c r="C25" s="13"/>
      <c r="D25" s="19">
        <f t="shared" si="0"/>
        <v>16</v>
      </c>
      <c r="E25" s="527" t="s">
        <v>451</v>
      </c>
      <c r="F25" s="107" t="s">
        <v>439</v>
      </c>
      <c r="G25" s="526" t="s">
        <v>452</v>
      </c>
      <c r="H25" s="473">
        <v>4.2699999999999996</v>
      </c>
      <c r="I25" s="31"/>
      <c r="Q25" s="485"/>
      <c r="R25" s="484"/>
      <c r="S25" s="484"/>
      <c r="T25" s="487"/>
    </row>
    <row r="26" spans="3:20" ht="50.1" customHeight="1" x14ac:dyDescent="0.2">
      <c r="C26" s="13"/>
      <c r="D26" s="89">
        <f t="shared" si="0"/>
        <v>17</v>
      </c>
      <c r="E26" s="527" t="s">
        <v>330</v>
      </c>
      <c r="F26" s="107" t="s">
        <v>437</v>
      </c>
      <c r="G26" s="526" t="s">
        <v>453</v>
      </c>
      <c r="H26" s="473">
        <v>6.7</v>
      </c>
      <c r="I26" s="31"/>
      <c r="Q26" s="486"/>
      <c r="R26" s="484"/>
      <c r="S26" s="484"/>
      <c r="T26" s="487"/>
    </row>
    <row r="27" spans="3:20" ht="50.1" customHeight="1" x14ac:dyDescent="0.2">
      <c r="C27" s="13"/>
      <c r="D27" s="19">
        <f t="shared" si="0"/>
        <v>18</v>
      </c>
      <c r="E27" s="527" t="s">
        <v>331</v>
      </c>
      <c r="F27" s="107" t="s">
        <v>439</v>
      </c>
      <c r="G27" s="526" t="s">
        <v>784</v>
      </c>
      <c r="H27" s="473">
        <v>5.5</v>
      </c>
      <c r="I27" s="31"/>
      <c r="Q27" s="485"/>
      <c r="R27" s="484"/>
      <c r="S27" s="484"/>
      <c r="T27" s="487"/>
    </row>
    <row r="28" spans="3:20" ht="50.1" customHeight="1" x14ac:dyDescent="0.2">
      <c r="C28" s="13"/>
      <c r="D28" s="19">
        <f t="shared" si="0"/>
        <v>19</v>
      </c>
      <c r="E28" s="527" t="s">
        <v>332</v>
      </c>
      <c r="F28" s="107" t="s">
        <v>439</v>
      </c>
      <c r="G28" s="526" t="s">
        <v>454</v>
      </c>
      <c r="H28" s="473">
        <v>4.53</v>
      </c>
      <c r="I28" s="31"/>
      <c r="Q28" s="485"/>
      <c r="R28" s="484"/>
      <c r="S28" s="484"/>
      <c r="T28" s="487"/>
    </row>
    <row r="29" spans="3:20" ht="50.1" customHeight="1" x14ac:dyDescent="0.2">
      <c r="C29" s="13"/>
      <c r="D29" s="19">
        <f t="shared" si="0"/>
        <v>20</v>
      </c>
      <c r="E29" s="527" t="s">
        <v>333</v>
      </c>
      <c r="F29" s="107" t="s">
        <v>438</v>
      </c>
      <c r="G29" s="526" t="s">
        <v>785</v>
      </c>
      <c r="H29" s="473">
        <v>3</v>
      </c>
      <c r="I29" s="31"/>
      <c r="Q29" s="485"/>
      <c r="R29" s="484"/>
      <c r="S29" s="484"/>
      <c r="T29" s="487"/>
    </row>
    <row r="30" spans="3:20" ht="50.1" customHeight="1" x14ac:dyDescent="0.2">
      <c r="C30" s="13"/>
      <c r="D30" s="89">
        <f t="shared" si="0"/>
        <v>21</v>
      </c>
      <c r="E30" s="527" t="s">
        <v>334</v>
      </c>
      <c r="F30" s="107" t="s">
        <v>438</v>
      </c>
      <c r="G30" s="526" t="s">
        <v>455</v>
      </c>
      <c r="H30" s="473">
        <v>5.6</v>
      </c>
      <c r="I30" s="31"/>
      <c r="Q30" s="485"/>
      <c r="R30" s="484"/>
      <c r="S30" s="484"/>
      <c r="T30" s="487"/>
    </row>
    <row r="31" spans="3:20" ht="50.1" customHeight="1" x14ac:dyDescent="0.2">
      <c r="C31" s="13"/>
      <c r="D31" s="19">
        <f t="shared" si="0"/>
        <v>22</v>
      </c>
      <c r="E31" s="527" t="s">
        <v>335</v>
      </c>
      <c r="F31" s="107" t="s">
        <v>437</v>
      </c>
      <c r="G31" s="526" t="s">
        <v>456</v>
      </c>
      <c r="H31" s="473">
        <v>3.8</v>
      </c>
      <c r="I31" s="31"/>
      <c r="Q31" s="485"/>
      <c r="R31" s="484"/>
      <c r="S31" s="484"/>
      <c r="T31" s="487"/>
    </row>
    <row r="32" spans="3:20" ht="50.1" customHeight="1" x14ac:dyDescent="0.2">
      <c r="C32" s="13"/>
      <c r="D32" s="19">
        <f t="shared" si="0"/>
        <v>23</v>
      </c>
      <c r="E32" s="527" t="s">
        <v>440</v>
      </c>
      <c r="F32" s="107" t="s">
        <v>437</v>
      </c>
      <c r="G32" s="526" t="s">
        <v>786</v>
      </c>
      <c r="H32" s="473">
        <v>7.63</v>
      </c>
      <c r="I32" s="31"/>
      <c r="Q32" s="485"/>
      <c r="R32" s="484"/>
      <c r="S32" s="484"/>
      <c r="T32" s="487"/>
    </row>
    <row r="33" spans="3:20" ht="50.1" customHeight="1" x14ac:dyDescent="0.2">
      <c r="C33" s="13"/>
      <c r="D33" s="89">
        <f t="shared" si="0"/>
        <v>24</v>
      </c>
      <c r="E33" s="527" t="s">
        <v>336</v>
      </c>
      <c r="F33" s="107" t="s">
        <v>438</v>
      </c>
      <c r="G33" s="526" t="s">
        <v>457</v>
      </c>
      <c r="H33" s="473">
        <v>7.68</v>
      </c>
      <c r="I33" s="31"/>
      <c r="Q33" s="485"/>
      <c r="R33" s="484"/>
      <c r="S33" s="484"/>
      <c r="T33" s="487"/>
    </row>
    <row r="34" spans="3:20" ht="50.1" customHeight="1" x14ac:dyDescent="0.2">
      <c r="C34" s="13"/>
      <c r="D34" s="19">
        <f t="shared" si="0"/>
        <v>25</v>
      </c>
      <c r="E34" s="527" t="s">
        <v>337</v>
      </c>
      <c r="F34" s="107" t="s">
        <v>438</v>
      </c>
      <c r="G34" s="526" t="s">
        <v>458</v>
      </c>
      <c r="H34" s="473">
        <v>2</v>
      </c>
      <c r="I34" s="31"/>
      <c r="Q34" s="486"/>
      <c r="R34" s="484"/>
      <c r="S34" s="484"/>
      <c r="T34" s="487"/>
    </row>
    <row r="35" spans="3:20" ht="68.25" customHeight="1" x14ac:dyDescent="0.2">
      <c r="C35" s="13"/>
      <c r="D35" s="19">
        <f t="shared" si="0"/>
        <v>26</v>
      </c>
      <c r="E35" s="527" t="s">
        <v>338</v>
      </c>
      <c r="F35" s="107" t="s">
        <v>438</v>
      </c>
      <c r="G35" s="526" t="s">
        <v>798</v>
      </c>
      <c r="H35" s="473">
        <v>2</v>
      </c>
      <c r="I35" s="31"/>
      <c r="Q35" s="485"/>
      <c r="R35" s="484"/>
      <c r="S35" s="484"/>
      <c r="T35" s="487"/>
    </row>
    <row r="36" spans="3:20" ht="50.1" customHeight="1" x14ac:dyDescent="0.2">
      <c r="C36" s="13"/>
      <c r="D36" s="19">
        <f t="shared" si="0"/>
        <v>27</v>
      </c>
      <c r="E36" s="527" t="s">
        <v>339</v>
      </c>
      <c r="F36" s="107" t="s">
        <v>439</v>
      </c>
      <c r="G36" s="526" t="s">
        <v>787</v>
      </c>
      <c r="H36" s="473">
        <v>30.15</v>
      </c>
      <c r="I36" s="31"/>
      <c r="Q36" s="485"/>
      <c r="R36" s="484"/>
      <c r="S36" s="484"/>
      <c r="T36" s="487"/>
    </row>
    <row r="37" spans="3:20" ht="50.1" customHeight="1" x14ac:dyDescent="0.2">
      <c r="C37" s="13"/>
      <c r="D37" s="89">
        <f t="shared" si="0"/>
        <v>28</v>
      </c>
      <c r="E37" s="527" t="s">
        <v>340</v>
      </c>
      <c r="F37" s="107" t="s">
        <v>438</v>
      </c>
      <c r="G37" s="526" t="s">
        <v>788</v>
      </c>
      <c r="H37" s="473">
        <v>6</v>
      </c>
      <c r="I37" s="31"/>
      <c r="Q37" s="485"/>
      <c r="R37" s="484"/>
      <c r="S37" s="484"/>
      <c r="T37" s="487"/>
    </row>
    <row r="38" spans="3:20" ht="50.1" customHeight="1" x14ac:dyDescent="0.2">
      <c r="C38" s="13"/>
      <c r="D38" s="19">
        <f t="shared" si="0"/>
        <v>29</v>
      </c>
      <c r="E38" s="527" t="s">
        <v>341</v>
      </c>
      <c r="F38" s="107" t="s">
        <v>438</v>
      </c>
      <c r="G38" s="526" t="s">
        <v>789</v>
      </c>
      <c r="H38" s="473">
        <v>9</v>
      </c>
      <c r="I38" s="31"/>
      <c r="Q38" s="485"/>
      <c r="R38" s="484"/>
      <c r="S38" s="484"/>
      <c r="T38" s="487"/>
    </row>
    <row r="39" spans="3:20" ht="50.1" customHeight="1" x14ac:dyDescent="0.2">
      <c r="C39" s="13"/>
      <c r="D39" s="19">
        <f t="shared" si="0"/>
        <v>30</v>
      </c>
      <c r="E39" s="527" t="s">
        <v>342</v>
      </c>
      <c r="F39" s="107" t="s">
        <v>437</v>
      </c>
      <c r="G39" s="526" t="s">
        <v>459</v>
      </c>
      <c r="H39" s="473">
        <v>9.83</v>
      </c>
      <c r="I39" s="31"/>
      <c r="Q39" s="485"/>
      <c r="R39" s="484"/>
      <c r="S39" s="484"/>
      <c r="T39" s="487"/>
    </row>
    <row r="40" spans="3:20" ht="50.1" customHeight="1" x14ac:dyDescent="0.2">
      <c r="C40" s="13"/>
      <c r="D40" s="19">
        <f t="shared" si="0"/>
        <v>31</v>
      </c>
      <c r="E40" s="527" t="s">
        <v>343</v>
      </c>
      <c r="F40" s="107" t="s">
        <v>437</v>
      </c>
      <c r="G40" s="526" t="s">
        <v>790</v>
      </c>
      <c r="H40" s="473">
        <v>7</v>
      </c>
      <c r="I40" s="31"/>
      <c r="Q40" s="485"/>
      <c r="R40" s="484"/>
      <c r="S40" s="484"/>
      <c r="T40" s="487"/>
    </row>
    <row r="41" spans="3:20" ht="50.1" customHeight="1" x14ac:dyDescent="0.2">
      <c r="C41" s="13"/>
      <c r="D41" s="89">
        <f t="shared" si="0"/>
        <v>32</v>
      </c>
      <c r="E41" s="527" t="s">
        <v>344</v>
      </c>
      <c r="F41" s="107" t="s">
        <v>437</v>
      </c>
      <c r="G41" s="526" t="s">
        <v>460</v>
      </c>
      <c r="H41" s="473">
        <v>0.55000000000000004</v>
      </c>
      <c r="I41" s="31"/>
      <c r="Q41" s="485"/>
      <c r="R41" s="484"/>
      <c r="S41" s="484"/>
      <c r="T41" s="487"/>
    </row>
    <row r="42" spans="3:20" ht="50.1" customHeight="1" x14ac:dyDescent="0.2">
      <c r="C42" s="13"/>
      <c r="D42" s="19">
        <f t="shared" si="0"/>
        <v>33</v>
      </c>
      <c r="E42" s="527" t="s">
        <v>345</v>
      </c>
      <c r="F42" s="107" t="s">
        <v>438</v>
      </c>
      <c r="G42" s="526" t="s">
        <v>791</v>
      </c>
      <c r="H42" s="473">
        <v>1.8399999999999999</v>
      </c>
      <c r="I42" s="31"/>
      <c r="Q42" s="485"/>
      <c r="R42" s="484"/>
      <c r="S42" s="484"/>
      <c r="T42" s="487"/>
    </row>
    <row r="43" spans="3:20" ht="50.1" customHeight="1" x14ac:dyDescent="0.2">
      <c r="C43" s="13"/>
      <c r="D43" s="19">
        <f t="shared" si="0"/>
        <v>34</v>
      </c>
      <c r="E43" s="527" t="s">
        <v>346</v>
      </c>
      <c r="F43" s="107" t="s">
        <v>437</v>
      </c>
      <c r="G43" s="526" t="s">
        <v>461</v>
      </c>
      <c r="H43" s="473">
        <v>16.21</v>
      </c>
      <c r="I43" s="31"/>
      <c r="Q43" s="485"/>
      <c r="R43" s="484"/>
      <c r="S43" s="484"/>
      <c r="T43" s="487"/>
    </row>
    <row r="44" spans="3:20" ht="50.1" customHeight="1" x14ac:dyDescent="0.2">
      <c r="C44" s="13"/>
      <c r="D44" s="89">
        <f t="shared" si="0"/>
        <v>35</v>
      </c>
      <c r="E44" s="527" t="s">
        <v>415</v>
      </c>
      <c r="F44" s="107" t="s">
        <v>437</v>
      </c>
      <c r="G44" s="526" t="s">
        <v>462</v>
      </c>
      <c r="H44" s="473">
        <v>12.96</v>
      </c>
      <c r="I44" s="31"/>
      <c r="Q44" s="485"/>
      <c r="R44" s="484"/>
      <c r="S44" s="484"/>
      <c r="T44" s="487"/>
    </row>
    <row r="45" spans="3:20" ht="50.1" customHeight="1" x14ac:dyDescent="0.2">
      <c r="C45" s="13"/>
      <c r="D45" s="19">
        <f t="shared" si="0"/>
        <v>36</v>
      </c>
      <c r="E45" s="527" t="s">
        <v>347</v>
      </c>
      <c r="F45" s="107" t="s">
        <v>438</v>
      </c>
      <c r="G45" s="526" t="s">
        <v>463</v>
      </c>
      <c r="H45" s="473">
        <v>16.47</v>
      </c>
      <c r="I45" s="31"/>
      <c r="Q45" s="485"/>
      <c r="R45" s="484"/>
      <c r="S45" s="484"/>
      <c r="T45" s="487"/>
    </row>
    <row r="46" spans="3:20" ht="50.1" customHeight="1" x14ac:dyDescent="0.2">
      <c r="C46" s="13"/>
      <c r="D46" s="19">
        <f t="shared" si="0"/>
        <v>37</v>
      </c>
      <c r="E46" s="527" t="s">
        <v>348</v>
      </c>
      <c r="F46" s="107" t="s">
        <v>437</v>
      </c>
      <c r="G46" s="526" t="s">
        <v>464</v>
      </c>
      <c r="H46" s="473">
        <v>2</v>
      </c>
      <c r="I46" s="31"/>
      <c r="Q46" s="485"/>
      <c r="R46" s="484"/>
      <c r="S46" s="484"/>
      <c r="T46" s="487"/>
    </row>
    <row r="47" spans="3:20" ht="50.1" customHeight="1" x14ac:dyDescent="0.2">
      <c r="C47" s="13"/>
      <c r="D47" s="19">
        <f t="shared" si="0"/>
        <v>38</v>
      </c>
      <c r="E47" s="527" t="s">
        <v>349</v>
      </c>
      <c r="F47" s="107" t="s">
        <v>438</v>
      </c>
      <c r="G47" s="526" t="s">
        <v>796</v>
      </c>
      <c r="H47" s="473">
        <v>12.4</v>
      </c>
      <c r="I47" s="31"/>
      <c r="Q47" s="485"/>
      <c r="R47" s="484"/>
      <c r="S47" s="484"/>
      <c r="T47" s="487"/>
    </row>
    <row r="48" spans="3:20" ht="50.1" customHeight="1" x14ac:dyDescent="0.2">
      <c r="C48" s="13"/>
      <c r="D48" s="89">
        <f t="shared" si="0"/>
        <v>39</v>
      </c>
      <c r="E48" s="527" t="s">
        <v>350</v>
      </c>
      <c r="F48" s="107" t="s">
        <v>437</v>
      </c>
      <c r="G48" s="526" t="s">
        <v>465</v>
      </c>
      <c r="H48" s="473">
        <v>1</v>
      </c>
      <c r="I48" s="31"/>
      <c r="Q48" s="485"/>
      <c r="R48" s="484"/>
      <c r="S48" s="484"/>
      <c r="T48" s="487"/>
    </row>
    <row r="49" spans="3:20" ht="50.1" customHeight="1" x14ac:dyDescent="0.2">
      <c r="C49" s="13"/>
      <c r="D49" s="19">
        <f t="shared" si="0"/>
        <v>40</v>
      </c>
      <c r="E49" s="527" t="s">
        <v>416</v>
      </c>
      <c r="F49" s="107" t="s">
        <v>437</v>
      </c>
      <c r="G49" s="526" t="s">
        <v>466</v>
      </c>
      <c r="H49" s="473">
        <v>0</v>
      </c>
      <c r="I49" s="31"/>
      <c r="Q49" s="485"/>
      <c r="R49" s="484"/>
      <c r="S49" s="484"/>
      <c r="T49" s="487"/>
    </row>
    <row r="50" spans="3:20" ht="50.1" customHeight="1" x14ac:dyDescent="0.2">
      <c r="C50" s="13"/>
      <c r="D50" s="19">
        <f t="shared" si="0"/>
        <v>41</v>
      </c>
      <c r="E50" s="527" t="s">
        <v>417</v>
      </c>
      <c r="F50" s="107" t="s">
        <v>437</v>
      </c>
      <c r="G50" s="526" t="s">
        <v>797</v>
      </c>
      <c r="H50" s="473">
        <v>9</v>
      </c>
      <c r="I50" s="31"/>
      <c r="Q50" s="485"/>
      <c r="R50" s="484"/>
      <c r="S50" s="484"/>
      <c r="T50" s="487"/>
    </row>
    <row r="51" spans="3:20" ht="50.1" customHeight="1" x14ac:dyDescent="0.2">
      <c r="C51" s="13"/>
      <c r="D51" s="19">
        <f t="shared" si="0"/>
        <v>42</v>
      </c>
      <c r="E51" s="527" t="s">
        <v>418</v>
      </c>
      <c r="F51" s="107" t="s">
        <v>437</v>
      </c>
      <c r="G51" s="526" t="s">
        <v>467</v>
      </c>
      <c r="H51" s="473">
        <v>5.22</v>
      </c>
      <c r="I51" s="31"/>
      <c r="Q51" s="485"/>
      <c r="R51" s="484"/>
      <c r="S51" s="484"/>
      <c r="T51" s="487"/>
    </row>
    <row r="52" spans="3:20" ht="50.1" customHeight="1" x14ac:dyDescent="0.2">
      <c r="C52" s="13"/>
      <c r="D52" s="89">
        <f t="shared" si="0"/>
        <v>43</v>
      </c>
      <c r="E52" s="527" t="s">
        <v>351</v>
      </c>
      <c r="F52" s="107" t="s">
        <v>437</v>
      </c>
      <c r="G52" s="526" t="s">
        <v>468</v>
      </c>
      <c r="H52" s="473">
        <v>135.41</v>
      </c>
      <c r="I52" s="31"/>
      <c r="Q52" s="485"/>
      <c r="R52" s="484"/>
      <c r="S52" s="484"/>
      <c r="T52" s="487"/>
    </row>
    <row r="53" spans="3:20" ht="50.1" customHeight="1" x14ac:dyDescent="0.2">
      <c r="C53" s="13"/>
      <c r="D53" s="19">
        <f t="shared" si="0"/>
        <v>44</v>
      </c>
      <c r="E53" s="527" t="s">
        <v>352</v>
      </c>
      <c r="F53" s="107" t="s">
        <v>438</v>
      </c>
      <c r="G53" s="526" t="s">
        <v>469</v>
      </c>
      <c r="H53" s="473">
        <v>12.57</v>
      </c>
      <c r="I53" s="31"/>
      <c r="Q53" s="485"/>
      <c r="R53" s="484"/>
      <c r="S53" s="484"/>
      <c r="T53" s="487"/>
    </row>
    <row r="54" spans="3:20" ht="50.1" customHeight="1" x14ac:dyDescent="0.2">
      <c r="C54" s="13"/>
      <c r="D54" s="19">
        <f t="shared" si="0"/>
        <v>45</v>
      </c>
      <c r="E54" s="527" t="s">
        <v>353</v>
      </c>
      <c r="F54" s="107" t="s">
        <v>438</v>
      </c>
      <c r="G54" s="526" t="s">
        <v>470</v>
      </c>
      <c r="H54" s="473">
        <v>14.57</v>
      </c>
      <c r="I54" s="31"/>
      <c r="Q54" s="485"/>
      <c r="R54" s="484"/>
      <c r="S54" s="484"/>
      <c r="T54" s="488"/>
    </row>
    <row r="55" spans="3:20" ht="50.1" customHeight="1" x14ac:dyDescent="0.2">
      <c r="C55" s="13"/>
      <c r="D55" s="89">
        <f t="shared" si="0"/>
        <v>46</v>
      </c>
      <c r="E55" s="527" t="s">
        <v>471</v>
      </c>
      <c r="F55" s="107" t="s">
        <v>439</v>
      </c>
      <c r="G55" s="526" t="s">
        <v>472</v>
      </c>
      <c r="H55" s="473">
        <v>2.34</v>
      </c>
      <c r="I55" s="31"/>
      <c r="Q55" s="485"/>
      <c r="R55" s="484"/>
      <c r="S55" s="484"/>
      <c r="T55" s="487"/>
    </row>
    <row r="56" spans="3:20" ht="50.1" customHeight="1" x14ac:dyDescent="0.2">
      <c r="C56" s="13"/>
      <c r="D56" s="19">
        <f t="shared" si="0"/>
        <v>47</v>
      </c>
      <c r="E56" s="527" t="s">
        <v>354</v>
      </c>
      <c r="F56" s="107" t="s">
        <v>438</v>
      </c>
      <c r="G56" s="526" t="s">
        <v>473</v>
      </c>
      <c r="H56" s="473">
        <v>2</v>
      </c>
      <c r="I56" s="31"/>
      <c r="Q56" s="485"/>
      <c r="R56" s="484"/>
      <c r="S56" s="484"/>
      <c r="T56" s="487"/>
    </row>
    <row r="57" spans="3:20" ht="50.1" customHeight="1" x14ac:dyDescent="0.2">
      <c r="C57" s="13"/>
      <c r="D57" s="19">
        <f t="shared" si="0"/>
        <v>48</v>
      </c>
      <c r="E57" s="527" t="s">
        <v>355</v>
      </c>
      <c r="F57" s="107" t="s">
        <v>437</v>
      </c>
      <c r="G57" s="526" t="s">
        <v>474</v>
      </c>
      <c r="H57" s="473">
        <v>183.92999999999986</v>
      </c>
      <c r="I57" s="31"/>
      <c r="Q57" s="485"/>
      <c r="R57" s="484"/>
      <c r="S57" s="484"/>
      <c r="T57" s="487"/>
    </row>
    <row r="58" spans="3:20" ht="50.1" customHeight="1" x14ac:dyDescent="0.2">
      <c r="C58" s="13"/>
      <c r="D58" s="19">
        <f t="shared" si="0"/>
        <v>49</v>
      </c>
      <c r="E58" s="527" t="s">
        <v>356</v>
      </c>
      <c r="F58" s="107" t="s">
        <v>437</v>
      </c>
      <c r="G58" s="526" t="s">
        <v>475</v>
      </c>
      <c r="H58" s="473">
        <v>5</v>
      </c>
      <c r="I58" s="31"/>
      <c r="Q58" s="485"/>
      <c r="R58" s="484"/>
      <c r="S58" s="484"/>
      <c r="T58" s="487"/>
    </row>
    <row r="59" spans="3:20" ht="50.1" customHeight="1" x14ac:dyDescent="0.2">
      <c r="C59" s="13"/>
      <c r="D59" s="89">
        <f t="shared" si="0"/>
        <v>50</v>
      </c>
      <c r="E59" s="527" t="s">
        <v>420</v>
      </c>
      <c r="F59" s="107" t="s">
        <v>437</v>
      </c>
      <c r="G59" s="526" t="s">
        <v>476</v>
      </c>
      <c r="H59" s="473">
        <v>9</v>
      </c>
      <c r="I59" s="31"/>
      <c r="Q59" s="485"/>
      <c r="R59" s="484"/>
      <c r="S59" s="484"/>
      <c r="T59" s="487"/>
    </row>
    <row r="60" spans="3:20" ht="50.1" customHeight="1" x14ac:dyDescent="0.2">
      <c r="C60" s="13"/>
      <c r="D60" s="19">
        <f t="shared" si="0"/>
        <v>51</v>
      </c>
      <c r="E60" s="527" t="s">
        <v>357</v>
      </c>
      <c r="F60" s="107" t="s">
        <v>437</v>
      </c>
      <c r="G60" s="526" t="s">
        <v>477</v>
      </c>
      <c r="H60" s="473">
        <v>11</v>
      </c>
      <c r="I60" s="31"/>
      <c r="Q60" s="485"/>
      <c r="R60" s="484"/>
      <c r="S60" s="484"/>
      <c r="T60" s="487"/>
    </row>
    <row r="61" spans="3:20" ht="50.1" customHeight="1" x14ac:dyDescent="0.2">
      <c r="C61" s="13"/>
      <c r="D61" s="19">
        <f t="shared" si="0"/>
        <v>52</v>
      </c>
      <c r="E61" s="527" t="s">
        <v>358</v>
      </c>
      <c r="F61" s="107" t="s">
        <v>438</v>
      </c>
      <c r="G61" s="526" t="s">
        <v>794</v>
      </c>
      <c r="H61" s="473">
        <v>1.4</v>
      </c>
      <c r="I61" s="31"/>
      <c r="Q61" s="485"/>
      <c r="R61" s="484"/>
      <c r="S61" s="484"/>
      <c r="T61" s="487"/>
    </row>
    <row r="62" spans="3:20" ht="50.1" customHeight="1" x14ac:dyDescent="0.2">
      <c r="C62" s="13"/>
      <c r="D62" s="19">
        <f t="shared" si="0"/>
        <v>53</v>
      </c>
      <c r="E62" s="527" t="s">
        <v>359</v>
      </c>
      <c r="F62" s="107" t="s">
        <v>437</v>
      </c>
      <c r="G62" s="526" t="s">
        <v>478</v>
      </c>
      <c r="H62" s="473">
        <v>0</v>
      </c>
      <c r="I62" s="31"/>
      <c r="Q62" s="485"/>
      <c r="R62" s="484"/>
      <c r="S62" s="484"/>
      <c r="T62" s="487"/>
    </row>
    <row r="63" spans="3:20" ht="50.1" customHeight="1" x14ac:dyDescent="0.2">
      <c r="C63" s="13"/>
      <c r="D63" s="89">
        <f t="shared" si="0"/>
        <v>54</v>
      </c>
      <c r="E63" s="527" t="s">
        <v>360</v>
      </c>
      <c r="F63" s="107" t="s">
        <v>437</v>
      </c>
      <c r="G63" s="526" t="s">
        <v>795</v>
      </c>
      <c r="H63" s="473">
        <v>19.95</v>
      </c>
      <c r="I63" s="31"/>
      <c r="Q63" s="485"/>
      <c r="R63" s="484"/>
      <c r="S63" s="484"/>
      <c r="T63" s="487"/>
    </row>
    <row r="64" spans="3:20" ht="50.1" customHeight="1" x14ac:dyDescent="0.2">
      <c r="C64" s="13"/>
      <c r="D64" s="19">
        <f t="shared" si="0"/>
        <v>55</v>
      </c>
      <c r="E64" s="527" t="s">
        <v>421</v>
      </c>
      <c r="F64" s="107" t="s">
        <v>438</v>
      </c>
      <c r="G64" s="526" t="s">
        <v>479</v>
      </c>
      <c r="H64" s="473">
        <v>4</v>
      </c>
      <c r="I64" s="31"/>
      <c r="Q64" s="485"/>
      <c r="R64" s="484"/>
      <c r="S64" s="484"/>
      <c r="T64" s="487"/>
    </row>
    <row r="65" spans="3:20" ht="50.1" customHeight="1" x14ac:dyDescent="0.2">
      <c r="C65" s="13"/>
      <c r="D65" s="19">
        <f t="shared" si="0"/>
        <v>56</v>
      </c>
      <c r="E65" s="527" t="s">
        <v>441</v>
      </c>
      <c r="F65" s="107" t="s">
        <v>438</v>
      </c>
      <c r="G65" s="526" t="s">
        <v>929</v>
      </c>
      <c r="H65" s="473">
        <v>2</v>
      </c>
      <c r="I65" s="31"/>
      <c r="Q65" s="485"/>
      <c r="R65" s="484"/>
      <c r="S65" s="484"/>
      <c r="T65" s="487"/>
    </row>
    <row r="66" spans="3:20" ht="50.1" customHeight="1" x14ac:dyDescent="0.2">
      <c r="C66" s="13"/>
      <c r="D66" s="89">
        <f t="shared" si="0"/>
        <v>57</v>
      </c>
      <c r="E66" s="527" t="s">
        <v>480</v>
      </c>
      <c r="F66" s="107" t="s">
        <v>437</v>
      </c>
      <c r="G66" s="526" t="s">
        <v>481</v>
      </c>
      <c r="H66" s="473">
        <v>54.97000000000002</v>
      </c>
      <c r="I66" s="31"/>
      <c r="Q66" s="485"/>
      <c r="R66" s="484"/>
      <c r="S66" s="484"/>
      <c r="T66" s="487"/>
    </row>
    <row r="67" spans="3:20" ht="50.1" customHeight="1" x14ac:dyDescent="0.2">
      <c r="C67" s="13"/>
      <c r="D67" s="19">
        <f t="shared" si="0"/>
        <v>58</v>
      </c>
      <c r="E67" s="527" t="s">
        <v>361</v>
      </c>
      <c r="F67" s="107" t="s">
        <v>438</v>
      </c>
      <c r="G67" s="526" t="s">
        <v>482</v>
      </c>
      <c r="H67" s="473">
        <v>11.5</v>
      </c>
      <c r="I67" s="31"/>
      <c r="Q67" s="485"/>
      <c r="R67" s="484"/>
      <c r="S67" s="484"/>
      <c r="T67" s="487"/>
    </row>
    <row r="68" spans="3:20" ht="50.1" customHeight="1" x14ac:dyDescent="0.2">
      <c r="C68" s="13"/>
      <c r="D68" s="19">
        <f t="shared" si="0"/>
        <v>59</v>
      </c>
      <c r="E68" s="527" t="s">
        <v>362</v>
      </c>
      <c r="F68" s="107" t="s">
        <v>438</v>
      </c>
      <c r="G68" s="526" t="s">
        <v>483</v>
      </c>
      <c r="H68" s="473">
        <v>18.57</v>
      </c>
      <c r="I68" s="31"/>
      <c r="Q68" s="485"/>
      <c r="R68" s="484"/>
      <c r="S68" s="484"/>
      <c r="T68" s="487"/>
    </row>
    <row r="69" spans="3:20" ht="50.1" customHeight="1" x14ac:dyDescent="0.2">
      <c r="C69" s="13"/>
      <c r="D69" s="89">
        <f t="shared" si="0"/>
        <v>60</v>
      </c>
      <c r="E69" s="527" t="s">
        <v>423</v>
      </c>
      <c r="F69" s="107" t="s">
        <v>438</v>
      </c>
      <c r="G69" s="526" t="s">
        <v>484</v>
      </c>
      <c r="H69" s="473">
        <v>1</v>
      </c>
      <c r="I69" s="31"/>
      <c r="Q69" s="485"/>
      <c r="R69" s="484"/>
      <c r="S69" s="484"/>
      <c r="T69" s="487"/>
    </row>
    <row r="70" spans="3:20" ht="50.1" customHeight="1" x14ac:dyDescent="0.2">
      <c r="C70" s="13"/>
      <c r="D70" s="19">
        <f t="shared" si="0"/>
        <v>61</v>
      </c>
      <c r="E70" s="527" t="s">
        <v>363</v>
      </c>
      <c r="F70" s="107" t="s">
        <v>437</v>
      </c>
      <c r="G70" s="526" t="s">
        <v>485</v>
      </c>
      <c r="H70" s="473">
        <v>16</v>
      </c>
      <c r="I70" s="31"/>
      <c r="Q70" s="485"/>
      <c r="R70" s="484"/>
      <c r="S70" s="484"/>
      <c r="T70" s="487"/>
    </row>
    <row r="71" spans="3:20" ht="50.1" customHeight="1" x14ac:dyDescent="0.2">
      <c r="C71" s="13"/>
      <c r="D71" s="19">
        <f t="shared" si="0"/>
        <v>62</v>
      </c>
      <c r="E71" s="527" t="s">
        <v>486</v>
      </c>
      <c r="F71" s="107" t="s">
        <v>438</v>
      </c>
      <c r="G71" s="526" t="s">
        <v>487</v>
      </c>
      <c r="H71" s="473">
        <v>3.4099999999999997</v>
      </c>
      <c r="I71" s="31"/>
      <c r="Q71" s="485"/>
      <c r="R71" s="484"/>
      <c r="S71" s="484"/>
      <c r="T71" s="487"/>
    </row>
    <row r="72" spans="3:20" ht="50.1" customHeight="1" x14ac:dyDescent="0.2">
      <c r="C72" s="13"/>
      <c r="D72" s="89">
        <f t="shared" si="0"/>
        <v>63</v>
      </c>
      <c r="E72" s="527" t="s">
        <v>364</v>
      </c>
      <c r="F72" s="107" t="s">
        <v>438</v>
      </c>
      <c r="G72" s="526" t="s">
        <v>488</v>
      </c>
      <c r="H72" s="473">
        <v>6.0699999999999994</v>
      </c>
      <c r="I72" s="31"/>
      <c r="Q72" s="485"/>
      <c r="R72" s="484"/>
      <c r="S72" s="484"/>
      <c r="T72" s="487"/>
    </row>
    <row r="73" spans="3:20" ht="50.1" customHeight="1" x14ac:dyDescent="0.2">
      <c r="C73" s="13"/>
      <c r="D73" s="19">
        <f t="shared" si="0"/>
        <v>64</v>
      </c>
      <c r="E73" s="527" t="s">
        <v>425</v>
      </c>
      <c r="F73" s="107" t="s">
        <v>438</v>
      </c>
      <c r="G73" s="526" t="s">
        <v>489</v>
      </c>
      <c r="H73" s="473">
        <v>1</v>
      </c>
      <c r="I73" s="31"/>
      <c r="Q73" s="485"/>
      <c r="R73" s="484"/>
      <c r="S73" s="484"/>
      <c r="T73" s="487"/>
    </row>
    <row r="74" spans="3:20" ht="50.1" customHeight="1" x14ac:dyDescent="0.2">
      <c r="C74" s="13"/>
      <c r="D74" s="19">
        <f t="shared" si="0"/>
        <v>65</v>
      </c>
      <c r="E74" s="527" t="s">
        <v>365</v>
      </c>
      <c r="F74" s="107" t="s">
        <v>437</v>
      </c>
      <c r="G74" s="526" t="s">
        <v>490</v>
      </c>
      <c r="H74" s="473">
        <v>2</v>
      </c>
      <c r="I74" s="31"/>
      <c r="Q74" s="485"/>
      <c r="R74" s="484"/>
      <c r="S74" s="484"/>
      <c r="T74" s="487"/>
    </row>
    <row r="75" spans="3:20" ht="50.1" customHeight="1" x14ac:dyDescent="0.2">
      <c r="C75" s="13"/>
      <c r="D75" s="89">
        <f t="shared" si="0"/>
        <v>66</v>
      </c>
      <c r="E75" s="527" t="s">
        <v>366</v>
      </c>
      <c r="F75" s="107" t="s">
        <v>437</v>
      </c>
      <c r="G75" s="526" t="s">
        <v>491</v>
      </c>
      <c r="H75" s="473">
        <v>2</v>
      </c>
      <c r="I75" s="31"/>
      <c r="Q75" s="485"/>
      <c r="R75" s="484"/>
      <c r="S75" s="484"/>
      <c r="T75" s="487"/>
    </row>
    <row r="76" spans="3:20" ht="50.1" customHeight="1" x14ac:dyDescent="0.2">
      <c r="C76" s="13"/>
      <c r="D76" s="19">
        <f t="shared" si="0"/>
        <v>67</v>
      </c>
      <c r="E76" s="527" t="s">
        <v>367</v>
      </c>
      <c r="F76" s="107" t="s">
        <v>437</v>
      </c>
      <c r="G76" s="526" t="s">
        <v>492</v>
      </c>
      <c r="H76" s="473">
        <v>0.6</v>
      </c>
      <c r="I76" s="31"/>
      <c r="Q76" s="485"/>
      <c r="R76" s="484"/>
      <c r="S76" s="484"/>
      <c r="T76" s="487"/>
    </row>
    <row r="77" spans="3:20" ht="50.1" customHeight="1" x14ac:dyDescent="0.2">
      <c r="C77" s="13"/>
      <c r="D77" s="19">
        <f t="shared" si="0"/>
        <v>68</v>
      </c>
      <c r="E77" s="527" t="s">
        <v>426</v>
      </c>
      <c r="F77" s="107" t="s">
        <v>437</v>
      </c>
      <c r="G77" s="526" t="s">
        <v>493</v>
      </c>
      <c r="H77" s="473">
        <v>10.29</v>
      </c>
      <c r="I77" s="31"/>
      <c r="Q77" s="485"/>
      <c r="R77" s="484"/>
      <c r="S77" s="484"/>
      <c r="T77" s="487"/>
    </row>
    <row r="78" spans="3:20" ht="50.1" customHeight="1" x14ac:dyDescent="0.2">
      <c r="C78" s="13"/>
      <c r="D78" s="89">
        <f t="shared" si="0"/>
        <v>69</v>
      </c>
      <c r="E78" s="527" t="s">
        <v>368</v>
      </c>
      <c r="F78" s="107" t="s">
        <v>437</v>
      </c>
      <c r="G78" s="526" t="s">
        <v>494</v>
      </c>
      <c r="H78" s="473">
        <v>3.82</v>
      </c>
      <c r="I78" s="31"/>
      <c r="Q78" s="485"/>
      <c r="R78" s="484"/>
      <c r="S78" s="484"/>
      <c r="T78" s="487"/>
    </row>
    <row r="79" spans="3:20" ht="50.1" customHeight="1" x14ac:dyDescent="0.2">
      <c r="C79" s="13"/>
      <c r="D79" s="19">
        <f t="shared" si="0"/>
        <v>70</v>
      </c>
      <c r="E79" s="527" t="s">
        <v>369</v>
      </c>
      <c r="F79" s="107" t="s">
        <v>438</v>
      </c>
      <c r="G79" s="526" t="s">
        <v>495</v>
      </c>
      <c r="H79" s="473">
        <v>7.28</v>
      </c>
      <c r="I79" s="31"/>
      <c r="Q79" s="485"/>
      <c r="R79" s="484"/>
      <c r="S79" s="484"/>
      <c r="T79" s="487"/>
    </row>
    <row r="80" spans="3:20" ht="50.1" customHeight="1" x14ac:dyDescent="0.2">
      <c r="C80" s="13"/>
      <c r="D80" s="19">
        <f t="shared" si="0"/>
        <v>71</v>
      </c>
      <c r="E80" s="527" t="s">
        <v>496</v>
      </c>
      <c r="F80" s="107" t="s">
        <v>437</v>
      </c>
      <c r="G80" s="526" t="s">
        <v>497</v>
      </c>
      <c r="H80" s="473">
        <v>44.59</v>
      </c>
      <c r="I80" s="31"/>
      <c r="Q80" s="485"/>
      <c r="R80" s="484"/>
      <c r="S80" s="484"/>
      <c r="T80" s="487"/>
    </row>
    <row r="81" spans="3:20" ht="50.1" customHeight="1" x14ac:dyDescent="0.2">
      <c r="C81" s="13"/>
      <c r="D81" s="89">
        <f t="shared" si="0"/>
        <v>72</v>
      </c>
      <c r="E81" s="527" t="s">
        <v>370</v>
      </c>
      <c r="F81" s="107" t="s">
        <v>437</v>
      </c>
      <c r="G81" s="526" t="s">
        <v>498</v>
      </c>
      <c r="H81" s="473">
        <v>32.630000000000003</v>
      </c>
      <c r="I81" s="31"/>
      <c r="Q81" s="485"/>
      <c r="R81" s="484"/>
      <c r="S81" s="484"/>
      <c r="T81" s="487"/>
    </row>
    <row r="82" spans="3:20" ht="99" customHeight="1" x14ac:dyDescent="0.2">
      <c r="C82" s="13"/>
      <c r="D82" s="19">
        <f t="shared" si="0"/>
        <v>73</v>
      </c>
      <c r="E82" s="527" t="s">
        <v>499</v>
      </c>
      <c r="F82" s="107" t="s">
        <v>437</v>
      </c>
      <c r="G82" s="526" t="s">
        <v>792</v>
      </c>
      <c r="H82" s="473">
        <v>21.89</v>
      </c>
      <c r="I82" s="31"/>
      <c r="Q82" s="485"/>
      <c r="R82" s="484"/>
      <c r="S82" s="484"/>
      <c r="T82" s="487"/>
    </row>
    <row r="83" spans="3:20" ht="50.1" customHeight="1" x14ac:dyDescent="0.2">
      <c r="C83" s="13"/>
      <c r="D83" s="19">
        <f t="shared" si="0"/>
        <v>74</v>
      </c>
      <c r="E83" s="527" t="s">
        <v>429</v>
      </c>
      <c r="F83" s="107" t="s">
        <v>438</v>
      </c>
      <c r="G83" s="526" t="s">
        <v>500</v>
      </c>
      <c r="H83" s="473">
        <v>2</v>
      </c>
      <c r="I83" s="31"/>
      <c r="Q83" s="485"/>
      <c r="R83" s="484"/>
      <c r="S83" s="484"/>
      <c r="T83" s="487"/>
    </row>
    <row r="84" spans="3:20" ht="50.1" customHeight="1" x14ac:dyDescent="0.2">
      <c r="C84" s="13"/>
      <c r="D84" s="89">
        <f t="shared" si="0"/>
        <v>75</v>
      </c>
      <c r="E84" s="527" t="s">
        <v>371</v>
      </c>
      <c r="F84" s="107" t="s">
        <v>437</v>
      </c>
      <c r="G84" s="526" t="s">
        <v>501</v>
      </c>
      <c r="H84" s="473">
        <v>7.7</v>
      </c>
      <c r="I84" s="31"/>
      <c r="Q84" s="485"/>
      <c r="R84" s="484"/>
      <c r="S84" s="484"/>
      <c r="T84" s="487"/>
    </row>
    <row r="85" spans="3:20" ht="50.1" customHeight="1" x14ac:dyDescent="0.2">
      <c r="C85" s="13"/>
      <c r="D85" s="19">
        <f t="shared" si="0"/>
        <v>76</v>
      </c>
      <c r="E85" s="527" t="s">
        <v>372</v>
      </c>
      <c r="F85" s="107" t="s">
        <v>437</v>
      </c>
      <c r="G85" s="526" t="s">
        <v>502</v>
      </c>
      <c r="H85" s="473">
        <v>30.290000000000003</v>
      </c>
      <c r="I85" s="31"/>
      <c r="Q85" s="485"/>
      <c r="R85" s="484"/>
      <c r="S85" s="484"/>
      <c r="T85" s="487"/>
    </row>
    <row r="86" spans="3:20" ht="50.1" customHeight="1" x14ac:dyDescent="0.2">
      <c r="C86" s="13"/>
      <c r="D86" s="19">
        <f t="shared" si="0"/>
        <v>77</v>
      </c>
      <c r="E86" s="527" t="s">
        <v>373</v>
      </c>
      <c r="F86" s="107" t="s">
        <v>437</v>
      </c>
      <c r="G86" s="526" t="s">
        <v>503</v>
      </c>
      <c r="H86" s="473">
        <v>4</v>
      </c>
      <c r="I86" s="31"/>
      <c r="Q86" s="485"/>
      <c r="R86" s="484"/>
      <c r="S86" s="484"/>
      <c r="T86" s="487"/>
    </row>
    <row r="87" spans="3:20" ht="50.1" customHeight="1" x14ac:dyDescent="0.2">
      <c r="C87" s="13"/>
      <c r="D87" s="89">
        <f t="shared" si="0"/>
        <v>78</v>
      </c>
      <c r="E87" s="527" t="s">
        <v>504</v>
      </c>
      <c r="F87" s="107" t="s">
        <v>438</v>
      </c>
      <c r="G87" s="526" t="s">
        <v>505</v>
      </c>
      <c r="H87" s="473">
        <v>3</v>
      </c>
      <c r="I87" s="31"/>
      <c r="Q87" s="485"/>
      <c r="R87" s="484"/>
      <c r="S87" s="484"/>
      <c r="T87" s="487"/>
    </row>
    <row r="88" spans="3:20" ht="50.1" customHeight="1" x14ac:dyDescent="0.2">
      <c r="C88" s="13"/>
      <c r="D88" s="19">
        <f t="shared" si="0"/>
        <v>79</v>
      </c>
      <c r="E88" s="527" t="s">
        <v>374</v>
      </c>
      <c r="F88" s="107" t="s">
        <v>437</v>
      </c>
      <c r="G88" s="526" t="s">
        <v>506</v>
      </c>
      <c r="H88" s="473">
        <v>8.74</v>
      </c>
      <c r="I88" s="31"/>
      <c r="Q88" s="485"/>
      <c r="R88" s="484"/>
      <c r="S88" s="484"/>
      <c r="T88" s="487"/>
    </row>
    <row r="89" spans="3:20" ht="50.1" customHeight="1" x14ac:dyDescent="0.2">
      <c r="C89" s="13"/>
      <c r="D89" s="19">
        <f t="shared" si="0"/>
        <v>80</v>
      </c>
      <c r="E89" s="527" t="s">
        <v>375</v>
      </c>
      <c r="F89" s="107" t="s">
        <v>437</v>
      </c>
      <c r="G89" s="526" t="s">
        <v>507</v>
      </c>
      <c r="H89" s="473">
        <v>7.73</v>
      </c>
      <c r="I89" s="31"/>
      <c r="Q89" s="485"/>
      <c r="R89" s="484"/>
      <c r="S89" s="484"/>
      <c r="T89" s="487"/>
    </row>
    <row r="90" spans="3:20" ht="50.1" customHeight="1" x14ac:dyDescent="0.2">
      <c r="C90" s="13"/>
      <c r="D90" s="89">
        <f t="shared" si="0"/>
        <v>81</v>
      </c>
      <c r="E90" s="527" t="s">
        <v>431</v>
      </c>
      <c r="F90" s="107" t="s">
        <v>437</v>
      </c>
      <c r="G90" s="526" t="s">
        <v>376</v>
      </c>
      <c r="H90" s="473">
        <v>5.4499999999999993</v>
      </c>
      <c r="I90" s="31"/>
      <c r="Q90" s="485"/>
      <c r="R90" s="484"/>
      <c r="S90" s="484"/>
      <c r="T90" s="487"/>
    </row>
    <row r="91" spans="3:20" ht="50.1" customHeight="1" x14ac:dyDescent="0.2">
      <c r="C91" s="13"/>
      <c r="D91" s="19">
        <f t="shared" si="0"/>
        <v>82</v>
      </c>
      <c r="E91" s="527" t="s">
        <v>377</v>
      </c>
      <c r="F91" s="107" t="s">
        <v>437</v>
      </c>
      <c r="G91" s="526" t="s">
        <v>793</v>
      </c>
      <c r="H91" s="473">
        <v>4</v>
      </c>
      <c r="I91" s="31"/>
      <c r="Q91" s="485"/>
      <c r="R91" s="484"/>
      <c r="S91" s="484"/>
      <c r="T91" s="487"/>
    </row>
    <row r="92" spans="3:20" ht="50.1" customHeight="1" x14ac:dyDescent="0.2">
      <c r="C92" s="13"/>
      <c r="D92" s="19">
        <f t="shared" si="0"/>
        <v>83</v>
      </c>
      <c r="E92" s="527" t="s">
        <v>378</v>
      </c>
      <c r="F92" s="107" t="s">
        <v>437</v>
      </c>
      <c r="G92" s="526" t="s">
        <v>508</v>
      </c>
      <c r="H92" s="473">
        <v>5.5</v>
      </c>
      <c r="I92" s="31"/>
      <c r="Q92" s="485"/>
      <c r="R92" s="484"/>
      <c r="S92" s="484"/>
      <c r="T92" s="487"/>
    </row>
    <row r="93" spans="3:20" ht="50.1" customHeight="1" x14ac:dyDescent="0.2">
      <c r="C93" s="13"/>
      <c r="D93" s="89">
        <f t="shared" si="0"/>
        <v>84</v>
      </c>
      <c r="E93" s="527" t="s">
        <v>432</v>
      </c>
      <c r="F93" s="107" t="s">
        <v>437</v>
      </c>
      <c r="G93" s="526" t="s">
        <v>509</v>
      </c>
      <c r="H93" s="473">
        <v>4</v>
      </c>
      <c r="I93" s="31"/>
      <c r="Q93" s="485"/>
      <c r="R93" s="484"/>
      <c r="S93" s="484"/>
      <c r="T93" s="487"/>
    </row>
    <row r="94" spans="3:20" ht="50.1" customHeight="1" x14ac:dyDescent="0.2">
      <c r="C94" s="13"/>
      <c r="D94" s="19">
        <f t="shared" si="0"/>
        <v>85</v>
      </c>
      <c r="E94" s="527" t="s">
        <v>510</v>
      </c>
      <c r="F94" s="107" t="s">
        <v>437</v>
      </c>
      <c r="G94" s="526" t="s">
        <v>511</v>
      </c>
      <c r="H94" s="473">
        <v>5</v>
      </c>
      <c r="I94" s="31"/>
      <c r="Q94" s="485"/>
      <c r="R94" s="484"/>
      <c r="S94" s="484"/>
      <c r="T94" s="487"/>
    </row>
    <row r="95" spans="3:20" ht="50.1" customHeight="1" x14ac:dyDescent="0.2">
      <c r="C95" s="13"/>
      <c r="D95" s="19">
        <f t="shared" si="0"/>
        <v>86</v>
      </c>
      <c r="E95" s="527" t="s">
        <v>434</v>
      </c>
      <c r="F95" s="107" t="s">
        <v>438</v>
      </c>
      <c r="G95" s="526" t="s">
        <v>512</v>
      </c>
      <c r="H95" s="473">
        <v>3</v>
      </c>
      <c r="I95" s="31"/>
      <c r="Q95" s="485"/>
      <c r="R95" s="484"/>
      <c r="S95" s="484"/>
      <c r="T95" s="487"/>
    </row>
    <row r="96" spans="3:20" ht="50.1" customHeight="1" x14ac:dyDescent="0.2">
      <c r="C96" s="13"/>
      <c r="D96" s="89">
        <f t="shared" si="0"/>
        <v>87</v>
      </c>
      <c r="E96" s="527" t="s">
        <v>435</v>
      </c>
      <c r="F96" s="107" t="s">
        <v>437</v>
      </c>
      <c r="G96" s="526" t="s">
        <v>513</v>
      </c>
      <c r="H96" s="473">
        <v>11</v>
      </c>
      <c r="I96" s="31"/>
      <c r="Q96" s="485"/>
      <c r="R96" s="484"/>
      <c r="S96" s="484"/>
      <c r="T96" s="487"/>
    </row>
    <row r="97" spans="3:20" ht="50.1" customHeight="1" x14ac:dyDescent="0.2">
      <c r="C97" s="13"/>
      <c r="D97" s="19">
        <f t="shared" si="0"/>
        <v>88</v>
      </c>
      <c r="E97" s="527" t="s">
        <v>379</v>
      </c>
      <c r="F97" s="107" t="s">
        <v>438</v>
      </c>
      <c r="G97" s="526" t="s">
        <v>514</v>
      </c>
      <c r="H97" s="473">
        <v>1</v>
      </c>
      <c r="I97" s="31"/>
      <c r="T97" s="483"/>
    </row>
    <row r="98" spans="3:20" ht="50.1" customHeight="1" x14ac:dyDescent="0.2">
      <c r="C98" s="13"/>
      <c r="D98" s="19">
        <f t="shared" si="0"/>
        <v>89</v>
      </c>
      <c r="E98" s="527" t="s">
        <v>380</v>
      </c>
      <c r="F98" s="107" t="s">
        <v>437</v>
      </c>
      <c r="G98" s="526" t="s">
        <v>515</v>
      </c>
      <c r="H98" s="473">
        <v>7.89</v>
      </c>
      <c r="I98" s="31"/>
    </row>
    <row r="99" spans="3:20" ht="50.1" customHeight="1" x14ac:dyDescent="0.2">
      <c r="C99" s="13"/>
      <c r="D99" s="89">
        <f t="shared" si="0"/>
        <v>90</v>
      </c>
      <c r="E99" s="527" t="s">
        <v>436</v>
      </c>
      <c r="F99" s="107" t="s">
        <v>438</v>
      </c>
      <c r="G99" s="526" t="s">
        <v>516</v>
      </c>
      <c r="H99" s="473">
        <v>2</v>
      </c>
      <c r="I99" s="31"/>
    </row>
    <row r="100" spans="3:20" ht="50.1" customHeight="1" x14ac:dyDescent="0.2">
      <c r="C100" s="13"/>
      <c r="D100" s="19">
        <f t="shared" si="0"/>
        <v>91</v>
      </c>
      <c r="E100" s="527" t="s">
        <v>381</v>
      </c>
      <c r="F100" s="107" t="s">
        <v>437</v>
      </c>
      <c r="G100" s="526" t="s">
        <v>517</v>
      </c>
      <c r="H100" s="473">
        <v>22.13</v>
      </c>
      <c r="I100" s="31"/>
    </row>
    <row r="101" spans="3:20" ht="19.5" customHeight="1" x14ac:dyDescent="0.2">
      <c r="C101" s="13"/>
      <c r="D101" s="19">
        <f t="shared" si="0"/>
        <v>92</v>
      </c>
      <c r="E101" s="103"/>
      <c r="F101" s="107"/>
      <c r="G101" s="108"/>
      <c r="H101" s="106"/>
      <c r="I101" s="31"/>
    </row>
    <row r="102" spans="3:20" ht="37.5" customHeight="1" x14ac:dyDescent="0.2">
      <c r="C102" s="13"/>
      <c r="D102" s="89">
        <f t="shared" si="0"/>
        <v>93</v>
      </c>
      <c r="E102" s="527" t="s">
        <v>906</v>
      </c>
      <c r="F102" s="107" t="s">
        <v>439</v>
      </c>
      <c r="G102" s="526" t="s">
        <v>924</v>
      </c>
      <c r="H102" s="106"/>
      <c r="I102" s="31"/>
    </row>
    <row r="103" spans="3:20" ht="56.25" customHeight="1" x14ac:dyDescent="0.2">
      <c r="C103" s="13"/>
      <c r="D103" s="19">
        <f t="shared" si="0"/>
        <v>94</v>
      </c>
      <c r="E103" s="527" t="s">
        <v>907</v>
      </c>
      <c r="F103" s="107" t="s">
        <v>439</v>
      </c>
      <c r="G103" s="526" t="s">
        <v>916</v>
      </c>
      <c r="H103" s="106"/>
      <c r="I103" s="31"/>
    </row>
    <row r="104" spans="3:20" ht="44.25" customHeight="1" x14ac:dyDescent="0.2">
      <c r="C104" s="13"/>
      <c r="D104" s="19">
        <f t="shared" si="0"/>
        <v>95</v>
      </c>
      <c r="E104" s="527" t="s">
        <v>908</v>
      </c>
      <c r="F104" s="107" t="s">
        <v>439</v>
      </c>
      <c r="G104" s="526" t="s">
        <v>917</v>
      </c>
      <c r="H104" s="106"/>
      <c r="I104" s="31"/>
    </row>
    <row r="105" spans="3:20" ht="38.25" customHeight="1" x14ac:dyDescent="0.2">
      <c r="C105" s="13"/>
      <c r="D105" s="89">
        <f t="shared" si="0"/>
        <v>96</v>
      </c>
      <c r="E105" s="527" t="s">
        <v>909</v>
      </c>
      <c r="F105" s="107" t="s">
        <v>439</v>
      </c>
      <c r="G105" s="526" t="s">
        <v>927</v>
      </c>
      <c r="H105" s="106"/>
      <c r="I105" s="31"/>
    </row>
    <row r="106" spans="3:20" ht="19.5" customHeight="1" x14ac:dyDescent="0.2">
      <c r="C106" s="13"/>
      <c r="D106" s="19">
        <f t="shared" si="0"/>
        <v>97</v>
      </c>
      <c r="E106" s="527" t="s">
        <v>910</v>
      </c>
      <c r="F106" s="107" t="s">
        <v>439</v>
      </c>
      <c r="G106" s="526" t="s">
        <v>922</v>
      </c>
      <c r="H106" s="106"/>
      <c r="I106" s="31"/>
    </row>
    <row r="107" spans="3:20" ht="25.5" x14ac:dyDescent="0.2">
      <c r="C107" s="13"/>
      <c r="D107" s="19">
        <f t="shared" si="0"/>
        <v>98</v>
      </c>
      <c r="E107" s="527" t="s">
        <v>911</v>
      </c>
      <c r="F107" s="107" t="s">
        <v>439</v>
      </c>
      <c r="G107" s="526" t="s">
        <v>923</v>
      </c>
      <c r="H107" s="106"/>
      <c r="I107" s="31"/>
    </row>
    <row r="108" spans="3:20" ht="25.5" x14ac:dyDescent="0.2">
      <c r="C108" s="13"/>
      <c r="D108" s="89">
        <f t="shared" si="0"/>
        <v>99</v>
      </c>
      <c r="E108" s="527" t="s">
        <v>912</v>
      </c>
      <c r="F108" s="107" t="s">
        <v>439</v>
      </c>
      <c r="G108" s="526" t="s">
        <v>918</v>
      </c>
      <c r="H108" s="106"/>
      <c r="I108" s="31"/>
    </row>
    <row r="109" spans="3:20" x14ac:dyDescent="0.2">
      <c r="C109" s="13"/>
      <c r="D109" s="19">
        <f t="shared" si="0"/>
        <v>100</v>
      </c>
      <c r="E109" s="527" t="s">
        <v>150</v>
      </c>
      <c r="F109" s="107" t="s">
        <v>439</v>
      </c>
      <c r="G109" s="526" t="s">
        <v>919</v>
      </c>
      <c r="H109" s="106"/>
      <c r="I109" s="31"/>
    </row>
    <row r="110" spans="3:20" ht="25.5" x14ac:dyDescent="0.2">
      <c r="C110" s="13"/>
      <c r="D110" s="19">
        <f t="shared" si="0"/>
        <v>101</v>
      </c>
      <c r="E110" s="527" t="s">
        <v>913</v>
      </c>
      <c r="F110" s="107" t="s">
        <v>437</v>
      </c>
      <c r="G110" s="526" t="s">
        <v>920</v>
      </c>
      <c r="H110" s="106"/>
      <c r="I110" s="31"/>
    </row>
    <row r="111" spans="3:20" ht="25.5" x14ac:dyDescent="0.2">
      <c r="C111" s="13"/>
      <c r="D111" s="89">
        <f t="shared" si="0"/>
        <v>102</v>
      </c>
      <c r="E111" s="527" t="s">
        <v>914</v>
      </c>
      <c r="F111" s="107" t="s">
        <v>439</v>
      </c>
      <c r="G111" s="526" t="s">
        <v>926</v>
      </c>
      <c r="H111" s="106"/>
      <c r="I111" s="31"/>
    </row>
    <row r="112" spans="3:20" ht="19.5" customHeight="1" x14ac:dyDescent="0.2">
      <c r="C112" s="13"/>
      <c r="D112" s="19">
        <f t="shared" si="0"/>
        <v>103</v>
      </c>
      <c r="E112" s="527" t="s">
        <v>264</v>
      </c>
      <c r="F112" s="107" t="s">
        <v>437</v>
      </c>
      <c r="G112" s="530" t="s">
        <v>925</v>
      </c>
      <c r="H112" s="106"/>
      <c r="I112" s="31"/>
    </row>
    <row r="113" spans="3:9" ht="19.5" customHeight="1" x14ac:dyDescent="0.2">
      <c r="C113" s="13"/>
      <c r="D113" s="19">
        <f t="shared" si="0"/>
        <v>104</v>
      </c>
      <c r="E113" s="103"/>
      <c r="F113" s="107"/>
      <c r="G113" s="108"/>
      <c r="H113" s="106"/>
      <c r="I113" s="31"/>
    </row>
    <row r="114" spans="3:9" ht="19.5" customHeight="1" x14ac:dyDescent="0.2">
      <c r="C114" s="13"/>
      <c r="D114" s="89">
        <f t="shared" si="0"/>
        <v>105</v>
      </c>
      <c r="E114" s="103"/>
      <c r="F114" s="107"/>
      <c r="G114" s="108"/>
      <c r="H114" s="106"/>
      <c r="I114" s="31"/>
    </row>
    <row r="115" spans="3:9" ht="19.5" customHeight="1" x14ac:dyDescent="0.2">
      <c r="C115" s="13"/>
      <c r="D115" s="19">
        <f t="shared" si="0"/>
        <v>106</v>
      </c>
      <c r="E115" s="103"/>
      <c r="F115" s="107"/>
      <c r="G115" s="108"/>
      <c r="H115" s="106"/>
      <c r="I115" s="31"/>
    </row>
    <row r="116" spans="3:9" ht="19.5" customHeight="1" x14ac:dyDescent="0.2">
      <c r="C116" s="13"/>
      <c r="D116" s="19">
        <f t="shared" si="0"/>
        <v>107</v>
      </c>
      <c r="E116" s="103"/>
      <c r="F116" s="107"/>
      <c r="G116" s="108"/>
      <c r="H116" s="106"/>
      <c r="I116" s="31"/>
    </row>
    <row r="117" spans="3:9" ht="19.5" customHeight="1" x14ac:dyDescent="0.2">
      <c r="C117" s="13"/>
      <c r="D117" s="89">
        <f t="shared" si="0"/>
        <v>108</v>
      </c>
      <c r="E117" s="103"/>
      <c r="F117" s="107"/>
      <c r="G117" s="108"/>
      <c r="H117" s="106"/>
      <c r="I117" s="31"/>
    </row>
    <row r="118" spans="3:9" ht="19.5" customHeight="1" x14ac:dyDescent="0.2">
      <c r="C118" s="13"/>
      <c r="D118" s="19">
        <f t="shared" si="0"/>
        <v>109</v>
      </c>
      <c r="E118" s="103"/>
      <c r="F118" s="107"/>
      <c r="G118" s="108"/>
      <c r="H118" s="106"/>
      <c r="I118" s="31"/>
    </row>
    <row r="119" spans="3:9" ht="19.5" customHeight="1" x14ac:dyDescent="0.2">
      <c r="C119" s="13"/>
      <c r="D119" s="19">
        <f t="shared" si="0"/>
        <v>110</v>
      </c>
      <c r="E119" s="103"/>
      <c r="F119" s="107"/>
      <c r="G119" s="108"/>
      <c r="H119" s="106"/>
      <c r="I119" s="31"/>
    </row>
    <row r="120" spans="3:9" ht="19.5" customHeight="1" x14ac:dyDescent="0.2">
      <c r="C120" s="13"/>
      <c r="D120" s="89">
        <f t="shared" si="0"/>
        <v>111</v>
      </c>
      <c r="E120" s="103"/>
      <c r="F120" s="107"/>
      <c r="G120" s="108"/>
      <c r="H120" s="106"/>
      <c r="I120" s="31"/>
    </row>
    <row r="121" spans="3:9" ht="19.5" customHeight="1" x14ac:dyDescent="0.2">
      <c r="C121" s="13"/>
      <c r="D121" s="19">
        <f t="shared" ref="D121:D149" si="1">D120+1</f>
        <v>112</v>
      </c>
      <c r="E121" s="103"/>
      <c r="F121" s="107"/>
      <c r="G121" s="108"/>
      <c r="H121" s="106"/>
      <c r="I121" s="31"/>
    </row>
    <row r="122" spans="3:9" ht="19.5" customHeight="1" x14ac:dyDescent="0.2">
      <c r="C122" s="13"/>
      <c r="D122" s="19">
        <f t="shared" si="1"/>
        <v>113</v>
      </c>
      <c r="E122" s="103"/>
      <c r="F122" s="107"/>
      <c r="G122" s="108"/>
      <c r="H122" s="106"/>
      <c r="I122" s="31"/>
    </row>
    <row r="123" spans="3:9" ht="19.5" customHeight="1" x14ac:dyDescent="0.2">
      <c r="C123" s="13"/>
      <c r="D123" s="89">
        <f t="shared" si="1"/>
        <v>114</v>
      </c>
      <c r="E123" s="103"/>
      <c r="F123" s="107"/>
      <c r="G123" s="108"/>
      <c r="H123" s="106"/>
      <c r="I123" s="31"/>
    </row>
    <row r="124" spans="3:9" ht="19.5" customHeight="1" x14ac:dyDescent="0.2">
      <c r="C124" s="13"/>
      <c r="D124" s="19">
        <f t="shared" si="1"/>
        <v>115</v>
      </c>
      <c r="E124" s="103"/>
      <c r="F124" s="107"/>
      <c r="G124" s="108"/>
      <c r="H124" s="106"/>
      <c r="I124" s="31"/>
    </row>
    <row r="125" spans="3:9" ht="19.5" customHeight="1" x14ac:dyDescent="0.2">
      <c r="C125" s="13"/>
      <c r="D125" s="19">
        <f t="shared" si="1"/>
        <v>116</v>
      </c>
      <c r="E125" s="103"/>
      <c r="F125" s="107"/>
      <c r="G125" s="108"/>
      <c r="H125" s="106"/>
      <c r="I125" s="31"/>
    </row>
    <row r="126" spans="3:9" ht="19.5" customHeight="1" x14ac:dyDescent="0.2">
      <c r="C126" s="13"/>
      <c r="D126" s="89">
        <f t="shared" si="1"/>
        <v>117</v>
      </c>
      <c r="E126" s="103"/>
      <c r="F126" s="107"/>
      <c r="G126" s="108"/>
      <c r="H126" s="106"/>
      <c r="I126" s="31"/>
    </row>
    <row r="127" spans="3:9" ht="19.5" customHeight="1" x14ac:dyDescent="0.2">
      <c r="C127" s="13"/>
      <c r="D127" s="19">
        <f t="shared" si="1"/>
        <v>118</v>
      </c>
      <c r="E127" s="103"/>
      <c r="F127" s="107"/>
      <c r="G127" s="108"/>
      <c r="H127" s="106"/>
      <c r="I127" s="31"/>
    </row>
    <row r="128" spans="3:9" ht="19.5" customHeight="1" x14ac:dyDescent="0.2">
      <c r="C128" s="13"/>
      <c r="D128" s="19">
        <f t="shared" si="1"/>
        <v>119</v>
      </c>
      <c r="E128" s="103"/>
      <c r="F128" s="107"/>
      <c r="G128" s="108"/>
      <c r="H128" s="106"/>
      <c r="I128" s="31"/>
    </row>
    <row r="129" spans="3:9" ht="19.5" customHeight="1" x14ac:dyDescent="0.2">
      <c r="C129" s="13"/>
      <c r="D129" s="89">
        <f t="shared" si="1"/>
        <v>120</v>
      </c>
      <c r="E129" s="103"/>
      <c r="F129" s="107"/>
      <c r="G129" s="108"/>
      <c r="H129" s="106"/>
      <c r="I129" s="31"/>
    </row>
    <row r="130" spans="3:9" ht="19.5" customHeight="1" x14ac:dyDescent="0.2">
      <c r="C130" s="13"/>
      <c r="D130" s="19">
        <f t="shared" si="1"/>
        <v>121</v>
      </c>
      <c r="E130" s="103"/>
      <c r="F130" s="107"/>
      <c r="G130" s="108"/>
      <c r="H130" s="106"/>
      <c r="I130" s="31"/>
    </row>
    <row r="131" spans="3:9" ht="19.5" customHeight="1" x14ac:dyDescent="0.2">
      <c r="C131" s="13"/>
      <c r="D131" s="19">
        <f t="shared" si="1"/>
        <v>122</v>
      </c>
      <c r="E131" s="103"/>
      <c r="F131" s="107"/>
      <c r="G131" s="108"/>
      <c r="H131" s="106"/>
      <c r="I131" s="31"/>
    </row>
    <row r="132" spans="3:9" ht="19.5" customHeight="1" x14ac:dyDescent="0.2">
      <c r="C132" s="13"/>
      <c r="D132" s="89">
        <f t="shared" si="1"/>
        <v>123</v>
      </c>
      <c r="E132" s="103"/>
      <c r="F132" s="107"/>
      <c r="G132" s="108"/>
      <c r="H132" s="106"/>
      <c r="I132" s="31"/>
    </row>
    <row r="133" spans="3:9" ht="19.5" customHeight="1" x14ac:dyDescent="0.2">
      <c r="C133" s="13"/>
      <c r="D133" s="19">
        <f t="shared" si="1"/>
        <v>124</v>
      </c>
      <c r="E133" s="103"/>
      <c r="F133" s="107"/>
      <c r="G133" s="105"/>
      <c r="H133" s="106"/>
      <c r="I133" s="31"/>
    </row>
    <row r="134" spans="3:9" ht="19.5" customHeight="1" x14ac:dyDescent="0.2">
      <c r="C134" s="13"/>
      <c r="D134" s="19">
        <f t="shared" si="1"/>
        <v>125</v>
      </c>
      <c r="E134" s="103"/>
      <c r="F134" s="107"/>
      <c r="G134" s="105"/>
      <c r="H134" s="106"/>
      <c r="I134" s="31"/>
    </row>
    <row r="135" spans="3:9" ht="19.5" customHeight="1" x14ac:dyDescent="0.2">
      <c r="C135" s="13"/>
      <c r="D135" s="89">
        <f t="shared" si="1"/>
        <v>126</v>
      </c>
      <c r="E135" s="103"/>
      <c r="F135" s="107"/>
      <c r="G135" s="105"/>
      <c r="H135" s="106"/>
      <c r="I135" s="31"/>
    </row>
    <row r="136" spans="3:9" ht="19.5" customHeight="1" x14ac:dyDescent="0.2">
      <c r="C136" s="13"/>
      <c r="D136" s="19">
        <f t="shared" si="1"/>
        <v>127</v>
      </c>
      <c r="E136" s="103"/>
      <c r="F136" s="107"/>
      <c r="G136" s="105"/>
      <c r="H136" s="106"/>
      <c r="I136" s="31"/>
    </row>
    <row r="137" spans="3:9" ht="19.5" customHeight="1" x14ac:dyDescent="0.2">
      <c r="C137" s="13"/>
      <c r="D137" s="19">
        <f t="shared" si="1"/>
        <v>128</v>
      </c>
      <c r="E137" s="103"/>
      <c r="F137" s="107"/>
      <c r="G137" s="105"/>
      <c r="H137" s="106"/>
      <c r="I137" s="31"/>
    </row>
    <row r="138" spans="3:9" ht="19.5" customHeight="1" x14ac:dyDescent="0.2">
      <c r="C138" s="13"/>
      <c r="D138" s="89">
        <f t="shared" si="1"/>
        <v>129</v>
      </c>
      <c r="E138" s="103"/>
      <c r="F138" s="107"/>
      <c r="G138" s="105"/>
      <c r="H138" s="106"/>
      <c r="I138" s="31"/>
    </row>
    <row r="139" spans="3:9" ht="19.5" customHeight="1" x14ac:dyDescent="0.2">
      <c r="C139" s="13"/>
      <c r="D139" s="19">
        <f t="shared" si="1"/>
        <v>130</v>
      </c>
      <c r="E139" s="103"/>
      <c r="F139" s="107"/>
      <c r="G139" s="105"/>
      <c r="H139" s="106"/>
      <c r="I139" s="31"/>
    </row>
    <row r="140" spans="3:9" ht="19.5" customHeight="1" x14ac:dyDescent="0.2">
      <c r="C140" s="13"/>
      <c r="D140" s="19">
        <f t="shared" si="1"/>
        <v>131</v>
      </c>
      <c r="E140" s="103"/>
      <c r="F140" s="107"/>
      <c r="G140" s="105"/>
      <c r="H140" s="106"/>
      <c r="I140" s="31"/>
    </row>
    <row r="141" spans="3:9" ht="19.5" customHeight="1" x14ac:dyDescent="0.2">
      <c r="C141" s="13"/>
      <c r="D141" s="89">
        <f t="shared" si="1"/>
        <v>132</v>
      </c>
      <c r="E141" s="103"/>
      <c r="F141" s="107"/>
      <c r="G141" s="105"/>
      <c r="H141" s="106"/>
      <c r="I141" s="31"/>
    </row>
    <row r="142" spans="3:9" ht="19.5" customHeight="1" x14ac:dyDescent="0.2">
      <c r="C142" s="13"/>
      <c r="D142" s="19">
        <f t="shared" si="1"/>
        <v>133</v>
      </c>
      <c r="E142" s="103"/>
      <c r="F142" s="107"/>
      <c r="G142" s="105"/>
      <c r="H142" s="106"/>
      <c r="I142" s="31"/>
    </row>
    <row r="143" spans="3:9" ht="19.5" customHeight="1" x14ac:dyDescent="0.2">
      <c r="C143" s="13"/>
      <c r="D143" s="19">
        <f t="shared" si="1"/>
        <v>134</v>
      </c>
      <c r="E143" s="103"/>
      <c r="F143" s="107"/>
      <c r="G143" s="105"/>
      <c r="H143" s="106"/>
      <c r="I143" s="31"/>
    </row>
    <row r="144" spans="3:9" ht="19.5" customHeight="1" x14ac:dyDescent="0.2">
      <c r="C144" s="13"/>
      <c r="D144" s="89">
        <f t="shared" si="1"/>
        <v>135</v>
      </c>
      <c r="E144" s="103"/>
      <c r="F144" s="107"/>
      <c r="G144" s="105"/>
      <c r="H144" s="106"/>
      <c r="I144" s="31"/>
    </row>
    <row r="145" spans="3:9" ht="19.5" customHeight="1" x14ac:dyDescent="0.2">
      <c r="C145" s="13"/>
      <c r="D145" s="19">
        <f t="shared" si="1"/>
        <v>136</v>
      </c>
      <c r="E145" s="103"/>
      <c r="F145" s="107"/>
      <c r="G145" s="105"/>
      <c r="H145" s="106"/>
      <c r="I145" s="31"/>
    </row>
    <row r="146" spans="3:9" ht="19.5" customHeight="1" x14ac:dyDescent="0.2">
      <c r="C146" s="13"/>
      <c r="D146" s="19">
        <f t="shared" si="1"/>
        <v>137</v>
      </c>
      <c r="E146" s="103"/>
      <c r="F146" s="107"/>
      <c r="G146" s="105"/>
      <c r="H146" s="106"/>
      <c r="I146" s="31"/>
    </row>
    <row r="147" spans="3:9" ht="19.5" customHeight="1" x14ac:dyDescent="0.2">
      <c r="C147" s="13"/>
      <c r="D147" s="89">
        <f t="shared" si="1"/>
        <v>138</v>
      </c>
      <c r="E147" s="103"/>
      <c r="F147" s="107"/>
      <c r="G147" s="105"/>
      <c r="H147" s="106"/>
      <c r="I147" s="31"/>
    </row>
    <row r="148" spans="3:9" ht="19.5" customHeight="1" x14ac:dyDescent="0.2">
      <c r="C148" s="13"/>
      <c r="D148" s="19">
        <f t="shared" si="1"/>
        <v>139</v>
      </c>
      <c r="E148" s="103"/>
      <c r="F148" s="107"/>
      <c r="G148" s="105"/>
      <c r="H148" s="106"/>
      <c r="I148" s="31"/>
    </row>
    <row r="149" spans="3:9" ht="19.5" customHeight="1" x14ac:dyDescent="0.2">
      <c r="C149" s="13"/>
      <c r="D149" s="19">
        <f t="shared" si="1"/>
        <v>140</v>
      </c>
      <c r="E149" s="330"/>
      <c r="F149" s="104"/>
      <c r="G149" s="105"/>
      <c r="H149" s="106"/>
      <c r="I149" s="31"/>
    </row>
    <row r="150" spans="3:9" ht="12.6" customHeight="1" thickBot="1" x14ac:dyDescent="0.25">
      <c r="C150" s="32"/>
      <c r="D150" s="33"/>
      <c r="E150" s="86"/>
      <c r="F150" s="58"/>
      <c r="G150" s="94"/>
      <c r="H150" s="95">
        <f>SUM(H10:H149)</f>
        <v>1068.3500000000004</v>
      </c>
      <c r="I150" s="48"/>
    </row>
    <row r="151" spans="3:9" x14ac:dyDescent="0.2">
      <c r="H151" s="61"/>
    </row>
    <row r="170" spans="1:9" s="54" customFormat="1" ht="12.75" hidden="1" customHeight="1" x14ac:dyDescent="0.2">
      <c r="A170" s="6"/>
      <c r="B170" s="6"/>
      <c r="C170" s="6"/>
      <c r="D170" s="6"/>
      <c r="E170" s="83" t="s">
        <v>89</v>
      </c>
      <c r="G170" s="92"/>
      <c r="I170" s="6"/>
    </row>
    <row r="171" spans="1:9" s="54" customFormat="1" ht="12.75" hidden="1" customHeight="1" x14ac:dyDescent="0.2">
      <c r="A171" s="6"/>
      <c r="B171" s="6"/>
      <c r="C171" s="6"/>
      <c r="D171" s="6"/>
      <c r="E171" s="83" t="s">
        <v>87</v>
      </c>
      <c r="G171" s="92"/>
      <c r="I171" s="6"/>
    </row>
    <row r="172" spans="1:9" s="54" customFormat="1" ht="12.75" hidden="1" customHeight="1" x14ac:dyDescent="0.2">
      <c r="A172" s="6"/>
      <c r="B172" s="6"/>
      <c r="C172" s="6"/>
      <c r="D172" s="6"/>
      <c r="E172" s="83" t="s">
        <v>88</v>
      </c>
      <c r="G172" s="92"/>
      <c r="I172" s="6"/>
    </row>
    <row r="186" spans="5:8" x14ac:dyDescent="0.2">
      <c r="F186" s="6"/>
    </row>
    <row r="187" spans="5:8" x14ac:dyDescent="0.2">
      <c r="E187" s="7"/>
      <c r="F187" s="6"/>
      <c r="G187" s="6"/>
      <c r="H187" s="6"/>
    </row>
    <row r="188" spans="5:8" x14ac:dyDescent="0.2">
      <c r="E188" s="7"/>
      <c r="F188" s="6"/>
      <c r="G188" s="6"/>
      <c r="H188" s="6"/>
    </row>
    <row r="189" spans="5:8" x14ac:dyDescent="0.2">
      <c r="E189" s="7"/>
      <c r="F189" s="6"/>
      <c r="G189" s="6"/>
      <c r="H189" s="6"/>
    </row>
    <row r="201" spans="6:6" x14ac:dyDescent="0.2">
      <c r="F201" s="7" t="s">
        <v>89</v>
      </c>
    </row>
    <row r="202" spans="6:6" x14ac:dyDescent="0.2">
      <c r="F202" s="7" t="s">
        <v>123</v>
      </c>
    </row>
    <row r="203" spans="6:6" x14ac:dyDescent="0.2">
      <c r="F203" s="7" t="s">
        <v>124</v>
      </c>
    </row>
    <row r="204" spans="6:6" x14ac:dyDescent="0.2">
      <c r="F204" s="7" t="s">
        <v>107</v>
      </c>
    </row>
  </sheetData>
  <mergeCells count="2">
    <mergeCell ref="B4:E4"/>
    <mergeCell ref="E6:H6"/>
  </mergeCells>
  <dataValidations count="2">
    <dataValidation type="list" allowBlank="1" showInputMessage="1" showErrorMessage="1" sqref="F101 F112:F149">
      <formula1>$F$201:$F$204</formula1>
    </dataValidation>
    <dataValidation type="list" allowBlank="1" showInputMessage="1" showErrorMessage="1" sqref="F10:F100 F102:F111">
      <formula1>$F$247:$F$250</formula1>
    </dataValidation>
  </dataValidations>
  <pageMargins left="0.23622047244094491" right="0.23622047244094491" top="0.74803149606299213" bottom="0.74803149606299213" header="0.31496062992125984" footer="0.31496062992125984"/>
  <pageSetup paperSize="8" scale="70" fitToHeight="4"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fitToPage="1"/>
  </sheetPr>
  <dimension ref="A1:K916"/>
  <sheetViews>
    <sheetView zoomScaleNormal="100" zoomScalePageLayoutView="80" workbookViewId="0">
      <pane ySplit="9" topLeftCell="A10" activePane="bottomLeft" state="frozen"/>
      <selection activeCell="T68" sqref="T68"/>
      <selection pane="bottomLeft" activeCell="G29" sqref="G29"/>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3" customWidth="1"/>
    <col min="6" max="6" width="23.33203125" style="54" customWidth="1"/>
    <col min="7" max="7" width="70" style="92" customWidth="1"/>
    <col min="8" max="8" width="95" style="54" customWidth="1"/>
    <col min="9" max="9" width="4.1640625" style="6" customWidth="1"/>
    <col min="10" max="10" width="2.1640625" style="6" customWidth="1"/>
    <col min="11" max="11" width="29.5" style="6" customWidth="1"/>
    <col min="12" max="12" width="55.83203125" style="6" bestFit="1" customWidth="1"/>
    <col min="13" max="16384" width="10.83203125" style="6"/>
  </cols>
  <sheetData>
    <row r="1" spans="1:11" ht="7.35" customHeight="1" x14ac:dyDescent="0.2"/>
    <row r="2" spans="1:11" ht="18" x14ac:dyDescent="0.2">
      <c r="A2" s="5">
        <v>80</v>
      </c>
      <c r="B2" s="2" t="s">
        <v>183</v>
      </c>
      <c r="H2" s="14"/>
    </row>
    <row r="3" spans="1:11" ht="16.350000000000001" customHeight="1" x14ac:dyDescent="0.2">
      <c r="B3" s="43" t="str">
        <f>'Revenue - NHC'!B3</f>
        <v>Casey (C)</v>
      </c>
    </row>
    <row r="4" spans="1:11" ht="13.5" thickBot="1" x14ac:dyDescent="0.25">
      <c r="B4" s="645"/>
      <c r="C4" s="645"/>
      <c r="D4" s="645"/>
      <c r="E4" s="645"/>
    </row>
    <row r="5" spans="1:11" ht="6.75" customHeight="1" x14ac:dyDescent="0.2">
      <c r="C5" s="118"/>
      <c r="D5" s="10"/>
      <c r="E5" s="84"/>
      <c r="F5" s="55"/>
      <c r="G5" s="93"/>
      <c r="H5" s="55"/>
      <c r="I5" s="123"/>
    </row>
    <row r="6" spans="1:11" x14ac:dyDescent="0.2">
      <c r="C6" s="13"/>
      <c r="D6" s="14"/>
      <c r="E6" s="648" t="s">
        <v>72</v>
      </c>
      <c r="F6" s="649"/>
      <c r="G6" s="649"/>
      <c r="H6" s="650"/>
      <c r="I6" s="31"/>
    </row>
    <row r="7" spans="1:11" ht="6.75" customHeight="1" x14ac:dyDescent="0.2">
      <c r="C7" s="13"/>
      <c r="D7" s="14"/>
      <c r="E7" s="85"/>
      <c r="F7" s="56"/>
      <c r="G7" s="158"/>
      <c r="H7" s="56"/>
      <c r="I7" s="31"/>
    </row>
    <row r="8" spans="1:11" ht="25.5" x14ac:dyDescent="0.2">
      <c r="C8" s="13"/>
      <c r="D8" s="14"/>
      <c r="E8" s="247" t="s">
        <v>99</v>
      </c>
      <c r="F8" s="248" t="s">
        <v>122</v>
      </c>
      <c r="G8" s="249" t="s">
        <v>169</v>
      </c>
      <c r="H8" s="249" t="s">
        <v>109</v>
      </c>
      <c r="I8" s="31"/>
    </row>
    <row r="9" spans="1:11" ht="7.5" customHeight="1" x14ac:dyDescent="0.2">
      <c r="C9" s="13"/>
      <c r="D9" s="14"/>
      <c r="E9" s="85"/>
      <c r="F9" s="57"/>
      <c r="G9" s="158"/>
      <c r="H9" s="56"/>
      <c r="I9" s="31"/>
    </row>
    <row r="10" spans="1:11" ht="12" customHeight="1" x14ac:dyDescent="0.2">
      <c r="C10" s="13"/>
      <c r="D10" s="290">
        <v>1</v>
      </c>
      <c r="E10" s="250" t="str">
        <f>IF(OR(VLOOKUP(D10,'Services - WHC'!$D$10:$F$109,2,FALSE)="",VLOOKUP(D10,'Services - WHC'!$D$10:$F$109,2,FALSE)="[Enter service]"),"",VLOOKUP(D10,'Services - WHC'!$D$10:$F$109,2,FALSE))</f>
        <v>Active Living Services</v>
      </c>
      <c r="F10" s="251" t="str">
        <f>IF(OR(VLOOKUP(D10,'Services - WHC'!$D$10:$F$109,3,FALSE)="",VLOOKUP(D10,'Services - WHC'!$D$10:$F$109,3,FALSE)="[Select]"),"",VLOOKUP(D10,'Services - WHC'!$D$10:$F$109,3,FALSE))</f>
        <v>EXTERNAL</v>
      </c>
      <c r="G10" s="252" t="s">
        <v>810</v>
      </c>
      <c r="H10" s="253"/>
      <c r="I10" s="31"/>
    </row>
    <row r="11" spans="1:11" s="87" customFormat="1" ht="12" customHeight="1" x14ac:dyDescent="0.2">
      <c r="C11" s="88"/>
      <c r="D11" s="290"/>
      <c r="E11" s="254" t="str">
        <f>E10</f>
        <v>Active Living Services</v>
      </c>
      <c r="F11" s="279" t="str">
        <f>F10</f>
        <v>EXTERNAL</v>
      </c>
      <c r="G11" s="512" t="s">
        <v>811</v>
      </c>
      <c r="H11" s="256" t="s">
        <v>1034</v>
      </c>
      <c r="I11" s="90"/>
      <c r="K11" s="6"/>
    </row>
    <row r="12" spans="1:11" ht="12" customHeight="1" x14ac:dyDescent="0.2">
      <c r="C12" s="13"/>
      <c r="D12" s="290"/>
      <c r="E12" s="254" t="str">
        <f t="shared" ref="E12:F16" si="0">E11</f>
        <v>Active Living Services</v>
      </c>
      <c r="F12" s="254" t="str">
        <f t="shared" si="0"/>
        <v>EXTERNAL</v>
      </c>
      <c r="G12" s="512" t="s">
        <v>812</v>
      </c>
      <c r="H12" s="256" t="s">
        <v>1035</v>
      </c>
      <c r="I12" s="31"/>
    </row>
    <row r="13" spans="1:11" ht="12" customHeight="1" x14ac:dyDescent="0.2">
      <c r="C13" s="13"/>
      <c r="D13" s="290"/>
      <c r="E13" s="254" t="str">
        <f t="shared" si="0"/>
        <v>Active Living Services</v>
      </c>
      <c r="F13" s="254" t="str">
        <f t="shared" si="0"/>
        <v>EXTERNAL</v>
      </c>
      <c r="G13" s="512" t="s">
        <v>813</v>
      </c>
      <c r="H13" s="256" t="s">
        <v>1036</v>
      </c>
      <c r="I13" s="31"/>
    </row>
    <row r="14" spans="1:11" ht="12" customHeight="1" x14ac:dyDescent="0.2">
      <c r="C14" s="13"/>
      <c r="D14" s="290"/>
      <c r="E14" s="254" t="str">
        <f t="shared" si="0"/>
        <v>Active Living Services</v>
      </c>
      <c r="F14" s="254" t="str">
        <f t="shared" si="0"/>
        <v>EXTERNAL</v>
      </c>
      <c r="G14" s="512" t="s">
        <v>814</v>
      </c>
      <c r="H14" s="256" t="s">
        <v>1037</v>
      </c>
      <c r="I14" s="31"/>
    </row>
    <row r="15" spans="1:11" ht="12" customHeight="1" x14ac:dyDescent="0.2">
      <c r="C15" s="13"/>
      <c r="D15" s="290"/>
      <c r="E15" s="254" t="str">
        <f t="shared" si="0"/>
        <v>Active Living Services</v>
      </c>
      <c r="F15" s="254" t="str">
        <f t="shared" si="0"/>
        <v>EXTERNAL</v>
      </c>
      <c r="G15" s="512" t="s">
        <v>815</v>
      </c>
      <c r="H15" s="256" t="s">
        <v>1038</v>
      </c>
      <c r="I15" s="31"/>
    </row>
    <row r="16" spans="1:11" ht="12" customHeight="1" x14ac:dyDescent="0.2">
      <c r="C16" s="13"/>
      <c r="D16" s="290"/>
      <c r="E16" s="254" t="str">
        <f t="shared" si="0"/>
        <v>Active Living Services</v>
      </c>
      <c r="F16" s="254" t="str">
        <f t="shared" si="0"/>
        <v>EXTERNAL</v>
      </c>
      <c r="G16" s="512" t="s">
        <v>816</v>
      </c>
      <c r="H16" s="256" t="s">
        <v>1039</v>
      </c>
      <c r="I16" s="31"/>
    </row>
    <row r="17" spans="3:9" ht="12" customHeight="1" x14ac:dyDescent="0.2">
      <c r="C17" s="13"/>
      <c r="D17" s="290"/>
      <c r="E17" s="254" t="s">
        <v>318</v>
      </c>
      <c r="F17" s="254" t="str">
        <f>F13</f>
        <v>EXTERNAL</v>
      </c>
      <c r="G17" s="255"/>
      <c r="H17" s="256"/>
      <c r="I17" s="31"/>
    </row>
    <row r="18" spans="3:9" ht="25.5" x14ac:dyDescent="0.2">
      <c r="C18" s="13"/>
      <c r="D18" s="291">
        <v>2</v>
      </c>
      <c r="E18" s="250" t="str">
        <f>IF(OR(VLOOKUP(D18,'Services - WHC'!$D$10:$F$109,2,FALSE)="",VLOOKUP(D18,'Services - WHC'!$D$10:$F$109,2,FALSE)="[Enter service]"),"",VLOOKUP(D18,'Services - WHC'!$D$10:$F$109,2,FALSE))</f>
        <v>Advocacy, Consultation and Community information</v>
      </c>
      <c r="F18" s="251" t="str">
        <f>IF(OR(VLOOKUP(D18,'Services - WHC'!$D$10:$F$109,3,FALSE)="",VLOOKUP(D18,'Services - WHC'!$D$10:$F$109,3,FALSE)="[Select]"),"",VLOOKUP(D18,'Services - WHC'!$D$10:$F$109,3,FALSE))</f>
        <v>EXTERNAL</v>
      </c>
      <c r="G18" s="252" t="s">
        <v>804</v>
      </c>
      <c r="H18" s="465" t="s">
        <v>806</v>
      </c>
      <c r="I18" s="31"/>
    </row>
    <row r="19" spans="3:9" ht="22.5" customHeight="1" x14ac:dyDescent="0.2">
      <c r="C19" s="13"/>
      <c r="D19" s="291"/>
      <c r="E19" s="254" t="s">
        <v>410</v>
      </c>
      <c r="F19" s="254" t="str">
        <f t="shared" ref="F19:F20" si="1">F18</f>
        <v>EXTERNAL</v>
      </c>
      <c r="G19" s="255"/>
      <c r="H19" s="464"/>
      <c r="I19" s="31"/>
    </row>
    <row r="20" spans="3:9" ht="12" customHeight="1" x14ac:dyDescent="0.2">
      <c r="C20" s="13"/>
      <c r="D20" s="291"/>
      <c r="E20" s="254" t="s">
        <v>410</v>
      </c>
      <c r="F20" s="254" t="str">
        <f t="shared" si="1"/>
        <v>EXTERNAL</v>
      </c>
      <c r="G20" s="255"/>
      <c r="H20" s="256"/>
      <c r="I20" s="31"/>
    </row>
    <row r="21" spans="3:9" ht="12" customHeight="1" x14ac:dyDescent="0.2">
      <c r="C21" s="13"/>
      <c r="D21" s="291">
        <v>3</v>
      </c>
      <c r="E21" s="250" t="str">
        <f>IF(OR(VLOOKUP(D21,'Services - WHC'!$D$10:$F$109,2,FALSE)="",VLOOKUP(D21,'Services - WHC'!$D$10:$F$109,2,FALSE)="[Enter service]"),"",VLOOKUP(D21,'Services - WHC'!$D$10:$F$109,2,FALSE))</f>
        <v>Arts &amp; Events</v>
      </c>
      <c r="F21" s="251" t="str">
        <f>IF(OR(VLOOKUP(D21,'Services - WHC'!$D$10:$F$109,3,FALSE)="",VLOOKUP(D21,'Services - WHC'!$D$10:$F$109,3,FALSE)="[Select]"),"",VLOOKUP(D21,'Services - WHC'!$D$10:$F$109,3,FALSE))</f>
        <v>EXTERNAL</v>
      </c>
      <c r="G21" s="252" t="s">
        <v>528</v>
      </c>
      <c r="H21" s="253" t="s">
        <v>1040</v>
      </c>
      <c r="I21" s="31"/>
    </row>
    <row r="22" spans="3:9" ht="12" customHeight="1" x14ac:dyDescent="0.2">
      <c r="C22" s="13"/>
      <c r="D22" s="291"/>
      <c r="E22" s="254" t="str">
        <f t="shared" ref="E22:F25" si="2">E21</f>
        <v>Arts &amp; Events</v>
      </c>
      <c r="F22" s="254" t="str">
        <f t="shared" si="2"/>
        <v>EXTERNAL</v>
      </c>
      <c r="G22" s="255" t="s">
        <v>529</v>
      </c>
      <c r="H22" s="256" t="s">
        <v>1041</v>
      </c>
      <c r="I22" s="31"/>
    </row>
    <row r="23" spans="3:9" ht="12" customHeight="1" x14ac:dyDescent="0.2">
      <c r="C23" s="13"/>
      <c r="D23" s="291"/>
      <c r="E23" s="254" t="str">
        <f t="shared" si="2"/>
        <v>Arts &amp; Events</v>
      </c>
      <c r="F23" s="254" t="str">
        <f t="shared" si="2"/>
        <v>EXTERNAL</v>
      </c>
      <c r="G23" s="255" t="s">
        <v>388</v>
      </c>
      <c r="H23" s="256" t="s">
        <v>1042</v>
      </c>
      <c r="I23" s="31"/>
    </row>
    <row r="24" spans="3:9" ht="12" customHeight="1" x14ac:dyDescent="0.2">
      <c r="C24" s="13"/>
      <c r="D24" s="291"/>
      <c r="E24" s="254" t="str">
        <f t="shared" si="2"/>
        <v>Arts &amp; Events</v>
      </c>
      <c r="F24" s="254" t="str">
        <f t="shared" si="2"/>
        <v>EXTERNAL</v>
      </c>
      <c r="G24" s="255" t="s">
        <v>802</v>
      </c>
      <c r="H24" s="256" t="s">
        <v>1043</v>
      </c>
      <c r="I24" s="31"/>
    </row>
    <row r="25" spans="3:9" ht="12" customHeight="1" x14ac:dyDescent="0.2">
      <c r="C25" s="13"/>
      <c r="D25" s="291"/>
      <c r="E25" s="254" t="str">
        <f t="shared" si="2"/>
        <v>Arts &amp; Events</v>
      </c>
      <c r="F25" s="254" t="str">
        <f t="shared" si="2"/>
        <v>EXTERNAL</v>
      </c>
      <c r="G25" s="255" t="s">
        <v>803</v>
      </c>
      <c r="H25" s="256" t="s">
        <v>1044</v>
      </c>
      <c r="I25" s="31"/>
    </row>
    <row r="26" spans="3:9" ht="12" customHeight="1" x14ac:dyDescent="0.2">
      <c r="C26" s="13"/>
      <c r="D26" s="291"/>
      <c r="E26" s="254" t="s">
        <v>411</v>
      </c>
      <c r="F26" s="254" t="str">
        <f t="shared" ref="F26" si="3">F25</f>
        <v>EXTERNAL</v>
      </c>
      <c r="G26" s="255"/>
      <c r="H26" s="256"/>
      <c r="I26" s="31"/>
    </row>
    <row r="27" spans="3:9" ht="17.100000000000001" customHeight="1" x14ac:dyDescent="0.2">
      <c r="C27" s="13"/>
      <c r="D27" s="291">
        <v>4</v>
      </c>
      <c r="E27" s="250" t="str">
        <f>IF(OR(VLOOKUP(D27,'Services - WHC'!$D$10:$F$109,2,FALSE)="",VLOOKUP(D27,'Services - WHC'!$D$10:$F$109,2,FALSE)="[Enter service]"),"",VLOOKUP(D27,'Services - WHC'!$D$10:$F$109,2,FALSE))</f>
        <v>Asset Management</v>
      </c>
      <c r="F27" s="251" t="str">
        <f>IF(OR(VLOOKUP(D27,'Services - WHC'!$D$10:$F$109,3,FALSE)="",VLOOKUP(D27,'Services - WHC'!$D$10:$F$109,3,FALSE)="[Select]"),"",VLOOKUP(D27,'Services - WHC'!$D$10:$F$109,3,FALSE))</f>
        <v>INTERNAL</v>
      </c>
      <c r="G27" s="533" t="s">
        <v>817</v>
      </c>
      <c r="H27" s="253" t="s">
        <v>818</v>
      </c>
      <c r="I27" s="31"/>
    </row>
    <row r="28" spans="3:9" ht="17.100000000000001" customHeight="1" x14ac:dyDescent="0.2">
      <c r="C28" s="13"/>
      <c r="D28" s="291"/>
      <c r="E28" s="254" t="str">
        <f t="shared" ref="E28:F31" si="4">E27</f>
        <v>Asset Management</v>
      </c>
      <c r="F28" s="254" t="str">
        <f t="shared" si="4"/>
        <v>INTERNAL</v>
      </c>
      <c r="G28" s="538" t="s">
        <v>819</v>
      </c>
      <c r="H28" s="256" t="s">
        <v>1165</v>
      </c>
      <c r="I28" s="31"/>
    </row>
    <row r="29" spans="3:9" ht="17.100000000000001" customHeight="1" x14ac:dyDescent="0.2">
      <c r="C29" s="13"/>
      <c r="D29" s="291"/>
      <c r="E29" s="254" t="str">
        <f t="shared" si="4"/>
        <v>Asset Management</v>
      </c>
      <c r="F29" s="254" t="str">
        <f t="shared" si="4"/>
        <v>INTERNAL</v>
      </c>
      <c r="G29" s="538" t="s">
        <v>820</v>
      </c>
      <c r="H29" s="256" t="s">
        <v>1167</v>
      </c>
      <c r="I29" s="31"/>
    </row>
    <row r="30" spans="3:9" ht="17.100000000000001" customHeight="1" x14ac:dyDescent="0.2">
      <c r="C30" s="13"/>
      <c r="D30" s="291"/>
      <c r="E30" s="254" t="str">
        <f t="shared" si="4"/>
        <v>Asset Management</v>
      </c>
      <c r="F30" s="254" t="str">
        <f t="shared" si="4"/>
        <v>INTERNAL</v>
      </c>
      <c r="G30" s="538" t="s">
        <v>821</v>
      </c>
      <c r="H30" s="256" t="s">
        <v>1045</v>
      </c>
      <c r="I30" s="31"/>
    </row>
    <row r="31" spans="3:9" ht="17.100000000000001" customHeight="1" x14ac:dyDescent="0.2">
      <c r="C31" s="13"/>
      <c r="D31" s="291"/>
      <c r="E31" s="254" t="str">
        <f t="shared" si="4"/>
        <v>Asset Management</v>
      </c>
      <c r="F31" s="254" t="str">
        <f t="shared" si="4"/>
        <v>INTERNAL</v>
      </c>
      <c r="G31" s="538" t="s">
        <v>822</v>
      </c>
      <c r="H31" s="256" t="s">
        <v>1166</v>
      </c>
      <c r="I31" s="31"/>
    </row>
    <row r="32" spans="3:9" ht="12" customHeight="1" x14ac:dyDescent="0.2">
      <c r="C32" s="13"/>
      <c r="D32" s="291"/>
      <c r="E32" s="254" t="s">
        <v>319</v>
      </c>
      <c r="F32" s="254" t="str">
        <f t="shared" ref="F32" si="5">F27</f>
        <v>INTERNAL</v>
      </c>
      <c r="G32" s="506"/>
      <c r="H32" s="256"/>
      <c r="I32" s="31"/>
    </row>
    <row r="33" spans="3:9" ht="12" customHeight="1" x14ac:dyDescent="0.2">
      <c r="C33" s="13"/>
      <c r="D33" s="291">
        <v>5</v>
      </c>
      <c r="E33" s="250" t="s">
        <v>320</v>
      </c>
      <c r="F33" s="251" t="str">
        <f>IF(OR(VLOOKUP(D33,'Services - NHC'!$D$10:$F$149,3,FALSE)="",VLOOKUP(D33,'Services - NHC'!$D$10:$F$149,3,FALSE)="[Select]"),"",VLOOKUP(D33,'Services - NHC'!$D$10:$F$149,3,FALSE))</f>
        <v>EXTERNAL</v>
      </c>
      <c r="G33" s="501" t="s">
        <v>703</v>
      </c>
      <c r="H33" s="253" t="s">
        <v>888</v>
      </c>
      <c r="I33" s="31"/>
    </row>
    <row r="34" spans="3:9" ht="12" customHeight="1" x14ac:dyDescent="0.2">
      <c r="C34" s="13"/>
      <c r="D34" s="291"/>
      <c r="E34" s="254" t="s">
        <v>320</v>
      </c>
      <c r="F34" s="254" t="str">
        <f t="shared" ref="F34:F37" si="6">F33</f>
        <v>EXTERNAL</v>
      </c>
      <c r="G34" s="506" t="s">
        <v>704</v>
      </c>
      <c r="H34" s="256" t="s">
        <v>887</v>
      </c>
      <c r="I34" s="31"/>
    </row>
    <row r="35" spans="3:9" ht="12" customHeight="1" x14ac:dyDescent="0.2">
      <c r="C35" s="13"/>
      <c r="D35" s="291"/>
      <c r="E35" s="254" t="s">
        <v>320</v>
      </c>
      <c r="F35" s="254" t="str">
        <f t="shared" si="6"/>
        <v>EXTERNAL</v>
      </c>
      <c r="G35" s="493" t="s">
        <v>705</v>
      </c>
      <c r="H35" s="256" t="s">
        <v>889</v>
      </c>
      <c r="I35" s="31"/>
    </row>
    <row r="36" spans="3:9" ht="12" customHeight="1" x14ac:dyDescent="0.2">
      <c r="C36" s="13"/>
      <c r="D36" s="291"/>
      <c r="E36" s="254" t="s">
        <v>320</v>
      </c>
      <c r="F36" s="254" t="str">
        <f t="shared" si="6"/>
        <v>EXTERNAL</v>
      </c>
      <c r="G36" s="255" t="s">
        <v>706</v>
      </c>
      <c r="H36" s="256" t="s">
        <v>890</v>
      </c>
      <c r="I36" s="31"/>
    </row>
    <row r="37" spans="3:9" ht="12" customHeight="1" x14ac:dyDescent="0.2">
      <c r="C37" s="13"/>
      <c r="D37" s="291"/>
      <c r="E37" s="254" t="s">
        <v>320</v>
      </c>
      <c r="F37" s="254" t="str">
        <f t="shared" si="6"/>
        <v>EXTERNAL</v>
      </c>
      <c r="G37" s="255"/>
      <c r="H37" s="256"/>
      <c r="I37" s="31"/>
    </row>
    <row r="38" spans="3:9" ht="12" customHeight="1" x14ac:dyDescent="0.2">
      <c r="C38" s="13"/>
      <c r="D38" s="291">
        <v>6</v>
      </c>
      <c r="E38" s="250" t="s">
        <v>412</v>
      </c>
      <c r="F38" s="251" t="str">
        <f>IF(OR(VLOOKUP(D38,'Services - NHC'!$D$10:$F$149,3,FALSE)="",VLOOKUP(D38,'Services - NHC'!$D$10:$F$149,3,FALSE)="[Select]"),"",VLOOKUP(D38,'Services - NHC'!$D$10:$F$149,3,FALSE))</f>
        <v>INTERNAL</v>
      </c>
      <c r="G38" s="498" t="s">
        <v>641</v>
      </c>
      <c r="H38" s="253" t="s">
        <v>644</v>
      </c>
      <c r="I38" s="31"/>
    </row>
    <row r="39" spans="3:9" ht="12" customHeight="1" x14ac:dyDescent="0.2">
      <c r="C39" s="13"/>
      <c r="D39" s="291"/>
      <c r="E39" s="254" t="s">
        <v>412</v>
      </c>
      <c r="F39" s="254" t="str">
        <f t="shared" ref="F39:F44" si="7">F38</f>
        <v>INTERNAL</v>
      </c>
      <c r="G39" s="506" t="s">
        <v>642</v>
      </c>
      <c r="H39" s="256" t="s">
        <v>645</v>
      </c>
      <c r="I39" s="31"/>
    </row>
    <row r="40" spans="3:9" ht="12" customHeight="1" x14ac:dyDescent="0.2">
      <c r="C40" s="13"/>
      <c r="D40" s="291"/>
      <c r="E40" s="254" t="s">
        <v>412</v>
      </c>
      <c r="F40" s="254" t="str">
        <f t="shared" si="7"/>
        <v>INTERNAL</v>
      </c>
      <c r="G40" s="506" t="s">
        <v>643</v>
      </c>
      <c r="H40" s="256" t="s">
        <v>646</v>
      </c>
      <c r="I40" s="31"/>
    </row>
    <row r="41" spans="3:9" ht="12" customHeight="1" x14ac:dyDescent="0.2">
      <c r="C41" s="13"/>
      <c r="D41" s="291"/>
      <c r="E41" s="254" t="s">
        <v>412</v>
      </c>
      <c r="F41" s="254" t="str">
        <f t="shared" si="7"/>
        <v>INTERNAL</v>
      </c>
      <c r="G41" s="506" t="s">
        <v>647</v>
      </c>
      <c r="H41" s="256" t="s">
        <v>648</v>
      </c>
      <c r="I41" s="31"/>
    </row>
    <row r="42" spans="3:9" ht="12" customHeight="1" x14ac:dyDescent="0.2">
      <c r="C42" s="13"/>
      <c r="D42" s="291"/>
      <c r="E42" s="254" t="s">
        <v>412</v>
      </c>
      <c r="F42" s="254" t="str">
        <f t="shared" si="7"/>
        <v>INTERNAL</v>
      </c>
      <c r="G42" s="493" t="s">
        <v>649</v>
      </c>
      <c r="H42" s="256" t="s">
        <v>650</v>
      </c>
      <c r="I42" s="31"/>
    </row>
    <row r="43" spans="3:9" ht="12" customHeight="1" x14ac:dyDescent="0.2">
      <c r="C43" s="13"/>
      <c r="D43" s="291"/>
      <c r="E43" s="254" t="s">
        <v>412</v>
      </c>
      <c r="F43" s="254" t="str">
        <f t="shared" si="7"/>
        <v>INTERNAL</v>
      </c>
      <c r="G43" s="255" t="s">
        <v>652</v>
      </c>
      <c r="H43" s="256" t="s">
        <v>651</v>
      </c>
      <c r="I43" s="31"/>
    </row>
    <row r="44" spans="3:9" ht="12" customHeight="1" x14ac:dyDescent="0.2">
      <c r="C44" s="13"/>
      <c r="D44" s="291"/>
      <c r="E44" s="254" t="s">
        <v>412</v>
      </c>
      <c r="F44" s="254" t="str">
        <f t="shared" si="7"/>
        <v>INTERNAL</v>
      </c>
      <c r="G44" s="255"/>
      <c r="H44" s="256"/>
      <c r="I44" s="31"/>
    </row>
    <row r="45" spans="3:9" ht="12" customHeight="1" x14ac:dyDescent="0.2">
      <c r="C45" s="13"/>
      <c r="D45" s="291">
        <v>7</v>
      </c>
      <c r="E45" s="250" t="s">
        <v>322</v>
      </c>
      <c r="F45" s="251" t="str">
        <f>IF(OR(VLOOKUP(D45,'Services - NHC'!$D$10:$F$149,3,FALSE)="",VLOOKUP(D45,'Services - NHC'!$D$10:$F$149,3,FALSE)="[Select]"),"",VLOOKUP(D45,'Services - NHC'!$D$10:$F$149,3,FALSE))</f>
        <v>EXTERNAL</v>
      </c>
      <c r="G45" s="252" t="s">
        <v>653</v>
      </c>
      <c r="H45" s="253" t="s">
        <v>896</v>
      </c>
      <c r="I45" s="31"/>
    </row>
    <row r="46" spans="3:9" ht="12" customHeight="1" x14ac:dyDescent="0.2">
      <c r="C46" s="13"/>
      <c r="D46" s="291"/>
      <c r="E46" s="254" t="s">
        <v>322</v>
      </c>
      <c r="F46" s="254" t="str">
        <f t="shared" ref="F46:F54" si="8">F45</f>
        <v>EXTERNAL</v>
      </c>
      <c r="G46" s="255" t="s">
        <v>654</v>
      </c>
      <c r="H46" s="256" t="s">
        <v>1046</v>
      </c>
      <c r="I46" s="31"/>
    </row>
    <row r="47" spans="3:9" ht="12" customHeight="1" x14ac:dyDescent="0.2">
      <c r="C47" s="13"/>
      <c r="D47" s="291"/>
      <c r="E47" s="254" t="s">
        <v>322</v>
      </c>
      <c r="F47" s="254" t="str">
        <f t="shared" si="8"/>
        <v>EXTERNAL</v>
      </c>
      <c r="G47" s="255" t="s">
        <v>655</v>
      </c>
      <c r="H47" s="256" t="s">
        <v>895</v>
      </c>
      <c r="I47" s="31"/>
    </row>
    <row r="48" spans="3:9" ht="12" customHeight="1" x14ac:dyDescent="0.2">
      <c r="C48" s="13"/>
      <c r="D48" s="291"/>
      <c r="E48" s="254" t="s">
        <v>322</v>
      </c>
      <c r="F48" s="254" t="str">
        <f t="shared" si="8"/>
        <v>EXTERNAL</v>
      </c>
      <c r="G48" s="255" t="s">
        <v>656</v>
      </c>
      <c r="H48" s="256" t="s">
        <v>894</v>
      </c>
      <c r="I48" s="31"/>
    </row>
    <row r="49" spans="3:9" ht="12" customHeight="1" x14ac:dyDescent="0.2">
      <c r="C49" s="13"/>
      <c r="D49" s="291"/>
      <c r="E49" s="254" t="s">
        <v>322</v>
      </c>
      <c r="F49" s="254" t="str">
        <f t="shared" si="8"/>
        <v>EXTERNAL</v>
      </c>
      <c r="G49" s="255" t="s">
        <v>408</v>
      </c>
      <c r="H49" s="256" t="s">
        <v>893</v>
      </c>
      <c r="I49" s="31"/>
    </row>
    <row r="50" spans="3:9" ht="12" customHeight="1" x14ac:dyDescent="0.2">
      <c r="C50" s="13"/>
      <c r="D50" s="291"/>
      <c r="E50" s="254" t="s">
        <v>322</v>
      </c>
      <c r="F50" s="254" t="str">
        <f t="shared" si="8"/>
        <v>EXTERNAL</v>
      </c>
      <c r="G50" s="255" t="s">
        <v>409</v>
      </c>
      <c r="H50" s="256" t="s">
        <v>892</v>
      </c>
      <c r="I50" s="31"/>
    </row>
    <row r="51" spans="3:9" ht="12" customHeight="1" x14ac:dyDescent="0.2">
      <c r="C51" s="13"/>
      <c r="D51" s="291"/>
      <c r="E51" s="254" t="s">
        <v>322</v>
      </c>
      <c r="F51" s="254" t="str">
        <f t="shared" si="8"/>
        <v>EXTERNAL</v>
      </c>
      <c r="G51" s="255" t="s">
        <v>657</v>
      </c>
      <c r="H51" s="256" t="s">
        <v>891</v>
      </c>
      <c r="I51" s="31"/>
    </row>
    <row r="52" spans="3:9" ht="12" customHeight="1" x14ac:dyDescent="0.2">
      <c r="C52" s="13"/>
      <c r="D52" s="291"/>
      <c r="E52" s="254" t="s">
        <v>322</v>
      </c>
      <c r="F52" s="254" t="str">
        <f t="shared" si="8"/>
        <v>EXTERNAL</v>
      </c>
      <c r="G52" s="255" t="s">
        <v>658</v>
      </c>
      <c r="H52" s="256" t="s">
        <v>897</v>
      </c>
      <c r="I52" s="31"/>
    </row>
    <row r="53" spans="3:9" ht="12" customHeight="1" x14ac:dyDescent="0.2">
      <c r="C53" s="13"/>
      <c r="D53" s="291"/>
      <c r="E53" s="254" t="s">
        <v>322</v>
      </c>
      <c r="F53" s="254" t="str">
        <f t="shared" si="8"/>
        <v>EXTERNAL</v>
      </c>
      <c r="G53" s="255" t="s">
        <v>659</v>
      </c>
      <c r="H53" s="256" t="s">
        <v>898</v>
      </c>
      <c r="I53" s="31"/>
    </row>
    <row r="54" spans="3:9" ht="12" customHeight="1" x14ac:dyDescent="0.2">
      <c r="C54" s="13"/>
      <c r="D54" s="291"/>
      <c r="E54" s="254" t="s">
        <v>322</v>
      </c>
      <c r="F54" s="254" t="str">
        <f t="shared" si="8"/>
        <v>EXTERNAL</v>
      </c>
      <c r="G54" s="255"/>
      <c r="H54" s="256"/>
      <c r="I54" s="31"/>
    </row>
    <row r="55" spans="3:9" ht="25.5" x14ac:dyDescent="0.2">
      <c r="C55" s="13"/>
      <c r="D55" s="291">
        <v>8</v>
      </c>
      <c r="E55" s="250" t="s">
        <v>323</v>
      </c>
      <c r="F55" s="251" t="str">
        <f>IF(OR(VLOOKUP(D55,'Services - NHC'!$D$10:$F$149,3,FALSE)="",VLOOKUP(D55,'Services - NHC'!$D$10:$F$149,3,FALSE)="[Select]"),"",VLOOKUP(D55,'Services - NHC'!$D$10:$F$149,3,FALSE))</f>
        <v>MIXED</v>
      </c>
      <c r="G55" s="252" t="s">
        <v>805</v>
      </c>
      <c r="H55" s="253"/>
      <c r="I55" s="31"/>
    </row>
    <row r="56" spans="3:9" ht="12" customHeight="1" x14ac:dyDescent="0.2">
      <c r="C56" s="13"/>
      <c r="D56" s="291"/>
      <c r="E56" s="254" t="s">
        <v>323</v>
      </c>
      <c r="F56" s="254" t="str">
        <f t="shared" ref="F56" si="9">F55</f>
        <v>MIXED</v>
      </c>
      <c r="G56" s="255"/>
      <c r="H56" s="256"/>
      <c r="I56" s="31"/>
    </row>
    <row r="57" spans="3:9" ht="12" customHeight="1" x14ac:dyDescent="0.2">
      <c r="C57" s="13"/>
      <c r="D57" s="291">
        <v>9</v>
      </c>
      <c r="E57" s="250" t="s">
        <v>324</v>
      </c>
      <c r="F57" s="251" t="str">
        <f>IF(OR(VLOOKUP(D57,'Services - NHC'!$D$10:$F$149,3,FALSE)="",VLOOKUP(D57,'Services - NHC'!$D$10:$F$149,3,FALSE)="[Select]"),"",VLOOKUP(D57,'Services - NHC'!$D$10:$F$149,3,FALSE))</f>
        <v>INTERNAL</v>
      </c>
      <c r="G57" s="252" t="s">
        <v>770</v>
      </c>
      <c r="H57" s="253" t="s">
        <v>899</v>
      </c>
      <c r="I57" s="31"/>
    </row>
    <row r="58" spans="3:9" ht="12" customHeight="1" x14ac:dyDescent="0.2">
      <c r="C58" s="13"/>
      <c r="D58" s="291"/>
      <c r="E58" s="254" t="s">
        <v>324</v>
      </c>
      <c r="F58" s="254" t="str">
        <f t="shared" ref="F58" si="10">F57</f>
        <v>INTERNAL</v>
      </c>
      <c r="G58" s="255"/>
      <c r="H58" s="256"/>
      <c r="I58" s="31"/>
    </row>
    <row r="59" spans="3:9" ht="12" customHeight="1" x14ac:dyDescent="0.2">
      <c r="C59" s="13"/>
      <c r="D59" s="292">
        <v>10</v>
      </c>
      <c r="E59" s="250" t="s">
        <v>325</v>
      </c>
      <c r="F59" s="251" t="str">
        <f>IF(OR(VLOOKUP(D59,'Services - NHC'!$D$10:$F$149,3,FALSE)="",VLOOKUP(D59,'Services - NHC'!$D$10:$F$149,3,FALSE)="[Select]"),"",VLOOKUP(D59,'Services - NHC'!$D$10:$F$149,3,FALSE))</f>
        <v>INTERNAL</v>
      </c>
      <c r="G59" s="563" t="s">
        <v>928</v>
      </c>
      <c r="H59" s="253"/>
      <c r="I59" s="31"/>
    </row>
    <row r="60" spans="3:9" ht="15" x14ac:dyDescent="0.2">
      <c r="C60" s="13"/>
      <c r="D60" s="291"/>
      <c r="E60" s="254" t="s">
        <v>325</v>
      </c>
      <c r="F60" s="254" t="str">
        <f t="shared" ref="F60:F68" si="11">F59</f>
        <v>INTERNAL</v>
      </c>
      <c r="G60" s="255" t="s">
        <v>935</v>
      </c>
      <c r="H60" s="256" t="s">
        <v>931</v>
      </c>
      <c r="I60" s="31"/>
    </row>
    <row r="61" spans="3:9" ht="15" x14ac:dyDescent="0.2">
      <c r="C61" s="13"/>
      <c r="D61" s="291"/>
      <c r="E61" s="254" t="s">
        <v>325</v>
      </c>
      <c r="F61" s="254" t="str">
        <f t="shared" si="11"/>
        <v>INTERNAL</v>
      </c>
      <c r="G61" s="255" t="s">
        <v>936</v>
      </c>
      <c r="H61" s="256" t="s">
        <v>932</v>
      </c>
      <c r="I61" s="31"/>
    </row>
    <row r="62" spans="3:9" ht="12" customHeight="1" x14ac:dyDescent="0.2">
      <c r="C62" s="13"/>
      <c r="D62" s="291"/>
      <c r="E62" s="254" t="s">
        <v>325</v>
      </c>
      <c r="F62" s="254" t="str">
        <f t="shared" si="11"/>
        <v>INTERNAL</v>
      </c>
      <c r="G62" s="255"/>
      <c r="H62" s="256"/>
      <c r="I62" s="31"/>
    </row>
    <row r="63" spans="3:9" ht="12" customHeight="1" x14ac:dyDescent="0.2">
      <c r="C63" s="13"/>
      <c r="D63" s="291"/>
      <c r="E63" s="254" t="s">
        <v>325</v>
      </c>
      <c r="F63" s="254" t="str">
        <f t="shared" si="11"/>
        <v>INTERNAL</v>
      </c>
      <c r="G63" s="255" t="s">
        <v>930</v>
      </c>
      <c r="H63" s="256"/>
      <c r="I63" s="31"/>
    </row>
    <row r="64" spans="3:9" ht="12" customHeight="1" x14ac:dyDescent="0.2">
      <c r="C64" s="13"/>
      <c r="D64" s="291"/>
      <c r="E64" s="254" t="s">
        <v>325</v>
      </c>
      <c r="F64" s="254" t="str">
        <f t="shared" si="11"/>
        <v>INTERNAL</v>
      </c>
      <c r="G64" s="255" t="s">
        <v>937</v>
      </c>
      <c r="H64" s="256" t="s">
        <v>933</v>
      </c>
      <c r="I64" s="31"/>
    </row>
    <row r="65" spans="1:11" ht="33" customHeight="1" x14ac:dyDescent="0.2">
      <c r="C65" s="13"/>
      <c r="D65" s="291"/>
      <c r="E65" s="254" t="s">
        <v>325</v>
      </c>
      <c r="F65" s="254" t="str">
        <f t="shared" si="11"/>
        <v>INTERNAL</v>
      </c>
      <c r="G65" s="255" t="s">
        <v>1144</v>
      </c>
      <c r="H65" s="464" t="s">
        <v>934</v>
      </c>
      <c r="I65" s="31"/>
    </row>
    <row r="66" spans="1:11" ht="12" customHeight="1" x14ac:dyDescent="0.2">
      <c r="C66" s="13"/>
      <c r="D66" s="291"/>
      <c r="E66" s="254" t="s">
        <v>325</v>
      </c>
      <c r="F66" s="254" t="str">
        <f t="shared" si="11"/>
        <v>INTERNAL</v>
      </c>
      <c r="G66" s="255"/>
      <c r="H66" s="256"/>
      <c r="I66" s="31"/>
    </row>
    <row r="67" spans="1:11" ht="12" customHeight="1" x14ac:dyDescent="0.2">
      <c r="C67" s="13"/>
      <c r="D67" s="291"/>
      <c r="E67" s="254" t="s">
        <v>325</v>
      </c>
      <c r="F67" s="254" t="str">
        <f t="shared" si="11"/>
        <v>INTERNAL</v>
      </c>
      <c r="G67" s="255"/>
      <c r="H67" s="256"/>
      <c r="I67" s="31"/>
    </row>
    <row r="68" spans="1:11" ht="12" customHeight="1" x14ac:dyDescent="0.2">
      <c r="C68" s="13"/>
      <c r="D68" s="291"/>
      <c r="E68" s="254" t="s">
        <v>325</v>
      </c>
      <c r="F68" s="254" t="str">
        <f t="shared" si="11"/>
        <v>INTERNAL</v>
      </c>
      <c r="G68" s="255"/>
      <c r="H68" s="256"/>
      <c r="I68" s="31"/>
    </row>
    <row r="69" spans="1:11" ht="39" thickBot="1" x14ac:dyDescent="0.25">
      <c r="C69" s="124"/>
      <c r="D69" s="291">
        <v>11</v>
      </c>
      <c r="E69" s="250" t="s">
        <v>326</v>
      </c>
      <c r="F69" s="251" t="str">
        <f>IF(OR(VLOOKUP(D69,'Services - NHC'!$D$10:$F$149,3,FALSE)="",VLOOKUP(D69,'Services - NHC'!$D$10:$F$149,3,FALSE)="[Select]"),"",VLOOKUP(D69,'Services - NHC'!$D$10:$F$149,3,FALSE))</f>
        <v>INTERNAL</v>
      </c>
      <c r="G69" s="252" t="s">
        <v>1145</v>
      </c>
      <c r="H69" s="253"/>
      <c r="I69" s="125"/>
    </row>
    <row r="70" spans="1:11" ht="12" customHeight="1" x14ac:dyDescent="0.2">
      <c r="C70" s="13"/>
      <c r="D70" s="291"/>
      <c r="E70" s="254" t="s">
        <v>326</v>
      </c>
      <c r="F70" s="254" t="str">
        <f t="shared" ref="F70" si="12">F69</f>
        <v>INTERNAL</v>
      </c>
      <c r="G70" s="255"/>
      <c r="H70" s="256"/>
      <c r="I70" s="31"/>
    </row>
    <row r="71" spans="1:11" ht="12" customHeight="1" x14ac:dyDescent="0.2">
      <c r="C71" s="13"/>
      <c r="D71" s="291">
        <v>12</v>
      </c>
      <c r="E71" s="250" t="s">
        <v>413</v>
      </c>
      <c r="F71" s="251" t="str">
        <f>IF(OR(VLOOKUP(D71,'Services - NHC'!$D$10:$F$149,3,FALSE)="",VLOOKUP(D71,'Services - NHC'!$D$10:$F$149,3,FALSE)="[Select]"),"",VLOOKUP(D71,'Services - NHC'!$D$10:$F$149,3,FALSE))</f>
        <v>EXTERNAL</v>
      </c>
      <c r="G71" s="539" t="s">
        <v>557</v>
      </c>
      <c r="H71" s="253" t="s">
        <v>741</v>
      </c>
      <c r="I71" s="31"/>
    </row>
    <row r="72" spans="1:11" ht="25.5" x14ac:dyDescent="0.2">
      <c r="C72" s="13"/>
      <c r="D72" s="291"/>
      <c r="E72" s="254" t="s">
        <v>413</v>
      </c>
      <c r="F72" s="254" t="str">
        <f t="shared" ref="F72:F77" si="13">F71</f>
        <v>EXTERNAL</v>
      </c>
      <c r="G72" s="492" t="s">
        <v>558</v>
      </c>
      <c r="H72" s="256" t="s">
        <v>742</v>
      </c>
      <c r="I72" s="31"/>
    </row>
    <row r="73" spans="1:11" ht="25.5" x14ac:dyDescent="0.2">
      <c r="C73" s="13"/>
      <c r="D73" s="291"/>
      <c r="E73" s="254" t="s">
        <v>413</v>
      </c>
      <c r="F73" s="254" t="str">
        <f t="shared" si="13"/>
        <v>EXTERNAL</v>
      </c>
      <c r="G73" s="492" t="s">
        <v>559</v>
      </c>
      <c r="H73" s="256" t="s">
        <v>743</v>
      </c>
      <c r="I73" s="31"/>
    </row>
    <row r="74" spans="1:11" ht="25.5" x14ac:dyDescent="0.2">
      <c r="C74" s="13"/>
      <c r="D74" s="291"/>
      <c r="E74" s="254" t="s">
        <v>413</v>
      </c>
      <c r="F74" s="254" t="str">
        <f t="shared" si="13"/>
        <v>EXTERNAL</v>
      </c>
      <c r="G74" s="492" t="s">
        <v>560</v>
      </c>
      <c r="H74" s="256" t="s">
        <v>744</v>
      </c>
      <c r="I74" s="31"/>
    </row>
    <row r="75" spans="1:11" ht="12" customHeight="1" x14ac:dyDescent="0.2">
      <c r="C75" s="13"/>
      <c r="D75" s="291"/>
      <c r="E75" s="254" t="s">
        <v>413</v>
      </c>
      <c r="F75" s="254" t="str">
        <f t="shared" si="13"/>
        <v>EXTERNAL</v>
      </c>
      <c r="G75" s="492" t="s">
        <v>561</v>
      </c>
      <c r="H75" s="256" t="s">
        <v>745</v>
      </c>
      <c r="I75" s="31"/>
    </row>
    <row r="76" spans="1:11" ht="12" customHeight="1" x14ac:dyDescent="0.2">
      <c r="C76" s="13"/>
      <c r="D76" s="291"/>
      <c r="E76" s="254" t="s">
        <v>413</v>
      </c>
      <c r="F76" s="254" t="str">
        <f t="shared" si="13"/>
        <v>EXTERNAL</v>
      </c>
      <c r="G76" s="493" t="s">
        <v>562</v>
      </c>
      <c r="H76" s="256" t="s">
        <v>746</v>
      </c>
      <c r="I76" s="31"/>
    </row>
    <row r="77" spans="1:11" ht="12" customHeight="1" x14ac:dyDescent="0.2">
      <c r="C77" s="13"/>
      <c r="D77" s="291"/>
      <c r="E77" s="254" t="s">
        <v>413</v>
      </c>
      <c r="F77" s="254" t="str">
        <f t="shared" si="13"/>
        <v>EXTERNAL</v>
      </c>
      <c r="G77" s="255"/>
      <c r="H77" s="256"/>
      <c r="I77" s="31"/>
    </row>
    <row r="78" spans="1:11" s="54" customFormat="1" ht="38.25" x14ac:dyDescent="0.2">
      <c r="A78" s="6"/>
      <c r="B78" s="6"/>
      <c r="C78" s="13"/>
      <c r="D78" s="291">
        <v>13</v>
      </c>
      <c r="E78" s="250" t="s">
        <v>327</v>
      </c>
      <c r="F78" s="251" t="str">
        <f>IF(OR(VLOOKUP(D78,'Services - NHC'!$D$10:$F$149,3,FALSE)="",VLOOKUP(D78,'Services - NHC'!$D$10:$F$149,3,FALSE)="[Select]"),"",VLOOKUP(D78,'Services - NHC'!$D$10:$F$149,3,FALSE))</f>
        <v>INTERNAL</v>
      </c>
      <c r="G78" s="252" t="s">
        <v>1148</v>
      </c>
      <c r="H78" s="253"/>
      <c r="I78" s="31"/>
      <c r="K78" s="6"/>
    </row>
    <row r="79" spans="1:11" s="54" customFormat="1" ht="12" customHeight="1" x14ac:dyDescent="0.2">
      <c r="A79" s="6"/>
      <c r="B79" s="6"/>
      <c r="C79" s="13"/>
      <c r="D79" s="291"/>
      <c r="E79" s="254" t="s">
        <v>327</v>
      </c>
      <c r="F79" s="254" t="str">
        <f t="shared" ref="F79" si="14">F78</f>
        <v>INTERNAL</v>
      </c>
      <c r="G79" s="492"/>
      <c r="H79" s="256"/>
      <c r="I79" s="31"/>
      <c r="K79" s="6"/>
    </row>
    <row r="80" spans="1:11" ht="12" customHeight="1" x14ac:dyDescent="0.2">
      <c r="C80" s="13"/>
      <c r="D80" s="291">
        <v>14</v>
      </c>
      <c r="E80" s="250" t="s">
        <v>328</v>
      </c>
      <c r="F80" s="251" t="str">
        <f>IF(OR(VLOOKUP(D80,'Services - NHC'!$D$10:$F$149,3,FALSE)="",VLOOKUP(D80,'Services - NHC'!$D$10:$F$149,3,FALSE)="[Select]"),"",VLOOKUP(D80,'Services - NHC'!$D$10:$F$149,3,FALSE))</f>
        <v>EXTERNAL</v>
      </c>
      <c r="G80" s="252" t="s">
        <v>394</v>
      </c>
      <c r="H80" s="253" t="s">
        <v>1128</v>
      </c>
      <c r="I80" s="31"/>
    </row>
    <row r="81" spans="3:9" ht="12" customHeight="1" x14ac:dyDescent="0.2">
      <c r="C81" s="13"/>
      <c r="D81" s="291"/>
      <c r="E81" s="254" t="s">
        <v>328</v>
      </c>
      <c r="F81" s="254" t="str">
        <f t="shared" ref="F81:F82" si="15">F80</f>
        <v>EXTERNAL</v>
      </c>
      <c r="G81" s="255" t="s">
        <v>1129</v>
      </c>
      <c r="H81" s="256" t="s">
        <v>1130</v>
      </c>
      <c r="I81" s="31"/>
    </row>
    <row r="82" spans="3:9" ht="12" customHeight="1" x14ac:dyDescent="0.2">
      <c r="C82" s="13"/>
      <c r="D82" s="291"/>
      <c r="E82" s="254" t="s">
        <v>328</v>
      </c>
      <c r="F82" s="254" t="str">
        <f t="shared" si="15"/>
        <v>EXTERNAL</v>
      </c>
      <c r="G82" s="255"/>
      <c r="H82" s="256"/>
      <c r="I82" s="31"/>
    </row>
    <row r="83" spans="3:9" ht="51.75" customHeight="1" x14ac:dyDescent="0.2">
      <c r="C83" s="13"/>
      <c r="D83" s="291">
        <v>15</v>
      </c>
      <c r="E83" s="250" t="s">
        <v>329</v>
      </c>
      <c r="F83" s="251" t="str">
        <f>IF(OR(VLOOKUP(D83,'Services - NHC'!$D$10:$F$149,3,FALSE)="",VLOOKUP(D83,'Services - NHC'!$D$10:$F$149,3,FALSE)="[Select]"),"",VLOOKUP(D83,'Services - NHC'!$D$10:$F$149,3,FALSE))</f>
        <v>MIXED</v>
      </c>
      <c r="G83" s="255" t="s">
        <v>1060</v>
      </c>
      <c r="H83" s="253"/>
      <c r="I83" s="31"/>
    </row>
    <row r="84" spans="3:9" ht="12" customHeight="1" x14ac:dyDescent="0.2">
      <c r="C84" s="13"/>
      <c r="D84" s="291"/>
      <c r="E84" s="254" t="s">
        <v>329</v>
      </c>
      <c r="F84" s="254" t="str">
        <f t="shared" ref="F84" si="16">F83</f>
        <v>MIXED</v>
      </c>
      <c r="G84" s="255"/>
      <c r="H84" s="256"/>
      <c r="I84" s="31"/>
    </row>
    <row r="85" spans="3:9" ht="38.25" x14ac:dyDescent="0.2">
      <c r="C85" s="13"/>
      <c r="D85" s="291">
        <v>16</v>
      </c>
      <c r="E85" s="250" t="s">
        <v>414</v>
      </c>
      <c r="F85" s="251" t="str">
        <f>IF(OR(VLOOKUP(D85,'Services - NHC'!$D$10:$F$149,3,FALSE)="",VLOOKUP(D85,'Services - NHC'!$D$10:$F$149,3,FALSE)="[Select]"),"",VLOOKUP(D85,'Services - NHC'!$D$10:$F$149,3,FALSE))</f>
        <v>MIXED</v>
      </c>
      <c r="G85" s="252" t="s">
        <v>1149</v>
      </c>
      <c r="H85" s="253"/>
      <c r="I85" s="31"/>
    </row>
    <row r="86" spans="3:9" x14ac:dyDescent="0.2">
      <c r="C86" s="13"/>
      <c r="D86" s="291"/>
      <c r="E86" s="254" t="s">
        <v>414</v>
      </c>
      <c r="F86" s="254" t="str">
        <f t="shared" ref="F86" si="17">F85</f>
        <v>MIXED</v>
      </c>
      <c r="G86" s="255"/>
      <c r="H86" s="256"/>
      <c r="I86" s="31"/>
    </row>
    <row r="87" spans="3:9" ht="12" customHeight="1" x14ac:dyDescent="0.2">
      <c r="C87" s="13"/>
      <c r="D87" s="291">
        <v>17</v>
      </c>
      <c r="E87" s="250" t="s">
        <v>330</v>
      </c>
      <c r="F87" s="251" t="str">
        <f>IF(OR(VLOOKUP(D87,'Services - NHC'!$D$10:$F$149,3,FALSE)="",VLOOKUP(D87,'Services - NHC'!$D$10:$F$149,3,FALSE)="[Select]"),"",VLOOKUP(D87,'Services - NHC'!$D$10:$F$149,3,FALSE))</f>
        <v>EXTERNAL</v>
      </c>
      <c r="G87" s="252" t="s">
        <v>530</v>
      </c>
      <c r="H87" s="253" t="s">
        <v>531</v>
      </c>
      <c r="I87" s="31"/>
    </row>
    <row r="88" spans="3:9" ht="12" customHeight="1" x14ac:dyDescent="0.2">
      <c r="C88" s="13"/>
      <c r="D88" s="291"/>
      <c r="E88" s="254" t="s">
        <v>330</v>
      </c>
      <c r="F88" s="254" t="str">
        <f t="shared" ref="F88:F92" si="18">F87</f>
        <v>EXTERNAL</v>
      </c>
      <c r="G88" s="255" t="s">
        <v>389</v>
      </c>
      <c r="H88" s="256" t="s">
        <v>532</v>
      </c>
      <c r="I88" s="31"/>
    </row>
    <row r="89" spans="3:9" x14ac:dyDescent="0.2">
      <c r="C89" s="13"/>
      <c r="D89" s="291"/>
      <c r="E89" s="254" t="s">
        <v>330</v>
      </c>
      <c r="F89" s="254" t="str">
        <f t="shared" si="18"/>
        <v>EXTERNAL</v>
      </c>
      <c r="G89" s="255" t="s">
        <v>390</v>
      </c>
      <c r="H89" s="464" t="s">
        <v>533</v>
      </c>
      <c r="I89" s="31"/>
    </row>
    <row r="90" spans="3:9" ht="25.5" x14ac:dyDescent="0.2">
      <c r="C90" s="13"/>
      <c r="D90" s="291"/>
      <c r="E90" s="254" t="s">
        <v>330</v>
      </c>
      <c r="F90" s="254" t="str">
        <f t="shared" si="18"/>
        <v>EXTERNAL</v>
      </c>
      <c r="G90" s="255" t="s">
        <v>534</v>
      </c>
      <c r="H90" s="464" t="s">
        <v>535</v>
      </c>
      <c r="I90" s="31"/>
    </row>
    <row r="91" spans="3:9" x14ac:dyDescent="0.2">
      <c r="C91" s="13"/>
      <c r="D91" s="291"/>
      <c r="E91" s="254" t="s">
        <v>330</v>
      </c>
      <c r="F91" s="254" t="str">
        <f t="shared" si="18"/>
        <v>EXTERNAL</v>
      </c>
      <c r="G91" s="255" t="s">
        <v>536</v>
      </c>
      <c r="H91" s="464" t="s">
        <v>537</v>
      </c>
      <c r="I91" s="31"/>
    </row>
    <row r="92" spans="3:9" x14ac:dyDescent="0.2">
      <c r="C92" s="13"/>
      <c r="D92" s="291"/>
      <c r="E92" s="254" t="s">
        <v>330</v>
      </c>
      <c r="F92" s="254" t="str">
        <f t="shared" si="18"/>
        <v>EXTERNAL</v>
      </c>
      <c r="G92" s="255"/>
      <c r="H92" s="256"/>
      <c r="I92" s="31"/>
    </row>
    <row r="93" spans="3:9" ht="43.5" customHeight="1" x14ac:dyDescent="0.2">
      <c r="C93" s="13"/>
      <c r="D93" s="291">
        <v>18</v>
      </c>
      <c r="E93" s="250" t="s">
        <v>331</v>
      </c>
      <c r="F93" s="251" t="str">
        <f>IF(OR(VLOOKUP(D93,'Services - NHC'!$D$10:$F$149,3,FALSE)="",VLOOKUP(D93,'Services - NHC'!$D$10:$F$149,3,FALSE)="[Select]"),"",VLOOKUP(D93,'Services - NHC'!$D$10:$F$149,3,FALSE))</f>
        <v>MIXED</v>
      </c>
      <c r="G93" s="534" t="s">
        <v>807</v>
      </c>
      <c r="H93" s="253"/>
      <c r="I93" s="31"/>
    </row>
    <row r="94" spans="3:9" ht="12" customHeight="1" x14ac:dyDescent="0.2">
      <c r="C94" s="13"/>
      <c r="D94" s="291"/>
      <c r="E94" s="254" t="s">
        <v>331</v>
      </c>
      <c r="F94" s="254" t="str">
        <f t="shared" ref="F94" si="19">F93</f>
        <v>MIXED</v>
      </c>
      <c r="G94" s="493"/>
      <c r="H94" s="256"/>
      <c r="I94" s="31"/>
    </row>
    <row r="95" spans="3:9" ht="12" customHeight="1" x14ac:dyDescent="0.2">
      <c r="C95" s="13"/>
      <c r="D95" s="291">
        <v>19</v>
      </c>
      <c r="E95" s="250" t="s">
        <v>332</v>
      </c>
      <c r="F95" s="251" t="str">
        <f>IF(OR(VLOOKUP(D95,'Services - NHC'!$D$10:$F$149,3,FALSE)="",VLOOKUP(D95,'Services - NHC'!$D$10:$F$149,3,FALSE)="[Select]"),"",VLOOKUP(D95,'Services - NHC'!$D$10:$F$149,3,FALSE))</f>
        <v>MIXED</v>
      </c>
      <c r="G95" s="499" t="s">
        <v>518</v>
      </c>
      <c r="H95" s="465" t="s">
        <v>519</v>
      </c>
      <c r="I95" s="31"/>
    </row>
    <row r="96" spans="3:9" ht="12" customHeight="1" x14ac:dyDescent="0.2">
      <c r="C96" s="13"/>
      <c r="D96" s="291"/>
      <c r="E96" s="254" t="s">
        <v>332</v>
      </c>
      <c r="F96" s="254" t="str">
        <f t="shared" ref="F96:F101" si="20">F95</f>
        <v>MIXED</v>
      </c>
      <c r="G96" s="500" t="s">
        <v>382</v>
      </c>
      <c r="H96" s="464" t="s">
        <v>747</v>
      </c>
      <c r="I96" s="31"/>
    </row>
    <row r="97" spans="3:9" ht="10.5" customHeight="1" x14ac:dyDescent="0.2">
      <c r="C97" s="13"/>
      <c r="D97" s="291"/>
      <c r="E97" s="254" t="s">
        <v>332</v>
      </c>
      <c r="F97" s="254" t="str">
        <f t="shared" si="20"/>
        <v>MIXED</v>
      </c>
      <c r="G97" s="500" t="s">
        <v>383</v>
      </c>
      <c r="H97" s="464" t="s">
        <v>575</v>
      </c>
      <c r="I97" s="31"/>
    </row>
    <row r="98" spans="3:9" ht="52.5" customHeight="1" x14ac:dyDescent="0.2">
      <c r="C98" s="13"/>
      <c r="D98" s="291"/>
      <c r="E98" s="254" t="s">
        <v>332</v>
      </c>
      <c r="F98" s="254" t="str">
        <f t="shared" si="20"/>
        <v>MIXED</v>
      </c>
      <c r="G98" s="572" t="s">
        <v>1093</v>
      </c>
      <c r="H98" s="464" t="s">
        <v>1094</v>
      </c>
      <c r="I98" s="31"/>
    </row>
    <row r="99" spans="3:9" ht="34.5" customHeight="1" x14ac:dyDescent="0.2">
      <c r="C99" s="13"/>
      <c r="D99" s="291"/>
      <c r="E99" s="254" t="s">
        <v>332</v>
      </c>
      <c r="F99" s="254" t="str">
        <f t="shared" si="20"/>
        <v>MIXED</v>
      </c>
      <c r="G99" s="572" t="s">
        <v>1095</v>
      </c>
      <c r="H99" s="464" t="s">
        <v>1096</v>
      </c>
      <c r="I99" s="31"/>
    </row>
    <row r="100" spans="3:9" ht="59.25" customHeight="1" x14ac:dyDescent="0.2">
      <c r="C100" s="13"/>
      <c r="D100" s="291"/>
      <c r="E100" s="254" t="s">
        <v>332</v>
      </c>
      <c r="F100" s="254" t="str">
        <f t="shared" si="20"/>
        <v>MIXED</v>
      </c>
      <c r="G100" s="489" t="s">
        <v>1097</v>
      </c>
      <c r="H100" s="576" t="s">
        <v>1098</v>
      </c>
      <c r="I100" s="31"/>
    </row>
    <row r="101" spans="3:9" ht="19.5" customHeight="1" x14ac:dyDescent="0.2">
      <c r="C101" s="13"/>
      <c r="D101" s="291"/>
      <c r="E101" s="254" t="s">
        <v>332</v>
      </c>
      <c r="F101" s="254" t="str">
        <f t="shared" si="20"/>
        <v>MIXED</v>
      </c>
      <c r="G101" s="255"/>
      <c r="H101" s="256"/>
      <c r="I101" s="31"/>
    </row>
    <row r="102" spans="3:9" ht="55.5" customHeight="1" x14ac:dyDescent="0.2">
      <c r="C102" s="13"/>
      <c r="D102" s="291">
        <v>20</v>
      </c>
      <c r="E102" s="250" t="s">
        <v>333</v>
      </c>
      <c r="F102" s="251" t="str">
        <f>IF(OR(VLOOKUP(D102,'Services - NHC'!$D$10:$F$149,3,FALSE)="",VLOOKUP(D102,'Services - NHC'!$D$10:$F$149,3,FALSE)="[Select]"),"",VLOOKUP(D102,'Services - NHC'!$D$10:$F$149,3,FALSE))</f>
        <v>INTERNAL</v>
      </c>
      <c r="G102" s="577" t="s">
        <v>1061</v>
      </c>
      <c r="H102" s="253"/>
      <c r="I102" s="31"/>
    </row>
    <row r="103" spans="3:9" ht="12" customHeight="1" x14ac:dyDescent="0.2">
      <c r="C103" s="13"/>
      <c r="D103" s="291"/>
      <c r="E103" s="254" t="s">
        <v>333</v>
      </c>
      <c r="F103" s="254" t="str">
        <f t="shared" ref="F103" si="21">F102</f>
        <v>INTERNAL</v>
      </c>
      <c r="G103" s="500"/>
      <c r="H103" s="256"/>
      <c r="I103" s="31"/>
    </row>
    <row r="104" spans="3:9" ht="51" x14ac:dyDescent="0.2">
      <c r="C104" s="13"/>
      <c r="D104" s="291">
        <v>21</v>
      </c>
      <c r="E104" s="250" t="s">
        <v>334</v>
      </c>
      <c r="F104" s="251" t="str">
        <f>IF(OR(VLOOKUP(D104,'Services - NHC'!$D$10:$F$149,3,FALSE)="",VLOOKUP(D104,'Services - NHC'!$D$10:$F$149,3,FALSE)="[Select]"),"",VLOOKUP(D104,'Services - NHC'!$D$10:$F$149,3,FALSE))</f>
        <v>INTERNAL</v>
      </c>
      <c r="G104" s="577" t="s">
        <v>1063</v>
      </c>
      <c r="H104" s="253"/>
      <c r="I104" s="31"/>
    </row>
    <row r="105" spans="3:9" ht="12" customHeight="1" x14ac:dyDescent="0.2">
      <c r="C105" s="13"/>
      <c r="D105" s="291"/>
      <c r="E105" s="254" t="s">
        <v>334</v>
      </c>
      <c r="F105" s="254" t="str">
        <f t="shared" ref="F105" si="22">F104</f>
        <v>INTERNAL</v>
      </c>
      <c r="G105" s="255"/>
      <c r="H105" s="256"/>
      <c r="I105" s="31"/>
    </row>
    <row r="106" spans="3:9" ht="12" customHeight="1" x14ac:dyDescent="0.2">
      <c r="C106" s="13"/>
      <c r="D106" s="291">
        <v>22</v>
      </c>
      <c r="E106" s="250" t="s">
        <v>335</v>
      </c>
      <c r="F106" s="251" t="str">
        <f>IF(OR(VLOOKUP(D106,'Services - NHC'!$D$10:$F$149,3,FALSE)="",VLOOKUP(D106,'Services - NHC'!$D$10:$F$149,3,FALSE)="[Select]"),"",VLOOKUP(D106,'Services - NHC'!$D$10:$F$149,3,FALSE))</f>
        <v>EXTERNAL</v>
      </c>
      <c r="G106" s="252" t="s">
        <v>1133</v>
      </c>
      <c r="H106" s="253" t="s">
        <v>1132</v>
      </c>
      <c r="I106" s="31"/>
    </row>
    <row r="107" spans="3:9" ht="12" customHeight="1" x14ac:dyDescent="0.2">
      <c r="C107" s="13"/>
      <c r="D107" s="291"/>
      <c r="E107" s="254" t="s">
        <v>335</v>
      </c>
      <c r="F107" s="254" t="str">
        <f t="shared" ref="F107:F110" si="23">F106</f>
        <v>EXTERNAL</v>
      </c>
      <c r="G107" s="255" t="s">
        <v>395</v>
      </c>
      <c r="H107" s="256" t="s">
        <v>1134</v>
      </c>
      <c r="I107" s="31"/>
    </row>
    <row r="108" spans="3:9" ht="12" customHeight="1" x14ac:dyDescent="0.2">
      <c r="C108" s="13"/>
      <c r="D108" s="291"/>
      <c r="E108" s="254" t="s">
        <v>335</v>
      </c>
      <c r="F108" s="254" t="str">
        <f t="shared" si="23"/>
        <v>EXTERNAL</v>
      </c>
      <c r="G108" s="255" t="s">
        <v>396</v>
      </c>
      <c r="H108" s="256" t="s">
        <v>1135</v>
      </c>
      <c r="I108" s="31"/>
    </row>
    <row r="109" spans="3:9" ht="12" customHeight="1" x14ac:dyDescent="0.2">
      <c r="C109" s="13"/>
      <c r="D109" s="291"/>
      <c r="E109" s="254" t="s">
        <v>335</v>
      </c>
      <c r="F109" s="254" t="str">
        <f t="shared" si="23"/>
        <v>EXTERNAL</v>
      </c>
      <c r="G109" s="255" t="s">
        <v>397</v>
      </c>
      <c r="H109" s="256" t="s">
        <v>1136</v>
      </c>
      <c r="I109" s="31"/>
    </row>
    <row r="110" spans="3:9" ht="12" customHeight="1" x14ac:dyDescent="0.2">
      <c r="C110" s="13"/>
      <c r="D110" s="291"/>
      <c r="E110" s="254" t="s">
        <v>335</v>
      </c>
      <c r="F110" s="254" t="str">
        <f t="shared" si="23"/>
        <v>EXTERNAL</v>
      </c>
      <c r="G110" s="255"/>
      <c r="H110" s="256"/>
      <c r="I110" s="31"/>
    </row>
    <row r="111" spans="3:9" ht="12" customHeight="1" x14ac:dyDescent="0.2">
      <c r="C111" s="13"/>
      <c r="D111" s="291">
        <v>23</v>
      </c>
      <c r="E111" s="250" t="s">
        <v>440</v>
      </c>
      <c r="F111" s="251" t="str">
        <f>IF(OR(VLOOKUP(D111,'Services - NHC'!$D$10:$F$149,3,FALSE)="",VLOOKUP(D111,'Services - NHC'!$D$10:$F$149,3,FALSE)="[Select]"),"",VLOOKUP(D111,'Services - NHC'!$D$10:$F$149,3,FALSE))</f>
        <v>EXTERNAL</v>
      </c>
      <c r="G111" s="252" t="s">
        <v>563</v>
      </c>
      <c r="H111" s="253" t="s">
        <v>1137</v>
      </c>
      <c r="I111" s="31"/>
    </row>
    <row r="112" spans="3:9" ht="12" customHeight="1" x14ac:dyDescent="0.2">
      <c r="C112" s="13"/>
      <c r="D112" s="291"/>
      <c r="E112" s="254" t="s">
        <v>440</v>
      </c>
      <c r="F112" s="254" t="str">
        <f t="shared" ref="F112:F118" si="24">F111</f>
        <v>EXTERNAL</v>
      </c>
      <c r="G112" s="255" t="s">
        <v>565</v>
      </c>
      <c r="H112" s="256" t="s">
        <v>1138</v>
      </c>
      <c r="I112" s="31"/>
    </row>
    <row r="113" spans="3:9" ht="12" customHeight="1" x14ac:dyDescent="0.2">
      <c r="C113" s="13"/>
      <c r="D113" s="291"/>
      <c r="E113" s="254" t="s">
        <v>440</v>
      </c>
      <c r="F113" s="254" t="str">
        <f t="shared" si="24"/>
        <v>EXTERNAL</v>
      </c>
      <c r="G113" s="255" t="s">
        <v>566</v>
      </c>
      <c r="H113" s="256" t="s">
        <v>1139</v>
      </c>
      <c r="I113" s="31"/>
    </row>
    <row r="114" spans="3:9" ht="12" customHeight="1" x14ac:dyDescent="0.2">
      <c r="C114" s="13"/>
      <c r="D114" s="291"/>
      <c r="E114" s="254"/>
      <c r="F114" s="254" t="str">
        <f t="shared" si="24"/>
        <v>EXTERNAL</v>
      </c>
      <c r="G114" s="255" t="s">
        <v>1140</v>
      </c>
      <c r="H114" s="256" t="s">
        <v>808</v>
      </c>
      <c r="I114" s="31"/>
    </row>
    <row r="115" spans="3:9" ht="12" customHeight="1" x14ac:dyDescent="0.2">
      <c r="C115" s="13"/>
      <c r="D115" s="291"/>
      <c r="E115" s="254">
        <v>0</v>
      </c>
      <c r="F115" s="254" t="str">
        <f t="shared" si="24"/>
        <v>EXTERNAL</v>
      </c>
      <c r="G115" s="255" t="s">
        <v>1141</v>
      </c>
      <c r="H115" s="256" t="s">
        <v>754</v>
      </c>
      <c r="I115" s="31"/>
    </row>
    <row r="116" spans="3:9" ht="12" customHeight="1" x14ac:dyDescent="0.2">
      <c r="C116" s="13"/>
      <c r="D116" s="291"/>
      <c r="E116" s="254">
        <v>0</v>
      </c>
      <c r="F116" s="254" t="str">
        <f t="shared" si="24"/>
        <v>EXTERNAL</v>
      </c>
      <c r="G116" s="255" t="s">
        <v>1142</v>
      </c>
      <c r="H116" s="256" t="s">
        <v>755</v>
      </c>
      <c r="I116" s="31"/>
    </row>
    <row r="117" spans="3:9" ht="12" customHeight="1" x14ac:dyDescent="0.2">
      <c r="C117" s="13"/>
      <c r="D117" s="291"/>
      <c r="E117" s="254">
        <v>0</v>
      </c>
      <c r="F117" s="254" t="str">
        <f t="shared" si="24"/>
        <v>EXTERNAL</v>
      </c>
      <c r="G117" s="255" t="s">
        <v>1143</v>
      </c>
      <c r="H117" s="256" t="s">
        <v>809</v>
      </c>
      <c r="I117" s="31"/>
    </row>
    <row r="118" spans="3:9" ht="12" customHeight="1" x14ac:dyDescent="0.2">
      <c r="C118" s="13"/>
      <c r="D118" s="291"/>
      <c r="E118" s="254">
        <v>0</v>
      </c>
      <c r="F118" s="254" t="str">
        <f t="shared" si="24"/>
        <v>EXTERNAL</v>
      </c>
      <c r="G118" s="255"/>
      <c r="H118" s="256"/>
      <c r="I118" s="31"/>
    </row>
    <row r="119" spans="3:9" ht="12" customHeight="1" x14ac:dyDescent="0.2">
      <c r="C119" s="13"/>
      <c r="D119" s="291">
        <v>24</v>
      </c>
      <c r="E119" s="250" t="s">
        <v>336</v>
      </c>
      <c r="F119" s="251" t="str">
        <f>IF(OR(VLOOKUP(D119,'Services - NHC'!$D$10:$F$149,3,FALSE)="",VLOOKUP(D119,'Services - NHC'!$D$10:$F$149,3,FALSE)="[Select]"),"",VLOOKUP(D119,'Services - NHC'!$D$10:$F$149,3,FALSE))</f>
        <v>INTERNAL</v>
      </c>
      <c r="G119" s="252" t="s">
        <v>402</v>
      </c>
      <c r="H119" s="253" t="s">
        <v>1131</v>
      </c>
      <c r="I119" s="31"/>
    </row>
    <row r="120" spans="3:9" ht="12" customHeight="1" x14ac:dyDescent="0.2">
      <c r="C120" s="13"/>
      <c r="D120" s="291"/>
      <c r="E120" s="254" t="s">
        <v>336</v>
      </c>
      <c r="F120" s="254" t="str">
        <f t="shared" ref="F120:F123" si="25">F119</f>
        <v>INTERNAL</v>
      </c>
      <c r="G120" s="255" t="s">
        <v>721</v>
      </c>
      <c r="H120" s="256" t="s">
        <v>722</v>
      </c>
      <c r="I120" s="31"/>
    </row>
    <row r="121" spans="3:9" ht="12" customHeight="1" x14ac:dyDescent="0.2">
      <c r="C121" s="13"/>
      <c r="D121" s="291"/>
      <c r="E121" s="254" t="s">
        <v>336</v>
      </c>
      <c r="F121" s="254" t="str">
        <f t="shared" si="25"/>
        <v>INTERNAL</v>
      </c>
      <c r="G121" s="255" t="s">
        <v>723</v>
      </c>
      <c r="H121" s="256" t="s">
        <v>1047</v>
      </c>
      <c r="I121" s="31"/>
    </row>
    <row r="122" spans="3:9" ht="12" customHeight="1" x14ac:dyDescent="0.2">
      <c r="C122" s="13"/>
      <c r="D122" s="291"/>
      <c r="E122" s="254" t="s">
        <v>336</v>
      </c>
      <c r="F122" s="254" t="str">
        <f t="shared" si="25"/>
        <v>INTERNAL</v>
      </c>
      <c r="G122" s="255" t="s">
        <v>724</v>
      </c>
      <c r="H122" s="256" t="s">
        <v>1048</v>
      </c>
      <c r="I122" s="31"/>
    </row>
    <row r="123" spans="3:9" ht="12" customHeight="1" x14ac:dyDescent="0.2">
      <c r="C123" s="13"/>
      <c r="D123" s="291"/>
      <c r="E123" s="254" t="s">
        <v>336</v>
      </c>
      <c r="F123" s="254" t="str">
        <f t="shared" si="25"/>
        <v>INTERNAL</v>
      </c>
      <c r="G123" s="255"/>
      <c r="H123" s="256"/>
      <c r="I123" s="31"/>
    </row>
    <row r="124" spans="3:9" ht="63.75" x14ac:dyDescent="0.2">
      <c r="C124" s="13"/>
      <c r="D124" s="291">
        <v>25</v>
      </c>
      <c r="E124" s="250" t="s">
        <v>337</v>
      </c>
      <c r="F124" s="251" t="str">
        <f>IF(OR(VLOOKUP(D124,'Services - NHC'!$D$10:$F$149,3,FALSE)="",VLOOKUP(D124,'Services - NHC'!$D$10:$F$149,3,FALSE)="[Select]"),"",VLOOKUP(D124,'Services - NHC'!$D$10:$F$149,3,FALSE))</f>
        <v>INTERNAL</v>
      </c>
      <c r="G124" s="580" t="s">
        <v>1064</v>
      </c>
      <c r="H124" s="253"/>
      <c r="I124" s="31"/>
    </row>
    <row r="125" spans="3:9" ht="12" customHeight="1" x14ac:dyDescent="0.2">
      <c r="C125" s="13"/>
      <c r="D125" s="291"/>
      <c r="E125" s="254" t="s">
        <v>337</v>
      </c>
      <c r="F125" s="254" t="str">
        <f t="shared" ref="F125" si="26">F124</f>
        <v>INTERNAL</v>
      </c>
      <c r="G125" s="255"/>
      <c r="H125" s="256"/>
      <c r="I125" s="31"/>
    </row>
    <row r="126" spans="3:9" ht="76.5" x14ac:dyDescent="0.2">
      <c r="C126" s="13"/>
      <c r="D126" s="291">
        <v>26</v>
      </c>
      <c r="E126" s="250" t="s">
        <v>338</v>
      </c>
      <c r="F126" s="251" t="str">
        <f>IF(OR(VLOOKUP(D126,'Services - NHC'!$D$10:$F$149,3,FALSE)="",VLOOKUP(D126,'Services - NHC'!$D$10:$F$149,3,FALSE)="[Select]"),"",VLOOKUP(D126,'Services - NHC'!$D$10:$F$149,3,FALSE))</f>
        <v>INTERNAL</v>
      </c>
      <c r="G126" s="252" t="s">
        <v>845</v>
      </c>
      <c r="H126" s="253"/>
      <c r="I126" s="31"/>
    </row>
    <row r="127" spans="3:9" ht="12" customHeight="1" x14ac:dyDescent="0.2">
      <c r="C127" s="13"/>
      <c r="D127" s="291"/>
      <c r="E127" s="254" t="s">
        <v>338</v>
      </c>
      <c r="F127" s="254" t="str">
        <f t="shared" ref="F127" si="27">F126</f>
        <v>INTERNAL</v>
      </c>
      <c r="G127" s="255"/>
      <c r="H127" s="256"/>
      <c r="I127" s="31"/>
    </row>
    <row r="128" spans="3:9" ht="12" customHeight="1" x14ac:dyDescent="0.2">
      <c r="C128" s="13"/>
      <c r="D128" s="291">
        <v>27</v>
      </c>
      <c r="E128" s="250" t="s">
        <v>339</v>
      </c>
      <c r="F128" s="251" t="str">
        <f>IF(OR(VLOOKUP(D128,'Services - NHC'!$D$10:$F$149,3,FALSE)="",VLOOKUP(D128,'Services - NHC'!$D$10:$F$149,3,FALSE)="[Select]"),"",VLOOKUP(D128,'Services - NHC'!$D$10:$F$149,3,FALSE))</f>
        <v>MIXED</v>
      </c>
      <c r="G128" s="255" t="s">
        <v>1065</v>
      </c>
      <c r="H128" s="256" t="s">
        <v>1066</v>
      </c>
      <c r="I128" s="31"/>
    </row>
    <row r="129" spans="3:9" ht="12" customHeight="1" x14ac:dyDescent="0.2">
      <c r="C129" s="13"/>
      <c r="D129" s="291"/>
      <c r="E129" s="254" t="s">
        <v>339</v>
      </c>
      <c r="F129" s="254" t="str">
        <f t="shared" ref="F129:F130" si="28">F128</f>
        <v>MIXED</v>
      </c>
      <c r="G129" s="255" t="s">
        <v>748</v>
      </c>
      <c r="H129" s="256" t="s">
        <v>1067</v>
      </c>
      <c r="I129" s="31"/>
    </row>
    <row r="130" spans="3:9" ht="12" customHeight="1" x14ac:dyDescent="0.2">
      <c r="C130" s="13"/>
      <c r="D130" s="291"/>
      <c r="E130" s="254" t="s">
        <v>339</v>
      </c>
      <c r="F130" s="254" t="str">
        <f t="shared" si="28"/>
        <v>MIXED</v>
      </c>
      <c r="G130" s="255"/>
      <c r="H130" s="256"/>
      <c r="I130" s="31"/>
    </row>
    <row r="131" spans="3:9" ht="25.5" x14ac:dyDescent="0.2">
      <c r="C131" s="13"/>
      <c r="D131" s="291">
        <v>28</v>
      </c>
      <c r="E131" s="250" t="s">
        <v>340</v>
      </c>
      <c r="F131" s="251" t="str">
        <f>IF(OR(VLOOKUP(D131,'Services - NHC'!$D$10:$F$149,3,FALSE)="",VLOOKUP(D131,'Services - NHC'!$D$10:$F$149,3,FALSE)="[Select]"),"",VLOOKUP(D131,'Services - NHC'!$D$10:$F$149,3,FALSE))</f>
        <v>INTERNAL</v>
      </c>
      <c r="G131" s="491" t="s">
        <v>627</v>
      </c>
      <c r="H131" s="253" t="s">
        <v>628</v>
      </c>
      <c r="I131" s="31"/>
    </row>
    <row r="132" spans="3:9" ht="12" customHeight="1" x14ac:dyDescent="0.2">
      <c r="C132" s="13"/>
      <c r="D132" s="291"/>
      <c r="E132" s="254" t="s">
        <v>340</v>
      </c>
      <c r="F132" s="254" t="str">
        <f t="shared" ref="F132:F134" si="29">F131</f>
        <v>INTERNAL</v>
      </c>
      <c r="G132" s="502" t="s">
        <v>629</v>
      </c>
      <c r="H132" s="256" t="s">
        <v>630</v>
      </c>
      <c r="I132" s="31"/>
    </row>
    <row r="133" spans="3:9" ht="12" customHeight="1" x14ac:dyDescent="0.2">
      <c r="C133" s="13"/>
      <c r="D133" s="291"/>
      <c r="E133" s="254" t="s">
        <v>340</v>
      </c>
      <c r="F133" s="254" t="str">
        <f t="shared" si="29"/>
        <v>INTERNAL</v>
      </c>
      <c r="G133" s="502" t="s">
        <v>632</v>
      </c>
      <c r="H133" s="256" t="s">
        <v>631</v>
      </c>
      <c r="I133" s="31"/>
    </row>
    <row r="134" spans="3:9" ht="12" customHeight="1" x14ac:dyDescent="0.2">
      <c r="C134" s="13"/>
      <c r="D134" s="291"/>
      <c r="E134" s="254" t="s">
        <v>340</v>
      </c>
      <c r="F134" s="254" t="str">
        <f t="shared" si="29"/>
        <v>INTERNAL</v>
      </c>
      <c r="G134" s="506"/>
      <c r="H134" s="256"/>
      <c r="I134" s="31"/>
    </row>
    <row r="135" spans="3:9" ht="12" customHeight="1" x14ac:dyDescent="0.2">
      <c r="C135" s="13"/>
      <c r="D135" s="291">
        <v>29</v>
      </c>
      <c r="E135" s="250" t="s">
        <v>341</v>
      </c>
      <c r="F135" s="251" t="str">
        <f>IF(OR(VLOOKUP(D135,'Services - NHC'!$D$10:$F$149,3,FALSE)="",VLOOKUP(D135,'Services - NHC'!$D$10:$F$149,3,FALSE)="[Select]"),"",VLOOKUP(D135,'Services - NHC'!$D$10:$F$149,3,FALSE))</f>
        <v>INTERNAL</v>
      </c>
      <c r="G135" s="465" t="s">
        <v>777</v>
      </c>
      <c r="H135" s="253" t="s">
        <v>900</v>
      </c>
      <c r="I135" s="31"/>
    </row>
    <row r="136" spans="3:9" x14ac:dyDescent="0.2">
      <c r="C136" s="13"/>
      <c r="D136" s="291"/>
      <c r="E136" s="254" t="s">
        <v>341</v>
      </c>
      <c r="F136" s="254" t="str">
        <f t="shared" ref="F136:F137" si="30">F135</f>
        <v>INTERNAL</v>
      </c>
      <c r="G136" s="256" t="s">
        <v>778</v>
      </c>
      <c r="H136" s="256" t="s">
        <v>901</v>
      </c>
      <c r="I136" s="31"/>
    </row>
    <row r="137" spans="3:9" ht="12" customHeight="1" x14ac:dyDescent="0.2">
      <c r="C137" s="13"/>
      <c r="D137" s="291"/>
      <c r="E137" s="254" t="s">
        <v>341</v>
      </c>
      <c r="F137" s="254" t="str">
        <f t="shared" si="30"/>
        <v>INTERNAL</v>
      </c>
      <c r="G137" s="517"/>
      <c r="H137" s="256"/>
      <c r="I137" s="31"/>
    </row>
    <row r="138" spans="3:9" ht="59.25" customHeight="1" x14ac:dyDescent="0.2">
      <c r="C138" s="13"/>
      <c r="D138" s="291">
        <v>30</v>
      </c>
      <c r="E138" s="250" t="s">
        <v>342</v>
      </c>
      <c r="F138" s="251" t="str">
        <f>IF(OR(VLOOKUP(D138,'Services - NHC'!$D$10:$F$149,3,FALSE)="",VLOOKUP(D138,'Services - NHC'!$D$10:$F$149,3,FALSE)="[Select]"),"",VLOOKUP(D138,'Services - NHC'!$D$10:$F$149,3,FALSE))</f>
        <v>EXTERNAL</v>
      </c>
      <c r="G138" s="252" t="s">
        <v>1014</v>
      </c>
      <c r="H138" s="253" t="s">
        <v>1015</v>
      </c>
      <c r="I138" s="31"/>
    </row>
    <row r="139" spans="3:9" ht="12" customHeight="1" x14ac:dyDescent="0.2">
      <c r="C139" s="13"/>
      <c r="D139" s="291"/>
      <c r="E139" s="254" t="s">
        <v>342</v>
      </c>
      <c r="F139" s="254" t="str">
        <f t="shared" ref="F139" si="31">F138</f>
        <v>EXTERNAL</v>
      </c>
      <c r="G139" s="255"/>
      <c r="H139" s="256"/>
      <c r="I139" s="31"/>
    </row>
    <row r="140" spans="3:9" x14ac:dyDescent="0.2">
      <c r="C140" s="13"/>
      <c r="D140" s="291">
        <v>31</v>
      </c>
      <c r="E140" s="250" t="s">
        <v>343</v>
      </c>
      <c r="F140" s="251" t="str">
        <f>IF(OR(VLOOKUP(D140,'Services - NHC'!$D$10:$F$149,3,FALSE)="",VLOOKUP(D140,'Services - NHC'!$D$10:$F$149,3,FALSE)="[Select]"),"",VLOOKUP(D140,'Services - NHC'!$D$10:$F$149,3,FALSE))</f>
        <v>EXTERNAL</v>
      </c>
      <c r="G140" s="252" t="s">
        <v>823</v>
      </c>
      <c r="H140" s="465" t="s">
        <v>824</v>
      </c>
      <c r="I140" s="31"/>
    </row>
    <row r="141" spans="3:9" x14ac:dyDescent="0.2">
      <c r="C141" s="13"/>
      <c r="D141" s="291"/>
      <c r="E141" s="254" t="s">
        <v>343</v>
      </c>
      <c r="F141" s="254" t="str">
        <f t="shared" ref="F141:F143" si="32">F140</f>
        <v>EXTERNAL</v>
      </c>
      <c r="G141" s="255" t="s">
        <v>1049</v>
      </c>
      <c r="H141" s="464" t="s">
        <v>1050</v>
      </c>
      <c r="I141" s="31"/>
    </row>
    <row r="142" spans="3:9" ht="12" customHeight="1" x14ac:dyDescent="0.2">
      <c r="C142" s="13"/>
      <c r="D142" s="291"/>
      <c r="E142" s="254" t="s">
        <v>343</v>
      </c>
      <c r="F142" s="254" t="str">
        <f t="shared" si="32"/>
        <v>EXTERNAL</v>
      </c>
      <c r="G142" s="255" t="s">
        <v>1051</v>
      </c>
      <c r="H142" s="256" t="s">
        <v>1052</v>
      </c>
      <c r="I142" s="31"/>
    </row>
    <row r="143" spans="3:9" ht="12" customHeight="1" x14ac:dyDescent="0.2">
      <c r="C143" s="13"/>
      <c r="D143" s="291"/>
      <c r="E143" s="254" t="s">
        <v>343</v>
      </c>
      <c r="F143" s="254" t="str">
        <f t="shared" si="32"/>
        <v>EXTERNAL</v>
      </c>
      <c r="G143" s="255"/>
      <c r="H143" s="256"/>
      <c r="I143" s="31"/>
    </row>
    <row r="144" spans="3:9" ht="25.35" customHeight="1" thickBot="1" x14ac:dyDescent="0.25">
      <c r="C144" s="13"/>
      <c r="D144" s="291">
        <v>32</v>
      </c>
      <c r="E144" s="250" t="s">
        <v>344</v>
      </c>
      <c r="F144" s="251" t="str">
        <f>IF(OR(VLOOKUP(D144,'Services - NHC'!$D$10:$F$149,3,FALSE)="",VLOOKUP(D144,'Services - NHC'!$D$10:$F$149,3,FALSE)="[Select]"),"",VLOOKUP(D144,'Services - NHC'!$D$10:$F$149,3,FALSE))</f>
        <v>EXTERNAL</v>
      </c>
      <c r="G144" s="255" t="s">
        <v>1072</v>
      </c>
      <c r="H144" s="256" t="s">
        <v>1073</v>
      </c>
      <c r="I144" s="31"/>
    </row>
    <row r="145" spans="3:9" ht="15" customHeight="1" thickBot="1" x14ac:dyDescent="0.25">
      <c r="C145" s="13"/>
      <c r="D145" s="291"/>
      <c r="E145" s="254" t="s">
        <v>344</v>
      </c>
      <c r="F145" s="254" t="str">
        <f t="shared" ref="F145" si="33">F144</f>
        <v>EXTERNAL</v>
      </c>
      <c r="G145" s="494"/>
      <c r="H145" s="256"/>
      <c r="I145" s="31"/>
    </row>
    <row r="146" spans="3:9" ht="25.5" x14ac:dyDescent="0.2">
      <c r="C146" s="13"/>
      <c r="D146" s="291">
        <v>33</v>
      </c>
      <c r="E146" s="250" t="s">
        <v>345</v>
      </c>
      <c r="F146" s="251" t="str">
        <f>IF(OR(VLOOKUP(D146,'Services - NHC'!$D$10:$F$149,3,FALSE)="",VLOOKUP(D146,'Services - NHC'!$D$10:$F$149,3,FALSE)="[Select]"),"",VLOOKUP(D146,'Services - NHC'!$D$10:$F$149,3,FALSE))</f>
        <v>INTERNAL</v>
      </c>
      <c r="G146" s="539" t="s">
        <v>1068</v>
      </c>
      <c r="H146" s="253"/>
      <c r="I146" s="31"/>
    </row>
    <row r="147" spans="3:9" ht="12" customHeight="1" x14ac:dyDescent="0.2">
      <c r="C147" s="13"/>
      <c r="D147" s="291"/>
      <c r="E147" s="254" t="s">
        <v>345</v>
      </c>
      <c r="F147" s="254" t="str">
        <f t="shared" ref="F147" si="34">F146</f>
        <v>INTERNAL</v>
      </c>
      <c r="G147" s="502"/>
      <c r="H147" s="256"/>
      <c r="I147" s="31"/>
    </row>
    <row r="148" spans="3:9" ht="12" customHeight="1" x14ac:dyDescent="0.2">
      <c r="C148" s="13"/>
      <c r="D148" s="291">
        <v>34</v>
      </c>
      <c r="E148" s="250" t="s">
        <v>346</v>
      </c>
      <c r="F148" s="251" t="str">
        <f>IF(OR(VLOOKUP(D148,'Services - NHC'!$D$10:$F$149,3,FALSE)="",VLOOKUP(D148,'Services - NHC'!$D$10:$F$149,3,FALSE)="[Select]"),"",VLOOKUP(D148,'Services - NHC'!$D$10:$F$149,3,FALSE))</f>
        <v>EXTERNAL</v>
      </c>
      <c r="G148" s="255" t="s">
        <v>825</v>
      </c>
      <c r="H148" s="256" t="s">
        <v>1069</v>
      </c>
      <c r="I148" s="31"/>
    </row>
    <row r="149" spans="3:9" ht="12" customHeight="1" x14ac:dyDescent="0.2">
      <c r="C149" s="13"/>
      <c r="D149" s="291"/>
      <c r="E149" s="254" t="s">
        <v>346</v>
      </c>
      <c r="F149" s="254" t="str">
        <f t="shared" ref="F149:F150" si="35">F148</f>
        <v>EXTERNAL</v>
      </c>
      <c r="G149" s="255" t="s">
        <v>1018</v>
      </c>
      <c r="H149" s="256" t="s">
        <v>1070</v>
      </c>
      <c r="I149" s="31"/>
    </row>
    <row r="150" spans="3:9" ht="12" customHeight="1" x14ac:dyDescent="0.2">
      <c r="C150" s="13"/>
      <c r="D150" s="291"/>
      <c r="E150" s="254" t="s">
        <v>346</v>
      </c>
      <c r="F150" s="254" t="str">
        <f t="shared" si="35"/>
        <v>EXTERNAL</v>
      </c>
      <c r="G150" s="255"/>
      <c r="H150" s="256"/>
      <c r="I150" s="31"/>
    </row>
    <row r="151" spans="3:9" ht="12" customHeight="1" x14ac:dyDescent="0.2">
      <c r="C151" s="13"/>
      <c r="D151" s="291">
        <v>35</v>
      </c>
      <c r="E151" s="250" t="s">
        <v>415</v>
      </c>
      <c r="F151" s="251" t="str">
        <f>IF(OR(VLOOKUP(D151,'Services - NHC'!$D$10:$F$149,3,FALSE)="",VLOOKUP(D151,'Services - NHC'!$D$10:$F$149,3,FALSE)="[Select]"),"",VLOOKUP(D151,'Services - NHC'!$D$10:$F$149,3,FALSE))</f>
        <v>EXTERNAL</v>
      </c>
      <c r="G151" s="252" t="s">
        <v>399</v>
      </c>
      <c r="H151" s="253" t="s">
        <v>690</v>
      </c>
      <c r="I151" s="31"/>
    </row>
    <row r="152" spans="3:9" ht="12" customHeight="1" x14ac:dyDescent="0.2">
      <c r="C152" s="13"/>
      <c r="D152" s="291"/>
      <c r="E152" s="254" t="s">
        <v>415</v>
      </c>
      <c r="F152" s="254" t="str">
        <f t="shared" ref="F152:F153" si="36">F151</f>
        <v>EXTERNAL</v>
      </c>
      <c r="G152" s="255" t="s">
        <v>691</v>
      </c>
      <c r="H152" s="256" t="s">
        <v>692</v>
      </c>
      <c r="I152" s="31"/>
    </row>
    <row r="153" spans="3:9" ht="12" customHeight="1" x14ac:dyDescent="0.2">
      <c r="C153" s="13"/>
      <c r="D153" s="291"/>
      <c r="E153" s="254" t="s">
        <v>415</v>
      </c>
      <c r="F153" s="254" t="str">
        <f t="shared" si="36"/>
        <v>EXTERNAL</v>
      </c>
      <c r="G153" s="255"/>
      <c r="H153" s="256"/>
      <c r="I153" s="31"/>
    </row>
    <row r="154" spans="3:9" ht="12" customHeight="1" x14ac:dyDescent="0.2">
      <c r="C154" s="13"/>
      <c r="D154" s="291">
        <v>36</v>
      </c>
      <c r="E154" s="250" t="s">
        <v>347</v>
      </c>
      <c r="F154" s="251" t="str">
        <f>IF(OR(VLOOKUP(D154,'Services - NHC'!$D$10:$F$149,3,FALSE)="",VLOOKUP(D154,'Services - NHC'!$D$10:$F$149,3,FALSE)="[Select]"),"",VLOOKUP(D154,'Services - NHC'!$D$10:$F$149,3,FALSE))</f>
        <v>INTERNAL</v>
      </c>
      <c r="G154" s="515" t="s">
        <v>714</v>
      </c>
      <c r="H154" s="253" t="s">
        <v>715</v>
      </c>
      <c r="I154" s="31"/>
    </row>
    <row r="155" spans="3:9" ht="40.35" customHeight="1" x14ac:dyDescent="0.2">
      <c r="C155" s="13"/>
      <c r="D155" s="291"/>
      <c r="E155" s="254" t="s">
        <v>347</v>
      </c>
      <c r="F155" s="254" t="str">
        <f t="shared" ref="F155:F159" si="37">F154</f>
        <v>INTERNAL</v>
      </c>
      <c r="G155" s="516" t="s">
        <v>716</v>
      </c>
      <c r="H155" s="256" t="s">
        <v>717</v>
      </c>
      <c r="I155" s="31"/>
    </row>
    <row r="156" spans="3:9" ht="25.5" x14ac:dyDescent="0.2">
      <c r="C156" s="13"/>
      <c r="D156" s="291"/>
      <c r="E156" s="254" t="s">
        <v>347</v>
      </c>
      <c r="F156" s="254" t="str">
        <f t="shared" si="37"/>
        <v>INTERNAL</v>
      </c>
      <c r="G156" s="516" t="s">
        <v>718</v>
      </c>
      <c r="H156" s="256" t="s">
        <v>719</v>
      </c>
      <c r="I156" s="31"/>
    </row>
    <row r="157" spans="3:9" ht="12" customHeight="1" x14ac:dyDescent="0.2">
      <c r="C157" s="13"/>
      <c r="D157" s="291"/>
      <c r="E157" s="254" t="s">
        <v>347</v>
      </c>
      <c r="F157" s="254" t="str">
        <f t="shared" si="37"/>
        <v>INTERNAL</v>
      </c>
      <c r="G157" s="506" t="s">
        <v>403</v>
      </c>
      <c r="H157" s="256" t="s">
        <v>720</v>
      </c>
      <c r="I157" s="31"/>
    </row>
    <row r="158" spans="3:9" ht="12" customHeight="1" x14ac:dyDescent="0.2">
      <c r="C158" s="13"/>
      <c r="D158" s="291"/>
      <c r="E158" s="254" t="s">
        <v>347</v>
      </c>
      <c r="F158" s="254" t="str">
        <f t="shared" si="37"/>
        <v>INTERNAL</v>
      </c>
      <c r="G158" s="506" t="s">
        <v>404</v>
      </c>
      <c r="H158" s="256" t="s">
        <v>720</v>
      </c>
      <c r="I158" s="31"/>
    </row>
    <row r="159" spans="3:9" ht="12" customHeight="1" x14ac:dyDescent="0.2">
      <c r="C159" s="13"/>
      <c r="D159" s="291"/>
      <c r="E159" s="254" t="s">
        <v>347</v>
      </c>
      <c r="F159" s="254" t="str">
        <f t="shared" si="37"/>
        <v>INTERNAL</v>
      </c>
      <c r="G159" s="493"/>
      <c r="H159" s="256"/>
      <c r="I159" s="31"/>
    </row>
    <row r="160" spans="3:9" ht="12" customHeight="1" x14ac:dyDescent="0.2">
      <c r="C160" s="13"/>
      <c r="D160" s="291">
        <v>37</v>
      </c>
      <c r="E160" s="250" t="s">
        <v>348</v>
      </c>
      <c r="F160" s="251" t="str">
        <f>IF(OR(VLOOKUP(D160,'Services - NHC'!$D$10:$F$149,3,FALSE)="",VLOOKUP(D160,'Services - NHC'!$D$10:$F$149,3,FALSE)="[Select]"),"",VLOOKUP(D160,'Services - NHC'!$D$10:$F$149,3,FALSE))</f>
        <v>EXTERNAL</v>
      </c>
      <c r="G160" s="252" t="s">
        <v>384</v>
      </c>
      <c r="H160" s="253" t="s">
        <v>576</v>
      </c>
      <c r="I160" s="31"/>
    </row>
    <row r="161" spans="3:9" ht="12" customHeight="1" x14ac:dyDescent="0.2">
      <c r="C161" s="13"/>
      <c r="D161" s="291"/>
      <c r="E161" s="254" t="s">
        <v>348</v>
      </c>
      <c r="F161" s="254" t="str">
        <f t="shared" ref="F161:F162" si="38">F160</f>
        <v>EXTERNAL</v>
      </c>
      <c r="G161" s="255" t="s">
        <v>520</v>
      </c>
      <c r="H161" s="256" t="s">
        <v>577</v>
      </c>
      <c r="I161" s="31"/>
    </row>
    <row r="162" spans="3:9" ht="12" customHeight="1" x14ac:dyDescent="0.2">
      <c r="C162" s="13"/>
      <c r="D162" s="291"/>
      <c r="E162" s="254" t="s">
        <v>348</v>
      </c>
      <c r="F162" s="254" t="str">
        <f t="shared" si="38"/>
        <v>EXTERNAL</v>
      </c>
      <c r="G162" s="255"/>
      <c r="H162" s="256"/>
      <c r="I162" s="31"/>
    </row>
    <row r="163" spans="3:9" ht="12" customHeight="1" x14ac:dyDescent="0.2">
      <c r="C163" s="13"/>
      <c r="D163" s="291">
        <v>38</v>
      </c>
      <c r="E163" s="250" t="s">
        <v>349</v>
      </c>
      <c r="F163" s="251" t="str">
        <f>IF(OR(VLOOKUP(D163,'Services - NHC'!$D$10:$F$149,3,FALSE)="",VLOOKUP(D163,'Services - NHC'!$D$10:$F$149,3,FALSE)="[Select]"),"",VLOOKUP(D163,'Services - NHC'!$D$10:$F$149,3,FALSE))</f>
        <v>INTERNAL</v>
      </c>
      <c r="G163" s="255" t="s">
        <v>1074</v>
      </c>
      <c r="H163" s="465" t="s">
        <v>1075</v>
      </c>
      <c r="I163" s="31"/>
    </row>
    <row r="164" spans="3:9" ht="24" customHeight="1" x14ac:dyDescent="0.2">
      <c r="C164" s="13"/>
      <c r="D164" s="291"/>
      <c r="E164" s="254" t="s">
        <v>349</v>
      </c>
      <c r="F164" s="254" t="str">
        <f t="shared" ref="F164:F168" si="39">F163</f>
        <v>INTERNAL</v>
      </c>
      <c r="G164" s="255" t="s">
        <v>1110</v>
      </c>
      <c r="H164" s="464" t="s">
        <v>1111</v>
      </c>
      <c r="I164" s="31"/>
    </row>
    <row r="165" spans="3:9" ht="24.75" customHeight="1" x14ac:dyDescent="0.2">
      <c r="C165" s="13"/>
      <c r="D165" s="291"/>
      <c r="E165" s="254" t="s">
        <v>349</v>
      </c>
      <c r="F165" s="254" t="str">
        <f t="shared" si="39"/>
        <v>INTERNAL</v>
      </c>
      <c r="G165" s="255" t="s">
        <v>1108</v>
      </c>
      <c r="H165" s="464" t="s">
        <v>1109</v>
      </c>
      <c r="I165" s="31"/>
    </row>
    <row r="166" spans="3:9" ht="12" customHeight="1" x14ac:dyDescent="0.2">
      <c r="C166" s="13"/>
      <c r="D166" s="291"/>
      <c r="E166" s="254" t="s">
        <v>349</v>
      </c>
      <c r="F166" s="254" t="str">
        <f t="shared" si="39"/>
        <v>INTERNAL</v>
      </c>
      <c r="G166" s="255" t="s">
        <v>707</v>
      </c>
      <c r="H166" s="464" t="s">
        <v>1076</v>
      </c>
      <c r="I166" s="31"/>
    </row>
    <row r="167" spans="3:9" ht="12" customHeight="1" x14ac:dyDescent="0.2">
      <c r="C167" s="13"/>
      <c r="D167" s="291"/>
      <c r="E167" s="254" t="s">
        <v>349</v>
      </c>
      <c r="F167" s="254" t="str">
        <f t="shared" si="39"/>
        <v>INTERNAL</v>
      </c>
      <c r="G167" s="255" t="s">
        <v>1078</v>
      </c>
      <c r="H167" s="464" t="s">
        <v>1077</v>
      </c>
      <c r="I167" s="31"/>
    </row>
    <row r="168" spans="3:9" ht="12" customHeight="1" x14ac:dyDescent="0.2">
      <c r="C168" s="13"/>
      <c r="D168" s="291"/>
      <c r="E168" s="254" t="s">
        <v>349</v>
      </c>
      <c r="F168" s="254" t="str">
        <f t="shared" si="39"/>
        <v>INTERNAL</v>
      </c>
      <c r="G168" s="255"/>
      <c r="H168" s="256"/>
      <c r="I168" s="31"/>
    </row>
    <row r="169" spans="3:9" ht="17.100000000000001" customHeight="1" x14ac:dyDescent="0.2">
      <c r="C169" s="13"/>
      <c r="D169" s="291">
        <v>39</v>
      </c>
      <c r="E169" s="250" t="s">
        <v>350</v>
      </c>
      <c r="F169" s="251" t="str">
        <f>IF(OR(VLOOKUP(D169,'Services - NHC'!$D$10:$F$149,3,FALSE)="",VLOOKUP(D169,'Services - NHC'!$D$10:$F$149,3,FALSE)="[Select]"),"",VLOOKUP(D169,'Services - NHC'!$D$10:$F$149,3,FALSE))</f>
        <v>EXTERNAL</v>
      </c>
      <c r="G169" s="252" t="s">
        <v>385</v>
      </c>
      <c r="H169" s="253" t="s">
        <v>521</v>
      </c>
      <c r="I169" s="31"/>
    </row>
    <row r="170" spans="3:9" ht="12" customHeight="1" x14ac:dyDescent="0.2">
      <c r="C170" s="13"/>
      <c r="D170" s="291"/>
      <c r="E170" s="254" t="s">
        <v>350</v>
      </c>
      <c r="F170" s="254" t="str">
        <f t="shared" ref="F170:F172" si="40">F169</f>
        <v>EXTERNAL</v>
      </c>
      <c r="G170" s="255" t="s">
        <v>522</v>
      </c>
      <c r="H170" s="256" t="s">
        <v>578</v>
      </c>
      <c r="I170" s="31"/>
    </row>
    <row r="171" spans="3:9" ht="12" customHeight="1" x14ac:dyDescent="0.2">
      <c r="C171" s="13"/>
      <c r="D171" s="291"/>
      <c r="E171" s="254" t="s">
        <v>350</v>
      </c>
      <c r="F171" s="254" t="str">
        <f t="shared" si="40"/>
        <v>EXTERNAL</v>
      </c>
      <c r="G171" s="255" t="s">
        <v>523</v>
      </c>
      <c r="H171" s="256" t="s">
        <v>1071</v>
      </c>
      <c r="I171" s="31"/>
    </row>
    <row r="172" spans="3:9" ht="12" customHeight="1" x14ac:dyDescent="0.2">
      <c r="C172" s="13"/>
      <c r="D172" s="291"/>
      <c r="E172" s="254" t="s">
        <v>350</v>
      </c>
      <c r="F172" s="254" t="str">
        <f t="shared" si="40"/>
        <v>EXTERNAL</v>
      </c>
      <c r="G172" s="255"/>
      <c r="H172" s="256"/>
      <c r="I172" s="31"/>
    </row>
    <row r="173" spans="3:9" ht="12" customHeight="1" x14ac:dyDescent="0.2">
      <c r="C173" s="13"/>
      <c r="D173" s="291">
        <v>40</v>
      </c>
      <c r="E173" s="250" t="s">
        <v>416</v>
      </c>
      <c r="F173" s="251" t="str">
        <f>IF(OR(VLOOKUP(D173,'Services - NHC'!$D$10:$F$149,3,FALSE)="",VLOOKUP(D173,'Services - NHC'!$D$10:$F$149,3,FALSE)="[Select]"),"",VLOOKUP(D173,'Services - NHC'!$D$10:$F$149,3,FALSE))</f>
        <v>EXTERNAL</v>
      </c>
      <c r="G173" s="252" t="s">
        <v>538</v>
      </c>
      <c r="H173" s="253" t="s">
        <v>539</v>
      </c>
      <c r="I173" s="31"/>
    </row>
    <row r="174" spans="3:9" ht="25.5" x14ac:dyDescent="0.2">
      <c r="C174" s="13"/>
      <c r="D174" s="291"/>
      <c r="E174" s="254" t="s">
        <v>416</v>
      </c>
      <c r="F174" s="254" t="str">
        <f t="shared" ref="F174:F176" si="41">F173</f>
        <v>EXTERNAL</v>
      </c>
      <c r="G174" s="255" t="s">
        <v>540</v>
      </c>
      <c r="H174" s="464" t="s">
        <v>541</v>
      </c>
      <c r="I174" s="31"/>
    </row>
    <row r="175" spans="3:9" ht="25.5" x14ac:dyDescent="0.2">
      <c r="C175" s="13"/>
      <c r="D175" s="291"/>
      <c r="E175" s="254" t="s">
        <v>416</v>
      </c>
      <c r="F175" s="254" t="str">
        <f t="shared" si="41"/>
        <v>EXTERNAL</v>
      </c>
      <c r="G175" s="255" t="s">
        <v>391</v>
      </c>
      <c r="H175" s="464" t="s">
        <v>542</v>
      </c>
      <c r="I175" s="31"/>
    </row>
    <row r="176" spans="3:9" ht="12" customHeight="1" x14ac:dyDescent="0.2">
      <c r="C176" s="13"/>
      <c r="D176" s="291"/>
      <c r="E176" s="254" t="s">
        <v>416</v>
      </c>
      <c r="F176" s="254" t="str">
        <f t="shared" si="41"/>
        <v>EXTERNAL</v>
      </c>
      <c r="G176" s="255"/>
      <c r="H176" s="256"/>
      <c r="I176" s="31"/>
    </row>
    <row r="177" spans="3:9" ht="12" customHeight="1" x14ac:dyDescent="0.2">
      <c r="C177" s="13"/>
      <c r="D177" s="291">
        <v>41</v>
      </c>
      <c r="E177" s="250" t="s">
        <v>417</v>
      </c>
      <c r="F177" s="251" t="str">
        <f>IF(OR(VLOOKUP(D177,'Services - NHC'!$D$10:$F$149,3,FALSE)="",VLOOKUP(D177,'Services - NHC'!$D$10:$F$149,3,FALSE)="[Select]"),"",VLOOKUP(D177,'Services - NHC'!$D$10:$F$149,3,FALSE))</f>
        <v>EXTERNAL</v>
      </c>
      <c r="G177" s="252" t="s">
        <v>398</v>
      </c>
      <c r="H177" s="253" t="s">
        <v>687</v>
      </c>
      <c r="I177" s="31"/>
    </row>
    <row r="178" spans="3:9" ht="12" customHeight="1" x14ac:dyDescent="0.2">
      <c r="C178" s="13"/>
      <c r="D178" s="291"/>
      <c r="E178" s="254" t="s">
        <v>417</v>
      </c>
      <c r="F178" s="254" t="str">
        <f t="shared" ref="F178" si="42">F177</f>
        <v>EXTERNAL</v>
      </c>
      <c r="G178" s="255"/>
      <c r="H178" s="256"/>
      <c r="I178" s="31"/>
    </row>
    <row r="179" spans="3:9" ht="12" customHeight="1" x14ac:dyDescent="0.2">
      <c r="C179" s="13"/>
      <c r="D179" s="291">
        <v>42</v>
      </c>
      <c r="E179" s="250" t="s">
        <v>418</v>
      </c>
      <c r="F179" s="251" t="str">
        <f>IF(OR(VLOOKUP(D179,'Services - NHC'!$D$10:$F$149,3,FALSE)="",VLOOKUP(D179,'Services - NHC'!$D$10:$F$149,3,FALSE)="[Select]"),"",VLOOKUP(D179,'Services - NHC'!$D$10:$F$149,3,FALSE))</f>
        <v>EXTERNAL</v>
      </c>
      <c r="G179" s="501" t="s">
        <v>638</v>
      </c>
      <c r="H179" s="253" t="s">
        <v>639</v>
      </c>
      <c r="I179" s="31"/>
    </row>
    <row r="180" spans="3:9" ht="12" customHeight="1" x14ac:dyDescent="0.2">
      <c r="C180" s="13"/>
      <c r="D180" s="291"/>
      <c r="E180" s="254" t="s">
        <v>418</v>
      </c>
      <c r="F180" s="254" t="str">
        <f t="shared" ref="F180" si="43">F179</f>
        <v>EXTERNAL</v>
      </c>
      <c r="G180" s="502"/>
      <c r="H180" s="256"/>
      <c r="I180" s="31"/>
    </row>
    <row r="181" spans="3:9" ht="12" customHeight="1" x14ac:dyDescent="0.2">
      <c r="C181" s="13"/>
      <c r="D181" s="291">
        <v>43</v>
      </c>
      <c r="E181" s="250" t="s">
        <v>351</v>
      </c>
      <c r="F181" s="251" t="str">
        <f>IF(OR(VLOOKUP(D181,'Services - NHC'!$D$10:$F$149,3,FALSE)="",VLOOKUP(D181,'Services - NHC'!$D$10:$F$149,3,FALSE)="[Select]"),"",VLOOKUP(D181,'Services - NHC'!$D$10:$F$149,3,FALSE))</f>
        <v>EXTERNAL</v>
      </c>
      <c r="G181" s="252" t="s">
        <v>688</v>
      </c>
      <c r="H181" s="465" t="s">
        <v>689</v>
      </c>
      <c r="I181" s="31"/>
    </row>
    <row r="182" spans="3:9" ht="35.25" customHeight="1" x14ac:dyDescent="0.2">
      <c r="C182" s="13"/>
      <c r="D182" s="291"/>
      <c r="E182" s="254" t="s">
        <v>351</v>
      </c>
      <c r="F182" s="254" t="str">
        <f t="shared" ref="F182:F185" si="44">F181</f>
        <v>EXTERNAL</v>
      </c>
      <c r="G182" s="255" t="s">
        <v>943</v>
      </c>
      <c r="H182" s="464" t="s">
        <v>965</v>
      </c>
      <c r="I182" s="31"/>
    </row>
    <row r="183" spans="3:9" ht="31.5" customHeight="1" x14ac:dyDescent="0.2">
      <c r="C183" s="13"/>
      <c r="D183" s="291"/>
      <c r="E183" s="254" t="s">
        <v>351</v>
      </c>
      <c r="F183" s="254" t="str">
        <f t="shared" si="44"/>
        <v>EXTERNAL</v>
      </c>
      <c r="G183" s="255" t="s">
        <v>942</v>
      </c>
      <c r="H183" s="464" t="s">
        <v>966</v>
      </c>
      <c r="I183" s="31"/>
    </row>
    <row r="184" spans="3:9" ht="36.75" customHeight="1" x14ac:dyDescent="0.2">
      <c r="C184" s="13"/>
      <c r="D184" s="291"/>
      <c r="E184" s="254" t="s">
        <v>351</v>
      </c>
      <c r="F184" s="254" t="str">
        <f t="shared" si="44"/>
        <v>EXTERNAL</v>
      </c>
      <c r="G184" s="255" t="s">
        <v>1099</v>
      </c>
      <c r="H184" s="464" t="s">
        <v>1100</v>
      </c>
      <c r="I184" s="31"/>
    </row>
    <row r="185" spans="3:9" ht="12" customHeight="1" x14ac:dyDescent="0.2">
      <c r="C185" s="13"/>
      <c r="D185" s="291"/>
      <c r="E185" s="254" t="s">
        <v>351</v>
      </c>
      <c r="F185" s="254" t="str">
        <f t="shared" si="44"/>
        <v>EXTERNAL</v>
      </c>
      <c r="G185" s="255"/>
      <c r="H185" s="256"/>
      <c r="I185" s="31"/>
    </row>
    <row r="186" spans="3:9" ht="12" customHeight="1" x14ac:dyDescent="0.2">
      <c r="C186" s="13"/>
      <c r="D186" s="291">
        <v>44</v>
      </c>
      <c r="E186" s="250" t="s">
        <v>352</v>
      </c>
      <c r="F186" s="251" t="str">
        <f>IF(OR(VLOOKUP(D186,'Services - NHC'!$D$10:$F$149,3,FALSE)="",VLOOKUP(D186,'Services - NHC'!$D$10:$F$149,3,FALSE)="[Select]"),"",VLOOKUP(D186,'Services - NHC'!$D$10:$F$149,3,FALSE))</f>
        <v>INTERNAL</v>
      </c>
      <c r="G186" s="255" t="s">
        <v>1081</v>
      </c>
      <c r="H186" s="253" t="s">
        <v>1080</v>
      </c>
      <c r="I186" s="31"/>
    </row>
    <row r="187" spans="3:9" ht="12" customHeight="1" x14ac:dyDescent="0.2">
      <c r="C187" s="13"/>
      <c r="D187" s="291"/>
      <c r="E187" s="254" t="s">
        <v>352</v>
      </c>
      <c r="F187" s="254" t="str">
        <f t="shared" ref="F187:F191" si="45">F186</f>
        <v>INTERNAL</v>
      </c>
      <c r="G187" s="255" t="s">
        <v>976</v>
      </c>
      <c r="H187" s="256" t="s">
        <v>1079</v>
      </c>
      <c r="I187" s="31"/>
    </row>
    <row r="188" spans="3:9" ht="12" customHeight="1" x14ac:dyDescent="0.2">
      <c r="C188" s="13"/>
      <c r="D188" s="291"/>
      <c r="E188" s="254" t="s">
        <v>352</v>
      </c>
      <c r="F188" s="254" t="str">
        <f t="shared" si="45"/>
        <v>INTERNAL</v>
      </c>
      <c r="G188" s="255" t="s">
        <v>977</v>
      </c>
      <c r="H188" s="256" t="s">
        <v>978</v>
      </c>
      <c r="I188" s="31"/>
    </row>
    <row r="189" spans="3:9" ht="12" customHeight="1" x14ac:dyDescent="0.2">
      <c r="C189" s="13"/>
      <c r="D189" s="291"/>
      <c r="E189" s="254" t="s">
        <v>352</v>
      </c>
      <c r="F189" s="254" t="str">
        <f t="shared" si="45"/>
        <v>INTERNAL</v>
      </c>
      <c r="G189" s="255" t="s">
        <v>979</v>
      </c>
      <c r="H189" s="256" t="s">
        <v>1146</v>
      </c>
      <c r="I189" s="31"/>
    </row>
    <row r="190" spans="3:9" ht="12" customHeight="1" x14ac:dyDescent="0.2">
      <c r="C190" s="13"/>
      <c r="D190" s="291"/>
      <c r="E190" s="254" t="s">
        <v>352</v>
      </c>
      <c r="F190" s="254" t="str">
        <f t="shared" si="45"/>
        <v>INTERNAL</v>
      </c>
      <c r="G190" s="255" t="s">
        <v>980</v>
      </c>
      <c r="H190" s="256" t="s">
        <v>1147</v>
      </c>
      <c r="I190" s="31"/>
    </row>
    <row r="191" spans="3:9" ht="12" customHeight="1" x14ac:dyDescent="0.2">
      <c r="C191" s="13"/>
      <c r="D191" s="291"/>
      <c r="E191" s="254" t="s">
        <v>352</v>
      </c>
      <c r="F191" s="254" t="str">
        <f t="shared" si="45"/>
        <v>INTERNAL</v>
      </c>
      <c r="G191" s="255"/>
      <c r="H191" s="256"/>
      <c r="I191" s="31"/>
    </row>
    <row r="192" spans="3:9" ht="12" customHeight="1" x14ac:dyDescent="0.2">
      <c r="C192" s="13"/>
      <c r="D192" s="291">
        <v>45</v>
      </c>
      <c r="E192" s="250" t="s">
        <v>353</v>
      </c>
      <c r="F192" s="251" t="str">
        <f>IF(OR(VLOOKUP(D192,'Services - NHC'!$D$10:$F$149,3,FALSE)="",VLOOKUP(D192,'Services - NHC'!$D$10:$F$149,3,FALSE)="[Select]"),"",VLOOKUP(D192,'Services - NHC'!$D$10:$F$149,3,FALSE))</f>
        <v>INTERNAL</v>
      </c>
      <c r="G192" s="252" t="s">
        <v>708</v>
      </c>
      <c r="H192" s="253" t="s">
        <v>709</v>
      </c>
      <c r="I192" s="31"/>
    </row>
    <row r="193" spans="3:9" ht="12" customHeight="1" x14ac:dyDescent="0.2">
      <c r="C193" s="13"/>
      <c r="D193" s="291"/>
      <c r="E193" s="254" t="s">
        <v>353</v>
      </c>
      <c r="F193" s="254" t="str">
        <f t="shared" ref="F193:F195" si="46">F192</f>
        <v>INTERNAL</v>
      </c>
      <c r="G193" s="255" t="s">
        <v>710</v>
      </c>
      <c r="H193" s="256" t="s">
        <v>711</v>
      </c>
      <c r="I193" s="31"/>
    </row>
    <row r="194" spans="3:9" ht="12" customHeight="1" x14ac:dyDescent="0.2">
      <c r="C194" s="13"/>
      <c r="D194" s="291"/>
      <c r="E194" s="254" t="s">
        <v>353</v>
      </c>
      <c r="F194" s="254" t="str">
        <f t="shared" si="46"/>
        <v>INTERNAL</v>
      </c>
      <c r="G194" s="255" t="s">
        <v>712</v>
      </c>
      <c r="H194" s="256" t="s">
        <v>713</v>
      </c>
      <c r="I194" s="31"/>
    </row>
    <row r="195" spans="3:9" ht="12" customHeight="1" x14ac:dyDescent="0.2">
      <c r="C195" s="13"/>
      <c r="D195" s="291"/>
      <c r="E195" s="254" t="s">
        <v>353</v>
      </c>
      <c r="F195" s="254" t="str">
        <f t="shared" si="46"/>
        <v>INTERNAL</v>
      </c>
      <c r="G195" s="255"/>
      <c r="H195" s="256"/>
      <c r="I195" s="31"/>
    </row>
    <row r="196" spans="3:9" ht="12" customHeight="1" x14ac:dyDescent="0.2">
      <c r="C196" s="13"/>
      <c r="D196" s="291">
        <v>46</v>
      </c>
      <c r="E196" s="250" t="s">
        <v>419</v>
      </c>
      <c r="F196" s="251" t="str">
        <f>IF(OR(VLOOKUP(D196,'Services - NHC'!$D$10:$F$149,3,FALSE)="",VLOOKUP(D196,'Services - NHC'!$D$10:$F$149,3,FALSE)="[Select]"),"",VLOOKUP(D196,'Services - NHC'!$D$10:$F$149,3,FALSE))</f>
        <v>MIXED</v>
      </c>
      <c r="G196" s="252" t="s">
        <v>765</v>
      </c>
      <c r="H196" s="253" t="s">
        <v>766</v>
      </c>
      <c r="I196" s="31"/>
    </row>
    <row r="197" spans="3:9" ht="12" customHeight="1" x14ac:dyDescent="0.2">
      <c r="C197" s="13"/>
      <c r="D197" s="291"/>
      <c r="E197" s="254" t="s">
        <v>419</v>
      </c>
      <c r="F197" s="254" t="str">
        <f t="shared" ref="F197:F201" si="47">F196</f>
        <v>MIXED</v>
      </c>
      <c r="G197" s="255" t="s">
        <v>767</v>
      </c>
      <c r="H197" s="256" t="s">
        <v>768</v>
      </c>
      <c r="I197" s="31"/>
    </row>
    <row r="198" spans="3:9" ht="12" customHeight="1" x14ac:dyDescent="0.2">
      <c r="C198" s="13"/>
      <c r="D198" s="291"/>
      <c r="E198" s="254" t="s">
        <v>419</v>
      </c>
      <c r="F198" s="254" t="str">
        <f t="shared" si="47"/>
        <v>MIXED</v>
      </c>
      <c r="G198" s="255" t="s">
        <v>769</v>
      </c>
      <c r="H198" s="256" t="s">
        <v>1154</v>
      </c>
      <c r="I198" s="31"/>
    </row>
    <row r="199" spans="3:9" ht="12" customHeight="1" x14ac:dyDescent="0.2">
      <c r="C199" s="13"/>
      <c r="D199" s="291"/>
      <c r="E199" s="254" t="s">
        <v>419</v>
      </c>
      <c r="F199" s="254" t="str">
        <f t="shared" si="47"/>
        <v>MIXED</v>
      </c>
      <c r="G199" s="255" t="s">
        <v>770</v>
      </c>
      <c r="H199" s="256" t="s">
        <v>1155</v>
      </c>
      <c r="I199" s="31"/>
    </row>
    <row r="200" spans="3:9" ht="12" customHeight="1" x14ac:dyDescent="0.2">
      <c r="C200" s="13"/>
      <c r="D200" s="291"/>
      <c r="E200" s="254" t="s">
        <v>419</v>
      </c>
      <c r="F200" s="254" t="str">
        <f t="shared" si="47"/>
        <v>MIXED</v>
      </c>
      <c r="G200" s="255" t="s">
        <v>772</v>
      </c>
      <c r="H200" s="255" t="s">
        <v>773</v>
      </c>
      <c r="I200" s="31"/>
    </row>
    <row r="201" spans="3:9" ht="12" customHeight="1" x14ac:dyDescent="0.2">
      <c r="C201" s="13"/>
      <c r="D201" s="291"/>
      <c r="E201" s="254" t="s">
        <v>419</v>
      </c>
      <c r="F201" s="254" t="str">
        <f t="shared" si="47"/>
        <v>MIXED</v>
      </c>
      <c r="G201" s="255"/>
      <c r="H201" s="256"/>
      <c r="I201" s="31"/>
    </row>
    <row r="202" spans="3:9" ht="63.75" x14ac:dyDescent="0.2">
      <c r="C202" s="13"/>
      <c r="D202" s="291">
        <v>47</v>
      </c>
      <c r="E202" s="250" t="s">
        <v>354</v>
      </c>
      <c r="F202" s="251" t="str">
        <f>IF(OR(VLOOKUP(D202,'Services - NHC'!$D$10:$F$149,3,FALSE)="",VLOOKUP(D202,'Services - NHC'!$D$10:$F$149,3,FALSE)="[Select]"),"",VLOOKUP(D202,'Services - NHC'!$D$10:$F$149,3,FALSE))</f>
        <v>INTERNAL</v>
      </c>
      <c r="G202" s="563" t="s">
        <v>846</v>
      </c>
      <c r="H202" s="253"/>
      <c r="I202" s="31"/>
    </row>
    <row r="203" spans="3:9" ht="12" customHeight="1" x14ac:dyDescent="0.2">
      <c r="C203" s="13"/>
      <c r="D203" s="291"/>
      <c r="E203" s="254" t="s">
        <v>354</v>
      </c>
      <c r="F203" s="254" t="str">
        <f t="shared" ref="F203" si="48">F202</f>
        <v>INTERNAL</v>
      </c>
      <c r="G203" s="255"/>
      <c r="H203" s="256"/>
      <c r="I203" s="31"/>
    </row>
    <row r="204" spans="3:9" ht="36" customHeight="1" x14ac:dyDescent="0.2">
      <c r="C204" s="13"/>
      <c r="D204" s="291">
        <v>48</v>
      </c>
      <c r="E204" s="250" t="s">
        <v>355</v>
      </c>
      <c r="F204" s="251" t="str">
        <f>IF(OR(VLOOKUP(D204,'Services - NHC'!$D$10:$F$149,3,FALSE)="",VLOOKUP(D204,'Services - NHC'!$D$10:$F$149,3,FALSE)="[Select]"),"",VLOOKUP(D204,'Services - NHC'!$D$10:$F$149,3,FALSE))</f>
        <v>EXTERNAL</v>
      </c>
      <c r="G204" s="252" t="s">
        <v>1016</v>
      </c>
      <c r="H204" s="253" t="s">
        <v>1017</v>
      </c>
      <c r="I204" s="31"/>
    </row>
    <row r="205" spans="3:9" ht="12" customHeight="1" x14ac:dyDescent="0.2">
      <c r="C205" s="13"/>
      <c r="D205" s="291"/>
      <c r="E205" s="254" t="s">
        <v>355</v>
      </c>
      <c r="F205" s="254" t="str">
        <f t="shared" ref="F205" si="49">F204</f>
        <v>EXTERNAL</v>
      </c>
      <c r="G205" s="255"/>
      <c r="H205" s="256"/>
      <c r="I205" s="31"/>
    </row>
    <row r="206" spans="3:9" ht="23.45" customHeight="1" x14ac:dyDescent="0.2">
      <c r="C206" s="13"/>
      <c r="D206" s="291">
        <v>49</v>
      </c>
      <c r="E206" s="250" t="s">
        <v>356</v>
      </c>
      <c r="F206" s="251" t="str">
        <f>IF(OR(VLOOKUP(D206,'Services - NHC'!$D$10:$F$149,3,FALSE)="",VLOOKUP(D206,'Services - NHC'!$D$10:$F$149,3,FALSE)="[Select]"),"",VLOOKUP(D206,'Services - NHC'!$D$10:$F$149,3,FALSE))</f>
        <v>EXTERNAL</v>
      </c>
      <c r="G206" s="252" t="s">
        <v>826</v>
      </c>
      <c r="H206" s="253" t="s">
        <v>827</v>
      </c>
      <c r="I206" s="31"/>
    </row>
    <row r="207" spans="3:9" ht="12" customHeight="1" x14ac:dyDescent="0.2">
      <c r="C207" s="13"/>
      <c r="D207" s="291"/>
      <c r="E207" s="254" t="s">
        <v>356</v>
      </c>
      <c r="F207" s="254" t="str">
        <f t="shared" ref="F207" si="50">F206</f>
        <v>EXTERNAL</v>
      </c>
      <c r="G207" s="493"/>
      <c r="H207" s="256"/>
      <c r="I207" s="31"/>
    </row>
    <row r="208" spans="3:9" x14ac:dyDescent="0.2">
      <c r="C208" s="13"/>
      <c r="D208" s="291">
        <v>50</v>
      </c>
      <c r="E208" s="250" t="s">
        <v>420</v>
      </c>
      <c r="F208" s="251" t="str">
        <f>IF(OR(VLOOKUP(D208,'Services - NHC'!$D$10:$F$149,3,FALSE)="",VLOOKUP(D208,'Services - NHC'!$D$10:$F$149,3,FALSE)="[Select]"),"",VLOOKUP(D208,'Services - NHC'!$D$10:$F$149,3,FALSE))</f>
        <v>EXTERNAL</v>
      </c>
      <c r="G208" s="519" t="s">
        <v>602</v>
      </c>
      <c r="H208" s="465" t="s">
        <v>750</v>
      </c>
      <c r="I208" s="31"/>
    </row>
    <row r="209" spans="3:9" ht="25.5" x14ac:dyDescent="0.2">
      <c r="C209" s="13"/>
      <c r="D209" s="291"/>
      <c r="E209" s="254" t="s">
        <v>420</v>
      </c>
      <c r="F209" s="254" t="str">
        <f t="shared" ref="F209:F212" si="51">F208</f>
        <v>EXTERNAL</v>
      </c>
      <c r="G209" s="520" t="s">
        <v>603</v>
      </c>
      <c r="H209" s="256" t="s">
        <v>604</v>
      </c>
      <c r="I209" s="31"/>
    </row>
    <row r="210" spans="3:9" ht="12" customHeight="1" x14ac:dyDescent="0.2">
      <c r="C210" s="13"/>
      <c r="D210" s="291"/>
      <c r="E210" s="254" t="s">
        <v>420</v>
      </c>
      <c r="F210" s="254" t="str">
        <f t="shared" si="51"/>
        <v>EXTERNAL</v>
      </c>
      <c r="G210" s="520" t="s">
        <v>605</v>
      </c>
      <c r="H210" s="256" t="s">
        <v>749</v>
      </c>
      <c r="I210" s="31"/>
    </row>
    <row r="211" spans="3:9" ht="12" customHeight="1" x14ac:dyDescent="0.2">
      <c r="C211" s="13"/>
      <c r="D211" s="291"/>
      <c r="E211" s="254" t="s">
        <v>420</v>
      </c>
      <c r="F211" s="254" t="str">
        <f t="shared" si="51"/>
        <v>EXTERNAL</v>
      </c>
      <c r="G211" s="520" t="s">
        <v>606</v>
      </c>
      <c r="H211" s="256" t="s">
        <v>607</v>
      </c>
      <c r="I211" s="31"/>
    </row>
    <row r="212" spans="3:9" ht="12" customHeight="1" x14ac:dyDescent="0.2">
      <c r="C212" s="13"/>
      <c r="D212" s="291"/>
      <c r="E212" s="254" t="s">
        <v>420</v>
      </c>
      <c r="F212" s="254" t="str">
        <f t="shared" si="51"/>
        <v>EXTERNAL</v>
      </c>
      <c r="G212" s="493"/>
      <c r="H212" s="256"/>
      <c r="I212" s="31"/>
    </row>
    <row r="213" spans="3:9" ht="12" customHeight="1" x14ac:dyDescent="0.2">
      <c r="C213" s="13"/>
      <c r="D213" s="291">
        <v>51</v>
      </c>
      <c r="E213" s="250" t="s">
        <v>357</v>
      </c>
      <c r="F213" s="251" t="str">
        <f>IF(OR(VLOOKUP(D213,'Services - NHC'!$D$10:$F$149,3,FALSE)="",VLOOKUP(D213,'Services - NHC'!$D$10:$F$149,3,FALSE)="[Select]"),"",VLOOKUP(D213,'Services - NHC'!$D$10:$F$149,3,FALSE))</f>
        <v>EXTERNAL</v>
      </c>
      <c r="G213" s="519" t="s">
        <v>608</v>
      </c>
      <c r="H213" s="253" t="s">
        <v>609</v>
      </c>
      <c r="I213" s="31"/>
    </row>
    <row r="214" spans="3:9" ht="12" customHeight="1" x14ac:dyDescent="0.2">
      <c r="C214" s="13"/>
      <c r="D214" s="291"/>
      <c r="E214" s="254" t="s">
        <v>357</v>
      </c>
      <c r="F214" s="254" t="str">
        <f t="shared" ref="F214:F218" si="52">F213</f>
        <v>EXTERNAL</v>
      </c>
      <c r="G214" s="520" t="s">
        <v>610</v>
      </c>
      <c r="H214" s="256" t="s">
        <v>611</v>
      </c>
      <c r="I214" s="31"/>
    </row>
    <row r="215" spans="3:9" ht="12" customHeight="1" x14ac:dyDescent="0.2">
      <c r="C215" s="13"/>
      <c r="D215" s="291"/>
      <c r="E215" s="254" t="s">
        <v>357</v>
      </c>
      <c r="F215" s="254" t="str">
        <f t="shared" si="52"/>
        <v>EXTERNAL</v>
      </c>
      <c r="G215" s="520" t="s">
        <v>612</v>
      </c>
      <c r="H215" s="256" t="s">
        <v>613</v>
      </c>
      <c r="I215" s="31"/>
    </row>
    <row r="216" spans="3:9" ht="12" customHeight="1" x14ac:dyDescent="0.2">
      <c r="C216" s="13"/>
      <c r="D216" s="291"/>
      <c r="E216" s="254" t="s">
        <v>357</v>
      </c>
      <c r="F216" s="254" t="str">
        <f t="shared" si="52"/>
        <v>EXTERNAL</v>
      </c>
      <c r="G216" s="520" t="s">
        <v>406</v>
      </c>
      <c r="H216" s="256" t="s">
        <v>614</v>
      </c>
      <c r="I216" s="31"/>
    </row>
    <row r="217" spans="3:9" ht="12" customHeight="1" x14ac:dyDescent="0.2">
      <c r="C217" s="13"/>
      <c r="D217" s="291"/>
      <c r="E217" s="254" t="s">
        <v>357</v>
      </c>
      <c r="F217" s="254" t="str">
        <f t="shared" si="52"/>
        <v>EXTERNAL</v>
      </c>
      <c r="G217" s="493" t="s">
        <v>615</v>
      </c>
      <c r="H217" s="256" t="s">
        <v>616</v>
      </c>
      <c r="I217" s="31"/>
    </row>
    <row r="218" spans="3:9" ht="12" customHeight="1" x14ac:dyDescent="0.2">
      <c r="C218" s="13"/>
      <c r="D218" s="291"/>
      <c r="E218" s="254" t="s">
        <v>357</v>
      </c>
      <c r="F218" s="254" t="str">
        <f t="shared" si="52"/>
        <v>EXTERNAL</v>
      </c>
      <c r="G218" s="255"/>
      <c r="H218" s="256"/>
      <c r="I218" s="31"/>
    </row>
    <row r="219" spans="3:9" ht="39.75" customHeight="1" x14ac:dyDescent="0.2">
      <c r="C219" s="13"/>
      <c r="D219" s="291">
        <v>52</v>
      </c>
      <c r="E219" s="250" t="s">
        <v>358</v>
      </c>
      <c r="F219" s="251" t="str">
        <f>IF(OR(VLOOKUP(D219,'Services - NHC'!$D$10:$F$149,3,FALSE)="",VLOOKUP(D219,'Services - NHC'!$D$10:$F$149,3,FALSE)="[Select]"),"",VLOOKUP(D219,'Services - NHC'!$D$10:$F$149,3,FALSE))</f>
        <v>INTERNAL</v>
      </c>
      <c r="G219" s="255" t="s">
        <v>1124</v>
      </c>
      <c r="H219" s="256" t="s">
        <v>1125</v>
      </c>
      <c r="I219" s="31"/>
    </row>
    <row r="220" spans="3:9" ht="12" customHeight="1" x14ac:dyDescent="0.2">
      <c r="C220" s="13"/>
      <c r="D220" s="291"/>
      <c r="E220" s="254" t="s">
        <v>358</v>
      </c>
      <c r="F220" s="254" t="str">
        <f t="shared" ref="F220" si="53">F219</f>
        <v>INTERNAL</v>
      </c>
      <c r="G220" s="493"/>
      <c r="H220" s="256"/>
      <c r="I220" s="31"/>
    </row>
    <row r="221" spans="3:9" ht="32.1" customHeight="1" x14ac:dyDescent="0.2">
      <c r="C221" s="13"/>
      <c r="D221" s="291">
        <v>53</v>
      </c>
      <c r="E221" s="250" t="s">
        <v>359</v>
      </c>
      <c r="F221" s="251" t="str">
        <f>IF(OR(VLOOKUP(D221,'Services - NHC'!$D$10:$F$149,3,FALSE)="",VLOOKUP(D221,'Services - NHC'!$D$10:$F$149,3,FALSE)="[Select]"),"",VLOOKUP(D221,'Services - NHC'!$D$10:$F$149,3,FALSE))</f>
        <v>EXTERNAL</v>
      </c>
      <c r="G221" s="565" t="s">
        <v>938</v>
      </c>
      <c r="H221" s="567" t="s">
        <v>961</v>
      </c>
      <c r="I221" s="31"/>
    </row>
    <row r="222" spans="3:9" ht="32.25" customHeight="1" x14ac:dyDescent="0.2">
      <c r="C222" s="13"/>
      <c r="D222" s="291"/>
      <c r="E222" s="254" t="s">
        <v>359</v>
      </c>
      <c r="F222" s="254" t="str">
        <f t="shared" ref="F222:F225" si="54">F221</f>
        <v>EXTERNAL</v>
      </c>
      <c r="G222" s="255" t="s">
        <v>939</v>
      </c>
      <c r="H222" s="464" t="s">
        <v>962</v>
      </c>
      <c r="I222" s="31"/>
    </row>
    <row r="223" spans="3:9" ht="12" customHeight="1" x14ac:dyDescent="0.2">
      <c r="C223" s="13"/>
      <c r="D223" s="291"/>
      <c r="E223" s="254" t="s">
        <v>359</v>
      </c>
      <c r="F223" s="254" t="str">
        <f t="shared" si="54"/>
        <v>EXTERNAL</v>
      </c>
      <c r="G223" s="255" t="s">
        <v>940</v>
      </c>
      <c r="H223" s="464" t="s">
        <v>963</v>
      </c>
      <c r="I223" s="31"/>
    </row>
    <row r="224" spans="3:9" ht="12" customHeight="1" x14ac:dyDescent="0.2">
      <c r="C224" s="13"/>
      <c r="D224" s="291"/>
      <c r="E224" s="254" t="s">
        <v>359</v>
      </c>
      <c r="F224" s="254" t="str">
        <f t="shared" si="54"/>
        <v>EXTERNAL</v>
      </c>
      <c r="G224" s="255" t="s">
        <v>941</v>
      </c>
      <c r="H224" s="464" t="s">
        <v>964</v>
      </c>
      <c r="I224" s="31"/>
    </row>
    <row r="225" spans="3:9" ht="12" customHeight="1" x14ac:dyDescent="0.2">
      <c r="C225" s="13"/>
      <c r="D225" s="291"/>
      <c r="E225" s="254" t="s">
        <v>359</v>
      </c>
      <c r="F225" s="254" t="str">
        <f t="shared" si="54"/>
        <v>EXTERNAL</v>
      </c>
      <c r="G225" s="255"/>
      <c r="H225" s="256"/>
      <c r="I225" s="31"/>
    </row>
    <row r="226" spans="3:9" ht="12" customHeight="1" x14ac:dyDescent="0.2">
      <c r="C226" s="13"/>
      <c r="D226" s="291">
        <v>54</v>
      </c>
      <c r="E226" s="250" t="s">
        <v>360</v>
      </c>
      <c r="F226" s="251" t="str">
        <f>IF(OR(VLOOKUP(D226,'Services - NHC'!$D$10:$F$149,3,FALSE)="",VLOOKUP(D226,'Services - NHC'!$D$10:$F$149,3,FALSE)="[Select]"),"",VLOOKUP(D226,'Services - NHC'!$D$10:$F$149,3,FALSE))</f>
        <v>EXTERNAL</v>
      </c>
      <c r="G226" s="255" t="s">
        <v>1054</v>
      </c>
      <c r="H226" s="464" t="s">
        <v>1053</v>
      </c>
      <c r="I226" s="31"/>
    </row>
    <row r="227" spans="3:9" ht="12" customHeight="1" x14ac:dyDescent="0.2">
      <c r="C227" s="13"/>
      <c r="D227" s="291"/>
      <c r="E227" s="254" t="s">
        <v>360</v>
      </c>
      <c r="F227" s="254" t="str">
        <f t="shared" ref="F227:F233" si="55">F226</f>
        <v>EXTERNAL</v>
      </c>
      <c r="G227" s="255" t="s">
        <v>1055</v>
      </c>
      <c r="H227" s="256" t="s">
        <v>1053</v>
      </c>
      <c r="I227" s="31"/>
    </row>
    <row r="228" spans="3:9" x14ac:dyDescent="0.2">
      <c r="C228" s="13"/>
      <c r="D228" s="291"/>
      <c r="E228" s="254" t="s">
        <v>360</v>
      </c>
      <c r="F228" s="254" t="str">
        <f t="shared" si="55"/>
        <v>EXTERNAL</v>
      </c>
      <c r="G228" s="569" t="s">
        <v>1024</v>
      </c>
      <c r="H228" s="256" t="s">
        <v>1025</v>
      </c>
      <c r="I228" s="31"/>
    </row>
    <row r="229" spans="3:9" ht="12" customHeight="1" x14ac:dyDescent="0.2">
      <c r="C229" s="13"/>
      <c r="D229" s="291"/>
      <c r="E229" s="254" t="s">
        <v>360</v>
      </c>
      <c r="F229" s="254" t="str">
        <f t="shared" si="55"/>
        <v>EXTERNAL</v>
      </c>
      <c r="G229" s="569" t="s">
        <v>1026</v>
      </c>
      <c r="H229" s="256" t="s">
        <v>1027</v>
      </c>
      <c r="I229" s="31"/>
    </row>
    <row r="230" spans="3:9" ht="12" customHeight="1" x14ac:dyDescent="0.2">
      <c r="C230" s="13"/>
      <c r="D230" s="291"/>
      <c r="E230" s="254" t="s">
        <v>360</v>
      </c>
      <c r="F230" s="254" t="str">
        <f t="shared" si="55"/>
        <v>EXTERNAL</v>
      </c>
      <c r="G230" s="569" t="s">
        <v>1028</v>
      </c>
      <c r="H230" s="256" t="s">
        <v>1029</v>
      </c>
      <c r="I230" s="31"/>
    </row>
    <row r="231" spans="3:9" ht="12" customHeight="1" x14ac:dyDescent="0.2">
      <c r="C231" s="13"/>
      <c r="D231" s="291"/>
      <c r="E231" s="254" t="s">
        <v>360</v>
      </c>
      <c r="F231" s="254" t="str">
        <f t="shared" si="55"/>
        <v>EXTERNAL</v>
      </c>
      <c r="G231" s="538" t="s">
        <v>1057</v>
      </c>
      <c r="H231" s="256" t="s">
        <v>1056</v>
      </c>
      <c r="I231" s="31"/>
    </row>
    <row r="232" spans="3:9" ht="12" customHeight="1" x14ac:dyDescent="0.2">
      <c r="C232" s="13"/>
      <c r="D232" s="291"/>
      <c r="E232" s="254" t="s">
        <v>360</v>
      </c>
      <c r="F232" s="254" t="str">
        <f t="shared" si="55"/>
        <v>EXTERNAL</v>
      </c>
      <c r="G232" s="538" t="s">
        <v>1058</v>
      </c>
      <c r="H232" s="256" t="s">
        <v>1059</v>
      </c>
      <c r="I232" s="31"/>
    </row>
    <row r="233" spans="3:9" ht="12" customHeight="1" x14ac:dyDescent="0.2">
      <c r="C233" s="13"/>
      <c r="D233" s="291"/>
      <c r="E233" s="254" t="s">
        <v>360</v>
      </c>
      <c r="F233" s="254" t="str">
        <f t="shared" si="55"/>
        <v>EXTERNAL</v>
      </c>
      <c r="G233" s="255"/>
      <c r="H233" s="256"/>
      <c r="I233" s="31"/>
    </row>
    <row r="234" spans="3:9" ht="25.5" x14ac:dyDescent="0.2">
      <c r="C234" s="13"/>
      <c r="D234" s="291">
        <v>55</v>
      </c>
      <c r="E234" s="250" t="s">
        <v>571</v>
      </c>
      <c r="F234" s="251" t="str">
        <f>IF(OR(VLOOKUP(D234,'Services - NHC'!$D$10:$F$149,3,FALSE)="",VLOOKUP(D234,'Services - NHC'!$D$10:$F$149,3,FALSE)="[Select]"),"",VLOOKUP(D234,'Services - NHC'!$D$10:$F$149,3,FALSE))</f>
        <v>INTERNAL</v>
      </c>
      <c r="G234" s="255" t="s">
        <v>572</v>
      </c>
      <c r="H234" s="253" t="s">
        <v>1062</v>
      </c>
      <c r="I234" s="31"/>
    </row>
    <row r="235" spans="3:9" ht="12" customHeight="1" x14ac:dyDescent="0.2">
      <c r="C235" s="13"/>
      <c r="D235" s="291"/>
      <c r="E235" s="254" t="s">
        <v>421</v>
      </c>
      <c r="F235" s="254" t="str">
        <f t="shared" ref="F235" si="56">F234</f>
        <v>INTERNAL</v>
      </c>
      <c r="G235" s="466"/>
      <c r="H235" s="256"/>
      <c r="I235" s="31"/>
    </row>
    <row r="236" spans="3:9" ht="37.5" customHeight="1" x14ac:dyDescent="0.2">
      <c r="C236" s="13"/>
      <c r="D236" s="291">
        <v>56</v>
      </c>
      <c r="E236" s="250" t="s">
        <v>441</v>
      </c>
      <c r="F236" s="251" t="str">
        <f>IF(OR(VLOOKUP(D236,'Services - NHC'!$D$10:$F$149,3,FALSE)="",VLOOKUP(D236,'Services - NHC'!$D$10:$F$149,3,FALSE)="[Select]"),"",VLOOKUP(D236,'Services - NHC'!$D$10:$F$149,3,FALSE))</f>
        <v>INTERNAL</v>
      </c>
      <c r="G236" s="465" t="s">
        <v>1033</v>
      </c>
      <c r="H236" s="253"/>
      <c r="I236" s="31"/>
    </row>
    <row r="237" spans="3:9" ht="12" customHeight="1" x14ac:dyDescent="0.2">
      <c r="C237" s="13"/>
      <c r="D237" s="291"/>
      <c r="E237" s="254" t="s">
        <v>441</v>
      </c>
      <c r="F237" s="254" t="str">
        <f t="shared" ref="F237" si="57">F236</f>
        <v>INTERNAL</v>
      </c>
      <c r="G237" s="255"/>
      <c r="H237" s="256"/>
      <c r="I237" s="31"/>
    </row>
    <row r="238" spans="3:9" ht="12" customHeight="1" x14ac:dyDescent="0.2">
      <c r="C238" s="13"/>
      <c r="D238" s="291">
        <v>57</v>
      </c>
      <c r="E238" s="250" t="s">
        <v>422</v>
      </c>
      <c r="F238" s="251" t="str">
        <f>IF(OR(VLOOKUP(D238,'Services - NHC'!$D$10:$F$149,3,FALSE)="",VLOOKUP(D238,'Services - NHC'!$D$10:$F$149,3,FALSE)="[Select]"),"",VLOOKUP(D238,'Services - NHC'!$D$10:$F$149,3,FALSE))</f>
        <v>EXTERNAL</v>
      </c>
      <c r="G238" s="252" t="s">
        <v>997</v>
      </c>
      <c r="H238" s="562" t="s">
        <v>998</v>
      </c>
      <c r="I238" s="31"/>
    </row>
    <row r="239" spans="3:9" ht="12" customHeight="1" x14ac:dyDescent="0.2">
      <c r="C239" s="13"/>
      <c r="D239" s="291"/>
      <c r="E239" s="254" t="s">
        <v>422</v>
      </c>
      <c r="F239" s="254" t="str">
        <f t="shared" ref="F239:F246" si="58">F238</f>
        <v>EXTERNAL</v>
      </c>
      <c r="G239" s="512" t="s">
        <v>693</v>
      </c>
      <c r="H239" s="464" t="s">
        <v>1007</v>
      </c>
      <c r="I239" s="31"/>
    </row>
    <row r="240" spans="3:9" ht="12" customHeight="1" x14ac:dyDescent="0.2">
      <c r="C240" s="13"/>
      <c r="D240" s="291"/>
      <c r="E240" s="254" t="s">
        <v>422</v>
      </c>
      <c r="F240" s="254" t="str">
        <f t="shared" si="58"/>
        <v>EXTERNAL</v>
      </c>
      <c r="G240" s="512" t="s">
        <v>694</v>
      </c>
      <c r="H240" s="561" t="s">
        <v>1008</v>
      </c>
      <c r="I240" s="31"/>
    </row>
    <row r="241" spans="3:9" ht="12" customHeight="1" x14ac:dyDescent="0.2">
      <c r="C241" s="13"/>
      <c r="D241" s="291"/>
      <c r="E241" s="254" t="s">
        <v>422</v>
      </c>
      <c r="F241" s="254" t="str">
        <f t="shared" si="58"/>
        <v>EXTERNAL</v>
      </c>
      <c r="G241" s="512" t="s">
        <v>695</v>
      </c>
      <c r="H241" s="561" t="s">
        <v>1009</v>
      </c>
      <c r="I241" s="31"/>
    </row>
    <row r="242" spans="3:9" ht="12" customHeight="1" x14ac:dyDescent="0.2">
      <c r="C242" s="13"/>
      <c r="D242" s="291"/>
      <c r="E242" s="254" t="s">
        <v>422</v>
      </c>
      <c r="F242" s="254" t="str">
        <f t="shared" si="58"/>
        <v>EXTERNAL</v>
      </c>
      <c r="G242" s="512" t="s">
        <v>696</v>
      </c>
      <c r="H242" s="561" t="s">
        <v>999</v>
      </c>
      <c r="I242" s="31"/>
    </row>
    <row r="243" spans="3:9" ht="12" customHeight="1" x14ac:dyDescent="0.2">
      <c r="C243" s="13"/>
      <c r="D243" s="291"/>
      <c r="E243" s="254" t="s">
        <v>422</v>
      </c>
      <c r="F243" s="254" t="str">
        <f t="shared" si="58"/>
        <v>EXTERNAL</v>
      </c>
      <c r="G243" s="512" t="s">
        <v>697</v>
      </c>
      <c r="H243" s="561" t="s">
        <v>1000</v>
      </c>
      <c r="I243" s="31"/>
    </row>
    <row r="244" spans="3:9" ht="12" customHeight="1" x14ac:dyDescent="0.2">
      <c r="C244" s="13"/>
      <c r="D244" s="291"/>
      <c r="E244" s="254" t="s">
        <v>422</v>
      </c>
      <c r="F244" s="254" t="str">
        <f t="shared" si="58"/>
        <v>EXTERNAL</v>
      </c>
      <c r="G244" s="512" t="s">
        <v>698</v>
      </c>
      <c r="H244" s="561" t="s">
        <v>1001</v>
      </c>
      <c r="I244" s="31"/>
    </row>
    <row r="245" spans="3:9" ht="12" customHeight="1" x14ac:dyDescent="0.2">
      <c r="C245" s="13"/>
      <c r="D245" s="291"/>
      <c r="E245" s="254" t="s">
        <v>422</v>
      </c>
      <c r="F245" s="254" t="str">
        <f t="shared" si="58"/>
        <v>EXTERNAL</v>
      </c>
      <c r="G245" s="512" t="s">
        <v>699</v>
      </c>
      <c r="H245" s="561" t="s">
        <v>1002</v>
      </c>
      <c r="I245" s="31"/>
    </row>
    <row r="246" spans="3:9" ht="12" customHeight="1" x14ac:dyDescent="0.2">
      <c r="C246" s="13"/>
      <c r="D246" s="291"/>
      <c r="E246" s="254" t="s">
        <v>422</v>
      </c>
      <c r="F246" s="254" t="str">
        <f t="shared" si="58"/>
        <v>EXTERNAL</v>
      </c>
      <c r="G246" s="512" t="s">
        <v>700</v>
      </c>
      <c r="H246" s="561" t="s">
        <v>1003</v>
      </c>
      <c r="I246" s="31"/>
    </row>
    <row r="247" spans="3:9" ht="12" customHeight="1" x14ac:dyDescent="0.2">
      <c r="C247" s="13"/>
      <c r="D247" s="291"/>
      <c r="E247" s="254"/>
      <c r="F247" s="254"/>
      <c r="G247" s="512" t="s">
        <v>701</v>
      </c>
      <c r="H247" s="561" t="s">
        <v>1004</v>
      </c>
      <c r="I247" s="31" t="s">
        <v>702</v>
      </c>
    </row>
    <row r="248" spans="3:9" ht="12" customHeight="1" x14ac:dyDescent="0.2">
      <c r="C248" s="13"/>
      <c r="D248" s="291"/>
      <c r="E248" s="254"/>
      <c r="F248" s="254"/>
      <c r="G248" s="255" t="s">
        <v>1005</v>
      </c>
      <c r="H248" s="561" t="s">
        <v>1006</v>
      </c>
      <c r="I248" s="31"/>
    </row>
    <row r="249" spans="3:9" ht="12" customHeight="1" x14ac:dyDescent="0.2">
      <c r="C249" s="13"/>
      <c r="D249" s="291"/>
      <c r="E249" s="254"/>
      <c r="F249" s="254"/>
      <c r="G249" s="570" t="s">
        <v>970</v>
      </c>
      <c r="H249" s="561" t="s">
        <v>971</v>
      </c>
      <c r="I249" s="31"/>
    </row>
    <row r="250" spans="3:9" ht="25.5" customHeight="1" x14ac:dyDescent="0.2">
      <c r="C250" s="13"/>
      <c r="D250" s="291"/>
      <c r="E250" s="254"/>
      <c r="F250" s="254"/>
      <c r="G250" s="571" t="s">
        <v>972</v>
      </c>
      <c r="H250" s="561" t="s">
        <v>974</v>
      </c>
      <c r="I250" s="31"/>
    </row>
    <row r="251" spans="3:9" ht="33.75" customHeight="1" x14ac:dyDescent="0.2">
      <c r="C251" s="13"/>
      <c r="D251" s="291"/>
      <c r="E251" s="254"/>
      <c r="F251" s="254"/>
      <c r="G251" s="571" t="s">
        <v>973</v>
      </c>
      <c r="H251" s="561" t="s">
        <v>975</v>
      </c>
      <c r="I251" s="31"/>
    </row>
    <row r="252" spans="3:9" ht="31.5" customHeight="1" x14ac:dyDescent="0.2">
      <c r="C252" s="13"/>
      <c r="D252" s="291"/>
      <c r="E252" s="254"/>
      <c r="F252" s="254"/>
      <c r="G252" s="255" t="s">
        <v>1101</v>
      </c>
      <c r="H252" s="464" t="s">
        <v>1102</v>
      </c>
      <c r="I252" s="31"/>
    </row>
    <row r="253" spans="3:9" ht="18.75" customHeight="1" x14ac:dyDescent="0.2">
      <c r="C253" s="13"/>
      <c r="D253" s="291"/>
      <c r="E253" s="254" t="s">
        <v>422</v>
      </c>
      <c r="F253" s="254" t="str">
        <f>F246</f>
        <v>EXTERNAL</v>
      </c>
      <c r="G253" s="255"/>
      <c r="H253" s="514"/>
      <c r="I253" s="31"/>
    </row>
    <row r="254" spans="3:9" ht="12" customHeight="1" x14ac:dyDescent="0.2">
      <c r="C254" s="13"/>
      <c r="D254" s="291">
        <v>58</v>
      </c>
      <c r="E254" s="250" t="s">
        <v>361</v>
      </c>
      <c r="F254" s="251" t="str">
        <f>IF(OR(VLOOKUP(D254,'Services - NHC'!$D$10:$F$149,3,FALSE)="",VLOOKUP(D254,'Services - NHC'!$D$10:$F$149,3,FALSE)="[Select]"),"",VLOOKUP(D254,'Services - NHC'!$D$10:$F$149,3,FALSE))</f>
        <v>INTERNAL</v>
      </c>
      <c r="G254" s="252" t="s">
        <v>765</v>
      </c>
      <c r="H254" s="253" t="s">
        <v>774</v>
      </c>
      <c r="I254" s="31"/>
    </row>
    <row r="255" spans="3:9" x14ac:dyDescent="0.2">
      <c r="C255" s="13"/>
      <c r="D255" s="291"/>
      <c r="E255" s="254" t="s">
        <v>361</v>
      </c>
      <c r="F255" s="254" t="str">
        <f t="shared" ref="F255:F258" si="59">F254</f>
        <v>INTERNAL</v>
      </c>
      <c r="G255" s="255" t="s">
        <v>767</v>
      </c>
      <c r="H255" s="464" t="s">
        <v>775</v>
      </c>
      <c r="I255" s="31"/>
    </row>
    <row r="256" spans="3:9" x14ac:dyDescent="0.2">
      <c r="C256" s="13"/>
      <c r="D256" s="291"/>
      <c r="E256" s="254" t="s">
        <v>361</v>
      </c>
      <c r="F256" s="254" t="str">
        <f t="shared" si="59"/>
        <v>INTERNAL</v>
      </c>
      <c r="G256" s="255" t="s">
        <v>770</v>
      </c>
      <c r="H256" s="464" t="s">
        <v>771</v>
      </c>
      <c r="I256" s="31"/>
    </row>
    <row r="257" spans="3:9" ht="12" customHeight="1" x14ac:dyDescent="0.2">
      <c r="C257" s="13"/>
      <c r="D257" s="291"/>
      <c r="E257" s="254" t="s">
        <v>361</v>
      </c>
      <c r="F257" s="254" t="str">
        <f t="shared" si="59"/>
        <v>INTERNAL</v>
      </c>
      <c r="G257" s="255" t="s">
        <v>772</v>
      </c>
      <c r="H257" s="256" t="s">
        <v>776</v>
      </c>
      <c r="I257" s="31"/>
    </row>
    <row r="258" spans="3:9" ht="12" customHeight="1" x14ac:dyDescent="0.2">
      <c r="C258" s="13"/>
      <c r="D258" s="291"/>
      <c r="E258" s="254" t="s">
        <v>361</v>
      </c>
      <c r="F258" s="254" t="str">
        <f t="shared" si="59"/>
        <v>INTERNAL</v>
      </c>
      <c r="G258" s="255"/>
      <c r="H258" s="256"/>
      <c r="I258" s="31"/>
    </row>
    <row r="259" spans="3:9" x14ac:dyDescent="0.2">
      <c r="C259" s="13"/>
      <c r="D259" s="291">
        <v>59</v>
      </c>
      <c r="E259" s="250" t="s">
        <v>362</v>
      </c>
      <c r="F259" s="251" t="str">
        <f>IF(OR(VLOOKUP(D259,'Services - NHC'!$D$10:$F$149,3,FALSE)="",VLOOKUP(D259,'Services - NHC'!$D$10:$F$149,3,FALSE)="[Select]"),"",VLOOKUP(D259,'Services - NHC'!$D$10:$F$149,3,FALSE))</f>
        <v>INTERNAL</v>
      </c>
      <c r="G259" s="252" t="s">
        <v>981</v>
      </c>
      <c r="H259" s="253" t="s">
        <v>607</v>
      </c>
      <c r="I259" s="31"/>
    </row>
    <row r="260" spans="3:9" x14ac:dyDescent="0.2">
      <c r="C260" s="13"/>
      <c r="D260" s="291"/>
      <c r="E260" s="254" t="s">
        <v>362</v>
      </c>
      <c r="F260" s="254" t="str">
        <f t="shared" ref="F260:F267" si="60">F259</f>
        <v>INTERNAL</v>
      </c>
      <c r="G260" s="255" t="s">
        <v>1120</v>
      </c>
      <c r="H260" s="464" t="s">
        <v>982</v>
      </c>
      <c r="I260" s="31"/>
    </row>
    <row r="261" spans="3:9" x14ac:dyDescent="0.2">
      <c r="C261" s="13"/>
      <c r="D261" s="291"/>
      <c r="E261" s="254" t="s">
        <v>362</v>
      </c>
      <c r="F261" s="254" t="str">
        <f t="shared" si="60"/>
        <v>INTERNAL</v>
      </c>
      <c r="G261" s="255" t="s">
        <v>1121</v>
      </c>
      <c r="H261" s="464" t="s">
        <v>985</v>
      </c>
      <c r="I261" s="31"/>
    </row>
    <row r="262" spans="3:9" x14ac:dyDescent="0.2">
      <c r="C262" s="13"/>
      <c r="D262" s="291"/>
      <c r="E262" s="254" t="s">
        <v>362</v>
      </c>
      <c r="F262" s="254" t="str">
        <f t="shared" si="60"/>
        <v>INTERNAL</v>
      </c>
      <c r="G262" s="255" t="s">
        <v>983</v>
      </c>
      <c r="H262" s="256" t="s">
        <v>984</v>
      </c>
      <c r="I262" s="31"/>
    </row>
    <row r="263" spans="3:9" ht="12" customHeight="1" x14ac:dyDescent="0.2">
      <c r="C263" s="13"/>
      <c r="D263" s="291"/>
      <c r="E263" s="254" t="s">
        <v>362</v>
      </c>
      <c r="F263" s="254" t="str">
        <f t="shared" si="60"/>
        <v>INTERNAL</v>
      </c>
      <c r="G263" s="570" t="s">
        <v>737</v>
      </c>
      <c r="H263" s="256" t="s">
        <v>739</v>
      </c>
      <c r="I263" s="31"/>
    </row>
    <row r="264" spans="3:9" ht="12" customHeight="1" x14ac:dyDescent="0.2">
      <c r="C264" s="13"/>
      <c r="D264" s="291"/>
      <c r="E264" s="254" t="s">
        <v>362</v>
      </c>
      <c r="F264" s="254" t="str">
        <f t="shared" si="60"/>
        <v>INTERNAL</v>
      </c>
      <c r="G264" s="570" t="s">
        <v>738</v>
      </c>
      <c r="H264" s="256" t="s">
        <v>986</v>
      </c>
      <c r="I264" s="31"/>
    </row>
    <row r="265" spans="3:9" ht="12" customHeight="1" x14ac:dyDescent="0.2">
      <c r="C265" s="13"/>
      <c r="D265" s="291"/>
      <c r="E265" s="254" t="s">
        <v>362</v>
      </c>
      <c r="F265" s="254" t="str">
        <f t="shared" si="60"/>
        <v>INTERNAL</v>
      </c>
      <c r="G265" s="573" t="s">
        <v>987</v>
      </c>
      <c r="H265" s="256" t="s">
        <v>739</v>
      </c>
      <c r="I265" s="31"/>
    </row>
    <row r="266" spans="3:9" ht="25.5" x14ac:dyDescent="0.2">
      <c r="C266" s="13"/>
      <c r="D266" s="291"/>
      <c r="E266" s="254" t="s">
        <v>362</v>
      </c>
      <c r="F266" s="254" t="str">
        <f t="shared" si="60"/>
        <v>INTERNAL</v>
      </c>
      <c r="G266" s="574" t="s">
        <v>1123</v>
      </c>
      <c r="H266" s="256" t="s">
        <v>740</v>
      </c>
      <c r="I266" s="31"/>
    </row>
    <row r="267" spans="3:9" x14ac:dyDescent="0.2">
      <c r="C267" s="13"/>
      <c r="D267" s="291"/>
      <c r="E267" s="254" t="s">
        <v>362</v>
      </c>
      <c r="F267" s="254" t="str">
        <f t="shared" si="60"/>
        <v>INTERNAL</v>
      </c>
      <c r="G267" s="573" t="s">
        <v>1122</v>
      </c>
      <c r="H267" s="256" t="s">
        <v>740</v>
      </c>
      <c r="I267" s="31"/>
    </row>
    <row r="268" spans="3:9" x14ac:dyDescent="0.2">
      <c r="C268" s="13"/>
      <c r="D268" s="291"/>
      <c r="E268" s="254"/>
      <c r="F268" s="254"/>
      <c r="G268" s="521"/>
      <c r="H268" s="256"/>
      <c r="I268" s="31"/>
    </row>
    <row r="269" spans="3:9" ht="51" x14ac:dyDescent="0.2">
      <c r="C269" s="13"/>
      <c r="D269" s="291">
        <v>60</v>
      </c>
      <c r="E269" s="250" t="s">
        <v>423</v>
      </c>
      <c r="F269" s="251" t="str">
        <f>IF(OR(VLOOKUP(D269,'Services - NHC'!$D$10:$F$149,3,FALSE)="",VLOOKUP(D269,'Services - NHC'!$D$10:$F$149,3,FALSE)="[Select]"),"",VLOOKUP(D269,'Services - NHC'!$D$10:$F$149,3,FALSE))</f>
        <v>INTERNAL</v>
      </c>
      <c r="G269" s="564" t="s">
        <v>847</v>
      </c>
      <c r="H269" s="253"/>
      <c r="I269" s="31"/>
    </row>
    <row r="270" spans="3:9" ht="12" customHeight="1" x14ac:dyDescent="0.2">
      <c r="C270" s="13"/>
      <c r="D270" s="291"/>
      <c r="E270" s="254" t="s">
        <v>423</v>
      </c>
      <c r="F270" s="254" t="str">
        <f t="shared" ref="F270" si="61">F269</f>
        <v>INTERNAL</v>
      </c>
      <c r="G270" s="255"/>
      <c r="H270" s="256"/>
      <c r="I270" s="31"/>
    </row>
    <row r="271" spans="3:9" ht="12" customHeight="1" x14ac:dyDescent="0.2">
      <c r="C271" s="13"/>
      <c r="D271" s="291">
        <v>61</v>
      </c>
      <c r="E271" s="250" t="s">
        <v>363</v>
      </c>
      <c r="F271" s="251" t="str">
        <f>IF(OR(VLOOKUP(D271,'Services - NHC'!$D$10:$F$149,3,FALSE)="",VLOOKUP(D271,'Services - NHC'!$D$10:$F$149,3,FALSE)="[Select]"),"",VLOOKUP(D271,'Services - NHC'!$D$10:$F$149,3,FALSE))</f>
        <v>EXTERNAL</v>
      </c>
      <c r="G271" s="255" t="s">
        <v>1112</v>
      </c>
      <c r="H271" s="464" t="s">
        <v>1113</v>
      </c>
      <c r="I271" s="31"/>
    </row>
    <row r="272" spans="3:9" ht="12" customHeight="1" x14ac:dyDescent="0.2">
      <c r="C272" s="13"/>
      <c r="D272" s="291"/>
      <c r="E272" s="254" t="s">
        <v>363</v>
      </c>
      <c r="F272" s="254" t="str">
        <f t="shared" ref="F272:F276" si="62">F271</f>
        <v>EXTERNAL</v>
      </c>
      <c r="G272" s="255" t="s">
        <v>1114</v>
      </c>
      <c r="H272" s="464" t="s">
        <v>1115</v>
      </c>
      <c r="I272" s="31"/>
    </row>
    <row r="273" spans="3:9" ht="12" customHeight="1" x14ac:dyDescent="0.2">
      <c r="C273" s="13"/>
      <c r="D273" s="291"/>
      <c r="E273" s="254" t="s">
        <v>363</v>
      </c>
      <c r="F273" s="254" t="str">
        <f t="shared" si="62"/>
        <v>EXTERNAL</v>
      </c>
      <c r="G273" s="255" t="s">
        <v>1116</v>
      </c>
      <c r="H273" s="464" t="s">
        <v>1115</v>
      </c>
      <c r="I273" s="31"/>
    </row>
    <row r="274" spans="3:9" ht="12" customHeight="1" x14ac:dyDescent="0.2">
      <c r="C274" s="13"/>
      <c r="D274" s="291"/>
      <c r="E274" s="254" t="s">
        <v>363</v>
      </c>
      <c r="F274" s="254" t="str">
        <f t="shared" si="62"/>
        <v>EXTERNAL</v>
      </c>
      <c r="G274" s="255" t="s">
        <v>1117</v>
      </c>
      <c r="H274" s="464" t="s">
        <v>1115</v>
      </c>
      <c r="I274" s="31"/>
    </row>
    <row r="275" spans="3:9" ht="12" customHeight="1" x14ac:dyDescent="0.2">
      <c r="C275" s="13"/>
      <c r="D275" s="291"/>
      <c r="E275" s="254" t="s">
        <v>363</v>
      </c>
      <c r="F275" s="254" t="str">
        <f t="shared" si="62"/>
        <v>EXTERNAL</v>
      </c>
      <c r="G275" s="255" t="s">
        <v>1118</v>
      </c>
      <c r="H275" s="464" t="s">
        <v>1115</v>
      </c>
      <c r="I275" s="31"/>
    </row>
    <row r="276" spans="3:9" ht="12" customHeight="1" x14ac:dyDescent="0.2">
      <c r="C276" s="13"/>
      <c r="D276" s="291"/>
      <c r="E276" s="254" t="s">
        <v>363</v>
      </c>
      <c r="F276" s="254" t="str">
        <f t="shared" si="62"/>
        <v>EXTERNAL</v>
      </c>
      <c r="G276" s="255"/>
      <c r="H276" s="256"/>
      <c r="I276" s="31"/>
    </row>
    <row r="277" spans="3:9" ht="51" x14ac:dyDescent="0.2">
      <c r="C277" s="13"/>
      <c r="D277" s="291">
        <v>62</v>
      </c>
      <c r="E277" s="250" t="s">
        <v>486</v>
      </c>
      <c r="F277" s="251" t="str">
        <f>IF(OR(VLOOKUP(D277,'Services - NHC'!$D$10:$F$149,3,FALSE)="",VLOOKUP(D277,'Services - NHC'!$D$10:$F$149,3,FALSE)="[Select]"),"",VLOOKUP(D277,'Services - NHC'!$D$10:$F$149,3,FALSE))</f>
        <v>INTERNAL</v>
      </c>
      <c r="G277" s="252" t="s">
        <v>848</v>
      </c>
      <c r="H277" s="253"/>
      <c r="I277" s="31"/>
    </row>
    <row r="278" spans="3:9" ht="12" customHeight="1" x14ac:dyDescent="0.2">
      <c r="C278" s="13"/>
      <c r="D278" s="291"/>
      <c r="E278" s="254" t="s">
        <v>424</v>
      </c>
      <c r="F278" s="254" t="str">
        <f t="shared" ref="F278" si="63">F277</f>
        <v>INTERNAL</v>
      </c>
      <c r="G278" s="255"/>
      <c r="H278" s="256"/>
      <c r="I278" s="31"/>
    </row>
    <row r="279" spans="3:9" ht="25.5" x14ac:dyDescent="0.2">
      <c r="C279" s="13"/>
      <c r="D279" s="291">
        <v>63</v>
      </c>
      <c r="E279" s="250" t="s">
        <v>364</v>
      </c>
      <c r="F279" s="251" t="str">
        <f>IF(OR(VLOOKUP(D279,'Services - NHC'!$D$10:$F$149,3,FALSE)="",VLOOKUP(D279,'Services - NHC'!$D$10:$F$149,3,FALSE)="[Select]"),"",VLOOKUP(D279,'Services - NHC'!$D$10:$F$149,3,FALSE))</f>
        <v>INTERNAL</v>
      </c>
      <c r="G279" s="541" t="s">
        <v>850</v>
      </c>
      <c r="H279" s="253"/>
      <c r="I279" s="31"/>
    </row>
    <row r="280" spans="3:9" ht="12" customHeight="1" x14ac:dyDescent="0.2">
      <c r="C280" s="13"/>
      <c r="D280" s="291"/>
      <c r="E280" s="254" t="s">
        <v>364</v>
      </c>
      <c r="F280" s="254" t="str">
        <f t="shared" ref="F280" si="64">F279</f>
        <v>INTERNAL</v>
      </c>
      <c r="G280" s="255"/>
      <c r="H280" s="256"/>
      <c r="I280" s="31"/>
    </row>
    <row r="281" spans="3:9" ht="25.5" x14ac:dyDescent="0.2">
      <c r="C281" s="13"/>
      <c r="D281" s="291">
        <v>64</v>
      </c>
      <c r="E281" s="250" t="s">
        <v>425</v>
      </c>
      <c r="F281" s="251" t="str">
        <f>IF(OR(VLOOKUP(D281,'Services - NHC'!$D$10:$F$149,3,FALSE)="",VLOOKUP(D281,'Services - NHC'!$D$10:$F$149,3,FALSE)="[Select]"),"",VLOOKUP(D281,'Services - NHC'!$D$10:$F$149,3,FALSE))</f>
        <v>INTERNAL</v>
      </c>
      <c r="G281" s="252" t="s">
        <v>849</v>
      </c>
      <c r="H281" s="253"/>
      <c r="I281" s="31"/>
    </row>
    <row r="282" spans="3:9" ht="12" customHeight="1" x14ac:dyDescent="0.2">
      <c r="C282" s="13"/>
      <c r="D282" s="291"/>
      <c r="E282" s="254" t="s">
        <v>425</v>
      </c>
      <c r="F282" s="254" t="str">
        <f t="shared" ref="F282" si="65">F281</f>
        <v>INTERNAL</v>
      </c>
      <c r="G282" s="255"/>
      <c r="H282" s="256"/>
      <c r="I282" s="31"/>
    </row>
    <row r="283" spans="3:9" ht="12" customHeight="1" x14ac:dyDescent="0.2">
      <c r="C283" s="13"/>
      <c r="D283" s="291">
        <v>65</v>
      </c>
      <c r="E283" s="250" t="s">
        <v>365</v>
      </c>
      <c r="F283" s="251" t="str">
        <f>IF(OR(VLOOKUP(D283,'Services - NHC'!$D$10:$F$149,3,FALSE)="",VLOOKUP(D283,'Services - NHC'!$D$10:$F$149,3,FALSE)="[Select]"),"",VLOOKUP(D283,'Services - NHC'!$D$10:$F$149,3,FALSE))</f>
        <v>EXTERNAL</v>
      </c>
      <c r="G283" s="252" t="s">
        <v>725</v>
      </c>
      <c r="H283" s="253" t="s">
        <v>726</v>
      </c>
      <c r="I283" s="31"/>
    </row>
    <row r="284" spans="3:9" ht="12" customHeight="1" x14ac:dyDescent="0.2">
      <c r="C284" s="13"/>
      <c r="D284" s="291"/>
      <c r="E284" s="254" t="s">
        <v>365</v>
      </c>
      <c r="F284" s="254" t="str">
        <f t="shared" ref="F284:F288" si="66">F283</f>
        <v>EXTERNAL</v>
      </c>
      <c r="G284" s="255" t="s">
        <v>727</v>
      </c>
      <c r="H284" s="256" t="s">
        <v>607</v>
      </c>
      <c r="I284" s="31"/>
    </row>
    <row r="285" spans="3:9" ht="12" customHeight="1" x14ac:dyDescent="0.2">
      <c r="C285" s="13"/>
      <c r="D285" s="291"/>
      <c r="E285" s="254" t="s">
        <v>365</v>
      </c>
      <c r="F285" s="254" t="str">
        <f t="shared" si="66"/>
        <v>EXTERNAL</v>
      </c>
      <c r="G285" s="255" t="s">
        <v>728</v>
      </c>
      <c r="H285" s="256" t="s">
        <v>729</v>
      </c>
      <c r="I285" s="31"/>
    </row>
    <row r="286" spans="3:9" ht="12" customHeight="1" x14ac:dyDescent="0.2">
      <c r="C286" s="13"/>
      <c r="D286" s="291"/>
      <c r="E286" s="254" t="s">
        <v>365</v>
      </c>
      <c r="F286" s="254" t="str">
        <f t="shared" si="66"/>
        <v>EXTERNAL</v>
      </c>
      <c r="G286" s="255" t="s">
        <v>730</v>
      </c>
      <c r="H286" s="256" t="s">
        <v>731</v>
      </c>
      <c r="I286" s="31"/>
    </row>
    <row r="287" spans="3:9" ht="12" customHeight="1" x14ac:dyDescent="0.2">
      <c r="C287" s="13"/>
      <c r="D287" s="291"/>
      <c r="E287" s="254" t="s">
        <v>365</v>
      </c>
      <c r="F287" s="254" t="str">
        <f t="shared" si="66"/>
        <v>EXTERNAL</v>
      </c>
      <c r="G287" s="255" t="s">
        <v>732</v>
      </c>
      <c r="H287" s="256" t="s">
        <v>733</v>
      </c>
      <c r="I287" s="31"/>
    </row>
    <row r="288" spans="3:9" ht="12" customHeight="1" x14ac:dyDescent="0.2">
      <c r="C288" s="13"/>
      <c r="D288" s="291"/>
      <c r="E288" s="254" t="s">
        <v>365</v>
      </c>
      <c r="F288" s="254" t="str">
        <f t="shared" si="66"/>
        <v>EXTERNAL</v>
      </c>
      <c r="G288" s="255"/>
      <c r="H288" s="256"/>
      <c r="I288" s="31"/>
    </row>
    <row r="289" spans="3:9" ht="15" customHeight="1" x14ac:dyDescent="0.2">
      <c r="C289" s="13"/>
      <c r="D289" s="291">
        <v>66</v>
      </c>
      <c r="E289" s="250" t="s">
        <v>366</v>
      </c>
      <c r="F289" s="251" t="str">
        <f>IF(OR(VLOOKUP(D289,'Services - NHC'!$D$10:$F$149,3,FALSE)="",VLOOKUP(D289,'Services - NHC'!$D$10:$F$149,3,FALSE)="[Select]"),"",VLOOKUP(D289,'Services - NHC'!$D$10:$F$149,3,FALSE))</f>
        <v>EXTERNAL</v>
      </c>
      <c r="G289" s="252" t="s">
        <v>524</v>
      </c>
      <c r="H289" s="253" t="s">
        <v>579</v>
      </c>
      <c r="I289" s="31"/>
    </row>
    <row r="290" spans="3:9" ht="17.100000000000001" customHeight="1" x14ac:dyDescent="0.2">
      <c r="C290" s="13"/>
      <c r="D290" s="291"/>
      <c r="E290" s="254" t="s">
        <v>366</v>
      </c>
      <c r="F290" s="254" t="str">
        <f t="shared" ref="F290:F294" si="67">F289</f>
        <v>EXTERNAL</v>
      </c>
      <c r="G290" s="255" t="s">
        <v>525</v>
      </c>
      <c r="H290" s="256" t="s">
        <v>580</v>
      </c>
      <c r="I290" s="31"/>
    </row>
    <row r="291" spans="3:9" ht="20.45" customHeight="1" x14ac:dyDescent="0.2">
      <c r="C291" s="13"/>
      <c r="D291" s="291"/>
      <c r="E291" s="254" t="s">
        <v>366</v>
      </c>
      <c r="F291" s="254" t="str">
        <f t="shared" si="67"/>
        <v>EXTERNAL</v>
      </c>
      <c r="G291" s="255" t="s">
        <v>526</v>
      </c>
      <c r="H291" s="256" t="s">
        <v>581</v>
      </c>
      <c r="I291" s="31"/>
    </row>
    <row r="292" spans="3:9" ht="18.600000000000001" customHeight="1" x14ac:dyDescent="0.2">
      <c r="C292" s="13"/>
      <c r="D292" s="291"/>
      <c r="E292" s="254" t="s">
        <v>366</v>
      </c>
      <c r="F292" s="254" t="str">
        <f t="shared" si="67"/>
        <v>EXTERNAL</v>
      </c>
      <c r="G292" s="255" t="s">
        <v>386</v>
      </c>
      <c r="H292" s="256" t="s">
        <v>582</v>
      </c>
      <c r="I292" s="31"/>
    </row>
    <row r="293" spans="3:9" ht="17.100000000000001" customHeight="1" x14ac:dyDescent="0.2">
      <c r="C293" s="13"/>
      <c r="D293" s="291"/>
      <c r="E293" s="254" t="s">
        <v>366</v>
      </c>
      <c r="F293" s="254" t="str">
        <f t="shared" si="67"/>
        <v>EXTERNAL</v>
      </c>
      <c r="G293" s="255" t="s">
        <v>387</v>
      </c>
      <c r="H293" s="256" t="s">
        <v>583</v>
      </c>
      <c r="I293" s="31"/>
    </row>
    <row r="294" spans="3:9" ht="26.45" customHeight="1" x14ac:dyDescent="0.2">
      <c r="C294" s="13"/>
      <c r="D294" s="291"/>
      <c r="E294" s="254" t="s">
        <v>366</v>
      </c>
      <c r="F294" s="254" t="str">
        <f t="shared" si="67"/>
        <v>EXTERNAL</v>
      </c>
      <c r="G294" s="466"/>
      <c r="H294" s="256"/>
      <c r="I294" s="31"/>
    </row>
    <row r="295" spans="3:9" ht="12" customHeight="1" x14ac:dyDescent="0.2">
      <c r="C295" s="13"/>
      <c r="D295" s="291">
        <v>67</v>
      </c>
      <c r="E295" s="250" t="s">
        <v>367</v>
      </c>
      <c r="F295" s="251" t="str">
        <f>IF(OR(VLOOKUP(D295,'Services - NHC'!$D$10:$F$149,3,FALSE)="",VLOOKUP(D295,'Services - NHC'!$D$10:$F$149,3,FALSE)="[Select]"),"",VLOOKUP(D295,'Services - NHC'!$D$10:$F$149,3,FALSE))</f>
        <v>EXTERNAL</v>
      </c>
      <c r="G295" s="491" t="s">
        <v>828</v>
      </c>
      <c r="H295" s="256" t="s">
        <v>829</v>
      </c>
      <c r="I295" s="31"/>
    </row>
    <row r="296" spans="3:9" ht="12" customHeight="1" x14ac:dyDescent="0.2">
      <c r="C296" s="13"/>
      <c r="D296" s="291"/>
      <c r="E296" s="254" t="s">
        <v>367</v>
      </c>
      <c r="F296" s="254" t="str">
        <f t="shared" ref="F296:F302" si="68">F295</f>
        <v>EXTERNAL</v>
      </c>
      <c r="G296" s="492"/>
      <c r="H296" s="256" t="s">
        <v>830</v>
      </c>
      <c r="I296" s="31"/>
    </row>
    <row r="297" spans="3:9" ht="12" customHeight="1" x14ac:dyDescent="0.2">
      <c r="C297" s="13"/>
      <c r="D297" s="291"/>
      <c r="E297" s="254" t="s">
        <v>367</v>
      </c>
      <c r="F297" s="254" t="str">
        <f t="shared" si="68"/>
        <v>EXTERNAL</v>
      </c>
      <c r="G297" s="492"/>
      <c r="H297" s="256" t="s">
        <v>831</v>
      </c>
      <c r="I297" s="31"/>
    </row>
    <row r="298" spans="3:9" ht="12" customHeight="1" x14ac:dyDescent="0.2">
      <c r="C298" s="13"/>
      <c r="D298" s="291"/>
      <c r="E298" s="254" t="s">
        <v>367</v>
      </c>
      <c r="F298" s="254" t="str">
        <f t="shared" si="68"/>
        <v>EXTERNAL</v>
      </c>
      <c r="G298" s="492"/>
      <c r="H298" s="256"/>
      <c r="I298" s="31"/>
    </row>
    <row r="299" spans="3:9" ht="12" customHeight="1" x14ac:dyDescent="0.2">
      <c r="C299" s="13"/>
      <c r="D299" s="291"/>
      <c r="E299" s="254" t="s">
        <v>367</v>
      </c>
      <c r="F299" s="254" t="str">
        <f t="shared" si="68"/>
        <v>EXTERNAL</v>
      </c>
      <c r="G299" s="492" t="s">
        <v>832</v>
      </c>
      <c r="H299" s="256" t="s">
        <v>834</v>
      </c>
      <c r="I299" s="31"/>
    </row>
    <row r="300" spans="3:9" ht="12" customHeight="1" x14ac:dyDescent="0.2">
      <c r="C300" s="13"/>
      <c r="D300" s="291"/>
      <c r="E300" s="254" t="s">
        <v>367</v>
      </c>
      <c r="F300" s="254" t="str">
        <f t="shared" si="68"/>
        <v>EXTERNAL</v>
      </c>
      <c r="G300" s="503" t="s">
        <v>833</v>
      </c>
      <c r="H300" s="256" t="s">
        <v>835</v>
      </c>
      <c r="I300" s="31"/>
    </row>
    <row r="301" spans="3:9" ht="12" customHeight="1" x14ac:dyDescent="0.2">
      <c r="C301" s="13"/>
      <c r="D301" s="291"/>
      <c r="E301" s="254" t="s">
        <v>367</v>
      </c>
      <c r="F301" s="254" t="str">
        <f t="shared" si="68"/>
        <v>EXTERNAL</v>
      </c>
      <c r="G301" s="255" t="s">
        <v>836</v>
      </c>
      <c r="H301" s="256" t="s">
        <v>837</v>
      </c>
      <c r="I301" s="31"/>
    </row>
    <row r="302" spans="3:9" ht="12" customHeight="1" x14ac:dyDescent="0.2">
      <c r="C302" s="13"/>
      <c r="D302" s="291"/>
      <c r="E302" s="254" t="s">
        <v>367</v>
      </c>
      <c r="F302" s="254" t="str">
        <f t="shared" si="68"/>
        <v>EXTERNAL</v>
      </c>
      <c r="G302" s="255"/>
      <c r="H302" s="256"/>
      <c r="I302" s="31"/>
    </row>
    <row r="303" spans="3:9" ht="12" customHeight="1" x14ac:dyDescent="0.2">
      <c r="C303" s="13"/>
      <c r="D303" s="291">
        <v>68</v>
      </c>
      <c r="E303" s="250" t="s">
        <v>426</v>
      </c>
      <c r="F303" s="251" t="str">
        <f>IF(OR(VLOOKUP(D303,'Services - NHC'!$D$10:$F$149,3,FALSE)="",VLOOKUP(D303,'Services - NHC'!$D$10:$F$149,3,FALSE)="[Select]"),"",VLOOKUP(D303,'Services - NHC'!$D$10:$F$149,3,FALSE))</f>
        <v>EXTERNAL</v>
      </c>
      <c r="G303" s="252" t="s">
        <v>734</v>
      </c>
      <c r="H303" s="253" t="s">
        <v>735</v>
      </c>
      <c r="I303" s="31"/>
    </row>
    <row r="304" spans="3:9" ht="25.5" x14ac:dyDescent="0.2">
      <c r="C304" s="13"/>
      <c r="D304" s="291"/>
      <c r="E304" s="254" t="s">
        <v>426</v>
      </c>
      <c r="F304" s="254" t="str">
        <f t="shared" ref="F304:F305" si="69">F303</f>
        <v>EXTERNAL</v>
      </c>
      <c r="G304" s="255" t="s">
        <v>736</v>
      </c>
      <c r="H304" s="256" t="s">
        <v>735</v>
      </c>
      <c r="I304" s="31"/>
    </row>
    <row r="305" spans="3:9" ht="12" customHeight="1" x14ac:dyDescent="0.2">
      <c r="C305" s="13"/>
      <c r="D305" s="291"/>
      <c r="E305" s="254" t="s">
        <v>426</v>
      </c>
      <c r="F305" s="254" t="str">
        <f t="shared" si="69"/>
        <v>EXTERNAL</v>
      </c>
      <c r="G305" s="255"/>
      <c r="H305" s="256"/>
      <c r="I305" s="31"/>
    </row>
    <row r="306" spans="3:9" ht="41.25" customHeight="1" x14ac:dyDescent="0.2">
      <c r="C306" s="13"/>
      <c r="D306" s="291">
        <v>69</v>
      </c>
      <c r="E306" s="250" t="s">
        <v>368</v>
      </c>
      <c r="F306" s="251" t="str">
        <f>IF(OR(VLOOKUP(D306,'Services - NHC'!$D$10:$F$149,3,FALSE)="",VLOOKUP(D306,'Services - NHC'!$D$10:$F$149,3,FALSE)="[Select]"),"",VLOOKUP(D306,'Services - NHC'!$D$10:$F$149,3,FALSE))</f>
        <v>EXTERNAL</v>
      </c>
      <c r="G306" s="255" t="s">
        <v>1126</v>
      </c>
      <c r="H306" s="256" t="s">
        <v>1127</v>
      </c>
      <c r="I306" s="31"/>
    </row>
    <row r="307" spans="3:9" ht="12" customHeight="1" x14ac:dyDescent="0.2">
      <c r="C307" s="13"/>
      <c r="D307" s="291"/>
      <c r="E307" s="254" t="s">
        <v>368</v>
      </c>
      <c r="F307" s="254" t="str">
        <f t="shared" ref="F307" si="70">F306</f>
        <v>EXTERNAL</v>
      </c>
      <c r="G307" s="255"/>
      <c r="H307" s="256"/>
      <c r="I307" s="31"/>
    </row>
    <row r="308" spans="3:9" ht="25.5" x14ac:dyDescent="0.2">
      <c r="C308" s="13"/>
      <c r="D308" s="291">
        <v>70</v>
      </c>
      <c r="E308" s="250" t="s">
        <v>369</v>
      </c>
      <c r="F308" s="251" t="str">
        <f>IF(OR(VLOOKUP(D308,'Services - NHC'!$D$10:$F$149,3,FALSE)="",VLOOKUP(D308,'Services - NHC'!$D$10:$F$149,3,FALSE)="[Select]"),"",VLOOKUP(D308,'Services - NHC'!$D$10:$F$149,3,FALSE))</f>
        <v>INTERNAL</v>
      </c>
      <c r="G308" s="490" t="s">
        <v>563</v>
      </c>
      <c r="H308" s="253" t="s">
        <v>564</v>
      </c>
      <c r="I308" s="31"/>
    </row>
    <row r="309" spans="3:9" ht="12" customHeight="1" x14ac:dyDescent="0.2">
      <c r="C309" s="13"/>
      <c r="D309" s="291"/>
      <c r="E309" s="254" t="s">
        <v>369</v>
      </c>
      <c r="F309" s="254" t="str">
        <f t="shared" ref="F309:F315" si="71">F308</f>
        <v>INTERNAL</v>
      </c>
      <c r="G309" s="492" t="s">
        <v>565</v>
      </c>
      <c r="H309" s="256" t="s">
        <v>751</v>
      </c>
      <c r="I309" s="31"/>
    </row>
    <row r="310" spans="3:9" ht="12" customHeight="1" x14ac:dyDescent="0.2">
      <c r="C310" s="13"/>
      <c r="D310" s="291"/>
      <c r="E310" s="254" t="s">
        <v>369</v>
      </c>
      <c r="F310" s="254" t="str">
        <f t="shared" si="71"/>
        <v>INTERNAL</v>
      </c>
      <c r="G310" s="492" t="s">
        <v>566</v>
      </c>
      <c r="H310" s="256" t="s">
        <v>752</v>
      </c>
      <c r="I310" s="31"/>
    </row>
    <row r="311" spans="3:9" ht="12" customHeight="1" x14ac:dyDescent="0.2">
      <c r="C311" s="13"/>
      <c r="D311" s="291"/>
      <c r="E311" s="254" t="s">
        <v>369</v>
      </c>
      <c r="F311" s="254" t="str">
        <f t="shared" si="71"/>
        <v>INTERNAL</v>
      </c>
      <c r="G311" s="492" t="s">
        <v>567</v>
      </c>
      <c r="H311" s="256" t="s">
        <v>753</v>
      </c>
      <c r="I311" s="31"/>
    </row>
    <row r="312" spans="3:9" ht="12" customHeight="1" x14ac:dyDescent="0.2">
      <c r="C312" s="13"/>
      <c r="D312" s="291"/>
      <c r="E312" s="254" t="s">
        <v>369</v>
      </c>
      <c r="F312" s="254" t="str">
        <f t="shared" si="71"/>
        <v>INTERNAL</v>
      </c>
      <c r="G312" s="492" t="s">
        <v>568</v>
      </c>
      <c r="H312" s="256" t="s">
        <v>754</v>
      </c>
      <c r="I312" s="31"/>
    </row>
    <row r="313" spans="3:9" ht="12" customHeight="1" x14ac:dyDescent="0.2">
      <c r="C313" s="13"/>
      <c r="D313" s="291"/>
      <c r="E313" s="254" t="s">
        <v>369</v>
      </c>
      <c r="F313" s="254" t="str">
        <f t="shared" si="71"/>
        <v>INTERNAL</v>
      </c>
      <c r="G313" s="493" t="s">
        <v>569</v>
      </c>
      <c r="H313" s="256" t="s">
        <v>755</v>
      </c>
      <c r="I313" s="31"/>
    </row>
    <row r="314" spans="3:9" ht="12" customHeight="1" x14ac:dyDescent="0.2">
      <c r="C314" s="13"/>
      <c r="D314" s="291"/>
      <c r="E314" s="254" t="s">
        <v>369</v>
      </c>
      <c r="F314" s="254" t="str">
        <f t="shared" si="71"/>
        <v>INTERNAL</v>
      </c>
      <c r="G314" s="255" t="s">
        <v>570</v>
      </c>
      <c r="H314" s="256" t="s">
        <v>756</v>
      </c>
      <c r="I314" s="31"/>
    </row>
    <row r="315" spans="3:9" ht="12" customHeight="1" x14ac:dyDescent="0.2">
      <c r="C315" s="13"/>
      <c r="D315" s="291"/>
      <c r="E315" s="254" t="s">
        <v>369</v>
      </c>
      <c r="F315" s="254" t="str">
        <f t="shared" si="71"/>
        <v>INTERNAL</v>
      </c>
      <c r="G315" s="255"/>
      <c r="H315" s="256"/>
      <c r="I315" s="31"/>
    </row>
    <row r="316" spans="3:9" ht="12" customHeight="1" thickBot="1" x14ac:dyDescent="0.25">
      <c r="C316" s="13"/>
      <c r="D316" s="291">
        <v>71</v>
      </c>
      <c r="E316" s="250" t="s">
        <v>427</v>
      </c>
      <c r="F316" s="251" t="str">
        <f>IF(OR(VLOOKUP(D316,'Services - NHC'!$D$10:$F$149,3,FALSE)="",VLOOKUP(D316,'Services - NHC'!$D$10:$F$149,3,FALSE)="[Select]"),"",VLOOKUP(D316,'Services - NHC'!$D$10:$F$149,3,FALSE))</f>
        <v>EXTERNAL</v>
      </c>
      <c r="G316" s="496" t="s">
        <v>573</v>
      </c>
      <c r="H316" s="253" t="s">
        <v>574</v>
      </c>
      <c r="I316" s="31"/>
    </row>
    <row r="317" spans="3:9" ht="12" customHeight="1" thickBot="1" x14ac:dyDescent="0.25">
      <c r="C317" s="13"/>
      <c r="D317" s="291"/>
      <c r="E317" s="254" t="s">
        <v>427</v>
      </c>
      <c r="F317" s="254" t="str">
        <f t="shared" ref="F317:F328" si="72">F316</f>
        <v>EXTERNAL</v>
      </c>
      <c r="G317" s="497" t="s">
        <v>584</v>
      </c>
      <c r="H317" s="256" t="s">
        <v>585</v>
      </c>
      <c r="I317" s="31"/>
    </row>
    <row r="318" spans="3:9" ht="12" customHeight="1" thickBot="1" x14ac:dyDescent="0.25">
      <c r="C318" s="13"/>
      <c r="D318" s="291"/>
      <c r="E318" s="254" t="s">
        <v>427</v>
      </c>
      <c r="F318" s="254" t="str">
        <f t="shared" si="72"/>
        <v>EXTERNAL</v>
      </c>
      <c r="G318" s="497" t="s">
        <v>586</v>
      </c>
      <c r="H318" s="256" t="s">
        <v>587</v>
      </c>
      <c r="I318" s="31"/>
    </row>
    <row r="319" spans="3:9" ht="12" customHeight="1" thickBot="1" x14ac:dyDescent="0.25">
      <c r="C319" s="13"/>
      <c r="D319" s="291"/>
      <c r="E319" s="254" t="s">
        <v>427</v>
      </c>
      <c r="F319" s="254" t="str">
        <f t="shared" si="72"/>
        <v>EXTERNAL</v>
      </c>
      <c r="G319" s="497" t="s">
        <v>944</v>
      </c>
      <c r="H319" s="464" t="s">
        <v>1103</v>
      </c>
      <c r="I319" s="31"/>
    </row>
    <row r="320" spans="3:9" ht="28.5" customHeight="1" thickBot="1" x14ac:dyDescent="0.25">
      <c r="C320" s="13"/>
      <c r="D320" s="291"/>
      <c r="E320" s="254" t="s">
        <v>427</v>
      </c>
      <c r="F320" s="254" t="str">
        <f t="shared" si="72"/>
        <v>EXTERNAL</v>
      </c>
      <c r="G320" s="497" t="s">
        <v>945</v>
      </c>
      <c r="H320" s="464" t="s">
        <v>1104</v>
      </c>
      <c r="I320" s="31"/>
    </row>
    <row r="321" spans="3:9" ht="26.25" customHeight="1" thickBot="1" x14ac:dyDescent="0.25">
      <c r="C321" s="13"/>
      <c r="D321" s="291"/>
      <c r="E321" s="254" t="s">
        <v>427</v>
      </c>
      <c r="F321" s="254" t="str">
        <f t="shared" si="72"/>
        <v>EXTERNAL</v>
      </c>
      <c r="G321" s="497" t="s">
        <v>946</v>
      </c>
      <c r="H321" s="464" t="s">
        <v>1105</v>
      </c>
      <c r="I321" s="31"/>
    </row>
    <row r="322" spans="3:9" ht="26.25" customHeight="1" thickBot="1" x14ac:dyDescent="0.25">
      <c r="C322" s="13"/>
      <c r="D322" s="291"/>
      <c r="E322" s="254" t="s">
        <v>427</v>
      </c>
      <c r="F322" s="254" t="str">
        <f t="shared" si="72"/>
        <v>EXTERNAL</v>
      </c>
      <c r="G322" s="497" t="s">
        <v>947</v>
      </c>
      <c r="H322" s="464" t="s">
        <v>1106</v>
      </c>
      <c r="I322" s="31"/>
    </row>
    <row r="323" spans="3:9" ht="29.25" customHeight="1" thickBot="1" x14ac:dyDescent="0.25">
      <c r="C323" s="13"/>
      <c r="D323" s="291"/>
      <c r="E323" s="254" t="s">
        <v>427</v>
      </c>
      <c r="F323" s="254" t="str">
        <f t="shared" si="72"/>
        <v>EXTERNAL</v>
      </c>
      <c r="G323" s="497" t="s">
        <v>948</v>
      </c>
      <c r="H323" s="464" t="s">
        <v>1107</v>
      </c>
      <c r="I323" s="31"/>
    </row>
    <row r="324" spans="3:9" ht="12" customHeight="1" thickBot="1" x14ac:dyDescent="0.25">
      <c r="C324" s="13"/>
      <c r="D324" s="291"/>
      <c r="E324" s="254"/>
      <c r="F324" s="254"/>
      <c r="G324" s="497" t="s">
        <v>588</v>
      </c>
      <c r="H324" s="256" t="s">
        <v>757</v>
      </c>
      <c r="I324" s="31"/>
    </row>
    <row r="325" spans="3:9" ht="12" customHeight="1" x14ac:dyDescent="0.2">
      <c r="C325" s="13"/>
      <c r="D325" s="291"/>
      <c r="E325" s="254"/>
      <c r="F325" s="254"/>
      <c r="G325" s="495" t="s">
        <v>589</v>
      </c>
      <c r="H325" s="256" t="s">
        <v>758</v>
      </c>
      <c r="I325" s="31"/>
    </row>
    <row r="326" spans="3:9" ht="12" customHeight="1" x14ac:dyDescent="0.2">
      <c r="C326" s="13"/>
      <c r="D326" s="291"/>
      <c r="E326" s="254"/>
      <c r="F326" s="254"/>
      <c r="G326" s="255" t="s">
        <v>590</v>
      </c>
      <c r="H326" s="256" t="s">
        <v>592</v>
      </c>
      <c r="I326" s="31"/>
    </row>
    <row r="327" spans="3:9" ht="12" customHeight="1" x14ac:dyDescent="0.2">
      <c r="C327" s="13"/>
      <c r="D327" s="291"/>
      <c r="E327" s="254" t="s">
        <v>427</v>
      </c>
      <c r="F327" s="254" t="str">
        <f>F323</f>
        <v>EXTERNAL</v>
      </c>
      <c r="G327" s="255" t="s">
        <v>591</v>
      </c>
      <c r="H327" s="256" t="s">
        <v>593</v>
      </c>
      <c r="I327" s="31"/>
    </row>
    <row r="328" spans="3:9" ht="12" customHeight="1" x14ac:dyDescent="0.2">
      <c r="C328" s="13"/>
      <c r="D328" s="291"/>
      <c r="E328" s="254" t="s">
        <v>427</v>
      </c>
      <c r="F328" s="254" t="str">
        <f t="shared" si="72"/>
        <v>EXTERNAL</v>
      </c>
      <c r="G328" s="255"/>
      <c r="H328" s="256"/>
      <c r="I328" s="31"/>
    </row>
    <row r="329" spans="3:9" x14ac:dyDescent="0.2">
      <c r="C329" s="13"/>
      <c r="D329" s="291">
        <v>72</v>
      </c>
      <c r="E329" s="250" t="s">
        <v>370</v>
      </c>
      <c r="F329" s="251" t="str">
        <f>IF(OR(VLOOKUP(D329,'Services - NHC'!$D$10:$F$149,3,FALSE)="",VLOOKUP(D329,'Services - NHC'!$D$10:$F$149,3,FALSE)="[Select]"),"",VLOOKUP(D329,'Services - NHC'!$D$10:$F$149,3,FALSE))</f>
        <v>EXTERNAL</v>
      </c>
      <c r="G329" s="252" t="s">
        <v>527</v>
      </c>
      <c r="H329" s="465" t="s">
        <v>1082</v>
      </c>
      <c r="I329" s="31"/>
    </row>
    <row r="330" spans="3:9" ht="12" customHeight="1" x14ac:dyDescent="0.2">
      <c r="C330" s="13"/>
      <c r="D330" s="291"/>
      <c r="E330" s="254" t="s">
        <v>370</v>
      </c>
      <c r="F330" s="254" t="str">
        <f t="shared" ref="F330" si="73">F329</f>
        <v>EXTERNAL</v>
      </c>
      <c r="G330" s="255"/>
      <c r="H330" s="256"/>
      <c r="I330" s="31"/>
    </row>
    <row r="331" spans="3:9" ht="12" customHeight="1" x14ac:dyDescent="0.2">
      <c r="C331" s="13"/>
      <c r="D331" s="291">
        <v>73</v>
      </c>
      <c r="E331" s="250" t="s">
        <v>428</v>
      </c>
      <c r="F331" s="251" t="str">
        <f>IF(OR(VLOOKUP(D331,'Services - NHC'!$D$10:$F$149,3,FALSE)="",VLOOKUP(D331,'Services - NHC'!$D$10:$F$149,3,FALSE)="[Select]"),"",VLOOKUP(D331,'Services - NHC'!$D$10:$F$149,3,FALSE))</f>
        <v>EXTERNAL</v>
      </c>
      <c r="G331" s="522" t="s">
        <v>640</v>
      </c>
      <c r="H331" s="465" t="s">
        <v>1083</v>
      </c>
      <c r="I331" s="31"/>
    </row>
    <row r="332" spans="3:9" ht="12" customHeight="1" x14ac:dyDescent="0.2">
      <c r="C332" s="13"/>
      <c r="D332" s="291"/>
      <c r="E332" s="254" t="s">
        <v>428</v>
      </c>
      <c r="F332" s="254" t="str">
        <f t="shared" ref="F332:F338" si="74">F331</f>
        <v>EXTERNAL</v>
      </c>
      <c r="G332" s="255" t="s">
        <v>759</v>
      </c>
      <c r="H332" s="464" t="s">
        <v>1084</v>
      </c>
      <c r="I332" s="31"/>
    </row>
    <row r="333" spans="3:9" ht="12" customHeight="1" x14ac:dyDescent="0.2">
      <c r="C333" s="13"/>
      <c r="D333" s="291"/>
      <c r="E333" s="254" t="s">
        <v>428</v>
      </c>
      <c r="F333" s="254" t="str">
        <f t="shared" si="74"/>
        <v>EXTERNAL</v>
      </c>
      <c r="G333" s="255" t="s">
        <v>988</v>
      </c>
      <c r="H333" s="464" t="s">
        <v>1085</v>
      </c>
      <c r="I333" s="31"/>
    </row>
    <row r="334" spans="3:9" ht="12" customHeight="1" x14ac:dyDescent="0.2">
      <c r="C334" s="13"/>
      <c r="D334" s="291"/>
      <c r="E334" s="254" t="s">
        <v>428</v>
      </c>
      <c r="F334" s="254" t="str">
        <f t="shared" si="74"/>
        <v>EXTERNAL</v>
      </c>
      <c r="G334" s="255" t="s">
        <v>989</v>
      </c>
      <c r="H334" s="464" t="s">
        <v>990</v>
      </c>
      <c r="I334" s="31"/>
    </row>
    <row r="335" spans="3:9" ht="32.25" customHeight="1" x14ac:dyDescent="0.2">
      <c r="C335" s="13"/>
      <c r="D335" s="291"/>
      <c r="E335" s="254" t="s">
        <v>428</v>
      </c>
      <c r="F335" s="254" t="str">
        <f t="shared" si="74"/>
        <v>EXTERNAL</v>
      </c>
      <c r="G335" s="255" t="s">
        <v>991</v>
      </c>
      <c r="H335" s="464" t="s">
        <v>992</v>
      </c>
      <c r="I335" s="31"/>
    </row>
    <row r="336" spans="3:9" ht="12" customHeight="1" x14ac:dyDescent="0.2">
      <c r="C336" s="13"/>
      <c r="D336" s="291"/>
      <c r="E336" s="254" t="s">
        <v>428</v>
      </c>
      <c r="F336" s="254" t="str">
        <f t="shared" si="74"/>
        <v>EXTERNAL</v>
      </c>
      <c r="G336" s="255" t="s">
        <v>993</v>
      </c>
      <c r="H336" s="464" t="s">
        <v>994</v>
      </c>
      <c r="I336" s="31"/>
    </row>
    <row r="337" spans="3:9" ht="27.75" customHeight="1" x14ac:dyDescent="0.2">
      <c r="C337" s="13"/>
      <c r="D337" s="291"/>
      <c r="E337" s="254" t="s">
        <v>428</v>
      </c>
      <c r="F337" s="254" t="str">
        <f t="shared" si="74"/>
        <v>EXTERNAL</v>
      </c>
      <c r="G337" s="255" t="s">
        <v>995</v>
      </c>
      <c r="H337" s="464" t="s">
        <v>996</v>
      </c>
      <c r="I337" s="31"/>
    </row>
    <row r="338" spans="3:9" ht="12" customHeight="1" x14ac:dyDescent="0.2">
      <c r="C338" s="13"/>
      <c r="D338" s="291"/>
      <c r="E338" s="254" t="s">
        <v>428</v>
      </c>
      <c r="F338" s="254" t="str">
        <f t="shared" si="74"/>
        <v>EXTERNAL</v>
      </c>
      <c r="G338" s="255"/>
      <c r="H338" s="256"/>
      <c r="I338" s="31"/>
    </row>
    <row r="339" spans="3:9" ht="38.25" x14ac:dyDescent="0.2">
      <c r="C339" s="13"/>
      <c r="D339" s="291">
        <v>74</v>
      </c>
      <c r="E339" s="250" t="s">
        <v>429</v>
      </c>
      <c r="F339" s="251" t="str">
        <f>IF(OR(VLOOKUP(D339,'Services - NHC'!$D$10:$F$149,3,FALSE)="",VLOOKUP(D339,'Services - NHC'!$D$10:$F$149,3,FALSE)="[Select]"),"",VLOOKUP(D339,'Services - NHC'!$D$10:$F$149,3,FALSE))</f>
        <v>INTERNAL</v>
      </c>
      <c r="G339" s="252" t="s">
        <v>1013</v>
      </c>
      <c r="H339" s="253"/>
      <c r="I339" s="31"/>
    </row>
    <row r="340" spans="3:9" ht="12" customHeight="1" x14ac:dyDescent="0.2">
      <c r="C340" s="13"/>
      <c r="D340" s="291"/>
      <c r="E340" s="254" t="s">
        <v>429</v>
      </c>
      <c r="F340" s="254" t="str">
        <f t="shared" ref="F340" si="75">F339</f>
        <v>INTERNAL</v>
      </c>
      <c r="G340" s="255"/>
      <c r="H340" s="256"/>
      <c r="I340" s="31"/>
    </row>
    <row r="341" spans="3:9" ht="12" customHeight="1" x14ac:dyDescent="0.2">
      <c r="C341" s="13"/>
      <c r="D341" s="291">
        <v>75</v>
      </c>
      <c r="E341" s="250" t="s">
        <v>371</v>
      </c>
      <c r="F341" s="251" t="str">
        <f>IF(OR(VLOOKUP(D341,'Services - NHC'!$D$10:$F$149,3,FALSE)="",VLOOKUP(D341,'Services - NHC'!$D$10:$F$149,3,FALSE)="[Select]"),"",VLOOKUP(D341,'Services - NHC'!$D$10:$F$149,3,FALSE))</f>
        <v>EXTERNAL</v>
      </c>
      <c r="G341" s="252" t="s">
        <v>1012</v>
      </c>
      <c r="H341" s="253" t="s">
        <v>1030</v>
      </c>
      <c r="I341" s="31"/>
    </row>
    <row r="342" spans="3:9" ht="12" customHeight="1" x14ac:dyDescent="0.2">
      <c r="C342" s="13"/>
      <c r="D342" s="291"/>
      <c r="E342" s="254" t="s">
        <v>371</v>
      </c>
      <c r="F342" s="254" t="str">
        <f t="shared" ref="F342:F344" si="76">F341</f>
        <v>EXTERNAL</v>
      </c>
      <c r="G342" s="255" t="s">
        <v>1010</v>
      </c>
      <c r="H342" s="256" t="s">
        <v>1031</v>
      </c>
      <c r="I342" s="31"/>
    </row>
    <row r="343" spans="3:9" ht="12" customHeight="1" x14ac:dyDescent="0.2">
      <c r="C343" s="13"/>
      <c r="D343" s="291"/>
      <c r="E343" s="254" t="s">
        <v>371</v>
      </c>
      <c r="F343" s="254" t="str">
        <f t="shared" si="76"/>
        <v>EXTERNAL</v>
      </c>
      <c r="G343" s="255" t="s">
        <v>1011</v>
      </c>
      <c r="H343" s="256" t="s">
        <v>1032</v>
      </c>
      <c r="I343" s="31"/>
    </row>
    <row r="344" spans="3:9" ht="12" customHeight="1" x14ac:dyDescent="0.2">
      <c r="C344" s="13"/>
      <c r="D344" s="291"/>
      <c r="E344" s="254" t="s">
        <v>371</v>
      </c>
      <c r="F344" s="254" t="str">
        <f t="shared" si="76"/>
        <v>EXTERNAL</v>
      </c>
      <c r="G344" s="255"/>
      <c r="H344" s="256"/>
      <c r="I344" s="31"/>
    </row>
    <row r="345" spans="3:9" ht="12" customHeight="1" x14ac:dyDescent="0.2">
      <c r="C345" s="13"/>
      <c r="D345" s="291">
        <v>76</v>
      </c>
      <c r="E345" s="250" t="s">
        <v>372</v>
      </c>
      <c r="F345" s="251" t="str">
        <f>IF(OR(VLOOKUP(D345,'Services - NHC'!$D$10:$F$149,3,FALSE)="",VLOOKUP(D345,'Services - NHC'!$D$10:$F$149,3,FALSE)="[Select]"),"",VLOOKUP(D345,'Services - NHC'!$D$10:$F$149,3,FALSE))</f>
        <v>EXTERNAL</v>
      </c>
      <c r="G345" s="252" t="s">
        <v>660</v>
      </c>
      <c r="H345" s="253" t="s">
        <v>661</v>
      </c>
      <c r="I345" s="31"/>
    </row>
    <row r="346" spans="3:9" ht="12" customHeight="1" x14ac:dyDescent="0.2">
      <c r="C346" s="13"/>
      <c r="D346" s="291"/>
      <c r="E346" s="254" t="s">
        <v>372</v>
      </c>
      <c r="F346" s="254" t="str">
        <f t="shared" ref="F346:F351" si="77">F345</f>
        <v>EXTERNAL</v>
      </c>
      <c r="G346" s="255" t="s">
        <v>662</v>
      </c>
      <c r="H346" s="256" t="s">
        <v>663</v>
      </c>
      <c r="I346" s="31"/>
    </row>
    <row r="347" spans="3:9" ht="12" customHeight="1" x14ac:dyDescent="0.2">
      <c r="C347" s="13"/>
      <c r="D347" s="291"/>
      <c r="E347" s="254" t="s">
        <v>372</v>
      </c>
      <c r="F347" s="254" t="str">
        <f t="shared" si="77"/>
        <v>EXTERNAL</v>
      </c>
      <c r="G347" s="255" t="s">
        <v>949</v>
      </c>
      <c r="H347" s="464" t="s">
        <v>1086</v>
      </c>
      <c r="I347" s="31"/>
    </row>
    <row r="348" spans="3:9" ht="12" customHeight="1" x14ac:dyDescent="0.2">
      <c r="C348" s="13"/>
      <c r="D348" s="291"/>
      <c r="E348" s="254" t="s">
        <v>372</v>
      </c>
      <c r="F348" s="254" t="str">
        <f t="shared" si="77"/>
        <v>EXTERNAL</v>
      </c>
      <c r="G348" s="255" t="s">
        <v>950</v>
      </c>
      <c r="H348" s="464" t="s">
        <v>1087</v>
      </c>
      <c r="I348" s="31"/>
    </row>
    <row r="349" spans="3:9" ht="12" customHeight="1" x14ac:dyDescent="0.2">
      <c r="C349" s="13"/>
      <c r="D349" s="291"/>
      <c r="E349" s="254" t="s">
        <v>372</v>
      </c>
      <c r="F349" s="254" t="str">
        <f t="shared" si="77"/>
        <v>EXTERNAL</v>
      </c>
      <c r="G349" s="255" t="s">
        <v>951</v>
      </c>
      <c r="H349" s="464" t="s">
        <v>1088</v>
      </c>
      <c r="I349" s="31"/>
    </row>
    <row r="350" spans="3:9" ht="12" customHeight="1" x14ac:dyDescent="0.2">
      <c r="C350" s="13"/>
      <c r="D350" s="291"/>
      <c r="E350" s="254" t="s">
        <v>372</v>
      </c>
      <c r="F350" s="254" t="str">
        <f t="shared" si="77"/>
        <v>EXTERNAL</v>
      </c>
      <c r="G350" s="255" t="s">
        <v>952</v>
      </c>
      <c r="H350" s="464" t="s">
        <v>1089</v>
      </c>
      <c r="I350" s="31"/>
    </row>
    <row r="351" spans="3:9" ht="12" customHeight="1" x14ac:dyDescent="0.2">
      <c r="C351" s="13"/>
      <c r="D351" s="291"/>
      <c r="E351" s="254" t="s">
        <v>372</v>
      </c>
      <c r="F351" s="254" t="str">
        <f t="shared" si="77"/>
        <v>EXTERNAL</v>
      </c>
      <c r="G351" s="255"/>
      <c r="H351" s="256"/>
      <c r="I351" s="31"/>
    </row>
    <row r="352" spans="3:9" ht="12" customHeight="1" x14ac:dyDescent="0.2">
      <c r="C352" s="13"/>
      <c r="D352" s="291">
        <v>77</v>
      </c>
      <c r="E352" s="250" t="s">
        <v>373</v>
      </c>
      <c r="F352" s="251" t="str">
        <f>IF(OR(VLOOKUP(D352,'Services - NHC'!$D$10:$F$149,3,FALSE)="",VLOOKUP(D352,'Services - NHC'!$D$10:$F$149,3,FALSE)="[Select]"),"",VLOOKUP(D352,'Services - NHC'!$D$10:$F$149,3,FALSE))</f>
        <v>EXTERNAL</v>
      </c>
      <c r="G352" s="508" t="s">
        <v>633</v>
      </c>
      <c r="H352" s="253" t="s">
        <v>760</v>
      </c>
      <c r="I352" s="31"/>
    </row>
    <row r="353" spans="3:9" x14ac:dyDescent="0.2">
      <c r="C353" s="13"/>
      <c r="D353" s="291"/>
      <c r="E353" s="254" t="s">
        <v>373</v>
      </c>
      <c r="F353" s="254" t="str">
        <f t="shared" ref="F353:F357" si="78">F352</f>
        <v>EXTERNAL</v>
      </c>
      <c r="G353" s="502" t="s">
        <v>634</v>
      </c>
      <c r="H353" s="256" t="s">
        <v>761</v>
      </c>
      <c r="I353" s="31"/>
    </row>
    <row r="354" spans="3:9" ht="12" customHeight="1" x14ac:dyDescent="0.2">
      <c r="C354" s="13"/>
      <c r="D354" s="291"/>
      <c r="E354" s="254" t="s">
        <v>373</v>
      </c>
      <c r="F354" s="254" t="str">
        <f t="shared" si="78"/>
        <v>EXTERNAL</v>
      </c>
      <c r="G354" s="502" t="s">
        <v>635</v>
      </c>
      <c r="H354" s="256" t="s">
        <v>762</v>
      </c>
      <c r="I354" s="31"/>
    </row>
    <row r="355" spans="3:9" ht="12" customHeight="1" x14ac:dyDescent="0.2">
      <c r="C355" s="13"/>
      <c r="D355" s="291"/>
      <c r="E355" s="254" t="s">
        <v>373</v>
      </c>
      <c r="F355" s="254" t="str">
        <f t="shared" si="78"/>
        <v>EXTERNAL</v>
      </c>
      <c r="G355" s="502" t="s">
        <v>636</v>
      </c>
      <c r="H355" s="256" t="s">
        <v>763</v>
      </c>
      <c r="I355" s="31"/>
    </row>
    <row r="356" spans="3:9" ht="12" customHeight="1" x14ac:dyDescent="0.2">
      <c r="C356" s="13"/>
      <c r="D356" s="291"/>
      <c r="E356" s="254" t="s">
        <v>373</v>
      </c>
      <c r="F356" s="254" t="str">
        <f t="shared" si="78"/>
        <v>EXTERNAL</v>
      </c>
      <c r="G356" s="506" t="s">
        <v>405</v>
      </c>
      <c r="H356" s="256" t="s">
        <v>764</v>
      </c>
      <c r="I356" s="31"/>
    </row>
    <row r="357" spans="3:9" ht="12" customHeight="1" thickBot="1" x14ac:dyDescent="0.25">
      <c r="C357" s="13"/>
      <c r="D357" s="291"/>
      <c r="E357" s="254" t="s">
        <v>373</v>
      </c>
      <c r="F357" s="254" t="str">
        <f t="shared" si="78"/>
        <v>EXTERNAL</v>
      </c>
      <c r="G357" s="507"/>
      <c r="H357" s="256"/>
      <c r="I357" s="31"/>
    </row>
    <row r="358" spans="3:9" ht="12" customHeight="1" thickBot="1" x14ac:dyDescent="0.25">
      <c r="C358" s="13"/>
      <c r="D358" s="291">
        <v>78</v>
      </c>
      <c r="E358" s="250" t="s">
        <v>430</v>
      </c>
      <c r="F358" s="251" t="str">
        <f>IF(OR(VLOOKUP(D358,'Services - NHC'!$D$10:$F$149,3,FALSE)="",VLOOKUP(D358,'Services - NHC'!$D$10:$F$149,3,FALSE)="[Select]"),"",VLOOKUP(D358,'Services - NHC'!$D$10:$F$149,3,FALSE))</f>
        <v>INTERNAL</v>
      </c>
      <c r="G358" s="581" t="s">
        <v>637</v>
      </c>
      <c r="H358" s="582" t="s">
        <v>1164</v>
      </c>
      <c r="I358" s="31"/>
    </row>
    <row r="359" spans="3:9" ht="12" customHeight="1" thickBot="1" x14ac:dyDescent="0.25">
      <c r="C359" s="13"/>
      <c r="D359" s="291"/>
      <c r="E359" s="254" t="s">
        <v>430</v>
      </c>
      <c r="F359" s="254" t="str">
        <f t="shared" ref="F359:F361" si="79">F358</f>
        <v>INTERNAL</v>
      </c>
      <c r="G359" s="583" t="s">
        <v>1156</v>
      </c>
      <c r="H359" s="584" t="s">
        <v>1157</v>
      </c>
      <c r="I359" s="31"/>
    </row>
    <row r="360" spans="3:9" ht="12" customHeight="1" thickBot="1" x14ac:dyDescent="0.25">
      <c r="C360" s="13"/>
      <c r="D360" s="291"/>
      <c r="E360" s="254" t="s">
        <v>430</v>
      </c>
      <c r="F360" s="254" t="str">
        <f t="shared" si="79"/>
        <v>INTERNAL</v>
      </c>
      <c r="G360" s="583" t="s">
        <v>1158</v>
      </c>
      <c r="H360" s="584" t="s">
        <v>1159</v>
      </c>
      <c r="I360" s="31"/>
    </row>
    <row r="361" spans="3:9" ht="12" customHeight="1" x14ac:dyDescent="0.2">
      <c r="C361" s="13"/>
      <c r="D361" s="291"/>
      <c r="E361" s="254" t="s">
        <v>430</v>
      </c>
      <c r="F361" s="254" t="str">
        <f t="shared" si="79"/>
        <v>INTERNAL</v>
      </c>
      <c r="G361" s="493"/>
      <c r="H361" s="256"/>
      <c r="I361" s="31"/>
    </row>
    <row r="362" spans="3:9" ht="12" customHeight="1" thickBot="1" x14ac:dyDescent="0.25">
      <c r="C362" s="13"/>
      <c r="D362" s="291">
        <v>79</v>
      </c>
      <c r="E362" s="250" t="s">
        <v>374</v>
      </c>
      <c r="F362" s="251" t="str">
        <f>IF(OR(VLOOKUP(D362,'Services - NHC'!$D$10:$F$149,3,FALSE)="",VLOOKUP(D362,'Services - NHC'!$D$10:$F$149,3,FALSE)="[Select]"),"",VLOOKUP(D362,'Services - NHC'!$D$10:$F$149,3,FALSE))</f>
        <v>EXTERNAL</v>
      </c>
      <c r="G362" s="585" t="s">
        <v>1160</v>
      </c>
      <c r="H362" s="584" t="s">
        <v>1161</v>
      </c>
      <c r="I362" s="31"/>
    </row>
    <row r="363" spans="3:9" ht="12" customHeight="1" thickBot="1" x14ac:dyDescent="0.25">
      <c r="C363" s="13"/>
      <c r="D363" s="291"/>
      <c r="E363" s="254" t="s">
        <v>374</v>
      </c>
      <c r="F363" s="254" t="str">
        <f t="shared" ref="F363:F364" si="80">F362</f>
        <v>EXTERNAL</v>
      </c>
      <c r="G363" s="585" t="s">
        <v>1162</v>
      </c>
      <c r="H363" s="584" t="s">
        <v>1163</v>
      </c>
      <c r="I363" s="31"/>
    </row>
    <row r="364" spans="3:9" ht="12" customHeight="1" x14ac:dyDescent="0.2">
      <c r="C364" s="13"/>
      <c r="D364" s="291"/>
      <c r="E364" s="254" t="s">
        <v>374</v>
      </c>
      <c r="F364" s="254" t="str">
        <f t="shared" si="80"/>
        <v>EXTERNAL</v>
      </c>
      <c r="G364" s="523"/>
      <c r="H364" s="256"/>
      <c r="I364" s="31"/>
    </row>
    <row r="365" spans="3:9" ht="25.5" x14ac:dyDescent="0.2">
      <c r="C365" s="13"/>
      <c r="D365" s="291">
        <v>80</v>
      </c>
      <c r="E365" s="250" t="s">
        <v>375</v>
      </c>
      <c r="F365" s="251" t="str">
        <f>IF(OR(VLOOKUP(D365,'Services - NHC'!$D$10:$F$149,3,FALSE)="",VLOOKUP(D365,'Services - NHC'!$D$10:$F$149,3,FALSE)="[Select]"),"",VLOOKUP(D365,'Services - NHC'!$D$10:$F$149,3,FALSE))</f>
        <v>EXTERNAL</v>
      </c>
      <c r="G365" s="252" t="s">
        <v>392</v>
      </c>
      <c r="H365" s="465" t="s">
        <v>543</v>
      </c>
      <c r="I365" s="31"/>
    </row>
    <row r="366" spans="3:9" x14ac:dyDescent="0.2">
      <c r="C366" s="13"/>
      <c r="D366" s="291"/>
      <c r="E366" s="254" t="s">
        <v>375</v>
      </c>
      <c r="F366" s="254" t="str">
        <f t="shared" ref="F366:F369" si="81">F365</f>
        <v>EXTERNAL</v>
      </c>
      <c r="G366" s="255" t="s">
        <v>545</v>
      </c>
      <c r="H366" s="464" t="s">
        <v>544</v>
      </c>
      <c r="I366" s="31"/>
    </row>
    <row r="367" spans="3:9" x14ac:dyDescent="0.2">
      <c r="C367" s="13"/>
      <c r="D367" s="291"/>
      <c r="E367" s="254" t="s">
        <v>375</v>
      </c>
      <c r="F367" s="254" t="str">
        <f t="shared" si="81"/>
        <v>EXTERNAL</v>
      </c>
      <c r="G367" s="255" t="s">
        <v>546</v>
      </c>
      <c r="H367" s="464" t="s">
        <v>548</v>
      </c>
      <c r="I367" s="31"/>
    </row>
    <row r="368" spans="3:9" x14ac:dyDescent="0.2">
      <c r="C368" s="13"/>
      <c r="D368" s="291"/>
      <c r="E368" s="254" t="s">
        <v>375</v>
      </c>
      <c r="F368" s="254" t="str">
        <f t="shared" si="81"/>
        <v>EXTERNAL</v>
      </c>
      <c r="G368" s="255" t="s">
        <v>547</v>
      </c>
      <c r="H368" s="464" t="s">
        <v>549</v>
      </c>
      <c r="I368" s="31"/>
    </row>
    <row r="369" spans="3:9" x14ac:dyDescent="0.2">
      <c r="C369" s="13"/>
      <c r="D369" s="291"/>
      <c r="E369" s="254" t="s">
        <v>375</v>
      </c>
      <c r="F369" s="254" t="str">
        <f t="shared" si="81"/>
        <v>EXTERNAL</v>
      </c>
      <c r="G369" s="255"/>
      <c r="H369" s="256"/>
      <c r="I369" s="31"/>
    </row>
    <row r="370" spans="3:9" ht="27.6" customHeight="1" thickBot="1" x14ac:dyDescent="0.25">
      <c r="C370" s="13"/>
      <c r="D370" s="291">
        <v>81</v>
      </c>
      <c r="E370" s="250" t="s">
        <v>431</v>
      </c>
      <c r="F370" s="251" t="str">
        <f>IF(OR(VLOOKUP(D370,'Services - NHC'!$D$10:$F$149,3,FALSE)="",VLOOKUP(D370,'Services - NHC'!$D$10:$F$149,3,FALSE)="[Select]"),"",VLOOKUP(D370,'Services - NHC'!$D$10:$F$149,3,FALSE))</f>
        <v>EXTERNAL</v>
      </c>
      <c r="G370" s="524" t="s">
        <v>666</v>
      </c>
      <c r="H370" s="510"/>
      <c r="I370" s="31"/>
    </row>
    <row r="371" spans="3:9" ht="12" customHeight="1" x14ac:dyDescent="0.2">
      <c r="C371" s="13"/>
      <c r="D371" s="291"/>
      <c r="E371" s="254" t="s">
        <v>431</v>
      </c>
      <c r="F371" s="254" t="str">
        <f t="shared" ref="F371:F378" si="82">F370</f>
        <v>EXTERNAL</v>
      </c>
      <c r="G371" s="513" t="s">
        <v>667</v>
      </c>
      <c r="H371" s="511" t="s">
        <v>664</v>
      </c>
      <c r="I371" s="31"/>
    </row>
    <row r="372" spans="3:9" ht="12" customHeight="1" x14ac:dyDescent="0.2">
      <c r="C372" s="13"/>
      <c r="D372" s="291"/>
      <c r="E372" s="254" t="s">
        <v>431</v>
      </c>
      <c r="F372" s="254" t="str">
        <f t="shared" si="82"/>
        <v>EXTERNAL</v>
      </c>
      <c r="G372" s="513" t="s">
        <v>665</v>
      </c>
      <c r="H372" s="256" t="s">
        <v>668</v>
      </c>
      <c r="I372" s="31"/>
    </row>
    <row r="373" spans="3:9" ht="12" customHeight="1" x14ac:dyDescent="0.2">
      <c r="C373" s="13"/>
      <c r="D373" s="291"/>
      <c r="E373" s="254" t="s">
        <v>431</v>
      </c>
      <c r="F373" s="254" t="str">
        <f t="shared" si="82"/>
        <v>EXTERNAL</v>
      </c>
      <c r="G373" s="513" t="s">
        <v>669</v>
      </c>
      <c r="H373" s="256" t="s">
        <v>670</v>
      </c>
      <c r="I373" s="31"/>
    </row>
    <row r="374" spans="3:9" ht="12" customHeight="1" x14ac:dyDescent="0.2">
      <c r="C374" s="13"/>
      <c r="D374" s="291"/>
      <c r="E374" s="254" t="s">
        <v>431</v>
      </c>
      <c r="F374" s="254" t="str">
        <f t="shared" si="82"/>
        <v>EXTERNAL</v>
      </c>
      <c r="G374" s="513" t="s">
        <v>671</v>
      </c>
      <c r="H374" s="256" t="s">
        <v>672</v>
      </c>
      <c r="I374" s="31"/>
    </row>
    <row r="375" spans="3:9" ht="12" customHeight="1" x14ac:dyDescent="0.2">
      <c r="C375" s="13"/>
      <c r="D375" s="291"/>
      <c r="E375" s="254" t="s">
        <v>431</v>
      </c>
      <c r="F375" s="254" t="str">
        <f t="shared" si="82"/>
        <v>EXTERNAL</v>
      </c>
      <c r="G375" s="513" t="s">
        <v>673</v>
      </c>
      <c r="H375" s="256" t="s">
        <v>674</v>
      </c>
      <c r="I375" s="31"/>
    </row>
    <row r="376" spans="3:9" ht="12" customHeight="1" x14ac:dyDescent="0.2">
      <c r="C376" s="13"/>
      <c r="D376" s="291"/>
      <c r="E376" s="254" t="s">
        <v>431</v>
      </c>
      <c r="F376" s="254" t="str">
        <f t="shared" si="82"/>
        <v>EXTERNAL</v>
      </c>
      <c r="G376" s="513" t="s">
        <v>675</v>
      </c>
      <c r="H376" s="256" t="s">
        <v>676</v>
      </c>
      <c r="I376" s="31"/>
    </row>
    <row r="377" spans="3:9" ht="12" customHeight="1" x14ac:dyDescent="0.2">
      <c r="C377" s="13"/>
      <c r="D377" s="291"/>
      <c r="E377" s="254" t="s">
        <v>431</v>
      </c>
      <c r="F377" s="254" t="str">
        <f t="shared" si="82"/>
        <v>EXTERNAL</v>
      </c>
      <c r="G377" s="255" t="s">
        <v>677</v>
      </c>
      <c r="H377" s="256" t="s">
        <v>678</v>
      </c>
      <c r="I377" s="31"/>
    </row>
    <row r="378" spans="3:9" ht="12" customHeight="1" x14ac:dyDescent="0.2">
      <c r="C378" s="13"/>
      <c r="D378" s="291"/>
      <c r="E378" s="254" t="s">
        <v>431</v>
      </c>
      <c r="F378" s="254" t="str">
        <f t="shared" si="82"/>
        <v>EXTERNAL</v>
      </c>
      <c r="G378" s="255" t="s">
        <v>677</v>
      </c>
      <c r="H378" s="256" t="s">
        <v>679</v>
      </c>
      <c r="I378" s="31"/>
    </row>
    <row r="379" spans="3:9" ht="12" customHeight="1" x14ac:dyDescent="0.2">
      <c r="C379" s="13"/>
      <c r="D379" s="291"/>
      <c r="E379" s="254"/>
      <c r="F379" s="254"/>
      <c r="G379" s="255" t="s">
        <v>680</v>
      </c>
      <c r="H379" s="256" t="s">
        <v>681</v>
      </c>
      <c r="I379" s="31"/>
    </row>
    <row r="380" spans="3:9" ht="12" customHeight="1" x14ac:dyDescent="0.2">
      <c r="C380" s="13"/>
      <c r="D380" s="291"/>
      <c r="E380" s="254"/>
      <c r="F380" s="254"/>
      <c r="G380" s="255" t="s">
        <v>684</v>
      </c>
      <c r="H380" s="256" t="s">
        <v>685</v>
      </c>
      <c r="I380" s="31"/>
    </row>
    <row r="381" spans="3:9" ht="12" customHeight="1" x14ac:dyDescent="0.2">
      <c r="C381" s="13"/>
      <c r="D381" s="291"/>
      <c r="E381" s="254"/>
      <c r="F381" s="254"/>
      <c r="G381" s="255" t="s">
        <v>686</v>
      </c>
      <c r="H381" s="256" t="s">
        <v>630</v>
      </c>
      <c r="I381" s="31"/>
    </row>
    <row r="382" spans="3:9" ht="12" customHeight="1" x14ac:dyDescent="0.2">
      <c r="C382" s="13"/>
      <c r="D382" s="291"/>
      <c r="E382" s="254" t="s">
        <v>431</v>
      </c>
      <c r="F382" s="254" t="str">
        <f>F378</f>
        <v>EXTERNAL</v>
      </c>
      <c r="G382" s="255" t="s">
        <v>683</v>
      </c>
      <c r="H382" s="256" t="s">
        <v>682</v>
      </c>
      <c r="I382" s="31"/>
    </row>
    <row r="383" spans="3:9" ht="25.5" x14ac:dyDescent="0.2">
      <c r="C383" s="13"/>
      <c r="D383" s="291">
        <v>82</v>
      </c>
      <c r="E383" s="250" t="s">
        <v>377</v>
      </c>
      <c r="F383" s="251" t="str">
        <f>IF(OR(VLOOKUP(D383,'Services - NHC'!$D$10:$F$149,3,FALSE)="",VLOOKUP(D383,'Services - NHC'!$D$10:$F$149,3,FALSE)="[Select]"),"",VLOOKUP(D383,'Services - NHC'!$D$10:$F$149,3,FALSE))</f>
        <v>EXTERNAL</v>
      </c>
      <c r="G383" s="252" t="s">
        <v>550</v>
      </c>
      <c r="H383" s="465" t="s">
        <v>551</v>
      </c>
      <c r="I383" s="31"/>
    </row>
    <row r="384" spans="3:9" ht="12" customHeight="1" x14ac:dyDescent="0.2">
      <c r="C384" s="13"/>
      <c r="D384" s="291"/>
      <c r="E384" s="254" t="s">
        <v>377</v>
      </c>
      <c r="F384" s="254" t="str">
        <f t="shared" ref="F384:F387" si="83">F383</f>
        <v>EXTERNAL</v>
      </c>
      <c r="G384" s="255" t="s">
        <v>393</v>
      </c>
      <c r="H384" s="256" t="s">
        <v>552</v>
      </c>
      <c r="I384" s="31"/>
    </row>
    <row r="385" spans="3:9" ht="12" customHeight="1" x14ac:dyDescent="0.2">
      <c r="C385" s="13"/>
      <c r="D385" s="291"/>
      <c r="E385" s="254" t="s">
        <v>377</v>
      </c>
      <c r="F385" s="254" t="str">
        <f t="shared" si="83"/>
        <v>EXTERNAL</v>
      </c>
      <c r="G385" s="255" t="s">
        <v>553</v>
      </c>
      <c r="H385" s="256" t="s">
        <v>554</v>
      </c>
      <c r="I385" s="31"/>
    </row>
    <row r="386" spans="3:9" ht="25.5" x14ac:dyDescent="0.2">
      <c r="C386" s="13"/>
      <c r="D386" s="291"/>
      <c r="E386" s="254" t="s">
        <v>377</v>
      </c>
      <c r="F386" s="254" t="str">
        <f t="shared" si="83"/>
        <v>EXTERNAL</v>
      </c>
      <c r="G386" s="255" t="s">
        <v>555</v>
      </c>
      <c r="H386" s="256" t="s">
        <v>556</v>
      </c>
      <c r="I386" s="31"/>
    </row>
    <row r="387" spans="3:9" ht="12" customHeight="1" x14ac:dyDescent="0.2">
      <c r="C387" s="13"/>
      <c r="D387" s="291"/>
      <c r="E387" s="254" t="s">
        <v>377</v>
      </c>
      <c r="F387" s="254" t="str">
        <f t="shared" si="83"/>
        <v>EXTERNAL</v>
      </c>
      <c r="G387" s="255"/>
      <c r="H387" s="256"/>
      <c r="I387" s="31"/>
    </row>
    <row r="388" spans="3:9" ht="12" customHeight="1" x14ac:dyDescent="0.2">
      <c r="C388" s="13"/>
      <c r="D388" s="291">
        <v>83</v>
      </c>
      <c r="E388" s="250" t="s">
        <v>378</v>
      </c>
      <c r="F388" s="251" t="str">
        <f>IF(OR(VLOOKUP(D388,'Services - NHC'!$D$10:$F$149,3,FALSE)="",VLOOKUP(D388,'Services - NHC'!$D$10:$F$149,3,FALSE)="[Select]"),"",VLOOKUP(D388,'Services - NHC'!$D$10:$F$149,3,FALSE))</f>
        <v>EXTERNAL</v>
      </c>
      <c r="G388" s="252" t="s">
        <v>842</v>
      </c>
      <c r="H388" s="253" t="s">
        <v>843</v>
      </c>
      <c r="I388" s="31"/>
    </row>
    <row r="389" spans="3:9" ht="25.5" x14ac:dyDescent="0.2">
      <c r="C389" s="13"/>
      <c r="D389" s="291"/>
      <c r="E389" s="254" t="s">
        <v>378</v>
      </c>
      <c r="F389" s="254" t="str">
        <f t="shared" ref="F389:F390" si="84">F388</f>
        <v>EXTERNAL</v>
      </c>
      <c r="G389" s="255" t="s">
        <v>844</v>
      </c>
      <c r="H389" s="256" t="s">
        <v>843</v>
      </c>
      <c r="I389" s="31"/>
    </row>
    <row r="390" spans="3:9" ht="12" customHeight="1" x14ac:dyDescent="0.2">
      <c r="C390" s="13"/>
      <c r="D390" s="291"/>
      <c r="E390" s="254" t="s">
        <v>378</v>
      </c>
      <c r="F390" s="254" t="str">
        <f t="shared" si="84"/>
        <v>EXTERNAL</v>
      </c>
      <c r="G390" s="255"/>
      <c r="H390" s="256"/>
      <c r="I390" s="31"/>
    </row>
    <row r="391" spans="3:9" x14ac:dyDescent="0.2">
      <c r="C391" s="13"/>
      <c r="D391" s="291">
        <v>84</v>
      </c>
      <c r="E391" s="250" t="s">
        <v>432</v>
      </c>
      <c r="F391" s="251" t="str">
        <f>IF(OR(VLOOKUP(D391,'Services - NHC'!$D$10:$F$149,3,FALSE)="",VLOOKUP(D391,'Services - NHC'!$D$10:$F$149,3,FALSE)="[Select]"),"",VLOOKUP(D391,'Services - NHC'!$D$10:$F$149,3,FALSE))</f>
        <v>EXTERNAL</v>
      </c>
      <c r="G391" s="501" t="s">
        <v>838</v>
      </c>
      <c r="H391" s="465" t="s">
        <v>839</v>
      </c>
      <c r="I391" s="31"/>
    </row>
    <row r="392" spans="3:9" ht="25.5" x14ac:dyDescent="0.2">
      <c r="C392" s="13"/>
      <c r="D392" s="291"/>
      <c r="E392" s="254" t="s">
        <v>432</v>
      </c>
      <c r="F392" s="254" t="str">
        <f t="shared" ref="F392:F393" si="85">F391</f>
        <v>EXTERNAL</v>
      </c>
      <c r="G392" s="504" t="s">
        <v>840</v>
      </c>
      <c r="H392" s="256" t="s">
        <v>841</v>
      </c>
      <c r="I392" s="31"/>
    </row>
    <row r="393" spans="3:9" ht="12" customHeight="1" x14ac:dyDescent="0.2">
      <c r="C393" s="13"/>
      <c r="D393" s="291"/>
      <c r="E393" s="254" t="s">
        <v>432</v>
      </c>
      <c r="F393" s="254" t="str">
        <f t="shared" si="85"/>
        <v>EXTERNAL</v>
      </c>
      <c r="G393" s="502"/>
      <c r="H393" s="256"/>
      <c r="I393" s="31"/>
    </row>
    <row r="394" spans="3:9" ht="25.5" x14ac:dyDescent="0.2">
      <c r="C394" s="13"/>
      <c r="D394" s="291">
        <v>85</v>
      </c>
      <c r="E394" s="250" t="s">
        <v>433</v>
      </c>
      <c r="F394" s="251" t="str">
        <f>IF(OR(VLOOKUP(D394,'Services - NHC'!$D$10:$F$149,3,FALSE)="",VLOOKUP(D394,'Services - NHC'!$D$10:$F$149,3,FALSE)="[Select]"),"",VLOOKUP(D394,'Services - NHC'!$D$10:$F$149,3,FALSE))</f>
        <v>EXTERNAL</v>
      </c>
      <c r="G394" s="505" t="s">
        <v>594</v>
      </c>
      <c r="H394" s="253" t="s">
        <v>595</v>
      </c>
      <c r="I394" s="31"/>
    </row>
    <row r="395" spans="3:9" ht="12" customHeight="1" x14ac:dyDescent="0.2">
      <c r="C395" s="13"/>
      <c r="D395" s="291"/>
      <c r="E395" s="254" t="s">
        <v>433</v>
      </c>
      <c r="F395" s="254" t="str">
        <f t="shared" ref="F395" si="86">F394</f>
        <v>EXTERNAL</v>
      </c>
      <c r="G395" s="502"/>
      <c r="H395" s="256"/>
      <c r="I395" s="31"/>
    </row>
    <row r="396" spans="3:9" ht="38.25" x14ac:dyDescent="0.2">
      <c r="C396" s="13"/>
      <c r="D396" s="291">
        <v>86</v>
      </c>
      <c r="E396" s="250" t="s">
        <v>442</v>
      </c>
      <c r="F396" s="251" t="str">
        <f>IF(OR(VLOOKUP(D396,'Services - NHC'!$D$10:$F$149,3,FALSE)="",VLOOKUP(D396,'Services - NHC'!$D$10:$F$149,3,FALSE)="[Select]"),"",VLOOKUP(D396,'Services - NHC'!$D$10:$F$149,3,FALSE))</f>
        <v>INTERNAL</v>
      </c>
      <c r="G396" s="491" t="s">
        <v>1090</v>
      </c>
      <c r="H396" s="253"/>
      <c r="I396" s="31"/>
    </row>
    <row r="397" spans="3:9" ht="12" customHeight="1" x14ac:dyDescent="0.2">
      <c r="C397" s="13"/>
      <c r="D397" s="291"/>
      <c r="E397" s="254" t="s">
        <v>442</v>
      </c>
      <c r="F397" s="254" t="str">
        <f t="shared" ref="F397" si="87">F396</f>
        <v>INTERNAL</v>
      </c>
      <c r="G397" s="502"/>
      <c r="H397" s="256"/>
      <c r="I397" s="31"/>
    </row>
    <row r="398" spans="3:9" ht="12" customHeight="1" x14ac:dyDescent="0.2">
      <c r="C398" s="13"/>
      <c r="D398" s="291">
        <v>87</v>
      </c>
      <c r="E398" s="250" t="s">
        <v>435</v>
      </c>
      <c r="F398" s="251" t="str">
        <f>IF(OR(VLOOKUP(D398,'Services - NHC'!$D$10:$F$149,3,FALSE)="",VLOOKUP(D398,'Services - NHC'!$D$10:$F$149,3,FALSE)="[Select]"),"",VLOOKUP(D398,'Services - NHC'!$D$10:$F$149,3,FALSE))</f>
        <v>EXTERNAL</v>
      </c>
      <c r="G398" s="535" t="s">
        <v>618</v>
      </c>
      <c r="H398" s="253" t="s">
        <v>619</v>
      </c>
      <c r="I398" s="31"/>
    </row>
    <row r="399" spans="3:9" ht="12" customHeight="1" x14ac:dyDescent="0.2">
      <c r="C399" s="13"/>
      <c r="D399" s="291"/>
      <c r="E399" s="254" t="s">
        <v>435</v>
      </c>
      <c r="F399" s="254" t="str">
        <f t="shared" ref="F399:F403" si="88">F398</f>
        <v>EXTERNAL</v>
      </c>
      <c r="G399" s="520" t="s">
        <v>620</v>
      </c>
      <c r="H399" s="256" t="s">
        <v>621</v>
      </c>
      <c r="I399" s="31"/>
    </row>
    <row r="400" spans="3:9" ht="12" customHeight="1" x14ac:dyDescent="0.2">
      <c r="C400" s="13"/>
      <c r="D400" s="291"/>
      <c r="E400" s="254" t="s">
        <v>435</v>
      </c>
      <c r="F400" s="254" t="str">
        <f t="shared" si="88"/>
        <v>EXTERNAL</v>
      </c>
      <c r="G400" s="520" t="s">
        <v>623</v>
      </c>
      <c r="H400" s="256" t="s">
        <v>622</v>
      </c>
      <c r="I400" s="31"/>
    </row>
    <row r="401" spans="3:9" ht="12" customHeight="1" x14ac:dyDescent="0.2">
      <c r="C401" s="13"/>
      <c r="D401" s="291"/>
      <c r="E401" s="254" t="s">
        <v>435</v>
      </c>
      <c r="F401" s="254" t="str">
        <f t="shared" si="88"/>
        <v>EXTERNAL</v>
      </c>
      <c r="G401" s="493" t="s">
        <v>625</v>
      </c>
      <c r="H401" s="256" t="s">
        <v>624</v>
      </c>
      <c r="I401" s="31"/>
    </row>
    <row r="402" spans="3:9" ht="12" customHeight="1" x14ac:dyDescent="0.2">
      <c r="C402" s="13"/>
      <c r="D402" s="291"/>
      <c r="E402" s="254" t="s">
        <v>435</v>
      </c>
      <c r="F402" s="254" t="str">
        <f t="shared" si="88"/>
        <v>EXTERNAL</v>
      </c>
      <c r="G402" s="255" t="s">
        <v>626</v>
      </c>
      <c r="H402" s="256" t="s">
        <v>617</v>
      </c>
      <c r="I402" s="31"/>
    </row>
    <row r="403" spans="3:9" ht="12" customHeight="1" x14ac:dyDescent="0.2">
      <c r="C403" s="13"/>
      <c r="D403" s="291"/>
      <c r="E403" s="254" t="s">
        <v>435</v>
      </c>
      <c r="F403" s="254" t="str">
        <f t="shared" si="88"/>
        <v>EXTERNAL</v>
      </c>
      <c r="G403" s="255"/>
      <c r="H403" s="256"/>
      <c r="I403" s="31"/>
    </row>
    <row r="404" spans="3:9" ht="25.5" x14ac:dyDescent="0.2">
      <c r="C404" s="13"/>
      <c r="D404" s="291">
        <v>88</v>
      </c>
      <c r="E404" s="250" t="s">
        <v>379</v>
      </c>
      <c r="F404" s="251" t="str">
        <f>IF(OR(VLOOKUP(D404,'Services - NHC'!$D$10:$F$149,3,FALSE)="",VLOOKUP(D404,'Services - NHC'!$D$10:$F$149,3,FALSE)="[Select]"),"",VLOOKUP(D404,'Services - NHC'!$D$10:$F$149,3,FALSE))</f>
        <v>INTERNAL</v>
      </c>
      <c r="G404" s="540" t="s">
        <v>1091</v>
      </c>
      <c r="H404" s="253"/>
      <c r="I404" s="31"/>
    </row>
    <row r="405" spans="3:9" ht="12" customHeight="1" x14ac:dyDescent="0.2">
      <c r="C405" s="13"/>
      <c r="D405" s="291"/>
      <c r="E405" s="254" t="s">
        <v>379</v>
      </c>
      <c r="F405" s="254" t="str">
        <f t="shared" ref="F405" si="89">F404</f>
        <v>INTERNAL</v>
      </c>
      <c r="G405" s="493"/>
      <c r="H405" s="256"/>
      <c r="I405" s="31"/>
    </row>
    <row r="406" spans="3:9" ht="12" customHeight="1" x14ac:dyDescent="0.2">
      <c r="C406" s="13"/>
      <c r="D406" s="291">
        <v>89</v>
      </c>
      <c r="E406" s="250" t="s">
        <v>380</v>
      </c>
      <c r="F406" s="251" t="str">
        <f>IF(OR(VLOOKUP(D406,'Services - NHC'!$D$10:$F$149,3,FALSE)="",VLOOKUP(D406,'Services - NHC'!$D$10:$F$149,3,FALSE)="[Select]"),"",VLOOKUP(D406,'Services - NHC'!$D$10:$F$149,3,FALSE))</f>
        <v>EXTERNAL</v>
      </c>
      <c r="G406" s="490" t="s">
        <v>596</v>
      </c>
      <c r="H406" s="465" t="s">
        <v>969</v>
      </c>
      <c r="I406" s="31"/>
    </row>
    <row r="407" spans="3:9" ht="12" customHeight="1" x14ac:dyDescent="0.2">
      <c r="C407" s="13"/>
      <c r="D407" s="291"/>
      <c r="E407" s="254" t="s">
        <v>380</v>
      </c>
      <c r="F407" s="254" t="str">
        <f t="shared" ref="F407:F415" si="90">F406</f>
        <v>EXTERNAL</v>
      </c>
      <c r="G407" s="492" t="s">
        <v>407</v>
      </c>
      <c r="H407" s="464" t="s">
        <v>597</v>
      </c>
      <c r="I407" s="31"/>
    </row>
    <row r="408" spans="3:9" ht="12" customHeight="1" x14ac:dyDescent="0.2">
      <c r="C408" s="13"/>
      <c r="D408" s="291"/>
      <c r="E408" s="254" t="s">
        <v>380</v>
      </c>
      <c r="F408" s="254" t="str">
        <f t="shared" si="90"/>
        <v>EXTERNAL</v>
      </c>
      <c r="G408" s="492" t="s">
        <v>598</v>
      </c>
      <c r="H408" s="464" t="s">
        <v>599</v>
      </c>
      <c r="I408" s="31"/>
    </row>
    <row r="409" spans="3:9" ht="12" customHeight="1" x14ac:dyDescent="0.2">
      <c r="C409" s="13"/>
      <c r="D409" s="291"/>
      <c r="E409" s="254" t="s">
        <v>380</v>
      </c>
      <c r="F409" s="254" t="str">
        <f t="shared" si="90"/>
        <v>EXTERNAL</v>
      </c>
      <c r="G409" s="492" t="s">
        <v>600</v>
      </c>
      <c r="H409" s="464" t="s">
        <v>601</v>
      </c>
      <c r="I409" s="31"/>
    </row>
    <row r="410" spans="3:9" ht="12" customHeight="1" x14ac:dyDescent="0.2">
      <c r="C410" s="13"/>
      <c r="D410" s="291"/>
      <c r="E410" s="254" t="s">
        <v>380</v>
      </c>
      <c r="F410" s="254" t="str">
        <f t="shared" si="90"/>
        <v>EXTERNAL</v>
      </c>
      <c r="G410" s="255" t="s">
        <v>953</v>
      </c>
      <c r="H410" s="464" t="s">
        <v>954</v>
      </c>
      <c r="I410" s="31"/>
    </row>
    <row r="411" spans="3:9" ht="12" customHeight="1" x14ac:dyDescent="0.2">
      <c r="C411" s="13"/>
      <c r="D411" s="291"/>
      <c r="E411" s="254" t="s">
        <v>380</v>
      </c>
      <c r="F411" s="254" t="str">
        <f t="shared" si="90"/>
        <v>EXTERNAL</v>
      </c>
      <c r="G411" s="255" t="s">
        <v>956</v>
      </c>
      <c r="H411" s="464" t="s">
        <v>955</v>
      </c>
      <c r="I411" s="31"/>
    </row>
    <row r="412" spans="3:9" ht="12" customHeight="1" x14ac:dyDescent="0.2">
      <c r="C412" s="13"/>
      <c r="D412" s="291"/>
      <c r="E412" s="254" t="s">
        <v>380</v>
      </c>
      <c r="F412" s="254" t="str">
        <f t="shared" si="90"/>
        <v>EXTERNAL</v>
      </c>
      <c r="G412" s="255" t="s">
        <v>957</v>
      </c>
      <c r="H412" s="464" t="s">
        <v>958</v>
      </c>
      <c r="I412" s="31"/>
    </row>
    <row r="413" spans="3:9" ht="12" customHeight="1" x14ac:dyDescent="0.2">
      <c r="C413" s="13"/>
      <c r="D413" s="291"/>
      <c r="E413" s="254" t="s">
        <v>380</v>
      </c>
      <c r="F413" s="254" t="str">
        <f t="shared" si="90"/>
        <v>EXTERNAL</v>
      </c>
      <c r="G413" s="255" t="s">
        <v>959</v>
      </c>
      <c r="H413" s="464" t="s">
        <v>960</v>
      </c>
      <c r="I413" s="31"/>
    </row>
    <row r="414" spans="3:9" ht="12" customHeight="1" x14ac:dyDescent="0.2">
      <c r="C414" s="13"/>
      <c r="D414" s="291"/>
      <c r="E414" s="254" t="s">
        <v>380</v>
      </c>
      <c r="F414" s="254" t="str">
        <f t="shared" si="90"/>
        <v>EXTERNAL</v>
      </c>
      <c r="G414" s="255" t="s">
        <v>967</v>
      </c>
      <c r="H414" s="464" t="s">
        <v>968</v>
      </c>
      <c r="I414" s="31"/>
    </row>
    <row r="415" spans="3:9" ht="12" customHeight="1" x14ac:dyDescent="0.2">
      <c r="C415" s="13"/>
      <c r="D415" s="291"/>
      <c r="E415" s="254" t="s">
        <v>380</v>
      </c>
      <c r="F415" s="254" t="str">
        <f t="shared" si="90"/>
        <v>EXTERNAL</v>
      </c>
      <c r="G415" s="255"/>
      <c r="H415" s="256"/>
      <c r="I415" s="31"/>
    </row>
    <row r="416" spans="3:9" ht="38.25" x14ac:dyDescent="0.2">
      <c r="C416" s="13"/>
      <c r="D416" s="291">
        <v>90</v>
      </c>
      <c r="E416" s="250" t="s">
        <v>436</v>
      </c>
      <c r="F416" s="251" t="str">
        <f>IF(OR(VLOOKUP(D416,'Services - NHC'!$D$10:$F$149,3,FALSE)="",VLOOKUP(D416,'Services - NHC'!$D$10:$F$149,3,FALSE)="[Select]"),"",VLOOKUP(D416,'Services - NHC'!$D$10:$F$149,3,FALSE))</f>
        <v>INTERNAL</v>
      </c>
      <c r="G416" s="252" t="s">
        <v>1092</v>
      </c>
      <c r="H416" s="253"/>
      <c r="I416" s="31"/>
    </row>
    <row r="417" spans="3:9" ht="12" customHeight="1" x14ac:dyDescent="0.2">
      <c r="C417" s="13"/>
      <c r="D417" s="291"/>
      <c r="E417" s="254" t="s">
        <v>436</v>
      </c>
      <c r="F417" s="254" t="str">
        <f t="shared" ref="F417" si="91">F416</f>
        <v>INTERNAL</v>
      </c>
      <c r="G417" s="255"/>
      <c r="H417" s="256"/>
      <c r="I417" s="31"/>
    </row>
    <row r="418" spans="3:9" ht="12" customHeight="1" x14ac:dyDescent="0.2">
      <c r="C418" s="13"/>
      <c r="D418" s="291">
        <v>91</v>
      </c>
      <c r="E418" s="250" t="s">
        <v>381</v>
      </c>
      <c r="F418" s="251" t="str">
        <f>IF(OR(VLOOKUP(D418,'Services - NHC'!$D$10:$F$149,3,FALSE)="",VLOOKUP(D418,'Services - NHC'!$D$10:$F$149,3,FALSE)="[Select]"),"",VLOOKUP(D418,'Services - NHC'!$D$10:$F$149,3,FALSE))</f>
        <v>EXTERNAL</v>
      </c>
      <c r="G418" s="252" t="s">
        <v>1119</v>
      </c>
      <c r="H418" s="253" t="s">
        <v>1150</v>
      </c>
      <c r="I418" s="31"/>
    </row>
    <row r="419" spans="3:9" ht="12" customHeight="1" x14ac:dyDescent="0.2">
      <c r="C419" s="13"/>
      <c r="D419" s="291"/>
      <c r="E419" s="254" t="s">
        <v>381</v>
      </c>
      <c r="F419" s="254" t="str">
        <f t="shared" ref="F419:F421" si="92">F418</f>
        <v>EXTERNAL</v>
      </c>
      <c r="G419" s="252" t="s">
        <v>400</v>
      </c>
      <c r="H419" s="253" t="s">
        <v>1151</v>
      </c>
      <c r="I419" s="31"/>
    </row>
    <row r="420" spans="3:9" ht="12" customHeight="1" x14ac:dyDescent="0.2">
      <c r="C420" s="13"/>
      <c r="D420" s="291"/>
      <c r="E420" s="254" t="s">
        <v>381</v>
      </c>
      <c r="F420" s="254" t="str">
        <f t="shared" si="92"/>
        <v>EXTERNAL</v>
      </c>
      <c r="G420" s="252" t="s">
        <v>401</v>
      </c>
      <c r="H420" s="253" t="s">
        <v>1152</v>
      </c>
      <c r="I420" s="31"/>
    </row>
    <row r="421" spans="3:9" ht="12" customHeight="1" x14ac:dyDescent="0.2">
      <c r="C421" s="13"/>
      <c r="D421" s="291"/>
      <c r="E421" s="254" t="s">
        <v>381</v>
      </c>
      <c r="F421" s="254" t="str">
        <f t="shared" si="92"/>
        <v>EXTERNAL</v>
      </c>
      <c r="G421" s="255"/>
      <c r="H421" s="256"/>
      <c r="I421" s="31"/>
    </row>
    <row r="422" spans="3:9" ht="12" customHeight="1" x14ac:dyDescent="0.2">
      <c r="C422" s="13"/>
      <c r="D422" s="291">
        <v>92</v>
      </c>
      <c r="E422" s="250" t="str">
        <f>IF(OR(VLOOKUP(D422,'Services - NHC'!$D$10:$F$149,2,FALSE)="",VLOOKUP(D422,'Services - NHC'!$D$10:$F$149,2,FALSE)="[Enter service]"),"",VLOOKUP(D422,'Services - NHC'!$D$10:$F$149,2,FALSE))</f>
        <v/>
      </c>
      <c r="F422" s="251" t="str">
        <f>IF(OR(VLOOKUP(D422,'Services - NHC'!$D$10:$F$149,3,FALSE)="",VLOOKUP(D422,'Services - NHC'!$D$10:$F$149,3,FALSE)="[Select]"),"",VLOOKUP(D422,'Services - NHC'!$D$10:$F$149,3,FALSE))</f>
        <v/>
      </c>
      <c r="G422" s="252"/>
      <c r="H422" s="253"/>
      <c r="I422" s="31"/>
    </row>
    <row r="423" spans="3:9" ht="12" customHeight="1" x14ac:dyDescent="0.2">
      <c r="C423" s="13"/>
      <c r="D423" s="291"/>
      <c r="E423" s="254" t="str">
        <f t="shared" ref="E423:F431" si="93">E422</f>
        <v/>
      </c>
      <c r="F423" s="254" t="str">
        <f t="shared" si="93"/>
        <v/>
      </c>
      <c r="G423" s="255"/>
      <c r="H423" s="256"/>
      <c r="I423" s="31"/>
    </row>
    <row r="424" spans="3:9" ht="12" customHeight="1" x14ac:dyDescent="0.2">
      <c r="C424" s="13"/>
      <c r="D424" s="291"/>
      <c r="E424" s="254" t="str">
        <f t="shared" si="93"/>
        <v/>
      </c>
      <c r="F424" s="254" t="str">
        <f t="shared" si="93"/>
        <v/>
      </c>
      <c r="G424" s="255"/>
      <c r="H424" s="256"/>
      <c r="I424" s="31"/>
    </row>
    <row r="425" spans="3:9" ht="12" customHeight="1" x14ac:dyDescent="0.2">
      <c r="C425" s="13"/>
      <c r="D425" s="291"/>
      <c r="E425" s="254" t="str">
        <f t="shared" si="93"/>
        <v/>
      </c>
      <c r="F425" s="254" t="str">
        <f t="shared" si="93"/>
        <v/>
      </c>
      <c r="G425" s="255"/>
      <c r="H425" s="256"/>
      <c r="I425" s="31"/>
    </row>
    <row r="426" spans="3:9" ht="12" customHeight="1" x14ac:dyDescent="0.2">
      <c r="C426" s="13"/>
      <c r="D426" s="291"/>
      <c r="E426" s="254" t="str">
        <f t="shared" si="93"/>
        <v/>
      </c>
      <c r="F426" s="254" t="str">
        <f t="shared" si="93"/>
        <v/>
      </c>
      <c r="G426" s="255"/>
      <c r="H426" s="256"/>
      <c r="I426" s="31"/>
    </row>
    <row r="427" spans="3:9" ht="12" customHeight="1" x14ac:dyDescent="0.2">
      <c r="C427" s="13"/>
      <c r="D427" s="291"/>
      <c r="E427" s="254" t="str">
        <f t="shared" si="93"/>
        <v/>
      </c>
      <c r="F427" s="254" t="str">
        <f t="shared" si="93"/>
        <v/>
      </c>
      <c r="G427" s="255"/>
      <c r="H427" s="256"/>
      <c r="I427" s="31"/>
    </row>
    <row r="428" spans="3:9" ht="12" customHeight="1" x14ac:dyDescent="0.2">
      <c r="C428" s="13"/>
      <c r="D428" s="291"/>
      <c r="E428" s="254" t="str">
        <f t="shared" si="93"/>
        <v/>
      </c>
      <c r="F428" s="254" t="str">
        <f t="shared" si="93"/>
        <v/>
      </c>
      <c r="G428" s="255"/>
      <c r="H428" s="256"/>
      <c r="I428" s="31"/>
    </row>
    <row r="429" spans="3:9" ht="12" customHeight="1" x14ac:dyDescent="0.2">
      <c r="C429" s="13"/>
      <c r="D429" s="291"/>
      <c r="E429" s="254" t="str">
        <f t="shared" si="93"/>
        <v/>
      </c>
      <c r="F429" s="254" t="str">
        <f t="shared" si="93"/>
        <v/>
      </c>
      <c r="G429" s="255"/>
      <c r="H429" s="256"/>
      <c r="I429" s="31"/>
    </row>
    <row r="430" spans="3:9" ht="12" customHeight="1" x14ac:dyDescent="0.2">
      <c r="C430" s="13"/>
      <c r="D430" s="291"/>
      <c r="E430" s="254" t="str">
        <f t="shared" si="93"/>
        <v/>
      </c>
      <c r="F430" s="254" t="str">
        <f t="shared" si="93"/>
        <v/>
      </c>
      <c r="G430" s="255"/>
      <c r="H430" s="256"/>
      <c r="I430" s="31"/>
    </row>
    <row r="431" spans="3:9" ht="12" customHeight="1" x14ac:dyDescent="0.2">
      <c r="C431" s="13"/>
      <c r="D431" s="291"/>
      <c r="E431" s="254" t="str">
        <f t="shared" si="93"/>
        <v/>
      </c>
      <c r="F431" s="254" t="str">
        <f t="shared" si="93"/>
        <v/>
      </c>
      <c r="G431" s="255"/>
      <c r="H431" s="256"/>
      <c r="I431" s="31"/>
    </row>
    <row r="432" spans="3:9" ht="12" customHeight="1" x14ac:dyDescent="0.2">
      <c r="C432" s="13"/>
      <c r="D432" s="291">
        <v>93</v>
      </c>
      <c r="E432" s="250" t="str">
        <f>IF(OR(VLOOKUP(D432,'Services - NHC'!$D$10:$F$149,2,FALSE)="",VLOOKUP(D432,'Services - NHC'!$D$10:$F$149,2,FALSE)="[Enter service]"),"",VLOOKUP(D432,'Services - NHC'!$D$10:$F$149,2,FALSE))</f>
        <v>Debt Servicing</v>
      </c>
      <c r="F432" s="251" t="str">
        <f>IF(OR(VLOOKUP(D432,'Services - NHC'!$D$10:$F$149,3,FALSE)="",VLOOKUP(D432,'Services - NHC'!$D$10:$F$149,3,FALSE)="[Select]"),"",VLOOKUP(D432,'Services - NHC'!$D$10:$F$149,3,FALSE))</f>
        <v>MIXED</v>
      </c>
      <c r="G432" s="252"/>
      <c r="H432" s="253"/>
      <c r="I432" s="31"/>
    </row>
    <row r="433" spans="3:9" ht="12" customHeight="1" x14ac:dyDescent="0.2">
      <c r="C433" s="13"/>
      <c r="D433" s="291"/>
      <c r="E433" s="254" t="str">
        <f t="shared" ref="E433:F441" si="94">E432</f>
        <v>Debt Servicing</v>
      </c>
      <c r="F433" s="254" t="str">
        <f t="shared" si="94"/>
        <v>MIXED</v>
      </c>
      <c r="G433" s="255"/>
      <c r="H433" s="256"/>
      <c r="I433" s="31"/>
    </row>
    <row r="434" spans="3:9" ht="12" customHeight="1" x14ac:dyDescent="0.2">
      <c r="C434" s="13"/>
      <c r="D434" s="291"/>
      <c r="E434" s="254" t="str">
        <f t="shared" si="94"/>
        <v>Debt Servicing</v>
      </c>
      <c r="F434" s="254" t="str">
        <f t="shared" si="94"/>
        <v>MIXED</v>
      </c>
      <c r="G434" s="255"/>
      <c r="H434" s="256"/>
      <c r="I434" s="31"/>
    </row>
    <row r="435" spans="3:9" ht="12" customHeight="1" x14ac:dyDescent="0.2">
      <c r="C435" s="13"/>
      <c r="D435" s="291"/>
      <c r="E435" s="254" t="str">
        <f t="shared" si="94"/>
        <v>Debt Servicing</v>
      </c>
      <c r="F435" s="254" t="str">
        <f t="shared" si="94"/>
        <v>MIXED</v>
      </c>
      <c r="G435" s="255"/>
      <c r="H435" s="256"/>
      <c r="I435" s="31"/>
    </row>
    <row r="436" spans="3:9" ht="12" customHeight="1" x14ac:dyDescent="0.2">
      <c r="C436" s="13"/>
      <c r="D436" s="291"/>
      <c r="E436" s="254" t="str">
        <f t="shared" si="94"/>
        <v>Debt Servicing</v>
      </c>
      <c r="F436" s="254" t="str">
        <f t="shared" si="94"/>
        <v>MIXED</v>
      </c>
      <c r="G436" s="255"/>
      <c r="H436" s="256"/>
      <c r="I436" s="31"/>
    </row>
    <row r="437" spans="3:9" ht="12" customHeight="1" x14ac:dyDescent="0.2">
      <c r="C437" s="13"/>
      <c r="D437" s="291"/>
      <c r="E437" s="254" t="str">
        <f t="shared" si="94"/>
        <v>Debt Servicing</v>
      </c>
      <c r="F437" s="254" t="str">
        <f t="shared" si="94"/>
        <v>MIXED</v>
      </c>
      <c r="G437" s="255"/>
      <c r="H437" s="256"/>
      <c r="I437" s="31"/>
    </row>
    <row r="438" spans="3:9" ht="12" customHeight="1" x14ac:dyDescent="0.2">
      <c r="C438" s="13"/>
      <c r="D438" s="291"/>
      <c r="E438" s="254" t="str">
        <f t="shared" si="94"/>
        <v>Debt Servicing</v>
      </c>
      <c r="F438" s="254" t="str">
        <f t="shared" si="94"/>
        <v>MIXED</v>
      </c>
      <c r="G438" s="255"/>
      <c r="H438" s="256"/>
      <c r="I438" s="31"/>
    </row>
    <row r="439" spans="3:9" ht="12" customHeight="1" x14ac:dyDescent="0.2">
      <c r="C439" s="13"/>
      <c r="D439" s="291"/>
      <c r="E439" s="254" t="str">
        <f t="shared" si="94"/>
        <v>Debt Servicing</v>
      </c>
      <c r="F439" s="254" t="str">
        <f t="shared" si="94"/>
        <v>MIXED</v>
      </c>
      <c r="G439" s="255"/>
      <c r="H439" s="256"/>
      <c r="I439" s="31"/>
    </row>
    <row r="440" spans="3:9" ht="12" customHeight="1" x14ac:dyDescent="0.2">
      <c r="C440" s="13"/>
      <c r="D440" s="291"/>
      <c r="E440" s="254" t="str">
        <f t="shared" si="94"/>
        <v>Debt Servicing</v>
      </c>
      <c r="F440" s="254" t="str">
        <f t="shared" si="94"/>
        <v>MIXED</v>
      </c>
      <c r="G440" s="255"/>
      <c r="H440" s="256"/>
      <c r="I440" s="31"/>
    </row>
    <row r="441" spans="3:9" ht="12" customHeight="1" x14ac:dyDescent="0.2">
      <c r="C441" s="13"/>
      <c r="D441" s="291"/>
      <c r="E441" s="254" t="str">
        <f t="shared" si="94"/>
        <v>Debt Servicing</v>
      </c>
      <c r="F441" s="254" t="str">
        <f t="shared" si="94"/>
        <v>MIXED</v>
      </c>
      <c r="G441" s="255"/>
      <c r="H441" s="256"/>
      <c r="I441" s="31"/>
    </row>
    <row r="442" spans="3:9" ht="12" customHeight="1" x14ac:dyDescent="0.2">
      <c r="C442" s="13"/>
      <c r="D442" s="291">
        <v>94</v>
      </c>
      <c r="E442" s="250" t="str">
        <f>IF(OR(VLOOKUP(D442,'Services - NHC'!$D$10:$F$149,2,FALSE)="",VLOOKUP(D442,'Services - NHC'!$D$10:$F$149,2,FALSE)="[Enter service]"),"",VLOOKUP(D442,'Services - NHC'!$D$10:$F$149,2,FALSE))</f>
        <v>Developer Contributions</v>
      </c>
      <c r="F442" s="251" t="str">
        <f>IF(OR(VLOOKUP(D442,'Services - NHC'!$D$10:$F$149,3,FALSE)="",VLOOKUP(D442,'Services - NHC'!$D$10:$F$149,3,FALSE)="[Select]"),"",VLOOKUP(D442,'Services - NHC'!$D$10:$F$149,3,FALSE))</f>
        <v>MIXED</v>
      </c>
      <c r="G442" s="252"/>
      <c r="H442" s="253"/>
      <c r="I442" s="31"/>
    </row>
    <row r="443" spans="3:9" ht="12" customHeight="1" x14ac:dyDescent="0.2">
      <c r="C443" s="13"/>
      <c r="D443" s="291"/>
      <c r="E443" s="254" t="str">
        <f t="shared" ref="E443:F451" si="95">E442</f>
        <v>Developer Contributions</v>
      </c>
      <c r="F443" s="254" t="str">
        <f t="shared" si="95"/>
        <v>MIXED</v>
      </c>
      <c r="G443" s="255"/>
      <c r="H443" s="256"/>
      <c r="I443" s="31"/>
    </row>
    <row r="444" spans="3:9" ht="12" customHeight="1" x14ac:dyDescent="0.2">
      <c r="C444" s="13"/>
      <c r="D444" s="291"/>
      <c r="E444" s="254" t="str">
        <f t="shared" si="95"/>
        <v>Developer Contributions</v>
      </c>
      <c r="F444" s="254" t="str">
        <f t="shared" si="95"/>
        <v>MIXED</v>
      </c>
      <c r="G444" s="255"/>
      <c r="H444" s="256"/>
      <c r="I444" s="31"/>
    </row>
    <row r="445" spans="3:9" ht="12" customHeight="1" x14ac:dyDescent="0.2">
      <c r="C445" s="13"/>
      <c r="D445" s="291"/>
      <c r="E445" s="254" t="str">
        <f t="shared" si="95"/>
        <v>Developer Contributions</v>
      </c>
      <c r="F445" s="254" t="str">
        <f t="shared" si="95"/>
        <v>MIXED</v>
      </c>
      <c r="G445" s="255"/>
      <c r="H445" s="256"/>
      <c r="I445" s="31"/>
    </row>
    <row r="446" spans="3:9" ht="12" customHeight="1" x14ac:dyDescent="0.2">
      <c r="C446" s="13"/>
      <c r="D446" s="291"/>
      <c r="E446" s="254" t="str">
        <f t="shared" si="95"/>
        <v>Developer Contributions</v>
      </c>
      <c r="F446" s="254" t="str">
        <f t="shared" si="95"/>
        <v>MIXED</v>
      </c>
      <c r="G446" s="255"/>
      <c r="H446" s="256"/>
      <c r="I446" s="31"/>
    </row>
    <row r="447" spans="3:9" ht="12" customHeight="1" x14ac:dyDescent="0.2">
      <c r="C447" s="13"/>
      <c r="D447" s="291"/>
      <c r="E447" s="254" t="str">
        <f t="shared" si="95"/>
        <v>Developer Contributions</v>
      </c>
      <c r="F447" s="254" t="str">
        <f t="shared" si="95"/>
        <v>MIXED</v>
      </c>
      <c r="G447" s="255"/>
      <c r="H447" s="256"/>
      <c r="I447" s="31"/>
    </row>
    <row r="448" spans="3:9" ht="12" customHeight="1" x14ac:dyDescent="0.2">
      <c r="C448" s="13"/>
      <c r="D448" s="291"/>
      <c r="E448" s="254" t="str">
        <f t="shared" si="95"/>
        <v>Developer Contributions</v>
      </c>
      <c r="F448" s="254" t="str">
        <f t="shared" si="95"/>
        <v>MIXED</v>
      </c>
      <c r="G448" s="255"/>
      <c r="H448" s="256"/>
      <c r="I448" s="31"/>
    </row>
    <row r="449" spans="3:9" ht="12" customHeight="1" x14ac:dyDescent="0.2">
      <c r="C449" s="13"/>
      <c r="D449" s="291"/>
      <c r="E449" s="254" t="str">
        <f t="shared" si="95"/>
        <v>Developer Contributions</v>
      </c>
      <c r="F449" s="254" t="str">
        <f t="shared" si="95"/>
        <v>MIXED</v>
      </c>
      <c r="G449" s="255"/>
      <c r="H449" s="256"/>
      <c r="I449" s="31"/>
    </row>
    <row r="450" spans="3:9" ht="12" customHeight="1" x14ac:dyDescent="0.2">
      <c r="C450" s="13"/>
      <c r="D450" s="291"/>
      <c r="E450" s="254" t="str">
        <f t="shared" si="95"/>
        <v>Developer Contributions</v>
      </c>
      <c r="F450" s="254" t="str">
        <f t="shared" si="95"/>
        <v>MIXED</v>
      </c>
      <c r="G450" s="255"/>
      <c r="H450" s="256"/>
      <c r="I450" s="31"/>
    </row>
    <row r="451" spans="3:9" ht="12" customHeight="1" x14ac:dyDescent="0.2">
      <c r="C451" s="13"/>
      <c r="D451" s="291"/>
      <c r="E451" s="254" t="str">
        <f t="shared" si="95"/>
        <v>Developer Contributions</v>
      </c>
      <c r="F451" s="254" t="str">
        <f t="shared" si="95"/>
        <v>MIXED</v>
      </c>
      <c r="G451" s="255"/>
      <c r="H451" s="256"/>
      <c r="I451" s="31"/>
    </row>
    <row r="452" spans="3:9" ht="12" customHeight="1" x14ac:dyDescent="0.2">
      <c r="C452" s="13"/>
      <c r="D452" s="291">
        <v>95</v>
      </c>
      <c r="E452" s="250" t="str">
        <f>IF(OR(VLOOKUP(D452,'Services - NHC'!$D$10:$F$149,2,FALSE)="",VLOOKUP(D452,'Services - NHC'!$D$10:$F$149,2,FALSE)="[Enter service]"),"",VLOOKUP(D452,'Services - NHC'!$D$10:$F$149,2,FALSE))</f>
        <v>Interest on Investment</v>
      </c>
      <c r="F452" s="251" t="str">
        <f>IF(OR(VLOOKUP(D452,'Services - NHC'!$D$10:$F$149,3,FALSE)="",VLOOKUP(D452,'Services - NHC'!$D$10:$F$149,3,FALSE)="[Select]"),"",VLOOKUP(D452,'Services - NHC'!$D$10:$F$149,3,FALSE))</f>
        <v>MIXED</v>
      </c>
      <c r="G452" s="252"/>
      <c r="H452" s="253"/>
      <c r="I452" s="31"/>
    </row>
    <row r="453" spans="3:9" ht="12" customHeight="1" x14ac:dyDescent="0.2">
      <c r="C453" s="13"/>
      <c r="D453" s="291"/>
      <c r="E453" s="254" t="str">
        <f t="shared" ref="E453:F461" si="96">E452</f>
        <v>Interest on Investment</v>
      </c>
      <c r="F453" s="254" t="str">
        <f t="shared" si="96"/>
        <v>MIXED</v>
      </c>
      <c r="G453" s="255"/>
      <c r="H453" s="256"/>
      <c r="I453" s="31"/>
    </row>
    <row r="454" spans="3:9" ht="12" customHeight="1" x14ac:dyDescent="0.2">
      <c r="C454" s="13"/>
      <c r="D454" s="291"/>
      <c r="E454" s="254" t="str">
        <f t="shared" si="96"/>
        <v>Interest on Investment</v>
      </c>
      <c r="F454" s="254" t="str">
        <f t="shared" si="96"/>
        <v>MIXED</v>
      </c>
      <c r="G454" s="255"/>
      <c r="H454" s="256"/>
      <c r="I454" s="31"/>
    </row>
    <row r="455" spans="3:9" ht="12" customHeight="1" x14ac:dyDescent="0.2">
      <c r="C455" s="13"/>
      <c r="D455" s="291"/>
      <c r="E455" s="254" t="str">
        <f t="shared" si="96"/>
        <v>Interest on Investment</v>
      </c>
      <c r="F455" s="254" t="str">
        <f t="shared" si="96"/>
        <v>MIXED</v>
      </c>
      <c r="G455" s="255"/>
      <c r="H455" s="256"/>
      <c r="I455" s="31"/>
    </row>
    <row r="456" spans="3:9" ht="12" customHeight="1" x14ac:dyDescent="0.2">
      <c r="C456" s="13"/>
      <c r="D456" s="291"/>
      <c r="E456" s="254" t="str">
        <f t="shared" si="96"/>
        <v>Interest on Investment</v>
      </c>
      <c r="F456" s="254" t="str">
        <f t="shared" si="96"/>
        <v>MIXED</v>
      </c>
      <c r="G456" s="255"/>
      <c r="H456" s="256"/>
      <c r="I456" s="31"/>
    </row>
    <row r="457" spans="3:9" ht="12" customHeight="1" x14ac:dyDescent="0.2">
      <c r="C457" s="13"/>
      <c r="D457" s="291"/>
      <c r="E457" s="254" t="str">
        <f t="shared" si="96"/>
        <v>Interest on Investment</v>
      </c>
      <c r="F457" s="254" t="str">
        <f t="shared" si="96"/>
        <v>MIXED</v>
      </c>
      <c r="G457" s="255"/>
      <c r="H457" s="256"/>
      <c r="I457" s="31"/>
    </row>
    <row r="458" spans="3:9" ht="12" customHeight="1" x14ac:dyDescent="0.2">
      <c r="C458" s="13"/>
      <c r="D458" s="291"/>
      <c r="E458" s="254" t="str">
        <f t="shared" si="96"/>
        <v>Interest on Investment</v>
      </c>
      <c r="F458" s="254" t="str">
        <f t="shared" si="96"/>
        <v>MIXED</v>
      </c>
      <c r="G458" s="255"/>
      <c r="H458" s="256"/>
      <c r="I458" s="31"/>
    </row>
    <row r="459" spans="3:9" ht="12" customHeight="1" x14ac:dyDescent="0.2">
      <c r="C459" s="13"/>
      <c r="D459" s="291"/>
      <c r="E459" s="254" t="str">
        <f t="shared" si="96"/>
        <v>Interest on Investment</v>
      </c>
      <c r="F459" s="254" t="str">
        <f t="shared" si="96"/>
        <v>MIXED</v>
      </c>
      <c r="G459" s="255"/>
      <c r="H459" s="256"/>
      <c r="I459" s="31"/>
    </row>
    <row r="460" spans="3:9" ht="12" customHeight="1" x14ac:dyDescent="0.2">
      <c r="C460" s="13"/>
      <c r="D460" s="291"/>
      <c r="E460" s="254" t="str">
        <f t="shared" si="96"/>
        <v>Interest on Investment</v>
      </c>
      <c r="F460" s="254" t="str">
        <f t="shared" si="96"/>
        <v>MIXED</v>
      </c>
      <c r="G460" s="255"/>
      <c r="H460" s="256"/>
      <c r="I460" s="31"/>
    </row>
    <row r="461" spans="3:9" ht="12" customHeight="1" x14ac:dyDescent="0.2">
      <c r="C461" s="13"/>
      <c r="D461" s="291"/>
      <c r="E461" s="254" t="str">
        <f t="shared" si="96"/>
        <v>Interest on Investment</v>
      </c>
      <c r="F461" s="254" t="str">
        <f t="shared" si="96"/>
        <v>MIXED</v>
      </c>
      <c r="G461" s="255"/>
      <c r="H461" s="256"/>
      <c r="I461" s="31"/>
    </row>
    <row r="462" spans="3:9" ht="12" customHeight="1" x14ac:dyDescent="0.2">
      <c r="C462" s="13"/>
      <c r="D462" s="291">
        <v>96</v>
      </c>
      <c r="E462" s="250" t="str">
        <f>IF(OR(VLOOKUP(D462,'Services - NHC'!$D$10:$F$149,2,FALSE)="",VLOOKUP(D462,'Services - NHC'!$D$10:$F$149,2,FALSE)="[Enter service]"),"",VLOOKUP(D462,'Services - NHC'!$D$10:$F$149,2,FALSE))</f>
        <v>VGC Grant</v>
      </c>
      <c r="F462" s="251" t="str">
        <f>IF(OR(VLOOKUP(D462,'Services - NHC'!$D$10:$F$149,3,FALSE)="",VLOOKUP(D462,'Services - NHC'!$D$10:$F$149,3,FALSE)="[Select]"),"",VLOOKUP(D462,'Services - NHC'!$D$10:$F$149,3,FALSE))</f>
        <v>MIXED</v>
      </c>
      <c r="G462" s="252"/>
      <c r="H462" s="253"/>
      <c r="I462" s="31"/>
    </row>
    <row r="463" spans="3:9" ht="12" customHeight="1" x14ac:dyDescent="0.2">
      <c r="C463" s="13"/>
      <c r="D463" s="291"/>
      <c r="E463" s="254" t="str">
        <f t="shared" ref="E463:F471" si="97">E462</f>
        <v>VGC Grant</v>
      </c>
      <c r="F463" s="254" t="str">
        <f t="shared" si="97"/>
        <v>MIXED</v>
      </c>
      <c r="G463" s="255"/>
      <c r="H463" s="256"/>
      <c r="I463" s="31"/>
    </row>
    <row r="464" spans="3:9" ht="12" customHeight="1" x14ac:dyDescent="0.2">
      <c r="C464" s="13"/>
      <c r="D464" s="291"/>
      <c r="E464" s="254" t="str">
        <f t="shared" si="97"/>
        <v>VGC Grant</v>
      </c>
      <c r="F464" s="254" t="str">
        <f t="shared" si="97"/>
        <v>MIXED</v>
      </c>
      <c r="G464" s="255"/>
      <c r="H464" s="256"/>
      <c r="I464" s="31"/>
    </row>
    <row r="465" spans="3:9" ht="12" customHeight="1" x14ac:dyDescent="0.2">
      <c r="C465" s="13"/>
      <c r="D465" s="291"/>
      <c r="E465" s="254" t="str">
        <f t="shared" si="97"/>
        <v>VGC Grant</v>
      </c>
      <c r="F465" s="254" t="str">
        <f t="shared" si="97"/>
        <v>MIXED</v>
      </c>
      <c r="G465" s="255"/>
      <c r="H465" s="256"/>
      <c r="I465" s="31"/>
    </row>
    <row r="466" spans="3:9" ht="12" customHeight="1" x14ac:dyDescent="0.2">
      <c r="C466" s="13"/>
      <c r="D466" s="291"/>
      <c r="E466" s="254" t="str">
        <f t="shared" si="97"/>
        <v>VGC Grant</v>
      </c>
      <c r="F466" s="254" t="str">
        <f t="shared" si="97"/>
        <v>MIXED</v>
      </c>
      <c r="G466" s="255"/>
      <c r="H466" s="256"/>
      <c r="I466" s="31"/>
    </row>
    <row r="467" spans="3:9" ht="12" customHeight="1" x14ac:dyDescent="0.2">
      <c r="C467" s="13"/>
      <c r="D467" s="291"/>
      <c r="E467" s="254" t="str">
        <f t="shared" si="97"/>
        <v>VGC Grant</v>
      </c>
      <c r="F467" s="254" t="str">
        <f t="shared" si="97"/>
        <v>MIXED</v>
      </c>
      <c r="G467" s="255"/>
      <c r="H467" s="256"/>
      <c r="I467" s="31"/>
    </row>
    <row r="468" spans="3:9" ht="12" customHeight="1" x14ac:dyDescent="0.2">
      <c r="C468" s="13"/>
      <c r="D468" s="291"/>
      <c r="E468" s="254" t="str">
        <f t="shared" si="97"/>
        <v>VGC Grant</v>
      </c>
      <c r="F468" s="254" t="str">
        <f t="shared" si="97"/>
        <v>MIXED</v>
      </c>
      <c r="G468" s="255"/>
      <c r="H468" s="256"/>
      <c r="I468" s="31"/>
    </row>
    <row r="469" spans="3:9" ht="12" customHeight="1" x14ac:dyDescent="0.2">
      <c r="C469" s="13"/>
      <c r="D469" s="291"/>
      <c r="E469" s="254" t="str">
        <f t="shared" si="97"/>
        <v>VGC Grant</v>
      </c>
      <c r="F469" s="254" t="str">
        <f t="shared" si="97"/>
        <v>MIXED</v>
      </c>
      <c r="G469" s="255"/>
      <c r="H469" s="256"/>
      <c r="I469" s="31"/>
    </row>
    <row r="470" spans="3:9" ht="12" customHeight="1" x14ac:dyDescent="0.2">
      <c r="C470" s="13"/>
      <c r="D470" s="291"/>
      <c r="E470" s="254" t="str">
        <f t="shared" si="97"/>
        <v>VGC Grant</v>
      </c>
      <c r="F470" s="254" t="str">
        <f t="shared" si="97"/>
        <v>MIXED</v>
      </c>
      <c r="G470" s="255"/>
      <c r="H470" s="256"/>
      <c r="I470" s="31"/>
    </row>
    <row r="471" spans="3:9" ht="12" customHeight="1" x14ac:dyDescent="0.2">
      <c r="C471" s="13"/>
      <c r="D471" s="291"/>
      <c r="E471" s="254" t="str">
        <f t="shared" si="97"/>
        <v>VGC Grant</v>
      </c>
      <c r="F471" s="254" t="str">
        <f t="shared" si="97"/>
        <v>MIXED</v>
      </c>
      <c r="G471" s="255"/>
      <c r="H471" s="256"/>
      <c r="I471" s="31"/>
    </row>
    <row r="472" spans="3:9" ht="12" customHeight="1" x14ac:dyDescent="0.2">
      <c r="C472" s="13"/>
      <c r="D472" s="291">
        <v>97</v>
      </c>
      <c r="E472" s="250" t="str">
        <f>IF(OR(VLOOKUP(D472,'Services - NHC'!$D$10:$F$149,2,FALSE)="",VLOOKUP(D472,'Services - NHC'!$D$10:$F$149,2,FALSE)="[Enter service]"),"",VLOOKUP(D472,'Services - NHC'!$D$10:$F$149,2,FALSE))</f>
        <v>Capital Works - Rates Funding</v>
      </c>
      <c r="F472" s="251" t="str">
        <f>IF(OR(VLOOKUP(D472,'Services - NHC'!$D$10:$F$149,3,FALSE)="",VLOOKUP(D472,'Services - NHC'!$D$10:$F$149,3,FALSE)="[Select]"),"",VLOOKUP(D472,'Services - NHC'!$D$10:$F$149,3,FALSE))</f>
        <v>MIXED</v>
      </c>
      <c r="G472" s="252"/>
      <c r="H472" s="253"/>
      <c r="I472" s="31"/>
    </row>
    <row r="473" spans="3:9" ht="12" customHeight="1" x14ac:dyDescent="0.2">
      <c r="C473" s="13"/>
      <c r="D473" s="291"/>
      <c r="E473" s="254" t="str">
        <f t="shared" ref="E473:F481" si="98">E472</f>
        <v>Capital Works - Rates Funding</v>
      </c>
      <c r="F473" s="254" t="str">
        <f t="shared" si="98"/>
        <v>MIXED</v>
      </c>
      <c r="G473" s="255"/>
      <c r="H473" s="256"/>
      <c r="I473" s="31"/>
    </row>
    <row r="474" spans="3:9" ht="12" customHeight="1" x14ac:dyDescent="0.2">
      <c r="C474" s="13"/>
      <c r="D474" s="291"/>
      <c r="E474" s="254" t="str">
        <f t="shared" si="98"/>
        <v>Capital Works - Rates Funding</v>
      </c>
      <c r="F474" s="254" t="str">
        <f t="shared" si="98"/>
        <v>MIXED</v>
      </c>
      <c r="G474" s="255"/>
      <c r="H474" s="256"/>
      <c r="I474" s="31"/>
    </row>
    <row r="475" spans="3:9" ht="12" customHeight="1" x14ac:dyDescent="0.2">
      <c r="C475" s="13"/>
      <c r="D475" s="291"/>
      <c r="E475" s="254" t="str">
        <f t="shared" si="98"/>
        <v>Capital Works - Rates Funding</v>
      </c>
      <c r="F475" s="254" t="str">
        <f t="shared" si="98"/>
        <v>MIXED</v>
      </c>
      <c r="G475" s="255"/>
      <c r="H475" s="256"/>
      <c r="I475" s="31"/>
    </row>
    <row r="476" spans="3:9" ht="12" customHeight="1" x14ac:dyDescent="0.2">
      <c r="C476" s="13"/>
      <c r="D476" s="291"/>
      <c r="E476" s="254" t="str">
        <f t="shared" si="98"/>
        <v>Capital Works - Rates Funding</v>
      </c>
      <c r="F476" s="254" t="str">
        <f t="shared" si="98"/>
        <v>MIXED</v>
      </c>
      <c r="G476" s="255"/>
      <c r="H476" s="256"/>
      <c r="I476" s="31"/>
    </row>
    <row r="477" spans="3:9" ht="12" customHeight="1" x14ac:dyDescent="0.2">
      <c r="C477" s="13"/>
      <c r="D477" s="291"/>
      <c r="E477" s="254" t="str">
        <f t="shared" si="98"/>
        <v>Capital Works - Rates Funding</v>
      </c>
      <c r="F477" s="254" t="str">
        <f t="shared" si="98"/>
        <v>MIXED</v>
      </c>
      <c r="G477" s="255"/>
      <c r="H477" s="256"/>
      <c r="I477" s="31"/>
    </row>
    <row r="478" spans="3:9" ht="12" customHeight="1" x14ac:dyDescent="0.2">
      <c r="C478" s="13"/>
      <c r="D478" s="291"/>
      <c r="E478" s="254" t="str">
        <f t="shared" si="98"/>
        <v>Capital Works - Rates Funding</v>
      </c>
      <c r="F478" s="254" t="str">
        <f t="shared" si="98"/>
        <v>MIXED</v>
      </c>
      <c r="G478" s="255"/>
      <c r="H478" s="256"/>
      <c r="I478" s="31"/>
    </row>
    <row r="479" spans="3:9" ht="12" customHeight="1" x14ac:dyDescent="0.2">
      <c r="C479" s="13"/>
      <c r="D479" s="291"/>
      <c r="E479" s="254" t="str">
        <f t="shared" si="98"/>
        <v>Capital Works - Rates Funding</v>
      </c>
      <c r="F479" s="254" t="str">
        <f t="shared" si="98"/>
        <v>MIXED</v>
      </c>
      <c r="G479" s="255"/>
      <c r="H479" s="256"/>
      <c r="I479" s="31"/>
    </row>
    <row r="480" spans="3:9" ht="12" customHeight="1" x14ac:dyDescent="0.2">
      <c r="C480" s="13"/>
      <c r="D480" s="291"/>
      <c r="E480" s="254" t="str">
        <f t="shared" si="98"/>
        <v>Capital Works - Rates Funding</v>
      </c>
      <c r="F480" s="254" t="str">
        <f t="shared" si="98"/>
        <v>MIXED</v>
      </c>
      <c r="G480" s="255"/>
      <c r="H480" s="256"/>
      <c r="I480" s="31"/>
    </row>
    <row r="481" spans="3:9" ht="12" customHeight="1" x14ac:dyDescent="0.2">
      <c r="C481" s="13"/>
      <c r="D481" s="291"/>
      <c r="E481" s="254" t="str">
        <f t="shared" si="98"/>
        <v>Capital Works - Rates Funding</v>
      </c>
      <c r="F481" s="254" t="str">
        <f t="shared" si="98"/>
        <v>MIXED</v>
      </c>
      <c r="G481" s="255"/>
      <c r="H481" s="256"/>
      <c r="I481" s="31"/>
    </row>
    <row r="482" spans="3:9" ht="12" customHeight="1" x14ac:dyDescent="0.2">
      <c r="C482" s="13"/>
      <c r="D482" s="291">
        <v>98</v>
      </c>
      <c r="E482" s="250" t="str">
        <f>IF(OR(VLOOKUP(D482,'Services - NHC'!$D$10:$F$149,2,FALSE)="",VLOOKUP(D482,'Services - NHC'!$D$10:$F$149,2,FALSE)="[Enter service]"),"",VLOOKUP(D482,'Services - NHC'!$D$10:$F$149,2,FALSE))</f>
        <v>Capital Works - Reserve Funded</v>
      </c>
      <c r="F482" s="251" t="str">
        <f>IF(OR(VLOOKUP(D482,'Services - NHC'!$D$10:$F$149,3,FALSE)="",VLOOKUP(D482,'Services - NHC'!$D$10:$F$149,3,FALSE)="[Select]"),"",VLOOKUP(D482,'Services - NHC'!$D$10:$F$149,3,FALSE))</f>
        <v>MIXED</v>
      </c>
      <c r="G482" s="252"/>
      <c r="H482" s="253"/>
      <c r="I482" s="31"/>
    </row>
    <row r="483" spans="3:9" ht="12" customHeight="1" x14ac:dyDescent="0.2">
      <c r="C483" s="13"/>
      <c r="D483" s="291"/>
      <c r="E483" s="254" t="str">
        <f t="shared" ref="E483:F491" si="99">E482</f>
        <v>Capital Works - Reserve Funded</v>
      </c>
      <c r="F483" s="254" t="str">
        <f t="shared" si="99"/>
        <v>MIXED</v>
      </c>
      <c r="G483" s="255"/>
      <c r="H483" s="256"/>
      <c r="I483" s="31"/>
    </row>
    <row r="484" spans="3:9" ht="12" customHeight="1" x14ac:dyDescent="0.2">
      <c r="C484" s="13"/>
      <c r="D484" s="291"/>
      <c r="E484" s="254" t="str">
        <f t="shared" si="99"/>
        <v>Capital Works - Reserve Funded</v>
      </c>
      <c r="F484" s="254" t="str">
        <f t="shared" si="99"/>
        <v>MIXED</v>
      </c>
      <c r="G484" s="255"/>
      <c r="H484" s="256"/>
      <c r="I484" s="31"/>
    </row>
    <row r="485" spans="3:9" ht="12" customHeight="1" x14ac:dyDescent="0.2">
      <c r="C485" s="13"/>
      <c r="D485" s="291"/>
      <c r="E485" s="254" t="str">
        <f t="shared" si="99"/>
        <v>Capital Works - Reserve Funded</v>
      </c>
      <c r="F485" s="254" t="str">
        <f t="shared" si="99"/>
        <v>MIXED</v>
      </c>
      <c r="G485" s="255"/>
      <c r="H485" s="256"/>
      <c r="I485" s="31"/>
    </row>
    <row r="486" spans="3:9" ht="12" customHeight="1" x14ac:dyDescent="0.2">
      <c r="C486" s="13"/>
      <c r="D486" s="291"/>
      <c r="E486" s="254" t="str">
        <f t="shared" si="99"/>
        <v>Capital Works - Reserve Funded</v>
      </c>
      <c r="F486" s="254" t="str">
        <f t="shared" si="99"/>
        <v>MIXED</v>
      </c>
      <c r="G486" s="255"/>
      <c r="H486" s="256"/>
      <c r="I486" s="31"/>
    </row>
    <row r="487" spans="3:9" ht="12" customHeight="1" x14ac:dyDescent="0.2">
      <c r="C487" s="13"/>
      <c r="D487" s="291"/>
      <c r="E487" s="254" t="str">
        <f t="shared" si="99"/>
        <v>Capital Works - Reserve Funded</v>
      </c>
      <c r="F487" s="254" t="str">
        <f t="shared" si="99"/>
        <v>MIXED</v>
      </c>
      <c r="G487" s="255"/>
      <c r="H487" s="256"/>
      <c r="I487" s="31"/>
    </row>
    <row r="488" spans="3:9" ht="12" customHeight="1" x14ac:dyDescent="0.2">
      <c r="C488" s="13"/>
      <c r="D488" s="291"/>
      <c r="E488" s="254" t="str">
        <f t="shared" si="99"/>
        <v>Capital Works - Reserve Funded</v>
      </c>
      <c r="F488" s="254" t="str">
        <f t="shared" si="99"/>
        <v>MIXED</v>
      </c>
      <c r="G488" s="255"/>
      <c r="H488" s="256"/>
      <c r="I488" s="31"/>
    </row>
    <row r="489" spans="3:9" ht="12" customHeight="1" x14ac:dyDescent="0.2">
      <c r="C489" s="13"/>
      <c r="D489" s="291"/>
      <c r="E489" s="254" t="str">
        <f t="shared" si="99"/>
        <v>Capital Works - Reserve Funded</v>
      </c>
      <c r="F489" s="254" t="str">
        <f t="shared" si="99"/>
        <v>MIXED</v>
      </c>
      <c r="G489" s="255"/>
      <c r="H489" s="256"/>
      <c r="I489" s="31"/>
    </row>
    <row r="490" spans="3:9" ht="12" customHeight="1" x14ac:dyDescent="0.2">
      <c r="C490" s="13"/>
      <c r="D490" s="291"/>
      <c r="E490" s="254" t="str">
        <f t="shared" si="99"/>
        <v>Capital Works - Reserve Funded</v>
      </c>
      <c r="F490" s="254" t="str">
        <f t="shared" si="99"/>
        <v>MIXED</v>
      </c>
      <c r="G490" s="255"/>
      <c r="H490" s="256"/>
      <c r="I490" s="31"/>
    </row>
    <row r="491" spans="3:9" ht="12" customHeight="1" x14ac:dyDescent="0.2">
      <c r="C491" s="13"/>
      <c r="D491" s="291"/>
      <c r="E491" s="254" t="str">
        <f t="shared" si="99"/>
        <v>Capital Works - Reserve Funded</v>
      </c>
      <c r="F491" s="254" t="str">
        <f t="shared" si="99"/>
        <v>MIXED</v>
      </c>
      <c r="G491" s="255"/>
      <c r="H491" s="256"/>
      <c r="I491" s="31"/>
    </row>
    <row r="492" spans="3:9" ht="12" customHeight="1" x14ac:dyDescent="0.2">
      <c r="C492" s="13"/>
      <c r="D492" s="291">
        <v>99</v>
      </c>
      <c r="E492" s="250" t="str">
        <f>IF(OR(VLOOKUP(D492,'Services - NHC'!$D$10:$F$149,2,FALSE)="",VLOOKUP(D492,'Services - NHC'!$D$10:$F$149,2,FALSE)="[Enter service]"),"",VLOOKUP(D492,'Services - NHC'!$D$10:$F$149,2,FALSE))</f>
        <v>Capital Works - Other Funding</v>
      </c>
      <c r="F492" s="251" t="str">
        <f>IF(OR(VLOOKUP(D492,'Services - NHC'!$D$10:$F$149,3,FALSE)="",VLOOKUP(D492,'Services - NHC'!$D$10:$F$149,3,FALSE)="[Select]"),"",VLOOKUP(D492,'Services - NHC'!$D$10:$F$149,3,FALSE))</f>
        <v>MIXED</v>
      </c>
      <c r="G492" s="252"/>
      <c r="H492" s="253"/>
      <c r="I492" s="31"/>
    </row>
    <row r="493" spans="3:9" ht="12" customHeight="1" x14ac:dyDescent="0.2">
      <c r="C493" s="13"/>
      <c r="D493" s="291"/>
      <c r="E493" s="254" t="str">
        <f t="shared" ref="E493:F501" si="100">E492</f>
        <v>Capital Works - Other Funding</v>
      </c>
      <c r="F493" s="254" t="str">
        <f t="shared" si="100"/>
        <v>MIXED</v>
      </c>
      <c r="G493" s="255"/>
      <c r="H493" s="256"/>
      <c r="I493" s="31"/>
    </row>
    <row r="494" spans="3:9" ht="12" customHeight="1" x14ac:dyDescent="0.2">
      <c r="C494" s="13"/>
      <c r="D494" s="291"/>
      <c r="E494" s="254" t="str">
        <f t="shared" si="100"/>
        <v>Capital Works - Other Funding</v>
      </c>
      <c r="F494" s="254" t="str">
        <f t="shared" si="100"/>
        <v>MIXED</v>
      </c>
      <c r="G494" s="255"/>
      <c r="H494" s="256"/>
      <c r="I494" s="31"/>
    </row>
    <row r="495" spans="3:9" ht="12" customHeight="1" x14ac:dyDescent="0.2">
      <c r="C495" s="13"/>
      <c r="D495" s="291"/>
      <c r="E495" s="254" t="str">
        <f t="shared" si="100"/>
        <v>Capital Works - Other Funding</v>
      </c>
      <c r="F495" s="254" t="str">
        <f t="shared" si="100"/>
        <v>MIXED</v>
      </c>
      <c r="G495" s="255"/>
      <c r="H495" s="256"/>
      <c r="I495" s="31"/>
    </row>
    <row r="496" spans="3:9" ht="12" customHeight="1" x14ac:dyDescent="0.2">
      <c r="C496" s="13"/>
      <c r="D496" s="291"/>
      <c r="E496" s="254" t="str">
        <f t="shared" si="100"/>
        <v>Capital Works - Other Funding</v>
      </c>
      <c r="F496" s="254" t="str">
        <f t="shared" si="100"/>
        <v>MIXED</v>
      </c>
      <c r="G496" s="255"/>
      <c r="H496" s="256"/>
      <c r="I496" s="31"/>
    </row>
    <row r="497" spans="3:9" ht="12" customHeight="1" x14ac:dyDescent="0.2">
      <c r="C497" s="13"/>
      <c r="D497" s="291"/>
      <c r="E497" s="254" t="str">
        <f t="shared" si="100"/>
        <v>Capital Works - Other Funding</v>
      </c>
      <c r="F497" s="254" t="str">
        <f t="shared" si="100"/>
        <v>MIXED</v>
      </c>
      <c r="G497" s="255"/>
      <c r="H497" s="256"/>
      <c r="I497" s="31"/>
    </row>
    <row r="498" spans="3:9" ht="12" customHeight="1" x14ac:dyDescent="0.2">
      <c r="C498" s="13"/>
      <c r="D498" s="291"/>
      <c r="E498" s="254" t="str">
        <f t="shared" si="100"/>
        <v>Capital Works - Other Funding</v>
      </c>
      <c r="F498" s="254" t="str">
        <f t="shared" si="100"/>
        <v>MIXED</v>
      </c>
      <c r="G498" s="255"/>
      <c r="H498" s="256"/>
      <c r="I498" s="31"/>
    </row>
    <row r="499" spans="3:9" ht="12" customHeight="1" x14ac:dyDescent="0.2">
      <c r="C499" s="13"/>
      <c r="D499" s="291"/>
      <c r="E499" s="254" t="str">
        <f t="shared" si="100"/>
        <v>Capital Works - Other Funding</v>
      </c>
      <c r="F499" s="254" t="str">
        <f t="shared" si="100"/>
        <v>MIXED</v>
      </c>
      <c r="G499" s="255"/>
      <c r="H499" s="256"/>
      <c r="I499" s="31"/>
    </row>
    <row r="500" spans="3:9" ht="12" customHeight="1" x14ac:dyDescent="0.2">
      <c r="C500" s="13"/>
      <c r="D500" s="291"/>
      <c r="E500" s="254" t="str">
        <f t="shared" si="100"/>
        <v>Capital Works - Other Funding</v>
      </c>
      <c r="F500" s="254" t="str">
        <f t="shared" si="100"/>
        <v>MIXED</v>
      </c>
      <c r="G500" s="255"/>
      <c r="H500" s="256"/>
      <c r="I500" s="31"/>
    </row>
    <row r="501" spans="3:9" ht="12" customHeight="1" x14ac:dyDescent="0.2">
      <c r="C501" s="13"/>
      <c r="D501" s="291"/>
      <c r="E501" s="254" t="str">
        <f t="shared" si="100"/>
        <v>Capital Works - Other Funding</v>
      </c>
      <c r="F501" s="254" t="str">
        <f t="shared" si="100"/>
        <v>MIXED</v>
      </c>
      <c r="G501" s="255"/>
      <c r="H501" s="256"/>
      <c r="I501" s="31"/>
    </row>
    <row r="502" spans="3:9" ht="12" customHeight="1" x14ac:dyDescent="0.2">
      <c r="C502" s="13"/>
      <c r="D502" s="291">
        <v>100</v>
      </c>
      <c r="E502" s="250" t="str">
        <f>IF(OR(VLOOKUP(D502,'Services - NHC'!$D$10:$F$149,2,FALSE)="",VLOOKUP(D502,'Services - NHC'!$D$10:$F$149,2,FALSE)="[Enter service]"),"",VLOOKUP(D502,'Services - NHC'!$D$10:$F$149,2,FALSE))</f>
        <v>Depreciation</v>
      </c>
      <c r="F502" s="251" t="str">
        <f>IF(OR(VLOOKUP(D502,'Services - NHC'!$D$10:$F$149,3,FALSE)="",VLOOKUP(D502,'Services - NHC'!$D$10:$F$149,3,FALSE)="[Select]"),"",VLOOKUP(D502,'Services - NHC'!$D$10:$F$149,3,FALSE))</f>
        <v>MIXED</v>
      </c>
      <c r="G502" s="252"/>
      <c r="H502" s="253"/>
      <c r="I502" s="31"/>
    </row>
    <row r="503" spans="3:9" ht="12" customHeight="1" x14ac:dyDescent="0.2">
      <c r="C503" s="13"/>
      <c r="D503" s="291"/>
      <c r="E503" s="254" t="str">
        <f t="shared" ref="E503:F511" si="101">E502</f>
        <v>Depreciation</v>
      </c>
      <c r="F503" s="254" t="str">
        <f t="shared" si="101"/>
        <v>MIXED</v>
      </c>
      <c r="G503" s="255"/>
      <c r="H503" s="256"/>
      <c r="I503" s="31"/>
    </row>
    <row r="504" spans="3:9" ht="12" customHeight="1" x14ac:dyDescent="0.2">
      <c r="C504" s="13"/>
      <c r="D504" s="291"/>
      <c r="E504" s="254" t="str">
        <f t="shared" si="101"/>
        <v>Depreciation</v>
      </c>
      <c r="F504" s="254" t="str">
        <f t="shared" si="101"/>
        <v>MIXED</v>
      </c>
      <c r="G504" s="255"/>
      <c r="H504" s="256"/>
      <c r="I504" s="31"/>
    </row>
    <row r="505" spans="3:9" ht="12" customHeight="1" x14ac:dyDescent="0.2">
      <c r="C505" s="13"/>
      <c r="D505" s="291"/>
      <c r="E505" s="254" t="str">
        <f t="shared" si="101"/>
        <v>Depreciation</v>
      </c>
      <c r="F505" s="254" t="str">
        <f t="shared" si="101"/>
        <v>MIXED</v>
      </c>
      <c r="G505" s="255"/>
      <c r="H505" s="256"/>
      <c r="I505" s="31"/>
    </row>
    <row r="506" spans="3:9" ht="12" customHeight="1" x14ac:dyDescent="0.2">
      <c r="C506" s="13"/>
      <c r="D506" s="291"/>
      <c r="E506" s="254" t="str">
        <f t="shared" si="101"/>
        <v>Depreciation</v>
      </c>
      <c r="F506" s="254" t="str">
        <f t="shared" si="101"/>
        <v>MIXED</v>
      </c>
      <c r="G506" s="255"/>
      <c r="H506" s="256"/>
      <c r="I506" s="31"/>
    </row>
    <row r="507" spans="3:9" ht="12" customHeight="1" x14ac:dyDescent="0.2">
      <c r="C507" s="13"/>
      <c r="D507" s="291"/>
      <c r="E507" s="254" t="str">
        <f t="shared" si="101"/>
        <v>Depreciation</v>
      </c>
      <c r="F507" s="254" t="str">
        <f t="shared" si="101"/>
        <v>MIXED</v>
      </c>
      <c r="G507" s="255"/>
      <c r="H507" s="256"/>
      <c r="I507" s="31"/>
    </row>
    <row r="508" spans="3:9" ht="12" customHeight="1" x14ac:dyDescent="0.2">
      <c r="C508" s="13"/>
      <c r="D508" s="291"/>
      <c r="E508" s="254" t="str">
        <f t="shared" si="101"/>
        <v>Depreciation</v>
      </c>
      <c r="F508" s="254" t="str">
        <f t="shared" si="101"/>
        <v>MIXED</v>
      </c>
      <c r="G508" s="255"/>
      <c r="H508" s="256"/>
      <c r="I508" s="31"/>
    </row>
    <row r="509" spans="3:9" ht="12" customHeight="1" x14ac:dyDescent="0.2">
      <c r="C509" s="13"/>
      <c r="D509" s="291"/>
      <c r="E509" s="254" t="str">
        <f t="shared" si="101"/>
        <v>Depreciation</v>
      </c>
      <c r="F509" s="254" t="str">
        <f t="shared" si="101"/>
        <v>MIXED</v>
      </c>
      <c r="G509" s="255"/>
      <c r="H509" s="256"/>
      <c r="I509" s="31"/>
    </row>
    <row r="510" spans="3:9" ht="12" customHeight="1" x14ac:dyDescent="0.2">
      <c r="C510" s="13"/>
      <c r="D510" s="291"/>
      <c r="E510" s="254" t="str">
        <f t="shared" si="101"/>
        <v>Depreciation</v>
      </c>
      <c r="F510" s="254" t="str">
        <f t="shared" si="101"/>
        <v>MIXED</v>
      </c>
      <c r="G510" s="255"/>
      <c r="H510" s="256"/>
      <c r="I510" s="31"/>
    </row>
    <row r="511" spans="3:9" ht="12" customHeight="1" x14ac:dyDescent="0.2">
      <c r="C511" s="13"/>
      <c r="D511" s="291"/>
      <c r="E511" s="254" t="str">
        <f t="shared" si="101"/>
        <v>Depreciation</v>
      </c>
      <c r="F511" s="254" t="str">
        <f t="shared" si="101"/>
        <v>MIXED</v>
      </c>
      <c r="G511" s="255"/>
      <c r="H511" s="256"/>
      <c r="I511" s="31"/>
    </row>
    <row r="512" spans="3:9" ht="12" customHeight="1" x14ac:dyDescent="0.2">
      <c r="C512" s="13"/>
      <c r="D512" s="291">
        <v>101</v>
      </c>
      <c r="E512" s="250" t="str">
        <f>IF(OR(VLOOKUP(D512,'Services - NHC'!$D$10:$F$149,2,FALSE)="",VLOOKUP(D512,'Services - NHC'!$D$10:$F$149,2,FALSE)="[Enter service]"),"",VLOOKUP(D512,'Services - NHC'!$D$10:$F$149,2,FALSE))</f>
        <v>Contributed Assets</v>
      </c>
      <c r="F512" s="251" t="str">
        <f>IF(OR(VLOOKUP(D512,'Services - NHC'!$D$10:$F$149,3,FALSE)="",VLOOKUP(D512,'Services - NHC'!$D$10:$F$149,3,FALSE)="[Select]"),"",VLOOKUP(D512,'Services - NHC'!$D$10:$F$149,3,FALSE))</f>
        <v>EXTERNAL</v>
      </c>
      <c r="G512" s="252"/>
      <c r="H512" s="253"/>
      <c r="I512" s="31"/>
    </row>
    <row r="513" spans="3:9" ht="12" customHeight="1" x14ac:dyDescent="0.2">
      <c r="C513" s="13"/>
      <c r="D513" s="293"/>
      <c r="E513" s="254" t="str">
        <f t="shared" ref="E513:F521" si="102">E512</f>
        <v>Contributed Assets</v>
      </c>
      <c r="F513" s="254" t="str">
        <f t="shared" si="102"/>
        <v>EXTERNAL</v>
      </c>
      <c r="G513" s="255"/>
      <c r="H513" s="256"/>
      <c r="I513" s="31"/>
    </row>
    <row r="514" spans="3:9" ht="12" customHeight="1" x14ac:dyDescent="0.2">
      <c r="C514" s="13"/>
      <c r="D514" s="294"/>
      <c r="E514" s="254" t="str">
        <f t="shared" si="102"/>
        <v>Contributed Assets</v>
      </c>
      <c r="F514" s="254" t="str">
        <f t="shared" si="102"/>
        <v>EXTERNAL</v>
      </c>
      <c r="G514" s="255"/>
      <c r="H514" s="256"/>
      <c r="I514" s="31"/>
    </row>
    <row r="515" spans="3:9" ht="12" customHeight="1" x14ac:dyDescent="0.2">
      <c r="C515" s="13"/>
      <c r="D515" s="293"/>
      <c r="E515" s="254" t="str">
        <f t="shared" si="102"/>
        <v>Contributed Assets</v>
      </c>
      <c r="F515" s="254" t="str">
        <f t="shared" si="102"/>
        <v>EXTERNAL</v>
      </c>
      <c r="G515" s="255"/>
      <c r="H515" s="256"/>
      <c r="I515" s="31"/>
    </row>
    <row r="516" spans="3:9" ht="12" customHeight="1" x14ac:dyDescent="0.2">
      <c r="C516" s="13"/>
      <c r="D516" s="293"/>
      <c r="E516" s="254" t="str">
        <f t="shared" si="102"/>
        <v>Contributed Assets</v>
      </c>
      <c r="F516" s="254" t="str">
        <f t="shared" si="102"/>
        <v>EXTERNAL</v>
      </c>
      <c r="G516" s="255"/>
      <c r="H516" s="256"/>
      <c r="I516" s="31"/>
    </row>
    <row r="517" spans="3:9" ht="12" customHeight="1" x14ac:dyDescent="0.2">
      <c r="C517" s="13"/>
      <c r="D517" s="293"/>
      <c r="E517" s="254" t="str">
        <f t="shared" si="102"/>
        <v>Contributed Assets</v>
      </c>
      <c r="F517" s="254" t="str">
        <f t="shared" si="102"/>
        <v>EXTERNAL</v>
      </c>
      <c r="G517" s="255"/>
      <c r="H517" s="256"/>
      <c r="I517" s="31"/>
    </row>
    <row r="518" spans="3:9" ht="12" customHeight="1" x14ac:dyDescent="0.2">
      <c r="C518" s="13"/>
      <c r="D518" s="293"/>
      <c r="E518" s="254" t="str">
        <f t="shared" si="102"/>
        <v>Contributed Assets</v>
      </c>
      <c r="F518" s="254" t="str">
        <f t="shared" si="102"/>
        <v>EXTERNAL</v>
      </c>
      <c r="G518" s="255"/>
      <c r="H518" s="256"/>
      <c r="I518" s="31"/>
    </row>
    <row r="519" spans="3:9" ht="12" customHeight="1" x14ac:dyDescent="0.2">
      <c r="C519" s="13"/>
      <c r="D519" s="293"/>
      <c r="E519" s="254" t="str">
        <f t="shared" si="102"/>
        <v>Contributed Assets</v>
      </c>
      <c r="F519" s="254" t="str">
        <f t="shared" si="102"/>
        <v>EXTERNAL</v>
      </c>
      <c r="G519" s="255"/>
      <c r="H519" s="256"/>
      <c r="I519" s="31"/>
    </row>
    <row r="520" spans="3:9" ht="12" customHeight="1" x14ac:dyDescent="0.2">
      <c r="C520" s="13"/>
      <c r="D520" s="293"/>
      <c r="E520" s="254" t="str">
        <f t="shared" si="102"/>
        <v>Contributed Assets</v>
      </c>
      <c r="F520" s="254" t="str">
        <f t="shared" si="102"/>
        <v>EXTERNAL</v>
      </c>
      <c r="G520" s="255"/>
      <c r="H520" s="256"/>
      <c r="I520" s="31"/>
    </row>
    <row r="521" spans="3:9" ht="12" customHeight="1" x14ac:dyDescent="0.2">
      <c r="C521" s="13"/>
      <c r="D521" s="293"/>
      <c r="E521" s="254" t="str">
        <f t="shared" si="102"/>
        <v>Contributed Assets</v>
      </c>
      <c r="F521" s="254" t="str">
        <f t="shared" si="102"/>
        <v>EXTERNAL</v>
      </c>
      <c r="G521" s="255"/>
      <c r="H521" s="256"/>
      <c r="I521" s="31"/>
    </row>
    <row r="522" spans="3:9" ht="12" customHeight="1" x14ac:dyDescent="0.2">
      <c r="C522" s="13"/>
      <c r="D522" s="291">
        <v>102</v>
      </c>
      <c r="E522" s="250" t="str">
        <f>IF(OR(VLOOKUP(D522,'Services - NHC'!$D$10:$F$149,2,FALSE)="",VLOOKUP(D522,'Services - NHC'!$D$10:$F$149,2,FALSE)="[Enter service]"),"",VLOOKUP(D522,'Services - NHC'!$D$10:$F$149,2,FALSE))</f>
        <v>Asset Sales</v>
      </c>
      <c r="F522" s="251" t="str">
        <f>IF(OR(VLOOKUP(D522,'Services - NHC'!$D$10:$F$149,3,FALSE)="",VLOOKUP(D522,'Services - NHC'!$D$10:$F$149,3,FALSE)="[Select]"),"",VLOOKUP(D522,'Services - NHC'!$D$10:$F$149,3,FALSE))</f>
        <v>MIXED</v>
      </c>
      <c r="G522" s="252"/>
      <c r="H522" s="253"/>
      <c r="I522" s="31"/>
    </row>
    <row r="523" spans="3:9" ht="12" customHeight="1" x14ac:dyDescent="0.2">
      <c r="C523" s="13"/>
      <c r="D523" s="293"/>
      <c r="E523" s="254" t="str">
        <f t="shared" ref="E523:F531" si="103">E522</f>
        <v>Asset Sales</v>
      </c>
      <c r="F523" s="254" t="str">
        <f t="shared" si="103"/>
        <v>MIXED</v>
      </c>
      <c r="G523" s="255"/>
      <c r="H523" s="256"/>
      <c r="I523" s="31"/>
    </row>
    <row r="524" spans="3:9" ht="12" customHeight="1" x14ac:dyDescent="0.2">
      <c r="C524" s="13"/>
      <c r="D524" s="293"/>
      <c r="E524" s="254" t="str">
        <f t="shared" si="103"/>
        <v>Asset Sales</v>
      </c>
      <c r="F524" s="254" t="str">
        <f t="shared" si="103"/>
        <v>MIXED</v>
      </c>
      <c r="G524" s="255"/>
      <c r="H524" s="256"/>
      <c r="I524" s="31"/>
    </row>
    <row r="525" spans="3:9" ht="12" customHeight="1" x14ac:dyDescent="0.2">
      <c r="C525" s="13"/>
      <c r="D525" s="293"/>
      <c r="E525" s="254" t="str">
        <f t="shared" si="103"/>
        <v>Asset Sales</v>
      </c>
      <c r="F525" s="254" t="str">
        <f t="shared" si="103"/>
        <v>MIXED</v>
      </c>
      <c r="G525" s="255"/>
      <c r="H525" s="256"/>
      <c r="I525" s="31"/>
    </row>
    <row r="526" spans="3:9" ht="12" customHeight="1" x14ac:dyDescent="0.2">
      <c r="C526" s="13"/>
      <c r="D526" s="293"/>
      <c r="E526" s="254" t="str">
        <f t="shared" si="103"/>
        <v>Asset Sales</v>
      </c>
      <c r="F526" s="254" t="str">
        <f t="shared" si="103"/>
        <v>MIXED</v>
      </c>
      <c r="G526" s="255"/>
      <c r="H526" s="256"/>
      <c r="I526" s="31"/>
    </row>
    <row r="527" spans="3:9" ht="12" customHeight="1" x14ac:dyDescent="0.2">
      <c r="C527" s="13"/>
      <c r="D527" s="293"/>
      <c r="E527" s="254" t="str">
        <f t="shared" si="103"/>
        <v>Asset Sales</v>
      </c>
      <c r="F527" s="254" t="str">
        <f t="shared" si="103"/>
        <v>MIXED</v>
      </c>
      <c r="G527" s="255"/>
      <c r="H527" s="256"/>
      <c r="I527" s="31"/>
    </row>
    <row r="528" spans="3:9" ht="12" customHeight="1" x14ac:dyDescent="0.2">
      <c r="C528" s="13"/>
      <c r="D528" s="293"/>
      <c r="E528" s="254" t="str">
        <f t="shared" si="103"/>
        <v>Asset Sales</v>
      </c>
      <c r="F528" s="254" t="str">
        <f t="shared" si="103"/>
        <v>MIXED</v>
      </c>
      <c r="G528" s="255"/>
      <c r="H528" s="256"/>
      <c r="I528" s="31"/>
    </row>
    <row r="529" spans="3:9" ht="12" customHeight="1" x14ac:dyDescent="0.2">
      <c r="C529" s="13"/>
      <c r="D529" s="293"/>
      <c r="E529" s="254" t="str">
        <f t="shared" si="103"/>
        <v>Asset Sales</v>
      </c>
      <c r="F529" s="254" t="str">
        <f t="shared" si="103"/>
        <v>MIXED</v>
      </c>
      <c r="G529" s="255"/>
      <c r="H529" s="256"/>
      <c r="I529" s="31"/>
    </row>
    <row r="530" spans="3:9" ht="12" customHeight="1" x14ac:dyDescent="0.2">
      <c r="C530" s="13"/>
      <c r="D530" s="293"/>
      <c r="E530" s="254" t="str">
        <f t="shared" si="103"/>
        <v>Asset Sales</v>
      </c>
      <c r="F530" s="254" t="str">
        <f t="shared" si="103"/>
        <v>MIXED</v>
      </c>
      <c r="G530" s="255"/>
      <c r="H530" s="256"/>
      <c r="I530" s="31"/>
    </row>
    <row r="531" spans="3:9" ht="12" customHeight="1" x14ac:dyDescent="0.2">
      <c r="C531" s="13"/>
      <c r="D531" s="293"/>
      <c r="E531" s="254" t="str">
        <f t="shared" si="103"/>
        <v>Asset Sales</v>
      </c>
      <c r="F531" s="254" t="str">
        <f t="shared" si="103"/>
        <v>MIXED</v>
      </c>
      <c r="G531" s="255"/>
      <c r="H531" s="256"/>
      <c r="I531" s="31"/>
    </row>
    <row r="532" spans="3:9" ht="12" customHeight="1" x14ac:dyDescent="0.2">
      <c r="C532" s="13"/>
      <c r="D532" s="291">
        <v>103</v>
      </c>
      <c r="E532" s="250" t="str">
        <f>IF(OR(VLOOKUP(D532,'Services - NHC'!$D$10:$F$149,2,FALSE)="",VLOOKUP(D532,'Services - NHC'!$D$10:$F$149,2,FALSE)="[Enter service]"),"",VLOOKUP(D532,'Services - NHC'!$D$10:$F$149,2,FALSE))</f>
        <v>Rates and Charges</v>
      </c>
      <c r="F532" s="251" t="str">
        <f>IF(OR(VLOOKUP(D532,'Services - NHC'!$D$10:$F$149,3,FALSE)="",VLOOKUP(D532,'Services - NHC'!$D$10:$F$149,3,FALSE)="[Select]"),"",VLOOKUP(D532,'Services - NHC'!$D$10:$F$149,3,FALSE))</f>
        <v>EXTERNAL</v>
      </c>
      <c r="G532" s="252"/>
      <c r="H532" s="253"/>
      <c r="I532" s="31"/>
    </row>
    <row r="533" spans="3:9" ht="12" customHeight="1" x14ac:dyDescent="0.2">
      <c r="C533" s="13"/>
      <c r="D533" s="291"/>
      <c r="E533" s="254" t="str">
        <f t="shared" ref="E533:F541" si="104">E532</f>
        <v>Rates and Charges</v>
      </c>
      <c r="F533" s="254" t="str">
        <f t="shared" si="104"/>
        <v>EXTERNAL</v>
      </c>
      <c r="G533" s="255"/>
      <c r="H533" s="256"/>
      <c r="I533" s="31"/>
    </row>
    <row r="534" spans="3:9" ht="12" customHeight="1" x14ac:dyDescent="0.2">
      <c r="C534" s="13"/>
      <c r="D534" s="291"/>
      <c r="E534" s="254" t="str">
        <f t="shared" si="104"/>
        <v>Rates and Charges</v>
      </c>
      <c r="F534" s="254" t="str">
        <f t="shared" si="104"/>
        <v>EXTERNAL</v>
      </c>
      <c r="G534" s="255"/>
      <c r="H534" s="256"/>
      <c r="I534" s="31"/>
    </row>
    <row r="535" spans="3:9" ht="12" customHeight="1" x14ac:dyDescent="0.2">
      <c r="C535" s="13"/>
      <c r="D535" s="291"/>
      <c r="E535" s="254" t="str">
        <f t="shared" si="104"/>
        <v>Rates and Charges</v>
      </c>
      <c r="F535" s="254" t="str">
        <f t="shared" si="104"/>
        <v>EXTERNAL</v>
      </c>
      <c r="G535" s="255"/>
      <c r="H535" s="256"/>
      <c r="I535" s="31"/>
    </row>
    <row r="536" spans="3:9" ht="12" customHeight="1" x14ac:dyDescent="0.2">
      <c r="C536" s="13"/>
      <c r="D536" s="291"/>
      <c r="E536" s="254" t="str">
        <f t="shared" si="104"/>
        <v>Rates and Charges</v>
      </c>
      <c r="F536" s="254" t="str">
        <f t="shared" si="104"/>
        <v>EXTERNAL</v>
      </c>
      <c r="G536" s="255"/>
      <c r="H536" s="256"/>
      <c r="I536" s="31"/>
    </row>
    <row r="537" spans="3:9" ht="12" customHeight="1" x14ac:dyDescent="0.2">
      <c r="C537" s="13"/>
      <c r="D537" s="291"/>
      <c r="E537" s="254" t="str">
        <f t="shared" si="104"/>
        <v>Rates and Charges</v>
      </c>
      <c r="F537" s="254" t="str">
        <f t="shared" si="104"/>
        <v>EXTERNAL</v>
      </c>
      <c r="G537" s="255"/>
      <c r="H537" s="256"/>
      <c r="I537" s="31"/>
    </row>
    <row r="538" spans="3:9" ht="12" customHeight="1" x14ac:dyDescent="0.2">
      <c r="C538" s="13"/>
      <c r="D538" s="291"/>
      <c r="E538" s="254" t="str">
        <f t="shared" si="104"/>
        <v>Rates and Charges</v>
      </c>
      <c r="F538" s="254" t="str">
        <f t="shared" si="104"/>
        <v>EXTERNAL</v>
      </c>
      <c r="G538" s="255"/>
      <c r="H538" s="256"/>
      <c r="I538" s="31"/>
    </row>
    <row r="539" spans="3:9" ht="12" customHeight="1" x14ac:dyDescent="0.2">
      <c r="C539" s="13"/>
      <c r="D539" s="291"/>
      <c r="E539" s="254" t="str">
        <f t="shared" si="104"/>
        <v>Rates and Charges</v>
      </c>
      <c r="F539" s="254" t="str">
        <f t="shared" si="104"/>
        <v>EXTERNAL</v>
      </c>
      <c r="G539" s="255"/>
      <c r="H539" s="256"/>
      <c r="I539" s="31"/>
    </row>
    <row r="540" spans="3:9" ht="12" customHeight="1" x14ac:dyDescent="0.2">
      <c r="C540" s="13"/>
      <c r="D540" s="291"/>
      <c r="E540" s="254" t="str">
        <f t="shared" si="104"/>
        <v>Rates and Charges</v>
      </c>
      <c r="F540" s="254" t="str">
        <f t="shared" si="104"/>
        <v>EXTERNAL</v>
      </c>
      <c r="G540" s="255"/>
      <c r="H540" s="256"/>
      <c r="I540" s="31"/>
    </row>
    <row r="541" spans="3:9" ht="12" customHeight="1" x14ac:dyDescent="0.2">
      <c r="C541" s="13"/>
      <c r="D541" s="291"/>
      <c r="E541" s="254" t="str">
        <f t="shared" si="104"/>
        <v>Rates and Charges</v>
      </c>
      <c r="F541" s="254" t="str">
        <f t="shared" si="104"/>
        <v>EXTERNAL</v>
      </c>
      <c r="G541" s="255"/>
      <c r="H541" s="256"/>
      <c r="I541" s="31"/>
    </row>
    <row r="542" spans="3:9" ht="12" customHeight="1" x14ac:dyDescent="0.2">
      <c r="C542" s="13"/>
      <c r="D542" s="291">
        <v>104</v>
      </c>
      <c r="E542" s="250" t="str">
        <f>IF(OR(VLOOKUP(D542,'Services - NHC'!$D$10:$F$149,2,FALSE)="",VLOOKUP(D542,'Services - NHC'!$D$10:$F$149,2,FALSE)="[Enter service]"),"",VLOOKUP(D542,'Services - NHC'!$D$10:$F$149,2,FALSE))</f>
        <v/>
      </c>
      <c r="F542" s="251" t="str">
        <f>IF(OR(VLOOKUP(D542,'Services - NHC'!$D$10:$F$149,3,FALSE)="",VLOOKUP(D542,'Services - NHC'!$D$10:$F$149,3,FALSE)="[Select]"),"",VLOOKUP(D542,'Services - NHC'!$D$10:$F$149,3,FALSE))</f>
        <v/>
      </c>
      <c r="G542" s="252"/>
      <c r="H542" s="253"/>
      <c r="I542" s="31"/>
    </row>
    <row r="543" spans="3:9" ht="12" customHeight="1" x14ac:dyDescent="0.2">
      <c r="C543" s="13"/>
      <c r="D543" s="291"/>
      <c r="E543" s="254" t="str">
        <f t="shared" ref="E543:F551" si="105">E542</f>
        <v/>
      </c>
      <c r="F543" s="254" t="str">
        <f t="shared" si="105"/>
        <v/>
      </c>
      <c r="G543" s="255"/>
      <c r="H543" s="256"/>
      <c r="I543" s="31"/>
    </row>
    <row r="544" spans="3:9" ht="12" customHeight="1" x14ac:dyDescent="0.2">
      <c r="C544" s="13"/>
      <c r="D544" s="291"/>
      <c r="E544" s="254" t="str">
        <f t="shared" si="105"/>
        <v/>
      </c>
      <c r="F544" s="254" t="str">
        <f t="shared" si="105"/>
        <v/>
      </c>
      <c r="G544" s="255"/>
      <c r="H544" s="256"/>
      <c r="I544" s="31"/>
    </row>
    <row r="545" spans="3:9" ht="12" customHeight="1" x14ac:dyDescent="0.2">
      <c r="C545" s="13"/>
      <c r="D545" s="291"/>
      <c r="E545" s="254" t="str">
        <f t="shared" si="105"/>
        <v/>
      </c>
      <c r="F545" s="254" t="str">
        <f t="shared" si="105"/>
        <v/>
      </c>
      <c r="G545" s="255"/>
      <c r="H545" s="256"/>
      <c r="I545" s="31"/>
    </row>
    <row r="546" spans="3:9" ht="12" customHeight="1" x14ac:dyDescent="0.2">
      <c r="C546" s="13"/>
      <c r="D546" s="291"/>
      <c r="E546" s="254" t="str">
        <f t="shared" si="105"/>
        <v/>
      </c>
      <c r="F546" s="254" t="str">
        <f t="shared" si="105"/>
        <v/>
      </c>
      <c r="G546" s="255"/>
      <c r="H546" s="256"/>
      <c r="I546" s="31"/>
    </row>
    <row r="547" spans="3:9" ht="12" customHeight="1" x14ac:dyDescent="0.2">
      <c r="C547" s="13"/>
      <c r="D547" s="291"/>
      <c r="E547" s="254" t="str">
        <f t="shared" si="105"/>
        <v/>
      </c>
      <c r="F547" s="254" t="str">
        <f t="shared" si="105"/>
        <v/>
      </c>
      <c r="G547" s="255"/>
      <c r="H547" s="256"/>
      <c r="I547" s="31"/>
    </row>
    <row r="548" spans="3:9" ht="12" customHeight="1" x14ac:dyDescent="0.2">
      <c r="C548" s="13"/>
      <c r="D548" s="291"/>
      <c r="E548" s="254" t="str">
        <f t="shared" si="105"/>
        <v/>
      </c>
      <c r="F548" s="254" t="str">
        <f t="shared" si="105"/>
        <v/>
      </c>
      <c r="G548" s="255"/>
      <c r="H548" s="256"/>
      <c r="I548" s="31"/>
    </row>
    <row r="549" spans="3:9" ht="12" customHeight="1" x14ac:dyDescent="0.2">
      <c r="C549" s="13"/>
      <c r="D549" s="291"/>
      <c r="E549" s="254" t="str">
        <f t="shared" si="105"/>
        <v/>
      </c>
      <c r="F549" s="254" t="str">
        <f t="shared" si="105"/>
        <v/>
      </c>
      <c r="G549" s="255"/>
      <c r="H549" s="256"/>
      <c r="I549" s="31"/>
    </row>
    <row r="550" spans="3:9" ht="12" customHeight="1" x14ac:dyDescent="0.2">
      <c r="C550" s="13"/>
      <c r="D550" s="291"/>
      <c r="E550" s="254" t="str">
        <f t="shared" si="105"/>
        <v/>
      </c>
      <c r="F550" s="254" t="str">
        <f t="shared" si="105"/>
        <v/>
      </c>
      <c r="G550" s="255"/>
      <c r="H550" s="256"/>
      <c r="I550" s="31"/>
    </row>
    <row r="551" spans="3:9" ht="12" customHeight="1" x14ac:dyDescent="0.2">
      <c r="C551" s="13"/>
      <c r="D551" s="291"/>
      <c r="E551" s="254" t="str">
        <f t="shared" si="105"/>
        <v/>
      </c>
      <c r="F551" s="254" t="str">
        <f t="shared" si="105"/>
        <v/>
      </c>
      <c r="G551" s="255"/>
      <c r="H551" s="256"/>
      <c r="I551" s="31"/>
    </row>
    <row r="552" spans="3:9" ht="12" customHeight="1" x14ac:dyDescent="0.2">
      <c r="C552" s="13"/>
      <c r="D552" s="291">
        <v>105</v>
      </c>
      <c r="E552" s="250" t="str">
        <f>IF(OR(VLOOKUP(D552,'Services - NHC'!$D$10:$F$149,2,FALSE)="",VLOOKUP(D552,'Services - NHC'!$D$10:$F$149,2,FALSE)="[Enter service]"),"",VLOOKUP(D552,'Services - NHC'!$D$10:$F$149,2,FALSE))</f>
        <v/>
      </c>
      <c r="F552" s="251" t="str">
        <f>IF(OR(VLOOKUP(D552,'Services - NHC'!$D$10:$F$149,3,FALSE)="",VLOOKUP(D552,'Services - NHC'!$D$10:$F$149,3,FALSE)="[Select]"),"",VLOOKUP(D552,'Services - NHC'!$D$10:$F$149,3,FALSE))</f>
        <v/>
      </c>
      <c r="G552" s="252"/>
      <c r="H552" s="253"/>
      <c r="I552" s="31"/>
    </row>
    <row r="553" spans="3:9" ht="12" customHeight="1" x14ac:dyDescent="0.2">
      <c r="C553" s="13"/>
      <c r="D553" s="291"/>
      <c r="E553" s="254" t="str">
        <f t="shared" ref="E553:F561" si="106">E552</f>
        <v/>
      </c>
      <c r="F553" s="254" t="str">
        <f t="shared" si="106"/>
        <v/>
      </c>
      <c r="G553" s="255"/>
      <c r="H553" s="256"/>
      <c r="I553" s="31"/>
    </row>
    <row r="554" spans="3:9" ht="12" customHeight="1" x14ac:dyDescent="0.2">
      <c r="C554" s="13"/>
      <c r="D554" s="291"/>
      <c r="E554" s="254" t="str">
        <f t="shared" si="106"/>
        <v/>
      </c>
      <c r="F554" s="254" t="str">
        <f t="shared" si="106"/>
        <v/>
      </c>
      <c r="G554" s="255"/>
      <c r="H554" s="256"/>
      <c r="I554" s="31"/>
    </row>
    <row r="555" spans="3:9" ht="12" customHeight="1" x14ac:dyDescent="0.2">
      <c r="C555" s="13"/>
      <c r="D555" s="291"/>
      <c r="E555" s="254" t="str">
        <f t="shared" si="106"/>
        <v/>
      </c>
      <c r="F555" s="254" t="str">
        <f t="shared" si="106"/>
        <v/>
      </c>
      <c r="G555" s="255"/>
      <c r="H555" s="256"/>
      <c r="I555" s="31"/>
    </row>
    <row r="556" spans="3:9" ht="12" customHeight="1" x14ac:dyDescent="0.2">
      <c r="C556" s="13"/>
      <c r="D556" s="291"/>
      <c r="E556" s="254" t="str">
        <f t="shared" si="106"/>
        <v/>
      </c>
      <c r="F556" s="254" t="str">
        <f t="shared" si="106"/>
        <v/>
      </c>
      <c r="G556" s="255"/>
      <c r="H556" s="256"/>
      <c r="I556" s="31"/>
    </row>
    <row r="557" spans="3:9" ht="12" customHeight="1" x14ac:dyDescent="0.2">
      <c r="C557" s="13"/>
      <c r="D557" s="291"/>
      <c r="E557" s="254" t="str">
        <f t="shared" si="106"/>
        <v/>
      </c>
      <c r="F557" s="254" t="str">
        <f t="shared" si="106"/>
        <v/>
      </c>
      <c r="G557" s="255"/>
      <c r="H557" s="256"/>
      <c r="I557" s="31"/>
    </row>
    <row r="558" spans="3:9" ht="12" customHeight="1" x14ac:dyDescent="0.2">
      <c r="C558" s="13"/>
      <c r="D558" s="291"/>
      <c r="E558" s="254" t="str">
        <f t="shared" si="106"/>
        <v/>
      </c>
      <c r="F558" s="254" t="str">
        <f t="shared" si="106"/>
        <v/>
      </c>
      <c r="G558" s="255"/>
      <c r="H558" s="256"/>
      <c r="I558" s="31"/>
    </row>
    <row r="559" spans="3:9" ht="12" customHeight="1" x14ac:dyDescent="0.2">
      <c r="C559" s="13"/>
      <c r="D559" s="291"/>
      <c r="E559" s="254" t="str">
        <f t="shared" si="106"/>
        <v/>
      </c>
      <c r="F559" s="254" t="str">
        <f t="shared" si="106"/>
        <v/>
      </c>
      <c r="G559" s="255"/>
      <c r="H559" s="256"/>
      <c r="I559" s="31"/>
    </row>
    <row r="560" spans="3:9" ht="12" customHeight="1" x14ac:dyDescent="0.2">
      <c r="C560" s="13"/>
      <c r="D560" s="291"/>
      <c r="E560" s="254" t="str">
        <f t="shared" si="106"/>
        <v/>
      </c>
      <c r="F560" s="254" t="str">
        <f t="shared" si="106"/>
        <v/>
      </c>
      <c r="G560" s="255"/>
      <c r="H560" s="256"/>
      <c r="I560" s="31"/>
    </row>
    <row r="561" spans="3:9" ht="12" customHeight="1" x14ac:dyDescent="0.2">
      <c r="C561" s="13"/>
      <c r="D561" s="291"/>
      <c r="E561" s="254" t="str">
        <f t="shared" si="106"/>
        <v/>
      </c>
      <c r="F561" s="254" t="str">
        <f t="shared" si="106"/>
        <v/>
      </c>
      <c r="G561" s="255"/>
      <c r="H561" s="256"/>
      <c r="I561" s="31"/>
    </row>
    <row r="562" spans="3:9" ht="12" customHeight="1" x14ac:dyDescent="0.2">
      <c r="C562" s="13"/>
      <c r="D562" s="291">
        <v>106</v>
      </c>
      <c r="E562" s="250" t="str">
        <f>IF(OR(VLOOKUP(D562,'Services - NHC'!$D$10:$F$149,2,FALSE)="",VLOOKUP(D562,'Services - NHC'!$D$10:$F$149,2,FALSE)="[Enter service]"),"",VLOOKUP(D562,'Services - NHC'!$D$10:$F$149,2,FALSE))</f>
        <v/>
      </c>
      <c r="F562" s="251" t="str">
        <f>IF(OR(VLOOKUP(D562,'Services - NHC'!$D$10:$F$149,3,FALSE)="",VLOOKUP(D562,'Services - NHC'!$D$10:$F$149,3,FALSE)="[Select]"),"",VLOOKUP(D562,'Services - NHC'!$D$10:$F$149,3,FALSE))</f>
        <v/>
      </c>
      <c r="G562" s="252"/>
      <c r="H562" s="253"/>
      <c r="I562" s="31"/>
    </row>
    <row r="563" spans="3:9" ht="12" customHeight="1" x14ac:dyDescent="0.2">
      <c r="C563" s="13"/>
      <c r="D563" s="291"/>
      <c r="E563" s="254" t="str">
        <f t="shared" ref="E563:F571" si="107">E562</f>
        <v/>
      </c>
      <c r="F563" s="254" t="str">
        <f t="shared" si="107"/>
        <v/>
      </c>
      <c r="G563" s="255"/>
      <c r="H563" s="256"/>
      <c r="I563" s="31"/>
    </row>
    <row r="564" spans="3:9" ht="12" customHeight="1" x14ac:dyDescent="0.2">
      <c r="C564" s="13"/>
      <c r="D564" s="291"/>
      <c r="E564" s="254" t="str">
        <f t="shared" si="107"/>
        <v/>
      </c>
      <c r="F564" s="254" t="str">
        <f t="shared" si="107"/>
        <v/>
      </c>
      <c r="G564" s="255"/>
      <c r="H564" s="256"/>
      <c r="I564" s="31"/>
    </row>
    <row r="565" spans="3:9" ht="12" customHeight="1" x14ac:dyDescent="0.2">
      <c r="C565" s="13"/>
      <c r="D565" s="291"/>
      <c r="E565" s="254" t="str">
        <f t="shared" si="107"/>
        <v/>
      </c>
      <c r="F565" s="254" t="str">
        <f t="shared" si="107"/>
        <v/>
      </c>
      <c r="G565" s="255"/>
      <c r="H565" s="256"/>
      <c r="I565" s="31"/>
    </row>
    <row r="566" spans="3:9" ht="12" customHeight="1" x14ac:dyDescent="0.2">
      <c r="C566" s="13"/>
      <c r="D566" s="291"/>
      <c r="E566" s="254" t="str">
        <f t="shared" si="107"/>
        <v/>
      </c>
      <c r="F566" s="254" t="str">
        <f t="shared" si="107"/>
        <v/>
      </c>
      <c r="G566" s="255"/>
      <c r="H566" s="256"/>
      <c r="I566" s="31"/>
    </row>
    <row r="567" spans="3:9" ht="12" customHeight="1" x14ac:dyDescent="0.2">
      <c r="C567" s="13"/>
      <c r="D567" s="291"/>
      <c r="E567" s="254" t="str">
        <f t="shared" si="107"/>
        <v/>
      </c>
      <c r="F567" s="254" t="str">
        <f t="shared" si="107"/>
        <v/>
      </c>
      <c r="G567" s="255"/>
      <c r="H567" s="256"/>
      <c r="I567" s="31"/>
    </row>
    <row r="568" spans="3:9" ht="12" customHeight="1" x14ac:dyDescent="0.2">
      <c r="C568" s="13"/>
      <c r="D568" s="291"/>
      <c r="E568" s="254" t="str">
        <f t="shared" si="107"/>
        <v/>
      </c>
      <c r="F568" s="254" t="str">
        <f t="shared" si="107"/>
        <v/>
      </c>
      <c r="G568" s="255"/>
      <c r="H568" s="256"/>
      <c r="I568" s="31"/>
    </row>
    <row r="569" spans="3:9" ht="12" customHeight="1" x14ac:dyDescent="0.2">
      <c r="C569" s="13"/>
      <c r="D569" s="291"/>
      <c r="E569" s="254" t="str">
        <f t="shared" si="107"/>
        <v/>
      </c>
      <c r="F569" s="254" t="str">
        <f t="shared" si="107"/>
        <v/>
      </c>
      <c r="G569" s="255"/>
      <c r="H569" s="256"/>
      <c r="I569" s="31"/>
    </row>
    <row r="570" spans="3:9" ht="12" customHeight="1" x14ac:dyDescent="0.2">
      <c r="C570" s="13"/>
      <c r="D570" s="291"/>
      <c r="E570" s="254" t="str">
        <f t="shared" si="107"/>
        <v/>
      </c>
      <c r="F570" s="254" t="str">
        <f t="shared" si="107"/>
        <v/>
      </c>
      <c r="G570" s="255"/>
      <c r="H570" s="256"/>
      <c r="I570" s="31"/>
    </row>
    <row r="571" spans="3:9" ht="12" customHeight="1" x14ac:dyDescent="0.2">
      <c r="C571" s="13"/>
      <c r="D571" s="291"/>
      <c r="E571" s="254" t="str">
        <f t="shared" si="107"/>
        <v/>
      </c>
      <c r="F571" s="254" t="str">
        <f t="shared" si="107"/>
        <v/>
      </c>
      <c r="G571" s="255"/>
      <c r="H571" s="256"/>
      <c r="I571" s="31"/>
    </row>
    <row r="572" spans="3:9" ht="12" customHeight="1" x14ac:dyDescent="0.2">
      <c r="C572" s="13"/>
      <c r="D572" s="291">
        <v>107</v>
      </c>
      <c r="E572" s="250" t="str">
        <f>IF(OR(VLOOKUP(D572,'Services - NHC'!$D$10:$F$149,2,FALSE)="",VLOOKUP(D572,'Services - NHC'!$D$10:$F$149,2,FALSE)="[Enter service]"),"",VLOOKUP(D572,'Services - NHC'!$D$10:$F$149,2,FALSE))</f>
        <v/>
      </c>
      <c r="F572" s="251" t="str">
        <f>IF(OR(VLOOKUP(D572,'Services - NHC'!$D$10:$F$149,3,FALSE)="",VLOOKUP(D572,'Services - NHC'!$D$10:$F$149,3,FALSE)="[Select]"),"",VLOOKUP(D572,'Services - NHC'!$D$10:$F$149,3,FALSE))</f>
        <v/>
      </c>
      <c r="G572" s="252"/>
      <c r="H572" s="253"/>
      <c r="I572" s="31"/>
    </row>
    <row r="573" spans="3:9" ht="12" customHeight="1" x14ac:dyDescent="0.2">
      <c r="C573" s="13"/>
      <c r="D573" s="291"/>
      <c r="E573" s="254" t="str">
        <f t="shared" ref="E573:F581" si="108">E572</f>
        <v/>
      </c>
      <c r="F573" s="254" t="str">
        <f t="shared" si="108"/>
        <v/>
      </c>
      <c r="G573" s="255"/>
      <c r="H573" s="256"/>
      <c r="I573" s="31"/>
    </row>
    <row r="574" spans="3:9" ht="12" customHeight="1" x14ac:dyDescent="0.2">
      <c r="C574" s="13"/>
      <c r="D574" s="291"/>
      <c r="E574" s="254" t="str">
        <f t="shared" si="108"/>
        <v/>
      </c>
      <c r="F574" s="254" t="str">
        <f t="shared" si="108"/>
        <v/>
      </c>
      <c r="G574" s="255"/>
      <c r="H574" s="256"/>
      <c r="I574" s="31"/>
    </row>
    <row r="575" spans="3:9" ht="12" customHeight="1" x14ac:dyDescent="0.2">
      <c r="C575" s="13"/>
      <c r="D575" s="291"/>
      <c r="E575" s="254" t="str">
        <f t="shared" si="108"/>
        <v/>
      </c>
      <c r="F575" s="254" t="str">
        <f t="shared" si="108"/>
        <v/>
      </c>
      <c r="G575" s="255"/>
      <c r="H575" s="256"/>
      <c r="I575" s="31"/>
    </row>
    <row r="576" spans="3:9" ht="12" customHeight="1" x14ac:dyDescent="0.2">
      <c r="C576" s="13"/>
      <c r="D576" s="291"/>
      <c r="E576" s="254" t="str">
        <f t="shared" si="108"/>
        <v/>
      </c>
      <c r="F576" s="254" t="str">
        <f t="shared" si="108"/>
        <v/>
      </c>
      <c r="G576" s="255"/>
      <c r="H576" s="256"/>
      <c r="I576" s="31"/>
    </row>
    <row r="577" spans="3:9" ht="12" customHeight="1" x14ac:dyDescent="0.2">
      <c r="C577" s="13"/>
      <c r="D577" s="291"/>
      <c r="E577" s="254" t="str">
        <f t="shared" si="108"/>
        <v/>
      </c>
      <c r="F577" s="254" t="str">
        <f t="shared" si="108"/>
        <v/>
      </c>
      <c r="G577" s="255"/>
      <c r="H577" s="256"/>
      <c r="I577" s="31"/>
    </row>
    <row r="578" spans="3:9" ht="12" customHeight="1" x14ac:dyDescent="0.2">
      <c r="C578" s="13"/>
      <c r="D578" s="291"/>
      <c r="E578" s="254" t="str">
        <f t="shared" si="108"/>
        <v/>
      </c>
      <c r="F578" s="254" t="str">
        <f t="shared" si="108"/>
        <v/>
      </c>
      <c r="G578" s="255"/>
      <c r="H578" s="256"/>
      <c r="I578" s="31"/>
    </row>
    <row r="579" spans="3:9" ht="12" customHeight="1" x14ac:dyDescent="0.2">
      <c r="C579" s="13"/>
      <c r="D579" s="291"/>
      <c r="E579" s="254" t="str">
        <f t="shared" si="108"/>
        <v/>
      </c>
      <c r="F579" s="254" t="str">
        <f t="shared" si="108"/>
        <v/>
      </c>
      <c r="G579" s="255"/>
      <c r="H579" s="256"/>
      <c r="I579" s="31"/>
    </row>
    <row r="580" spans="3:9" ht="12" customHeight="1" x14ac:dyDescent="0.2">
      <c r="C580" s="13"/>
      <c r="D580" s="291"/>
      <c r="E580" s="254" t="str">
        <f t="shared" si="108"/>
        <v/>
      </c>
      <c r="F580" s="254" t="str">
        <f t="shared" si="108"/>
        <v/>
      </c>
      <c r="G580" s="255"/>
      <c r="H580" s="256"/>
      <c r="I580" s="31"/>
    </row>
    <row r="581" spans="3:9" ht="12" customHeight="1" x14ac:dyDescent="0.2">
      <c r="C581" s="13"/>
      <c r="D581" s="291"/>
      <c r="E581" s="254" t="str">
        <f t="shared" si="108"/>
        <v/>
      </c>
      <c r="F581" s="254" t="str">
        <f t="shared" si="108"/>
        <v/>
      </c>
      <c r="G581" s="255"/>
      <c r="H581" s="256"/>
      <c r="I581" s="31"/>
    </row>
    <row r="582" spans="3:9" ht="12" customHeight="1" x14ac:dyDescent="0.2">
      <c r="C582" s="13"/>
      <c r="D582" s="291">
        <v>108</v>
      </c>
      <c r="E582" s="250" t="str">
        <f>IF(OR(VLOOKUP(D582,'Services - NHC'!$D$10:$F$149,2,FALSE)="",VLOOKUP(D582,'Services - NHC'!$D$10:$F$149,2,FALSE)="[Enter service]"),"",VLOOKUP(D582,'Services - NHC'!$D$10:$F$149,2,FALSE))</f>
        <v/>
      </c>
      <c r="F582" s="251" t="str">
        <f>IF(OR(VLOOKUP(D582,'Services - NHC'!$D$10:$F$149,3,FALSE)="",VLOOKUP(D582,'Services - NHC'!$D$10:$F$149,3,FALSE)="[Select]"),"",VLOOKUP(D582,'Services - NHC'!$D$10:$F$149,3,FALSE))</f>
        <v/>
      </c>
      <c r="G582" s="252"/>
      <c r="H582" s="253"/>
      <c r="I582" s="31"/>
    </row>
    <row r="583" spans="3:9" ht="12" customHeight="1" x14ac:dyDescent="0.2">
      <c r="C583" s="13"/>
      <c r="D583" s="291"/>
      <c r="E583" s="254" t="str">
        <f t="shared" ref="E583:F591" si="109">E582</f>
        <v/>
      </c>
      <c r="F583" s="254" t="str">
        <f t="shared" si="109"/>
        <v/>
      </c>
      <c r="G583" s="255"/>
      <c r="H583" s="256"/>
      <c r="I583" s="31"/>
    </row>
    <row r="584" spans="3:9" ht="12" customHeight="1" x14ac:dyDescent="0.2">
      <c r="C584" s="13"/>
      <c r="D584" s="291"/>
      <c r="E584" s="254" t="str">
        <f t="shared" si="109"/>
        <v/>
      </c>
      <c r="F584" s="254" t="str">
        <f t="shared" si="109"/>
        <v/>
      </c>
      <c r="G584" s="255"/>
      <c r="H584" s="256"/>
      <c r="I584" s="31"/>
    </row>
    <row r="585" spans="3:9" ht="12" customHeight="1" x14ac:dyDescent="0.2">
      <c r="C585" s="13"/>
      <c r="D585" s="291"/>
      <c r="E585" s="254" t="str">
        <f t="shared" si="109"/>
        <v/>
      </c>
      <c r="F585" s="254" t="str">
        <f t="shared" si="109"/>
        <v/>
      </c>
      <c r="G585" s="255"/>
      <c r="H585" s="256"/>
      <c r="I585" s="31"/>
    </row>
    <row r="586" spans="3:9" ht="12" customHeight="1" x14ac:dyDescent="0.2">
      <c r="C586" s="13"/>
      <c r="D586" s="291"/>
      <c r="E586" s="254" t="str">
        <f t="shared" si="109"/>
        <v/>
      </c>
      <c r="F586" s="254" t="str">
        <f t="shared" si="109"/>
        <v/>
      </c>
      <c r="G586" s="255"/>
      <c r="H586" s="256"/>
      <c r="I586" s="31"/>
    </row>
    <row r="587" spans="3:9" ht="12" customHeight="1" x14ac:dyDescent="0.2">
      <c r="C587" s="13"/>
      <c r="D587" s="291"/>
      <c r="E587" s="254" t="str">
        <f t="shared" si="109"/>
        <v/>
      </c>
      <c r="F587" s="254" t="str">
        <f t="shared" si="109"/>
        <v/>
      </c>
      <c r="G587" s="255"/>
      <c r="H587" s="256"/>
      <c r="I587" s="31"/>
    </row>
    <row r="588" spans="3:9" ht="12" customHeight="1" x14ac:dyDescent="0.2">
      <c r="C588" s="13"/>
      <c r="D588" s="291"/>
      <c r="E588" s="254" t="str">
        <f t="shared" si="109"/>
        <v/>
      </c>
      <c r="F588" s="254" t="str">
        <f t="shared" si="109"/>
        <v/>
      </c>
      <c r="G588" s="255"/>
      <c r="H588" s="256"/>
      <c r="I588" s="31"/>
    </row>
    <row r="589" spans="3:9" ht="12" customHeight="1" x14ac:dyDescent="0.2">
      <c r="C589" s="13"/>
      <c r="D589" s="291"/>
      <c r="E589" s="254" t="str">
        <f t="shared" si="109"/>
        <v/>
      </c>
      <c r="F589" s="254" t="str">
        <f t="shared" si="109"/>
        <v/>
      </c>
      <c r="G589" s="255"/>
      <c r="H589" s="256"/>
      <c r="I589" s="31"/>
    </row>
    <row r="590" spans="3:9" ht="12" customHeight="1" x14ac:dyDescent="0.2">
      <c r="C590" s="13"/>
      <c r="D590" s="291"/>
      <c r="E590" s="254" t="str">
        <f t="shared" si="109"/>
        <v/>
      </c>
      <c r="F590" s="254" t="str">
        <f t="shared" si="109"/>
        <v/>
      </c>
      <c r="G590" s="255"/>
      <c r="H590" s="256"/>
      <c r="I590" s="31"/>
    </row>
    <row r="591" spans="3:9" ht="12" customHeight="1" x14ac:dyDescent="0.2">
      <c r="C591" s="13"/>
      <c r="D591" s="291"/>
      <c r="E591" s="254" t="str">
        <f t="shared" si="109"/>
        <v/>
      </c>
      <c r="F591" s="254" t="str">
        <f t="shared" si="109"/>
        <v/>
      </c>
      <c r="G591" s="255"/>
      <c r="H591" s="256"/>
      <c r="I591" s="31"/>
    </row>
    <row r="592" spans="3:9" ht="12" customHeight="1" x14ac:dyDescent="0.2">
      <c r="C592" s="13"/>
      <c r="D592" s="291">
        <v>109</v>
      </c>
      <c r="E592" s="250" t="str">
        <f>IF(OR(VLOOKUP(D592,'Services - NHC'!$D$10:$F$149,2,FALSE)="",VLOOKUP(D592,'Services - NHC'!$D$10:$F$149,2,FALSE)="[Enter service]"),"",VLOOKUP(D592,'Services - NHC'!$D$10:$F$149,2,FALSE))</f>
        <v/>
      </c>
      <c r="F592" s="251" t="str">
        <f>IF(OR(VLOOKUP(D592,'Services - NHC'!$D$10:$F$149,3,FALSE)="",VLOOKUP(D592,'Services - NHC'!$D$10:$F$149,3,FALSE)="[Select]"),"",VLOOKUP(D592,'Services - NHC'!$D$10:$F$149,3,FALSE))</f>
        <v/>
      </c>
      <c r="G592" s="252"/>
      <c r="H592" s="253"/>
      <c r="I592" s="31"/>
    </row>
    <row r="593" spans="3:9" ht="12" customHeight="1" x14ac:dyDescent="0.2">
      <c r="C593" s="13"/>
      <c r="D593" s="291"/>
      <c r="E593" s="254" t="str">
        <f t="shared" ref="E593:F601" si="110">E592</f>
        <v/>
      </c>
      <c r="F593" s="254" t="str">
        <f t="shared" si="110"/>
        <v/>
      </c>
      <c r="G593" s="255"/>
      <c r="H593" s="256"/>
      <c r="I593" s="31"/>
    </row>
    <row r="594" spans="3:9" ht="12" customHeight="1" x14ac:dyDescent="0.2">
      <c r="C594" s="13"/>
      <c r="D594" s="291"/>
      <c r="E594" s="254" t="str">
        <f t="shared" si="110"/>
        <v/>
      </c>
      <c r="F594" s="254" t="str">
        <f t="shared" si="110"/>
        <v/>
      </c>
      <c r="G594" s="255"/>
      <c r="H594" s="256"/>
      <c r="I594" s="31"/>
    </row>
    <row r="595" spans="3:9" ht="12" customHeight="1" x14ac:dyDescent="0.2">
      <c r="C595" s="13"/>
      <c r="D595" s="291"/>
      <c r="E595" s="254" t="str">
        <f t="shared" si="110"/>
        <v/>
      </c>
      <c r="F595" s="254" t="str">
        <f t="shared" si="110"/>
        <v/>
      </c>
      <c r="G595" s="255"/>
      <c r="H595" s="256"/>
      <c r="I595" s="31"/>
    </row>
    <row r="596" spans="3:9" ht="12" customHeight="1" x14ac:dyDescent="0.2">
      <c r="C596" s="13"/>
      <c r="D596" s="291"/>
      <c r="E596" s="254" t="str">
        <f t="shared" si="110"/>
        <v/>
      </c>
      <c r="F596" s="254" t="str">
        <f t="shared" si="110"/>
        <v/>
      </c>
      <c r="G596" s="255"/>
      <c r="H596" s="256"/>
      <c r="I596" s="31"/>
    </row>
    <row r="597" spans="3:9" ht="12" customHeight="1" x14ac:dyDescent="0.2">
      <c r="C597" s="13"/>
      <c r="D597" s="291"/>
      <c r="E597" s="254" t="str">
        <f t="shared" si="110"/>
        <v/>
      </c>
      <c r="F597" s="254" t="str">
        <f t="shared" si="110"/>
        <v/>
      </c>
      <c r="G597" s="255"/>
      <c r="H597" s="256"/>
      <c r="I597" s="31"/>
    </row>
    <row r="598" spans="3:9" ht="12" customHeight="1" x14ac:dyDescent="0.2">
      <c r="C598" s="13"/>
      <c r="D598" s="291"/>
      <c r="E598" s="254" t="str">
        <f t="shared" si="110"/>
        <v/>
      </c>
      <c r="F598" s="254" t="str">
        <f t="shared" si="110"/>
        <v/>
      </c>
      <c r="G598" s="255"/>
      <c r="H598" s="256"/>
      <c r="I598" s="31"/>
    </row>
    <row r="599" spans="3:9" ht="12" customHeight="1" x14ac:dyDescent="0.2">
      <c r="C599" s="13"/>
      <c r="D599" s="291"/>
      <c r="E599" s="254" t="str">
        <f t="shared" si="110"/>
        <v/>
      </c>
      <c r="F599" s="254" t="str">
        <f t="shared" si="110"/>
        <v/>
      </c>
      <c r="G599" s="255"/>
      <c r="H599" s="256"/>
      <c r="I599" s="31"/>
    </row>
    <row r="600" spans="3:9" ht="12" customHeight="1" x14ac:dyDescent="0.2">
      <c r="C600" s="13"/>
      <c r="D600" s="291"/>
      <c r="E600" s="254" t="str">
        <f t="shared" si="110"/>
        <v/>
      </c>
      <c r="F600" s="254" t="str">
        <f t="shared" si="110"/>
        <v/>
      </c>
      <c r="G600" s="255"/>
      <c r="H600" s="256"/>
      <c r="I600" s="31"/>
    </row>
    <row r="601" spans="3:9" ht="12" customHeight="1" x14ac:dyDescent="0.2">
      <c r="C601" s="13"/>
      <c r="D601" s="291"/>
      <c r="E601" s="254" t="str">
        <f t="shared" si="110"/>
        <v/>
      </c>
      <c r="F601" s="254" t="str">
        <f t="shared" si="110"/>
        <v/>
      </c>
      <c r="G601" s="255"/>
      <c r="H601" s="256"/>
      <c r="I601" s="31"/>
    </row>
    <row r="602" spans="3:9" ht="12" customHeight="1" x14ac:dyDescent="0.2">
      <c r="C602" s="13"/>
      <c r="D602" s="291">
        <v>110</v>
      </c>
      <c r="E602" s="250" t="str">
        <f>IF(OR(VLOOKUP(D602,'Services - NHC'!$D$10:$F$149,2,FALSE)="",VLOOKUP(D602,'Services - NHC'!$D$10:$F$149,2,FALSE)="[Enter service]"),"",VLOOKUP(D602,'Services - NHC'!$D$10:$F$149,2,FALSE))</f>
        <v/>
      </c>
      <c r="F602" s="251" t="str">
        <f>IF(OR(VLOOKUP(D602,'Services - NHC'!$D$10:$F$149,3,FALSE)="",VLOOKUP(D602,'Services - NHC'!$D$10:$F$149,3,FALSE)="[Select]"),"",VLOOKUP(D602,'Services - NHC'!$D$10:$F$149,3,FALSE))</f>
        <v/>
      </c>
      <c r="G602" s="252"/>
      <c r="H602" s="253"/>
      <c r="I602" s="31"/>
    </row>
    <row r="603" spans="3:9" ht="12" customHeight="1" x14ac:dyDescent="0.2">
      <c r="C603" s="13"/>
      <c r="D603" s="291"/>
      <c r="E603" s="254" t="str">
        <f t="shared" ref="E603:F611" si="111">E602</f>
        <v/>
      </c>
      <c r="F603" s="254" t="str">
        <f t="shared" si="111"/>
        <v/>
      </c>
      <c r="G603" s="255"/>
      <c r="H603" s="256"/>
      <c r="I603" s="31"/>
    </row>
    <row r="604" spans="3:9" ht="12" customHeight="1" x14ac:dyDescent="0.2">
      <c r="C604" s="13"/>
      <c r="D604" s="291"/>
      <c r="E604" s="254" t="str">
        <f t="shared" si="111"/>
        <v/>
      </c>
      <c r="F604" s="254" t="str">
        <f t="shared" si="111"/>
        <v/>
      </c>
      <c r="G604" s="255"/>
      <c r="H604" s="256"/>
      <c r="I604" s="31"/>
    </row>
    <row r="605" spans="3:9" ht="12" customHeight="1" x14ac:dyDescent="0.2">
      <c r="C605" s="13"/>
      <c r="D605" s="291"/>
      <c r="E605" s="254" t="str">
        <f t="shared" si="111"/>
        <v/>
      </c>
      <c r="F605" s="254" t="str">
        <f t="shared" si="111"/>
        <v/>
      </c>
      <c r="G605" s="255"/>
      <c r="H605" s="256"/>
      <c r="I605" s="31"/>
    </row>
    <row r="606" spans="3:9" ht="12" customHeight="1" x14ac:dyDescent="0.2">
      <c r="C606" s="13"/>
      <c r="D606" s="291"/>
      <c r="E606" s="254" t="str">
        <f t="shared" si="111"/>
        <v/>
      </c>
      <c r="F606" s="254" t="str">
        <f t="shared" si="111"/>
        <v/>
      </c>
      <c r="G606" s="255"/>
      <c r="H606" s="256"/>
      <c r="I606" s="31"/>
    </row>
    <row r="607" spans="3:9" ht="12" customHeight="1" x14ac:dyDescent="0.2">
      <c r="C607" s="13"/>
      <c r="D607" s="291"/>
      <c r="E607" s="254" t="str">
        <f t="shared" si="111"/>
        <v/>
      </c>
      <c r="F607" s="254" t="str">
        <f t="shared" si="111"/>
        <v/>
      </c>
      <c r="G607" s="255"/>
      <c r="H607" s="256"/>
      <c r="I607" s="31"/>
    </row>
    <row r="608" spans="3:9" ht="12" customHeight="1" x14ac:dyDescent="0.2">
      <c r="C608" s="13"/>
      <c r="D608" s="291"/>
      <c r="E608" s="254" t="str">
        <f t="shared" si="111"/>
        <v/>
      </c>
      <c r="F608" s="254" t="str">
        <f t="shared" si="111"/>
        <v/>
      </c>
      <c r="G608" s="255"/>
      <c r="H608" s="256"/>
      <c r="I608" s="31"/>
    </row>
    <row r="609" spans="3:9" ht="12" customHeight="1" x14ac:dyDescent="0.2">
      <c r="C609" s="13"/>
      <c r="D609" s="291"/>
      <c r="E609" s="254" t="str">
        <f t="shared" si="111"/>
        <v/>
      </c>
      <c r="F609" s="254" t="str">
        <f t="shared" si="111"/>
        <v/>
      </c>
      <c r="G609" s="255"/>
      <c r="H609" s="256"/>
      <c r="I609" s="31"/>
    </row>
    <row r="610" spans="3:9" ht="12" customHeight="1" x14ac:dyDescent="0.2">
      <c r="C610" s="13"/>
      <c r="D610" s="291"/>
      <c r="E610" s="254" t="str">
        <f t="shared" si="111"/>
        <v/>
      </c>
      <c r="F610" s="254" t="str">
        <f t="shared" si="111"/>
        <v/>
      </c>
      <c r="G610" s="255"/>
      <c r="H610" s="256"/>
      <c r="I610" s="31"/>
    </row>
    <row r="611" spans="3:9" ht="12" customHeight="1" x14ac:dyDescent="0.2">
      <c r="C611" s="13"/>
      <c r="D611" s="291"/>
      <c r="E611" s="254" t="str">
        <f t="shared" si="111"/>
        <v/>
      </c>
      <c r="F611" s="254" t="str">
        <f t="shared" si="111"/>
        <v/>
      </c>
      <c r="G611" s="255"/>
      <c r="H611" s="256"/>
      <c r="I611" s="31"/>
    </row>
    <row r="612" spans="3:9" ht="12" customHeight="1" x14ac:dyDescent="0.2">
      <c r="C612" s="13"/>
      <c r="D612" s="291">
        <v>111</v>
      </c>
      <c r="E612" s="250" t="str">
        <f>IF(OR(VLOOKUP(D612,'Services - NHC'!$D$10:$F$149,2,FALSE)="",VLOOKUP(D612,'Services - NHC'!$D$10:$F$149,2,FALSE)="[Enter service]"),"",VLOOKUP(D612,'Services - NHC'!$D$10:$F$149,2,FALSE))</f>
        <v/>
      </c>
      <c r="F612" s="251" t="str">
        <f>IF(OR(VLOOKUP(D612,'Services - NHC'!$D$10:$F$149,3,FALSE)="",VLOOKUP(D612,'Services - NHC'!$D$10:$F$149,3,FALSE)="[Select]"),"",VLOOKUP(D612,'Services - NHC'!$D$10:$F$149,3,FALSE))</f>
        <v/>
      </c>
      <c r="G612" s="252"/>
      <c r="H612" s="253"/>
      <c r="I612" s="31"/>
    </row>
    <row r="613" spans="3:9" ht="12" customHeight="1" x14ac:dyDescent="0.2">
      <c r="C613" s="13"/>
      <c r="D613" s="291"/>
      <c r="E613" s="254" t="str">
        <f t="shared" ref="E613:F621" si="112">E612</f>
        <v/>
      </c>
      <c r="F613" s="254" t="str">
        <f t="shared" si="112"/>
        <v/>
      </c>
      <c r="G613" s="255"/>
      <c r="H613" s="256"/>
      <c r="I613" s="31"/>
    </row>
    <row r="614" spans="3:9" ht="12" customHeight="1" x14ac:dyDescent="0.2">
      <c r="C614" s="13"/>
      <c r="D614" s="291"/>
      <c r="E614" s="254" t="str">
        <f t="shared" si="112"/>
        <v/>
      </c>
      <c r="F614" s="254" t="str">
        <f t="shared" si="112"/>
        <v/>
      </c>
      <c r="G614" s="255"/>
      <c r="H614" s="256"/>
      <c r="I614" s="31"/>
    </row>
    <row r="615" spans="3:9" ht="12" customHeight="1" x14ac:dyDescent="0.2">
      <c r="C615" s="13"/>
      <c r="D615" s="291"/>
      <c r="E615" s="254" t="str">
        <f t="shared" si="112"/>
        <v/>
      </c>
      <c r="F615" s="254" t="str">
        <f t="shared" si="112"/>
        <v/>
      </c>
      <c r="G615" s="255"/>
      <c r="H615" s="256"/>
      <c r="I615" s="31"/>
    </row>
    <row r="616" spans="3:9" ht="12" customHeight="1" x14ac:dyDescent="0.2">
      <c r="C616" s="13"/>
      <c r="D616" s="291"/>
      <c r="E616" s="254" t="str">
        <f t="shared" si="112"/>
        <v/>
      </c>
      <c r="F616" s="254" t="str">
        <f t="shared" si="112"/>
        <v/>
      </c>
      <c r="G616" s="255"/>
      <c r="H616" s="256"/>
      <c r="I616" s="31"/>
    </row>
    <row r="617" spans="3:9" ht="12" customHeight="1" x14ac:dyDescent="0.2">
      <c r="C617" s="13"/>
      <c r="D617" s="291"/>
      <c r="E617" s="254" t="str">
        <f t="shared" si="112"/>
        <v/>
      </c>
      <c r="F617" s="254" t="str">
        <f t="shared" si="112"/>
        <v/>
      </c>
      <c r="G617" s="255"/>
      <c r="H617" s="256"/>
      <c r="I617" s="31"/>
    </row>
    <row r="618" spans="3:9" ht="12" customHeight="1" x14ac:dyDescent="0.2">
      <c r="C618" s="13"/>
      <c r="D618" s="291"/>
      <c r="E618" s="254" t="str">
        <f t="shared" si="112"/>
        <v/>
      </c>
      <c r="F618" s="254" t="str">
        <f t="shared" si="112"/>
        <v/>
      </c>
      <c r="G618" s="255"/>
      <c r="H618" s="256"/>
      <c r="I618" s="31"/>
    </row>
    <row r="619" spans="3:9" ht="12" customHeight="1" x14ac:dyDescent="0.2">
      <c r="C619" s="13"/>
      <c r="D619" s="291"/>
      <c r="E619" s="254" t="str">
        <f t="shared" si="112"/>
        <v/>
      </c>
      <c r="F619" s="254" t="str">
        <f t="shared" si="112"/>
        <v/>
      </c>
      <c r="G619" s="255"/>
      <c r="H619" s="256"/>
      <c r="I619" s="31"/>
    </row>
    <row r="620" spans="3:9" ht="12" customHeight="1" x14ac:dyDescent="0.2">
      <c r="C620" s="13"/>
      <c r="D620" s="291"/>
      <c r="E620" s="254" t="str">
        <f t="shared" si="112"/>
        <v/>
      </c>
      <c r="F620" s="254" t="str">
        <f t="shared" si="112"/>
        <v/>
      </c>
      <c r="G620" s="255"/>
      <c r="H620" s="256"/>
      <c r="I620" s="31"/>
    </row>
    <row r="621" spans="3:9" ht="12" customHeight="1" x14ac:dyDescent="0.2">
      <c r="C621" s="13"/>
      <c r="D621" s="291"/>
      <c r="E621" s="254" t="str">
        <f t="shared" si="112"/>
        <v/>
      </c>
      <c r="F621" s="254" t="str">
        <f t="shared" si="112"/>
        <v/>
      </c>
      <c r="G621" s="255"/>
      <c r="H621" s="256"/>
      <c r="I621" s="31"/>
    </row>
    <row r="622" spans="3:9" ht="12" customHeight="1" x14ac:dyDescent="0.2">
      <c r="C622" s="13"/>
      <c r="D622" s="291">
        <v>112</v>
      </c>
      <c r="E622" s="250" t="str">
        <f>IF(OR(VLOOKUP(D622,'Services - NHC'!$D$10:$F$149,2,FALSE)="",VLOOKUP(D622,'Services - NHC'!$D$10:$F$149,2,FALSE)="[Enter service]"),"",VLOOKUP(D622,'Services - NHC'!$D$10:$F$149,2,FALSE))</f>
        <v/>
      </c>
      <c r="F622" s="251" t="str">
        <f>IF(OR(VLOOKUP(D622,'Services - NHC'!$D$10:$F$149,3,FALSE)="",VLOOKUP(D622,'Services - NHC'!$D$10:$F$149,3,FALSE)="[Select]"),"",VLOOKUP(D622,'Services - NHC'!$D$10:$F$149,3,FALSE))</f>
        <v/>
      </c>
      <c r="G622" s="252"/>
      <c r="H622" s="253"/>
      <c r="I622" s="31"/>
    </row>
    <row r="623" spans="3:9" ht="12" customHeight="1" x14ac:dyDescent="0.2">
      <c r="C623" s="13"/>
      <c r="D623" s="291"/>
      <c r="E623" s="254" t="str">
        <f t="shared" ref="E623:F631" si="113">E622</f>
        <v/>
      </c>
      <c r="F623" s="254" t="str">
        <f t="shared" si="113"/>
        <v/>
      </c>
      <c r="G623" s="255"/>
      <c r="H623" s="256"/>
      <c r="I623" s="31"/>
    </row>
    <row r="624" spans="3:9" ht="12" customHeight="1" x14ac:dyDescent="0.2">
      <c r="C624" s="13"/>
      <c r="D624" s="291"/>
      <c r="E624" s="254" t="str">
        <f t="shared" si="113"/>
        <v/>
      </c>
      <c r="F624" s="254" t="str">
        <f t="shared" si="113"/>
        <v/>
      </c>
      <c r="G624" s="255"/>
      <c r="H624" s="256"/>
      <c r="I624" s="31"/>
    </row>
    <row r="625" spans="3:9" ht="12" customHeight="1" x14ac:dyDescent="0.2">
      <c r="C625" s="13"/>
      <c r="D625" s="291"/>
      <c r="E625" s="254" t="str">
        <f t="shared" si="113"/>
        <v/>
      </c>
      <c r="F625" s="254" t="str">
        <f t="shared" si="113"/>
        <v/>
      </c>
      <c r="G625" s="255"/>
      <c r="H625" s="256"/>
      <c r="I625" s="31"/>
    </row>
    <row r="626" spans="3:9" ht="12" customHeight="1" x14ac:dyDescent="0.2">
      <c r="C626" s="13"/>
      <c r="D626" s="291"/>
      <c r="E626" s="254" t="str">
        <f t="shared" si="113"/>
        <v/>
      </c>
      <c r="F626" s="254" t="str">
        <f t="shared" si="113"/>
        <v/>
      </c>
      <c r="G626" s="255"/>
      <c r="H626" s="256"/>
      <c r="I626" s="31"/>
    </row>
    <row r="627" spans="3:9" ht="12" customHeight="1" x14ac:dyDescent="0.2">
      <c r="C627" s="13"/>
      <c r="D627" s="291"/>
      <c r="E627" s="254" t="str">
        <f t="shared" si="113"/>
        <v/>
      </c>
      <c r="F627" s="254" t="str">
        <f t="shared" si="113"/>
        <v/>
      </c>
      <c r="G627" s="255"/>
      <c r="H627" s="256"/>
      <c r="I627" s="31"/>
    </row>
    <row r="628" spans="3:9" ht="12" customHeight="1" x14ac:dyDescent="0.2">
      <c r="C628" s="13"/>
      <c r="D628" s="291"/>
      <c r="E628" s="254" t="str">
        <f t="shared" si="113"/>
        <v/>
      </c>
      <c r="F628" s="254" t="str">
        <f t="shared" si="113"/>
        <v/>
      </c>
      <c r="G628" s="255"/>
      <c r="H628" s="256"/>
      <c r="I628" s="31"/>
    </row>
    <row r="629" spans="3:9" ht="12" customHeight="1" x14ac:dyDescent="0.2">
      <c r="C629" s="13"/>
      <c r="D629" s="291"/>
      <c r="E629" s="254" t="str">
        <f t="shared" si="113"/>
        <v/>
      </c>
      <c r="F629" s="254" t="str">
        <f t="shared" si="113"/>
        <v/>
      </c>
      <c r="G629" s="255"/>
      <c r="H629" s="256"/>
      <c r="I629" s="31"/>
    </row>
    <row r="630" spans="3:9" ht="12" customHeight="1" x14ac:dyDescent="0.2">
      <c r="C630" s="13"/>
      <c r="D630" s="291"/>
      <c r="E630" s="254" t="str">
        <f t="shared" si="113"/>
        <v/>
      </c>
      <c r="F630" s="254" t="str">
        <f t="shared" si="113"/>
        <v/>
      </c>
      <c r="G630" s="255"/>
      <c r="H630" s="256"/>
      <c r="I630" s="31"/>
    </row>
    <row r="631" spans="3:9" ht="12" customHeight="1" x14ac:dyDescent="0.2">
      <c r="C631" s="13"/>
      <c r="D631" s="291"/>
      <c r="E631" s="254" t="str">
        <f t="shared" si="113"/>
        <v/>
      </c>
      <c r="F631" s="254" t="str">
        <f t="shared" si="113"/>
        <v/>
      </c>
      <c r="G631" s="255"/>
      <c r="H631" s="256"/>
      <c r="I631" s="31"/>
    </row>
    <row r="632" spans="3:9" ht="12" customHeight="1" x14ac:dyDescent="0.2">
      <c r="C632" s="13"/>
      <c r="D632" s="291">
        <v>113</v>
      </c>
      <c r="E632" s="250" t="str">
        <f>IF(OR(VLOOKUP(D632,'Services - NHC'!$D$10:$F$149,2,FALSE)="",VLOOKUP(D632,'Services - NHC'!$D$10:$F$149,2,FALSE)="[Enter service]"),"",VLOOKUP(D632,'Services - NHC'!$D$10:$F$149,2,FALSE))</f>
        <v/>
      </c>
      <c r="F632" s="251" t="str">
        <f>IF(OR(VLOOKUP(D632,'Services - NHC'!$D$10:$F$149,3,FALSE)="",VLOOKUP(D632,'Services - NHC'!$D$10:$F$149,3,FALSE)="[Select]"),"",VLOOKUP(D632,'Services - NHC'!$D$10:$F$149,3,FALSE))</f>
        <v/>
      </c>
      <c r="G632" s="252"/>
      <c r="H632" s="253"/>
      <c r="I632" s="31"/>
    </row>
    <row r="633" spans="3:9" ht="12" customHeight="1" x14ac:dyDescent="0.2">
      <c r="C633" s="13"/>
      <c r="D633" s="291"/>
      <c r="E633" s="254" t="str">
        <f t="shared" ref="E633:F641" si="114">E632</f>
        <v/>
      </c>
      <c r="F633" s="254" t="str">
        <f t="shared" si="114"/>
        <v/>
      </c>
      <c r="G633" s="255"/>
      <c r="H633" s="256"/>
      <c r="I633" s="31"/>
    </row>
    <row r="634" spans="3:9" ht="12" customHeight="1" x14ac:dyDescent="0.2">
      <c r="C634" s="13"/>
      <c r="D634" s="291"/>
      <c r="E634" s="254" t="str">
        <f t="shared" si="114"/>
        <v/>
      </c>
      <c r="F634" s="254" t="str">
        <f t="shared" si="114"/>
        <v/>
      </c>
      <c r="G634" s="255"/>
      <c r="H634" s="256"/>
      <c r="I634" s="31"/>
    </row>
    <row r="635" spans="3:9" ht="12" customHeight="1" x14ac:dyDescent="0.2">
      <c r="C635" s="13"/>
      <c r="D635" s="291"/>
      <c r="E635" s="254" t="str">
        <f t="shared" si="114"/>
        <v/>
      </c>
      <c r="F635" s="254" t="str">
        <f t="shared" si="114"/>
        <v/>
      </c>
      <c r="G635" s="255"/>
      <c r="H635" s="256"/>
      <c r="I635" s="31"/>
    </row>
    <row r="636" spans="3:9" ht="12" customHeight="1" x14ac:dyDescent="0.2">
      <c r="C636" s="13"/>
      <c r="D636" s="291"/>
      <c r="E636" s="254" t="str">
        <f t="shared" si="114"/>
        <v/>
      </c>
      <c r="F636" s="254" t="str">
        <f t="shared" si="114"/>
        <v/>
      </c>
      <c r="G636" s="255"/>
      <c r="H636" s="256"/>
      <c r="I636" s="31"/>
    </row>
    <row r="637" spans="3:9" ht="12" customHeight="1" x14ac:dyDescent="0.2">
      <c r="C637" s="13"/>
      <c r="D637" s="291"/>
      <c r="E637" s="254" t="str">
        <f t="shared" si="114"/>
        <v/>
      </c>
      <c r="F637" s="254" t="str">
        <f t="shared" si="114"/>
        <v/>
      </c>
      <c r="G637" s="255"/>
      <c r="H637" s="256"/>
      <c r="I637" s="31"/>
    </row>
    <row r="638" spans="3:9" ht="12" customHeight="1" x14ac:dyDescent="0.2">
      <c r="C638" s="13"/>
      <c r="D638" s="291"/>
      <c r="E638" s="254" t="str">
        <f t="shared" si="114"/>
        <v/>
      </c>
      <c r="F638" s="254" t="str">
        <f t="shared" si="114"/>
        <v/>
      </c>
      <c r="G638" s="255"/>
      <c r="H638" s="256"/>
      <c r="I638" s="31"/>
    </row>
    <row r="639" spans="3:9" ht="12" customHeight="1" x14ac:dyDescent="0.2">
      <c r="C639" s="13"/>
      <c r="D639" s="291"/>
      <c r="E639" s="254" t="str">
        <f t="shared" si="114"/>
        <v/>
      </c>
      <c r="F639" s="254" t="str">
        <f t="shared" si="114"/>
        <v/>
      </c>
      <c r="G639" s="255"/>
      <c r="H639" s="256"/>
      <c r="I639" s="31"/>
    </row>
    <row r="640" spans="3:9" ht="12" customHeight="1" x14ac:dyDescent="0.2">
      <c r="C640" s="13"/>
      <c r="D640" s="291"/>
      <c r="E640" s="254" t="str">
        <f t="shared" si="114"/>
        <v/>
      </c>
      <c r="F640" s="254" t="str">
        <f t="shared" si="114"/>
        <v/>
      </c>
      <c r="G640" s="255"/>
      <c r="H640" s="256"/>
      <c r="I640" s="31"/>
    </row>
    <row r="641" spans="3:9" ht="12" customHeight="1" x14ac:dyDescent="0.2">
      <c r="C641" s="13"/>
      <c r="D641" s="291"/>
      <c r="E641" s="254" t="str">
        <f t="shared" si="114"/>
        <v/>
      </c>
      <c r="F641" s="254" t="str">
        <f t="shared" si="114"/>
        <v/>
      </c>
      <c r="G641" s="255"/>
      <c r="H641" s="256"/>
      <c r="I641" s="31"/>
    </row>
    <row r="642" spans="3:9" ht="12" customHeight="1" x14ac:dyDescent="0.2">
      <c r="C642" s="13"/>
      <c r="D642" s="291">
        <v>114</v>
      </c>
      <c r="E642" s="250" t="str">
        <f>IF(OR(VLOOKUP(D642,'Services - NHC'!$D$10:$F$149,2,FALSE)="",VLOOKUP(D642,'Services - NHC'!$D$10:$F$149,2,FALSE)="[Enter service]"),"",VLOOKUP(D642,'Services - NHC'!$D$10:$F$149,2,FALSE))</f>
        <v/>
      </c>
      <c r="F642" s="251" t="str">
        <f>IF(OR(VLOOKUP(D642,'Services - NHC'!$D$10:$F$149,3,FALSE)="",VLOOKUP(D642,'Services - NHC'!$D$10:$F$149,3,FALSE)="[Select]"),"",VLOOKUP(D642,'Services - NHC'!$D$10:$F$149,3,FALSE))</f>
        <v/>
      </c>
      <c r="G642" s="252"/>
      <c r="H642" s="253"/>
      <c r="I642" s="31"/>
    </row>
    <row r="643" spans="3:9" ht="12" customHeight="1" x14ac:dyDescent="0.2">
      <c r="C643" s="13"/>
      <c r="D643" s="291"/>
      <c r="E643" s="254" t="str">
        <f t="shared" ref="E643:F651" si="115">E642</f>
        <v/>
      </c>
      <c r="F643" s="254" t="str">
        <f t="shared" si="115"/>
        <v/>
      </c>
      <c r="G643" s="255"/>
      <c r="H643" s="256"/>
      <c r="I643" s="31"/>
    </row>
    <row r="644" spans="3:9" ht="12" customHeight="1" x14ac:dyDescent="0.2">
      <c r="C644" s="13"/>
      <c r="D644" s="291"/>
      <c r="E644" s="254" t="str">
        <f t="shared" si="115"/>
        <v/>
      </c>
      <c r="F644" s="254" t="str">
        <f t="shared" si="115"/>
        <v/>
      </c>
      <c r="G644" s="255"/>
      <c r="H644" s="256"/>
      <c r="I644" s="31"/>
    </row>
    <row r="645" spans="3:9" ht="12" customHeight="1" x14ac:dyDescent="0.2">
      <c r="C645" s="13"/>
      <c r="D645" s="291"/>
      <c r="E645" s="254" t="str">
        <f t="shared" si="115"/>
        <v/>
      </c>
      <c r="F645" s="254" t="str">
        <f t="shared" si="115"/>
        <v/>
      </c>
      <c r="G645" s="255"/>
      <c r="H645" s="256"/>
      <c r="I645" s="31"/>
    </row>
    <row r="646" spans="3:9" ht="12" customHeight="1" x14ac:dyDescent="0.2">
      <c r="C646" s="13"/>
      <c r="D646" s="291"/>
      <c r="E646" s="254" t="str">
        <f t="shared" si="115"/>
        <v/>
      </c>
      <c r="F646" s="254" t="str">
        <f t="shared" si="115"/>
        <v/>
      </c>
      <c r="G646" s="255"/>
      <c r="H646" s="256"/>
      <c r="I646" s="31"/>
    </row>
    <row r="647" spans="3:9" ht="12" customHeight="1" x14ac:dyDescent="0.2">
      <c r="C647" s="13"/>
      <c r="D647" s="291"/>
      <c r="E647" s="254" t="str">
        <f t="shared" si="115"/>
        <v/>
      </c>
      <c r="F647" s="254" t="str">
        <f t="shared" si="115"/>
        <v/>
      </c>
      <c r="G647" s="255"/>
      <c r="H647" s="256"/>
      <c r="I647" s="31"/>
    </row>
    <row r="648" spans="3:9" ht="12" customHeight="1" x14ac:dyDescent="0.2">
      <c r="C648" s="13"/>
      <c r="D648" s="291"/>
      <c r="E648" s="254" t="str">
        <f t="shared" si="115"/>
        <v/>
      </c>
      <c r="F648" s="254" t="str">
        <f t="shared" si="115"/>
        <v/>
      </c>
      <c r="G648" s="255"/>
      <c r="H648" s="256"/>
      <c r="I648" s="31"/>
    </row>
    <row r="649" spans="3:9" ht="12" customHeight="1" x14ac:dyDescent="0.2">
      <c r="C649" s="13"/>
      <c r="D649" s="291"/>
      <c r="E649" s="254" t="str">
        <f t="shared" si="115"/>
        <v/>
      </c>
      <c r="F649" s="254" t="str">
        <f t="shared" si="115"/>
        <v/>
      </c>
      <c r="G649" s="255"/>
      <c r="H649" s="256"/>
      <c r="I649" s="31"/>
    </row>
    <row r="650" spans="3:9" ht="12" customHeight="1" x14ac:dyDescent="0.2">
      <c r="C650" s="13"/>
      <c r="D650" s="291"/>
      <c r="E650" s="254" t="str">
        <f t="shared" si="115"/>
        <v/>
      </c>
      <c r="F650" s="254" t="str">
        <f t="shared" si="115"/>
        <v/>
      </c>
      <c r="G650" s="255"/>
      <c r="H650" s="256"/>
      <c r="I650" s="31"/>
    </row>
    <row r="651" spans="3:9" ht="12" customHeight="1" x14ac:dyDescent="0.2">
      <c r="C651" s="13"/>
      <c r="D651" s="291"/>
      <c r="E651" s="254" t="str">
        <f t="shared" si="115"/>
        <v/>
      </c>
      <c r="F651" s="254" t="str">
        <f t="shared" si="115"/>
        <v/>
      </c>
      <c r="G651" s="255"/>
      <c r="H651" s="256"/>
      <c r="I651" s="31"/>
    </row>
    <row r="652" spans="3:9" ht="12" customHeight="1" x14ac:dyDescent="0.2">
      <c r="C652" s="13"/>
      <c r="D652" s="291">
        <v>115</v>
      </c>
      <c r="E652" s="250" t="str">
        <f>IF(OR(VLOOKUP(D652,'Services - NHC'!$D$10:$F$149,2,FALSE)="",VLOOKUP(D652,'Services - NHC'!$D$10:$F$149,2,FALSE)="[Enter service]"),"",VLOOKUP(D652,'Services - NHC'!$D$10:$F$149,2,FALSE))</f>
        <v/>
      </c>
      <c r="F652" s="251" t="str">
        <f>IF(OR(VLOOKUP(D652,'Services - NHC'!$D$10:$F$149,3,FALSE)="",VLOOKUP(D652,'Services - NHC'!$D$10:$F$149,3,FALSE)="[Select]"),"",VLOOKUP(D652,'Services - NHC'!$D$10:$F$149,3,FALSE))</f>
        <v/>
      </c>
      <c r="G652" s="252"/>
      <c r="H652" s="253"/>
      <c r="I652" s="31"/>
    </row>
    <row r="653" spans="3:9" ht="12" customHeight="1" x14ac:dyDescent="0.2">
      <c r="C653" s="13"/>
      <c r="D653" s="291"/>
      <c r="E653" s="254" t="str">
        <f t="shared" ref="E653:F661" si="116">E652</f>
        <v/>
      </c>
      <c r="F653" s="254" t="str">
        <f t="shared" si="116"/>
        <v/>
      </c>
      <c r="G653" s="255"/>
      <c r="H653" s="256"/>
      <c r="I653" s="31"/>
    </row>
    <row r="654" spans="3:9" ht="12" customHeight="1" x14ac:dyDescent="0.2">
      <c r="C654" s="13"/>
      <c r="D654" s="291"/>
      <c r="E654" s="254" t="str">
        <f t="shared" si="116"/>
        <v/>
      </c>
      <c r="F654" s="254" t="str">
        <f t="shared" si="116"/>
        <v/>
      </c>
      <c r="G654" s="255"/>
      <c r="H654" s="256"/>
      <c r="I654" s="31"/>
    </row>
    <row r="655" spans="3:9" ht="12" customHeight="1" x14ac:dyDescent="0.2">
      <c r="C655" s="13"/>
      <c r="D655" s="291"/>
      <c r="E655" s="254" t="str">
        <f t="shared" si="116"/>
        <v/>
      </c>
      <c r="F655" s="254" t="str">
        <f t="shared" si="116"/>
        <v/>
      </c>
      <c r="G655" s="255"/>
      <c r="H655" s="256"/>
      <c r="I655" s="31"/>
    </row>
    <row r="656" spans="3:9" ht="12" customHeight="1" x14ac:dyDescent="0.2">
      <c r="C656" s="13"/>
      <c r="D656" s="291"/>
      <c r="E656" s="254" t="str">
        <f t="shared" si="116"/>
        <v/>
      </c>
      <c r="F656" s="254" t="str">
        <f t="shared" si="116"/>
        <v/>
      </c>
      <c r="G656" s="255"/>
      <c r="H656" s="256"/>
      <c r="I656" s="31"/>
    </row>
    <row r="657" spans="3:9" ht="12" customHeight="1" x14ac:dyDescent="0.2">
      <c r="C657" s="13"/>
      <c r="D657" s="291"/>
      <c r="E657" s="254" t="str">
        <f t="shared" si="116"/>
        <v/>
      </c>
      <c r="F657" s="254" t="str">
        <f t="shared" si="116"/>
        <v/>
      </c>
      <c r="G657" s="255"/>
      <c r="H657" s="256"/>
      <c r="I657" s="31"/>
    </row>
    <row r="658" spans="3:9" ht="12" customHeight="1" x14ac:dyDescent="0.2">
      <c r="C658" s="13"/>
      <c r="D658" s="291"/>
      <c r="E658" s="254" t="str">
        <f t="shared" si="116"/>
        <v/>
      </c>
      <c r="F658" s="254" t="str">
        <f t="shared" si="116"/>
        <v/>
      </c>
      <c r="G658" s="255"/>
      <c r="H658" s="256"/>
      <c r="I658" s="31"/>
    </row>
    <row r="659" spans="3:9" ht="12" customHeight="1" x14ac:dyDescent="0.2">
      <c r="C659" s="13"/>
      <c r="D659" s="291"/>
      <c r="E659" s="254" t="str">
        <f t="shared" si="116"/>
        <v/>
      </c>
      <c r="F659" s="254" t="str">
        <f t="shared" si="116"/>
        <v/>
      </c>
      <c r="G659" s="255"/>
      <c r="H659" s="256"/>
      <c r="I659" s="31"/>
    </row>
    <row r="660" spans="3:9" ht="12" customHeight="1" x14ac:dyDescent="0.2">
      <c r="C660" s="13"/>
      <c r="D660" s="291"/>
      <c r="E660" s="254" t="str">
        <f t="shared" si="116"/>
        <v/>
      </c>
      <c r="F660" s="254" t="str">
        <f t="shared" si="116"/>
        <v/>
      </c>
      <c r="G660" s="255"/>
      <c r="H660" s="256"/>
      <c r="I660" s="31"/>
    </row>
    <row r="661" spans="3:9" ht="12" customHeight="1" x14ac:dyDescent="0.2">
      <c r="C661" s="13"/>
      <c r="D661" s="291"/>
      <c r="E661" s="254" t="str">
        <f t="shared" si="116"/>
        <v/>
      </c>
      <c r="F661" s="254" t="str">
        <f t="shared" si="116"/>
        <v/>
      </c>
      <c r="G661" s="255"/>
      <c r="H661" s="256"/>
      <c r="I661" s="31"/>
    </row>
    <row r="662" spans="3:9" ht="12" customHeight="1" x14ac:dyDescent="0.2">
      <c r="C662" s="13"/>
      <c r="D662" s="291">
        <v>116</v>
      </c>
      <c r="E662" s="250" t="str">
        <f>IF(OR(VLOOKUP(D662,'Services - NHC'!$D$10:$F$149,2,FALSE)="",VLOOKUP(D662,'Services - NHC'!$D$10:$F$149,2,FALSE)="[Enter service]"),"",VLOOKUP(D662,'Services - NHC'!$D$10:$F$149,2,FALSE))</f>
        <v/>
      </c>
      <c r="F662" s="251" t="str">
        <f>IF(OR(VLOOKUP(D662,'Services - NHC'!$D$10:$F$149,3,FALSE)="",VLOOKUP(D662,'Services - NHC'!$D$10:$F$149,3,FALSE)="[Select]"),"",VLOOKUP(D662,'Services - NHC'!$D$10:$F$149,3,FALSE))</f>
        <v/>
      </c>
      <c r="G662" s="252"/>
      <c r="H662" s="253"/>
      <c r="I662" s="31"/>
    </row>
    <row r="663" spans="3:9" ht="12" customHeight="1" x14ac:dyDescent="0.2">
      <c r="C663" s="13"/>
      <c r="D663" s="291"/>
      <c r="E663" s="254" t="str">
        <f t="shared" ref="E663:F671" si="117">E662</f>
        <v/>
      </c>
      <c r="F663" s="254" t="str">
        <f t="shared" si="117"/>
        <v/>
      </c>
      <c r="G663" s="255"/>
      <c r="H663" s="256"/>
      <c r="I663" s="31"/>
    </row>
    <row r="664" spans="3:9" ht="12" customHeight="1" x14ac:dyDescent="0.2">
      <c r="C664" s="13"/>
      <c r="D664" s="291"/>
      <c r="E664" s="254" t="str">
        <f t="shared" si="117"/>
        <v/>
      </c>
      <c r="F664" s="254" t="str">
        <f t="shared" si="117"/>
        <v/>
      </c>
      <c r="G664" s="255"/>
      <c r="H664" s="256"/>
      <c r="I664" s="31"/>
    </row>
    <row r="665" spans="3:9" ht="12" customHeight="1" x14ac:dyDescent="0.2">
      <c r="C665" s="13"/>
      <c r="D665" s="291"/>
      <c r="E665" s="254" t="str">
        <f t="shared" si="117"/>
        <v/>
      </c>
      <c r="F665" s="254" t="str">
        <f t="shared" si="117"/>
        <v/>
      </c>
      <c r="G665" s="255"/>
      <c r="H665" s="256"/>
      <c r="I665" s="31"/>
    </row>
    <row r="666" spans="3:9" ht="12" customHeight="1" x14ac:dyDescent="0.2">
      <c r="C666" s="13"/>
      <c r="D666" s="291"/>
      <c r="E666" s="254" t="str">
        <f t="shared" si="117"/>
        <v/>
      </c>
      <c r="F666" s="254" t="str">
        <f t="shared" si="117"/>
        <v/>
      </c>
      <c r="G666" s="255"/>
      <c r="H666" s="256"/>
      <c r="I666" s="31"/>
    </row>
    <row r="667" spans="3:9" ht="12" customHeight="1" x14ac:dyDescent="0.2">
      <c r="C667" s="13"/>
      <c r="D667" s="291"/>
      <c r="E667" s="254" t="str">
        <f t="shared" si="117"/>
        <v/>
      </c>
      <c r="F667" s="254" t="str">
        <f t="shared" si="117"/>
        <v/>
      </c>
      <c r="G667" s="255"/>
      <c r="H667" s="256"/>
      <c r="I667" s="31"/>
    </row>
    <row r="668" spans="3:9" ht="12" customHeight="1" x14ac:dyDescent="0.2">
      <c r="C668" s="13"/>
      <c r="D668" s="291"/>
      <c r="E668" s="254" t="str">
        <f t="shared" si="117"/>
        <v/>
      </c>
      <c r="F668" s="254" t="str">
        <f t="shared" si="117"/>
        <v/>
      </c>
      <c r="G668" s="255"/>
      <c r="H668" s="256"/>
      <c r="I668" s="31"/>
    </row>
    <row r="669" spans="3:9" ht="12" customHeight="1" x14ac:dyDescent="0.2">
      <c r="C669" s="13"/>
      <c r="D669" s="291"/>
      <c r="E669" s="254" t="str">
        <f t="shared" si="117"/>
        <v/>
      </c>
      <c r="F669" s="254" t="str">
        <f t="shared" si="117"/>
        <v/>
      </c>
      <c r="G669" s="255"/>
      <c r="H669" s="256"/>
      <c r="I669" s="31"/>
    </row>
    <row r="670" spans="3:9" ht="12" customHeight="1" x14ac:dyDescent="0.2">
      <c r="C670" s="13"/>
      <c r="D670" s="291"/>
      <c r="E670" s="254" t="str">
        <f t="shared" si="117"/>
        <v/>
      </c>
      <c r="F670" s="254" t="str">
        <f t="shared" si="117"/>
        <v/>
      </c>
      <c r="G670" s="255"/>
      <c r="H670" s="256"/>
      <c r="I670" s="31"/>
    </row>
    <row r="671" spans="3:9" ht="12" customHeight="1" x14ac:dyDescent="0.2">
      <c r="C671" s="13"/>
      <c r="D671" s="291"/>
      <c r="E671" s="254" t="str">
        <f t="shared" si="117"/>
        <v/>
      </c>
      <c r="F671" s="254" t="str">
        <f t="shared" si="117"/>
        <v/>
      </c>
      <c r="G671" s="255"/>
      <c r="H671" s="256"/>
      <c r="I671" s="31"/>
    </row>
    <row r="672" spans="3:9" ht="12" customHeight="1" x14ac:dyDescent="0.2">
      <c r="C672" s="13"/>
      <c r="D672" s="291">
        <v>117</v>
      </c>
      <c r="E672" s="250" t="str">
        <f>IF(OR(VLOOKUP(D672,'Services - NHC'!$D$10:$F$149,2,FALSE)="",VLOOKUP(D672,'Services - NHC'!$D$10:$F$149,2,FALSE)="[Enter service]"),"",VLOOKUP(D672,'Services - NHC'!$D$10:$F$149,2,FALSE))</f>
        <v/>
      </c>
      <c r="F672" s="251" t="str">
        <f>IF(OR(VLOOKUP(D672,'Services - NHC'!$D$10:$F$149,3,FALSE)="",VLOOKUP(D672,'Services - NHC'!$D$10:$F$149,3,FALSE)="[Select]"),"",VLOOKUP(D672,'Services - NHC'!$D$10:$F$149,3,FALSE))</f>
        <v/>
      </c>
      <c r="G672" s="252"/>
      <c r="H672" s="253"/>
      <c r="I672" s="31"/>
    </row>
    <row r="673" spans="3:9" ht="12" customHeight="1" x14ac:dyDescent="0.2">
      <c r="C673" s="13"/>
      <c r="D673" s="291"/>
      <c r="E673" s="254" t="str">
        <f t="shared" ref="E673:F681" si="118">E672</f>
        <v/>
      </c>
      <c r="F673" s="254" t="str">
        <f t="shared" si="118"/>
        <v/>
      </c>
      <c r="G673" s="255"/>
      <c r="H673" s="256"/>
      <c r="I673" s="31"/>
    </row>
    <row r="674" spans="3:9" ht="12" customHeight="1" x14ac:dyDescent="0.2">
      <c r="C674" s="13"/>
      <c r="D674" s="291"/>
      <c r="E674" s="254" t="str">
        <f t="shared" si="118"/>
        <v/>
      </c>
      <c r="F674" s="254" t="str">
        <f t="shared" si="118"/>
        <v/>
      </c>
      <c r="G674" s="255"/>
      <c r="H674" s="256"/>
      <c r="I674" s="31"/>
    </row>
    <row r="675" spans="3:9" ht="12" customHeight="1" x14ac:dyDescent="0.2">
      <c r="C675" s="13"/>
      <c r="D675" s="291"/>
      <c r="E675" s="254" t="str">
        <f t="shared" si="118"/>
        <v/>
      </c>
      <c r="F675" s="254" t="str">
        <f t="shared" si="118"/>
        <v/>
      </c>
      <c r="G675" s="255"/>
      <c r="H675" s="256"/>
      <c r="I675" s="31"/>
    </row>
    <row r="676" spans="3:9" ht="12" customHeight="1" x14ac:dyDescent="0.2">
      <c r="C676" s="13"/>
      <c r="D676" s="291"/>
      <c r="E676" s="254" t="str">
        <f t="shared" si="118"/>
        <v/>
      </c>
      <c r="F676" s="254" t="str">
        <f t="shared" si="118"/>
        <v/>
      </c>
      <c r="G676" s="255"/>
      <c r="H676" s="256"/>
      <c r="I676" s="31"/>
    </row>
    <row r="677" spans="3:9" ht="12" customHeight="1" x14ac:dyDescent="0.2">
      <c r="C677" s="13"/>
      <c r="D677" s="291"/>
      <c r="E677" s="254" t="str">
        <f t="shared" si="118"/>
        <v/>
      </c>
      <c r="F677" s="254" t="str">
        <f t="shared" si="118"/>
        <v/>
      </c>
      <c r="G677" s="255"/>
      <c r="H677" s="256"/>
      <c r="I677" s="31"/>
    </row>
    <row r="678" spans="3:9" ht="12" customHeight="1" x14ac:dyDescent="0.2">
      <c r="C678" s="13"/>
      <c r="D678" s="291"/>
      <c r="E678" s="254" t="str">
        <f t="shared" si="118"/>
        <v/>
      </c>
      <c r="F678" s="254" t="str">
        <f t="shared" si="118"/>
        <v/>
      </c>
      <c r="G678" s="255"/>
      <c r="H678" s="256"/>
      <c r="I678" s="31"/>
    </row>
    <row r="679" spans="3:9" ht="12" customHeight="1" x14ac:dyDescent="0.2">
      <c r="C679" s="13"/>
      <c r="D679" s="291"/>
      <c r="E679" s="254" t="str">
        <f t="shared" si="118"/>
        <v/>
      </c>
      <c r="F679" s="254" t="str">
        <f t="shared" si="118"/>
        <v/>
      </c>
      <c r="G679" s="255"/>
      <c r="H679" s="256"/>
      <c r="I679" s="31"/>
    </row>
    <row r="680" spans="3:9" ht="12" customHeight="1" x14ac:dyDescent="0.2">
      <c r="C680" s="13"/>
      <c r="D680" s="291"/>
      <c r="E680" s="254" t="str">
        <f t="shared" si="118"/>
        <v/>
      </c>
      <c r="F680" s="254" t="str">
        <f t="shared" si="118"/>
        <v/>
      </c>
      <c r="G680" s="255"/>
      <c r="H680" s="256"/>
      <c r="I680" s="31"/>
    </row>
    <row r="681" spans="3:9" ht="12" customHeight="1" x14ac:dyDescent="0.2">
      <c r="C681" s="13"/>
      <c r="D681" s="291"/>
      <c r="E681" s="254" t="str">
        <f t="shared" si="118"/>
        <v/>
      </c>
      <c r="F681" s="254" t="str">
        <f t="shared" si="118"/>
        <v/>
      </c>
      <c r="G681" s="255"/>
      <c r="H681" s="256"/>
      <c r="I681" s="31"/>
    </row>
    <row r="682" spans="3:9" ht="12" customHeight="1" x14ac:dyDescent="0.2">
      <c r="C682" s="13"/>
      <c r="D682" s="291">
        <v>118</v>
      </c>
      <c r="E682" s="250" t="str">
        <f>IF(OR(VLOOKUP(D682,'Services - NHC'!$D$10:$F$149,2,FALSE)="",VLOOKUP(D682,'Services - NHC'!$D$10:$F$149,2,FALSE)="[Enter service]"),"",VLOOKUP(D682,'Services - NHC'!$D$10:$F$149,2,FALSE))</f>
        <v/>
      </c>
      <c r="F682" s="251" t="str">
        <f>IF(OR(VLOOKUP(D682,'Services - NHC'!$D$10:$F$149,3,FALSE)="",VLOOKUP(D682,'Services - NHC'!$D$10:$F$149,3,FALSE)="[Select]"),"",VLOOKUP(D682,'Services - NHC'!$D$10:$F$149,3,FALSE))</f>
        <v/>
      </c>
      <c r="G682" s="252"/>
      <c r="H682" s="253"/>
      <c r="I682" s="31"/>
    </row>
    <row r="683" spans="3:9" ht="12" customHeight="1" x14ac:dyDescent="0.2">
      <c r="C683" s="13"/>
      <c r="D683" s="291"/>
      <c r="E683" s="254" t="str">
        <f t="shared" ref="E683:F691" si="119">E682</f>
        <v/>
      </c>
      <c r="F683" s="254" t="str">
        <f t="shared" si="119"/>
        <v/>
      </c>
      <c r="G683" s="255"/>
      <c r="H683" s="256"/>
      <c r="I683" s="31"/>
    </row>
    <row r="684" spans="3:9" ht="12" customHeight="1" x14ac:dyDescent="0.2">
      <c r="C684" s="13"/>
      <c r="D684" s="291"/>
      <c r="E684" s="254" t="str">
        <f t="shared" si="119"/>
        <v/>
      </c>
      <c r="F684" s="254" t="str">
        <f t="shared" si="119"/>
        <v/>
      </c>
      <c r="G684" s="255"/>
      <c r="H684" s="256"/>
      <c r="I684" s="31"/>
    </row>
    <row r="685" spans="3:9" ht="12" customHeight="1" x14ac:dyDescent="0.2">
      <c r="C685" s="13"/>
      <c r="D685" s="291"/>
      <c r="E685" s="254" t="str">
        <f t="shared" si="119"/>
        <v/>
      </c>
      <c r="F685" s="254" t="str">
        <f t="shared" si="119"/>
        <v/>
      </c>
      <c r="G685" s="255"/>
      <c r="H685" s="256"/>
      <c r="I685" s="31"/>
    </row>
    <row r="686" spans="3:9" ht="12" customHeight="1" x14ac:dyDescent="0.2">
      <c r="C686" s="13"/>
      <c r="D686" s="291"/>
      <c r="E686" s="254" t="str">
        <f t="shared" si="119"/>
        <v/>
      </c>
      <c r="F686" s="254" t="str">
        <f t="shared" si="119"/>
        <v/>
      </c>
      <c r="G686" s="255"/>
      <c r="H686" s="256"/>
      <c r="I686" s="31"/>
    </row>
    <row r="687" spans="3:9" ht="12" customHeight="1" x14ac:dyDescent="0.2">
      <c r="C687" s="13"/>
      <c r="D687" s="291"/>
      <c r="E687" s="254" t="str">
        <f t="shared" si="119"/>
        <v/>
      </c>
      <c r="F687" s="254" t="str">
        <f t="shared" si="119"/>
        <v/>
      </c>
      <c r="G687" s="255"/>
      <c r="H687" s="256"/>
      <c r="I687" s="31"/>
    </row>
    <row r="688" spans="3:9" ht="12" customHeight="1" x14ac:dyDescent="0.2">
      <c r="C688" s="13"/>
      <c r="D688" s="291"/>
      <c r="E688" s="254" t="str">
        <f t="shared" si="119"/>
        <v/>
      </c>
      <c r="F688" s="254" t="str">
        <f t="shared" si="119"/>
        <v/>
      </c>
      <c r="G688" s="255"/>
      <c r="H688" s="256"/>
      <c r="I688" s="31"/>
    </row>
    <row r="689" spans="3:9" ht="12" customHeight="1" x14ac:dyDescent="0.2">
      <c r="C689" s="13"/>
      <c r="D689" s="291"/>
      <c r="E689" s="254" t="str">
        <f t="shared" si="119"/>
        <v/>
      </c>
      <c r="F689" s="254" t="str">
        <f t="shared" si="119"/>
        <v/>
      </c>
      <c r="G689" s="255"/>
      <c r="H689" s="256"/>
      <c r="I689" s="31"/>
    </row>
    <row r="690" spans="3:9" ht="12" customHeight="1" x14ac:dyDescent="0.2">
      <c r="C690" s="13"/>
      <c r="D690" s="291"/>
      <c r="E690" s="254" t="str">
        <f t="shared" si="119"/>
        <v/>
      </c>
      <c r="F690" s="254" t="str">
        <f t="shared" si="119"/>
        <v/>
      </c>
      <c r="G690" s="255"/>
      <c r="H690" s="256"/>
      <c r="I690" s="31"/>
    </row>
    <row r="691" spans="3:9" ht="12" customHeight="1" x14ac:dyDescent="0.2">
      <c r="C691" s="13"/>
      <c r="D691" s="291"/>
      <c r="E691" s="254" t="str">
        <f t="shared" si="119"/>
        <v/>
      </c>
      <c r="F691" s="254" t="str">
        <f t="shared" si="119"/>
        <v/>
      </c>
      <c r="G691" s="255"/>
      <c r="H691" s="256"/>
      <c r="I691" s="31"/>
    </row>
    <row r="692" spans="3:9" ht="12" customHeight="1" x14ac:dyDescent="0.2">
      <c r="C692" s="13"/>
      <c r="D692" s="291">
        <v>119</v>
      </c>
      <c r="E692" s="250" t="str">
        <f>IF(OR(VLOOKUP(D692,'Services - NHC'!$D$10:$F$149,2,FALSE)="",VLOOKUP(D692,'Services - NHC'!$D$10:$F$149,2,FALSE)="[Enter service]"),"",VLOOKUP(D692,'Services - NHC'!$D$10:$F$149,2,FALSE))</f>
        <v/>
      </c>
      <c r="F692" s="251" t="str">
        <f>IF(OR(VLOOKUP(D692,'Services - NHC'!$D$10:$F$149,3,FALSE)="",VLOOKUP(D692,'Services - NHC'!$D$10:$F$149,3,FALSE)="[Select]"),"",VLOOKUP(D692,'Services - NHC'!$D$10:$F$149,3,FALSE))</f>
        <v/>
      </c>
      <c r="G692" s="252"/>
      <c r="H692" s="253"/>
      <c r="I692" s="31"/>
    </row>
    <row r="693" spans="3:9" ht="12" customHeight="1" x14ac:dyDescent="0.2">
      <c r="C693" s="13"/>
      <c r="D693" s="291"/>
      <c r="E693" s="254" t="str">
        <f t="shared" ref="E693:F701" si="120">E692</f>
        <v/>
      </c>
      <c r="F693" s="254" t="str">
        <f t="shared" si="120"/>
        <v/>
      </c>
      <c r="G693" s="255"/>
      <c r="H693" s="256"/>
      <c r="I693" s="31"/>
    </row>
    <row r="694" spans="3:9" ht="12" customHeight="1" x14ac:dyDescent="0.2">
      <c r="C694" s="13"/>
      <c r="D694" s="291"/>
      <c r="E694" s="254" t="str">
        <f t="shared" si="120"/>
        <v/>
      </c>
      <c r="F694" s="254" t="str">
        <f t="shared" si="120"/>
        <v/>
      </c>
      <c r="G694" s="255"/>
      <c r="H694" s="256"/>
      <c r="I694" s="31"/>
    </row>
    <row r="695" spans="3:9" ht="12" customHeight="1" x14ac:dyDescent="0.2">
      <c r="C695" s="13"/>
      <c r="D695" s="291"/>
      <c r="E695" s="254" t="str">
        <f t="shared" si="120"/>
        <v/>
      </c>
      <c r="F695" s="254" t="str">
        <f t="shared" si="120"/>
        <v/>
      </c>
      <c r="G695" s="255"/>
      <c r="H695" s="256"/>
      <c r="I695" s="31"/>
    </row>
    <row r="696" spans="3:9" ht="12" customHeight="1" x14ac:dyDescent="0.2">
      <c r="C696" s="13"/>
      <c r="D696" s="291"/>
      <c r="E696" s="254" t="str">
        <f t="shared" si="120"/>
        <v/>
      </c>
      <c r="F696" s="254" t="str">
        <f t="shared" si="120"/>
        <v/>
      </c>
      <c r="G696" s="255"/>
      <c r="H696" s="256"/>
      <c r="I696" s="31"/>
    </row>
    <row r="697" spans="3:9" ht="12" customHeight="1" x14ac:dyDescent="0.2">
      <c r="C697" s="13"/>
      <c r="D697" s="291"/>
      <c r="E697" s="254" t="str">
        <f t="shared" si="120"/>
        <v/>
      </c>
      <c r="F697" s="254" t="str">
        <f t="shared" si="120"/>
        <v/>
      </c>
      <c r="G697" s="255"/>
      <c r="H697" s="256"/>
      <c r="I697" s="31"/>
    </row>
    <row r="698" spans="3:9" ht="12" customHeight="1" x14ac:dyDescent="0.2">
      <c r="C698" s="13"/>
      <c r="D698" s="291"/>
      <c r="E698" s="254" t="str">
        <f t="shared" si="120"/>
        <v/>
      </c>
      <c r="F698" s="254" t="str">
        <f t="shared" si="120"/>
        <v/>
      </c>
      <c r="G698" s="255"/>
      <c r="H698" s="256"/>
      <c r="I698" s="31"/>
    </row>
    <row r="699" spans="3:9" ht="12" customHeight="1" x14ac:dyDescent="0.2">
      <c r="C699" s="13"/>
      <c r="D699" s="291"/>
      <c r="E699" s="254" t="str">
        <f t="shared" si="120"/>
        <v/>
      </c>
      <c r="F699" s="254" t="str">
        <f t="shared" si="120"/>
        <v/>
      </c>
      <c r="G699" s="255"/>
      <c r="H699" s="256"/>
      <c r="I699" s="31"/>
    </row>
    <row r="700" spans="3:9" ht="12" customHeight="1" x14ac:dyDescent="0.2">
      <c r="C700" s="13"/>
      <c r="D700" s="291"/>
      <c r="E700" s="254" t="str">
        <f t="shared" si="120"/>
        <v/>
      </c>
      <c r="F700" s="254" t="str">
        <f t="shared" si="120"/>
        <v/>
      </c>
      <c r="G700" s="255"/>
      <c r="H700" s="256"/>
      <c r="I700" s="31"/>
    </row>
    <row r="701" spans="3:9" ht="12" customHeight="1" x14ac:dyDescent="0.2">
      <c r="C701" s="13"/>
      <c r="D701" s="291"/>
      <c r="E701" s="254" t="str">
        <f t="shared" si="120"/>
        <v/>
      </c>
      <c r="F701" s="254" t="str">
        <f t="shared" si="120"/>
        <v/>
      </c>
      <c r="G701" s="255"/>
      <c r="H701" s="256"/>
      <c r="I701" s="31"/>
    </row>
    <row r="702" spans="3:9" ht="12" customHeight="1" x14ac:dyDescent="0.2">
      <c r="C702" s="13"/>
      <c r="D702" s="291">
        <v>120</v>
      </c>
      <c r="E702" s="250" t="str">
        <f>IF(OR(VLOOKUP(D702,'Services - NHC'!$D$10:$F$149,2,FALSE)="",VLOOKUP(D702,'Services - NHC'!$D$10:$F$149,2,FALSE)="[Enter service]"),"",VLOOKUP(D702,'Services - NHC'!$D$10:$F$149,2,FALSE))</f>
        <v/>
      </c>
      <c r="F702" s="251" t="str">
        <f>IF(OR(VLOOKUP(D702,'Services - NHC'!$D$10:$F$149,3,FALSE)="",VLOOKUP(D702,'Services - NHC'!$D$10:$F$149,3,FALSE)="[Select]"),"",VLOOKUP(D702,'Services - NHC'!$D$10:$F$149,3,FALSE))</f>
        <v/>
      </c>
      <c r="G702" s="252"/>
      <c r="H702" s="253"/>
      <c r="I702" s="31"/>
    </row>
    <row r="703" spans="3:9" ht="12" customHeight="1" x14ac:dyDescent="0.2">
      <c r="C703" s="13"/>
      <c r="D703" s="291"/>
      <c r="E703" s="254" t="str">
        <f t="shared" ref="E703:F711" si="121">E702</f>
        <v/>
      </c>
      <c r="F703" s="254" t="str">
        <f t="shared" si="121"/>
        <v/>
      </c>
      <c r="G703" s="255"/>
      <c r="H703" s="256"/>
      <c r="I703" s="31"/>
    </row>
    <row r="704" spans="3:9" ht="12" customHeight="1" x14ac:dyDescent="0.2">
      <c r="C704" s="13"/>
      <c r="D704" s="291"/>
      <c r="E704" s="254" t="str">
        <f t="shared" si="121"/>
        <v/>
      </c>
      <c r="F704" s="254" t="str">
        <f t="shared" si="121"/>
        <v/>
      </c>
      <c r="G704" s="255"/>
      <c r="H704" s="256"/>
      <c r="I704" s="31"/>
    </row>
    <row r="705" spans="3:9" ht="12" customHeight="1" x14ac:dyDescent="0.2">
      <c r="C705" s="13"/>
      <c r="D705" s="291"/>
      <c r="E705" s="254" t="str">
        <f t="shared" si="121"/>
        <v/>
      </c>
      <c r="F705" s="254" t="str">
        <f t="shared" si="121"/>
        <v/>
      </c>
      <c r="G705" s="255"/>
      <c r="H705" s="256"/>
      <c r="I705" s="31"/>
    </row>
    <row r="706" spans="3:9" ht="12" customHeight="1" x14ac:dyDescent="0.2">
      <c r="C706" s="13"/>
      <c r="D706" s="291"/>
      <c r="E706" s="254" t="str">
        <f t="shared" si="121"/>
        <v/>
      </c>
      <c r="F706" s="254" t="str">
        <f t="shared" si="121"/>
        <v/>
      </c>
      <c r="G706" s="255"/>
      <c r="H706" s="256"/>
      <c r="I706" s="31"/>
    </row>
    <row r="707" spans="3:9" ht="12" customHeight="1" x14ac:dyDescent="0.2">
      <c r="C707" s="13"/>
      <c r="D707" s="291"/>
      <c r="E707" s="254" t="str">
        <f t="shared" si="121"/>
        <v/>
      </c>
      <c r="F707" s="254" t="str">
        <f t="shared" si="121"/>
        <v/>
      </c>
      <c r="G707" s="255"/>
      <c r="H707" s="256"/>
      <c r="I707" s="31"/>
    </row>
    <row r="708" spans="3:9" ht="12" customHeight="1" x14ac:dyDescent="0.2">
      <c r="C708" s="13"/>
      <c r="D708" s="291"/>
      <c r="E708" s="254" t="str">
        <f t="shared" si="121"/>
        <v/>
      </c>
      <c r="F708" s="254" t="str">
        <f t="shared" si="121"/>
        <v/>
      </c>
      <c r="G708" s="255"/>
      <c r="H708" s="256"/>
      <c r="I708" s="31"/>
    </row>
    <row r="709" spans="3:9" ht="12" customHeight="1" x14ac:dyDescent="0.2">
      <c r="C709" s="13"/>
      <c r="D709" s="291"/>
      <c r="E709" s="254" t="str">
        <f t="shared" si="121"/>
        <v/>
      </c>
      <c r="F709" s="254" t="str">
        <f t="shared" si="121"/>
        <v/>
      </c>
      <c r="G709" s="255"/>
      <c r="H709" s="256"/>
      <c r="I709" s="31"/>
    </row>
    <row r="710" spans="3:9" ht="12" customHeight="1" x14ac:dyDescent="0.2">
      <c r="C710" s="13"/>
      <c r="D710" s="291"/>
      <c r="E710" s="254" t="str">
        <f t="shared" si="121"/>
        <v/>
      </c>
      <c r="F710" s="254" t="str">
        <f t="shared" si="121"/>
        <v/>
      </c>
      <c r="G710" s="255"/>
      <c r="H710" s="256"/>
      <c r="I710" s="31"/>
    </row>
    <row r="711" spans="3:9" ht="12" customHeight="1" x14ac:dyDescent="0.2">
      <c r="C711" s="13"/>
      <c r="D711" s="291"/>
      <c r="E711" s="254" t="str">
        <f t="shared" si="121"/>
        <v/>
      </c>
      <c r="F711" s="254" t="str">
        <f t="shared" si="121"/>
        <v/>
      </c>
      <c r="G711" s="255"/>
      <c r="H711" s="256"/>
      <c r="I711" s="31"/>
    </row>
    <row r="712" spans="3:9" ht="12" customHeight="1" x14ac:dyDescent="0.2">
      <c r="C712" s="13"/>
      <c r="D712" s="291">
        <v>121</v>
      </c>
      <c r="E712" s="250" t="str">
        <f>IF(OR(VLOOKUP(D712,'Services - NHC'!$D$10:$F$149,2,FALSE)="",VLOOKUP(D712,'Services - NHC'!$D$10:$F$149,2,FALSE)="[Enter service]"),"",VLOOKUP(D712,'Services - NHC'!$D$10:$F$149,2,FALSE))</f>
        <v/>
      </c>
      <c r="F712" s="251" t="str">
        <f>IF(OR(VLOOKUP(D712,'Services - NHC'!$D$10:$F$149,3,FALSE)="",VLOOKUP(D712,'Services - NHC'!$D$10:$F$149,3,FALSE)="[Select]"),"",VLOOKUP(D712,'Services - NHC'!$D$10:$F$149,3,FALSE))</f>
        <v/>
      </c>
      <c r="G712" s="252"/>
      <c r="H712" s="253"/>
      <c r="I712" s="31"/>
    </row>
    <row r="713" spans="3:9" ht="12" customHeight="1" x14ac:dyDescent="0.2">
      <c r="C713" s="13"/>
      <c r="D713" s="291"/>
      <c r="E713" s="254" t="str">
        <f t="shared" ref="E713:F721" si="122">E712</f>
        <v/>
      </c>
      <c r="F713" s="254" t="str">
        <f t="shared" si="122"/>
        <v/>
      </c>
      <c r="G713" s="255"/>
      <c r="H713" s="256"/>
      <c r="I713" s="31"/>
    </row>
    <row r="714" spans="3:9" ht="12" customHeight="1" x14ac:dyDescent="0.2">
      <c r="C714" s="13"/>
      <c r="D714" s="291"/>
      <c r="E714" s="254" t="str">
        <f t="shared" si="122"/>
        <v/>
      </c>
      <c r="F714" s="254" t="str">
        <f t="shared" si="122"/>
        <v/>
      </c>
      <c r="G714" s="255"/>
      <c r="H714" s="256"/>
      <c r="I714" s="31"/>
    </row>
    <row r="715" spans="3:9" ht="12" customHeight="1" x14ac:dyDescent="0.2">
      <c r="C715" s="13"/>
      <c r="D715" s="291"/>
      <c r="E715" s="254" t="str">
        <f t="shared" si="122"/>
        <v/>
      </c>
      <c r="F715" s="254" t="str">
        <f t="shared" si="122"/>
        <v/>
      </c>
      <c r="G715" s="255"/>
      <c r="H715" s="256"/>
      <c r="I715" s="31"/>
    </row>
    <row r="716" spans="3:9" ht="12" customHeight="1" x14ac:dyDescent="0.2">
      <c r="C716" s="13"/>
      <c r="D716" s="291"/>
      <c r="E716" s="254" t="str">
        <f t="shared" si="122"/>
        <v/>
      </c>
      <c r="F716" s="254" t="str">
        <f t="shared" si="122"/>
        <v/>
      </c>
      <c r="G716" s="255"/>
      <c r="H716" s="256"/>
      <c r="I716" s="31"/>
    </row>
    <row r="717" spans="3:9" ht="12" customHeight="1" x14ac:dyDescent="0.2">
      <c r="C717" s="13"/>
      <c r="D717" s="291"/>
      <c r="E717" s="254" t="str">
        <f t="shared" si="122"/>
        <v/>
      </c>
      <c r="F717" s="254" t="str">
        <f t="shared" si="122"/>
        <v/>
      </c>
      <c r="G717" s="255"/>
      <c r="H717" s="256"/>
      <c r="I717" s="31"/>
    </row>
    <row r="718" spans="3:9" ht="12" customHeight="1" x14ac:dyDescent="0.2">
      <c r="C718" s="13"/>
      <c r="D718" s="291"/>
      <c r="E718" s="254" t="str">
        <f t="shared" si="122"/>
        <v/>
      </c>
      <c r="F718" s="254" t="str">
        <f t="shared" si="122"/>
        <v/>
      </c>
      <c r="G718" s="255"/>
      <c r="H718" s="256"/>
      <c r="I718" s="31"/>
    </row>
    <row r="719" spans="3:9" ht="12" customHeight="1" x14ac:dyDescent="0.2">
      <c r="C719" s="13"/>
      <c r="D719" s="291"/>
      <c r="E719" s="254" t="str">
        <f t="shared" si="122"/>
        <v/>
      </c>
      <c r="F719" s="254" t="str">
        <f t="shared" si="122"/>
        <v/>
      </c>
      <c r="G719" s="255"/>
      <c r="H719" s="256"/>
      <c r="I719" s="31"/>
    </row>
    <row r="720" spans="3:9" ht="12" customHeight="1" x14ac:dyDescent="0.2">
      <c r="C720" s="13"/>
      <c r="D720" s="291"/>
      <c r="E720" s="254" t="str">
        <f t="shared" si="122"/>
        <v/>
      </c>
      <c r="F720" s="254" t="str">
        <f t="shared" si="122"/>
        <v/>
      </c>
      <c r="G720" s="255"/>
      <c r="H720" s="256"/>
      <c r="I720" s="31"/>
    </row>
    <row r="721" spans="3:9" ht="12" customHeight="1" x14ac:dyDescent="0.2">
      <c r="C721" s="13"/>
      <c r="D721" s="291"/>
      <c r="E721" s="254" t="str">
        <f t="shared" si="122"/>
        <v/>
      </c>
      <c r="F721" s="254" t="str">
        <f t="shared" si="122"/>
        <v/>
      </c>
      <c r="G721" s="255"/>
      <c r="H721" s="256"/>
      <c r="I721" s="31"/>
    </row>
    <row r="722" spans="3:9" ht="12" customHeight="1" x14ac:dyDescent="0.2">
      <c r="C722" s="13"/>
      <c r="D722" s="291">
        <v>122</v>
      </c>
      <c r="E722" s="250" t="str">
        <f>IF(OR(VLOOKUP(D722,'Services - NHC'!$D$10:$F$149,2,FALSE)="",VLOOKUP(D722,'Services - NHC'!$D$10:$F$149,2,FALSE)="[Enter service]"),"",VLOOKUP(D722,'Services - NHC'!$D$10:$F$149,2,FALSE))</f>
        <v/>
      </c>
      <c r="F722" s="251" t="str">
        <f>IF(OR(VLOOKUP(D722,'Services - NHC'!$D$10:$F$149,3,FALSE)="",VLOOKUP(D722,'Services - NHC'!$D$10:$F$149,3,FALSE)="[Select]"),"",VLOOKUP(D722,'Services - NHC'!$D$10:$F$149,3,FALSE))</f>
        <v/>
      </c>
      <c r="G722" s="252"/>
      <c r="H722" s="253"/>
      <c r="I722" s="31"/>
    </row>
    <row r="723" spans="3:9" ht="12" customHeight="1" x14ac:dyDescent="0.2">
      <c r="C723" s="13"/>
      <c r="D723" s="291"/>
      <c r="E723" s="254" t="str">
        <f t="shared" ref="E723:F731" si="123">E722</f>
        <v/>
      </c>
      <c r="F723" s="254" t="str">
        <f t="shared" si="123"/>
        <v/>
      </c>
      <c r="G723" s="255"/>
      <c r="H723" s="256"/>
      <c r="I723" s="31"/>
    </row>
    <row r="724" spans="3:9" ht="12" customHeight="1" x14ac:dyDescent="0.2">
      <c r="C724" s="13"/>
      <c r="D724" s="291"/>
      <c r="E724" s="254" t="str">
        <f t="shared" si="123"/>
        <v/>
      </c>
      <c r="F724" s="254" t="str">
        <f t="shared" si="123"/>
        <v/>
      </c>
      <c r="G724" s="255"/>
      <c r="H724" s="256"/>
      <c r="I724" s="31"/>
    </row>
    <row r="725" spans="3:9" ht="12" customHeight="1" x14ac:dyDescent="0.2">
      <c r="C725" s="13"/>
      <c r="D725" s="291"/>
      <c r="E725" s="254" t="str">
        <f t="shared" si="123"/>
        <v/>
      </c>
      <c r="F725" s="254" t="str">
        <f t="shared" si="123"/>
        <v/>
      </c>
      <c r="G725" s="255"/>
      <c r="H725" s="256"/>
      <c r="I725" s="31"/>
    </row>
    <row r="726" spans="3:9" ht="12" customHeight="1" x14ac:dyDescent="0.2">
      <c r="C726" s="13"/>
      <c r="D726" s="291"/>
      <c r="E726" s="254" t="str">
        <f t="shared" si="123"/>
        <v/>
      </c>
      <c r="F726" s="254" t="str">
        <f t="shared" si="123"/>
        <v/>
      </c>
      <c r="G726" s="255"/>
      <c r="H726" s="256"/>
      <c r="I726" s="31"/>
    </row>
    <row r="727" spans="3:9" ht="12" customHeight="1" x14ac:dyDescent="0.2">
      <c r="C727" s="13"/>
      <c r="D727" s="291"/>
      <c r="E727" s="254" t="str">
        <f t="shared" si="123"/>
        <v/>
      </c>
      <c r="F727" s="254" t="str">
        <f t="shared" si="123"/>
        <v/>
      </c>
      <c r="G727" s="255"/>
      <c r="H727" s="256"/>
      <c r="I727" s="31"/>
    </row>
    <row r="728" spans="3:9" ht="12" customHeight="1" x14ac:dyDescent="0.2">
      <c r="C728" s="13"/>
      <c r="D728" s="291"/>
      <c r="E728" s="254" t="str">
        <f t="shared" si="123"/>
        <v/>
      </c>
      <c r="F728" s="254" t="str">
        <f t="shared" si="123"/>
        <v/>
      </c>
      <c r="G728" s="255"/>
      <c r="H728" s="256"/>
      <c r="I728" s="31"/>
    </row>
    <row r="729" spans="3:9" ht="12" customHeight="1" x14ac:dyDescent="0.2">
      <c r="C729" s="13"/>
      <c r="D729" s="291"/>
      <c r="E729" s="254" t="str">
        <f t="shared" si="123"/>
        <v/>
      </c>
      <c r="F729" s="254" t="str">
        <f t="shared" si="123"/>
        <v/>
      </c>
      <c r="G729" s="255"/>
      <c r="H729" s="256"/>
      <c r="I729" s="31"/>
    </row>
    <row r="730" spans="3:9" ht="12" customHeight="1" x14ac:dyDescent="0.2">
      <c r="C730" s="13"/>
      <c r="D730" s="291"/>
      <c r="E730" s="254" t="str">
        <f t="shared" si="123"/>
        <v/>
      </c>
      <c r="F730" s="254" t="str">
        <f t="shared" si="123"/>
        <v/>
      </c>
      <c r="G730" s="255"/>
      <c r="H730" s="256"/>
      <c r="I730" s="31"/>
    </row>
    <row r="731" spans="3:9" ht="12" customHeight="1" x14ac:dyDescent="0.2">
      <c r="C731" s="13"/>
      <c r="D731" s="291"/>
      <c r="E731" s="254" t="str">
        <f t="shared" si="123"/>
        <v/>
      </c>
      <c r="F731" s="254" t="str">
        <f t="shared" si="123"/>
        <v/>
      </c>
      <c r="G731" s="255"/>
      <c r="H731" s="256"/>
      <c r="I731" s="31"/>
    </row>
    <row r="732" spans="3:9" ht="12" customHeight="1" x14ac:dyDescent="0.2">
      <c r="C732" s="13"/>
      <c r="D732" s="291">
        <v>123</v>
      </c>
      <c r="E732" s="250" t="str">
        <f>IF(OR(VLOOKUP(D732,'Services - NHC'!$D$10:$F$149,2,FALSE)="",VLOOKUP(D732,'Services - NHC'!$D$10:$F$149,2,FALSE)="[Enter service]"),"",VLOOKUP(D732,'Services - NHC'!$D$10:$F$149,2,FALSE))</f>
        <v/>
      </c>
      <c r="F732" s="251" t="str">
        <f>IF(OR(VLOOKUP(D732,'Services - NHC'!$D$10:$F$149,3,FALSE)="",VLOOKUP(D732,'Services - NHC'!$D$10:$F$149,3,FALSE)="[Select]"),"",VLOOKUP(D732,'Services - NHC'!$D$10:$F$149,3,FALSE))</f>
        <v/>
      </c>
      <c r="G732" s="252"/>
      <c r="H732" s="253"/>
      <c r="I732" s="31"/>
    </row>
    <row r="733" spans="3:9" ht="12" customHeight="1" x14ac:dyDescent="0.2">
      <c r="C733" s="13"/>
      <c r="D733" s="291"/>
      <c r="E733" s="254" t="str">
        <f t="shared" ref="E733:F741" si="124">E732</f>
        <v/>
      </c>
      <c r="F733" s="254" t="str">
        <f t="shared" si="124"/>
        <v/>
      </c>
      <c r="G733" s="255"/>
      <c r="H733" s="256"/>
      <c r="I733" s="31"/>
    </row>
    <row r="734" spans="3:9" ht="12" customHeight="1" x14ac:dyDescent="0.2">
      <c r="C734" s="13"/>
      <c r="D734" s="291"/>
      <c r="E734" s="254" t="str">
        <f t="shared" si="124"/>
        <v/>
      </c>
      <c r="F734" s="254" t="str">
        <f t="shared" si="124"/>
        <v/>
      </c>
      <c r="G734" s="255"/>
      <c r="H734" s="256"/>
      <c r="I734" s="31"/>
    </row>
    <row r="735" spans="3:9" ht="12" customHeight="1" x14ac:dyDescent="0.2">
      <c r="C735" s="13"/>
      <c r="D735" s="291"/>
      <c r="E735" s="254" t="str">
        <f t="shared" si="124"/>
        <v/>
      </c>
      <c r="F735" s="254" t="str">
        <f t="shared" si="124"/>
        <v/>
      </c>
      <c r="G735" s="255"/>
      <c r="H735" s="256"/>
      <c r="I735" s="31"/>
    </row>
    <row r="736" spans="3:9" ht="12" customHeight="1" x14ac:dyDescent="0.2">
      <c r="C736" s="13"/>
      <c r="D736" s="291"/>
      <c r="E736" s="254" t="str">
        <f t="shared" si="124"/>
        <v/>
      </c>
      <c r="F736" s="254" t="str">
        <f t="shared" si="124"/>
        <v/>
      </c>
      <c r="G736" s="255"/>
      <c r="H736" s="256"/>
      <c r="I736" s="31"/>
    </row>
    <row r="737" spans="3:9" ht="12" customHeight="1" x14ac:dyDescent="0.2">
      <c r="C737" s="13"/>
      <c r="D737" s="291"/>
      <c r="E737" s="254" t="str">
        <f t="shared" si="124"/>
        <v/>
      </c>
      <c r="F737" s="254" t="str">
        <f t="shared" si="124"/>
        <v/>
      </c>
      <c r="G737" s="255"/>
      <c r="H737" s="256"/>
      <c r="I737" s="31"/>
    </row>
    <row r="738" spans="3:9" ht="12" customHeight="1" x14ac:dyDescent="0.2">
      <c r="C738" s="13"/>
      <c r="D738" s="291"/>
      <c r="E738" s="254" t="str">
        <f t="shared" si="124"/>
        <v/>
      </c>
      <c r="F738" s="254" t="str">
        <f t="shared" si="124"/>
        <v/>
      </c>
      <c r="G738" s="255"/>
      <c r="H738" s="256"/>
      <c r="I738" s="31"/>
    </row>
    <row r="739" spans="3:9" ht="12" customHeight="1" x14ac:dyDescent="0.2">
      <c r="C739" s="13"/>
      <c r="D739" s="291"/>
      <c r="E739" s="254" t="str">
        <f t="shared" si="124"/>
        <v/>
      </c>
      <c r="F739" s="254" t="str">
        <f t="shared" si="124"/>
        <v/>
      </c>
      <c r="G739" s="255"/>
      <c r="H739" s="256"/>
      <c r="I739" s="31"/>
    </row>
    <row r="740" spans="3:9" ht="12" customHeight="1" x14ac:dyDescent="0.2">
      <c r="C740" s="13"/>
      <c r="D740" s="291"/>
      <c r="E740" s="254" t="str">
        <f t="shared" si="124"/>
        <v/>
      </c>
      <c r="F740" s="254" t="str">
        <f t="shared" si="124"/>
        <v/>
      </c>
      <c r="G740" s="255"/>
      <c r="H740" s="256"/>
      <c r="I740" s="31"/>
    </row>
    <row r="741" spans="3:9" ht="12" customHeight="1" x14ac:dyDescent="0.2">
      <c r="C741" s="13"/>
      <c r="D741" s="291"/>
      <c r="E741" s="254" t="str">
        <f t="shared" si="124"/>
        <v/>
      </c>
      <c r="F741" s="254" t="str">
        <f t="shared" si="124"/>
        <v/>
      </c>
      <c r="G741" s="255"/>
      <c r="H741" s="256"/>
      <c r="I741" s="31"/>
    </row>
    <row r="742" spans="3:9" ht="12" customHeight="1" x14ac:dyDescent="0.2">
      <c r="C742" s="13"/>
      <c r="D742" s="291">
        <v>124</v>
      </c>
      <c r="E742" s="250" t="str">
        <f>IF(OR(VLOOKUP(D742,'Services - NHC'!$D$10:$F$149,2,FALSE)="",VLOOKUP(D742,'Services - NHC'!$D$10:$F$149,2,FALSE)="[Enter service]"),"",VLOOKUP(D742,'Services - NHC'!$D$10:$F$149,2,FALSE))</f>
        <v/>
      </c>
      <c r="F742" s="251" t="str">
        <f>IF(OR(VLOOKUP(D742,'Services - NHC'!$D$10:$F$149,3,FALSE)="",VLOOKUP(D742,'Services - NHC'!$D$10:$F$149,3,FALSE)="[Select]"),"",VLOOKUP(D742,'Services - NHC'!$D$10:$F$149,3,FALSE))</f>
        <v/>
      </c>
      <c r="G742" s="252"/>
      <c r="H742" s="253"/>
      <c r="I742" s="31"/>
    </row>
    <row r="743" spans="3:9" ht="12" customHeight="1" x14ac:dyDescent="0.2">
      <c r="C743" s="13"/>
      <c r="D743" s="291"/>
      <c r="E743" s="254" t="str">
        <f t="shared" ref="E743:F751" si="125">E742</f>
        <v/>
      </c>
      <c r="F743" s="254" t="str">
        <f t="shared" si="125"/>
        <v/>
      </c>
      <c r="G743" s="255"/>
      <c r="H743" s="256"/>
      <c r="I743" s="31"/>
    </row>
    <row r="744" spans="3:9" ht="12" customHeight="1" x14ac:dyDescent="0.2">
      <c r="C744" s="13"/>
      <c r="D744" s="291"/>
      <c r="E744" s="254" t="str">
        <f t="shared" si="125"/>
        <v/>
      </c>
      <c r="F744" s="254" t="str">
        <f t="shared" si="125"/>
        <v/>
      </c>
      <c r="G744" s="255"/>
      <c r="H744" s="256"/>
      <c r="I744" s="31"/>
    </row>
    <row r="745" spans="3:9" ht="12" customHeight="1" x14ac:dyDescent="0.2">
      <c r="C745" s="13"/>
      <c r="D745" s="291"/>
      <c r="E745" s="254" t="str">
        <f t="shared" si="125"/>
        <v/>
      </c>
      <c r="F745" s="254" t="str">
        <f t="shared" si="125"/>
        <v/>
      </c>
      <c r="G745" s="255"/>
      <c r="H745" s="256"/>
      <c r="I745" s="31"/>
    </row>
    <row r="746" spans="3:9" ht="12" customHeight="1" x14ac:dyDescent="0.2">
      <c r="C746" s="13"/>
      <c r="D746" s="291"/>
      <c r="E746" s="254" t="str">
        <f t="shared" si="125"/>
        <v/>
      </c>
      <c r="F746" s="254" t="str">
        <f t="shared" si="125"/>
        <v/>
      </c>
      <c r="G746" s="255"/>
      <c r="H746" s="256"/>
      <c r="I746" s="31"/>
    </row>
    <row r="747" spans="3:9" ht="12" customHeight="1" x14ac:dyDescent="0.2">
      <c r="C747" s="13"/>
      <c r="D747" s="291"/>
      <c r="E747" s="254" t="str">
        <f t="shared" si="125"/>
        <v/>
      </c>
      <c r="F747" s="254" t="str">
        <f t="shared" si="125"/>
        <v/>
      </c>
      <c r="G747" s="255"/>
      <c r="H747" s="256"/>
      <c r="I747" s="31"/>
    </row>
    <row r="748" spans="3:9" ht="12" customHeight="1" x14ac:dyDescent="0.2">
      <c r="C748" s="13"/>
      <c r="D748" s="291"/>
      <c r="E748" s="254" t="str">
        <f t="shared" si="125"/>
        <v/>
      </c>
      <c r="F748" s="254" t="str">
        <f t="shared" si="125"/>
        <v/>
      </c>
      <c r="G748" s="255"/>
      <c r="H748" s="256"/>
      <c r="I748" s="31"/>
    </row>
    <row r="749" spans="3:9" ht="12" customHeight="1" x14ac:dyDescent="0.2">
      <c r="C749" s="13"/>
      <c r="D749" s="291"/>
      <c r="E749" s="254" t="str">
        <f t="shared" si="125"/>
        <v/>
      </c>
      <c r="F749" s="254" t="str">
        <f t="shared" si="125"/>
        <v/>
      </c>
      <c r="G749" s="255"/>
      <c r="H749" s="256"/>
      <c r="I749" s="31"/>
    </row>
    <row r="750" spans="3:9" ht="12" customHeight="1" x14ac:dyDescent="0.2">
      <c r="C750" s="13"/>
      <c r="D750" s="291"/>
      <c r="E750" s="254" t="str">
        <f t="shared" si="125"/>
        <v/>
      </c>
      <c r="F750" s="254" t="str">
        <f t="shared" si="125"/>
        <v/>
      </c>
      <c r="G750" s="255"/>
      <c r="H750" s="256"/>
      <c r="I750" s="31"/>
    </row>
    <row r="751" spans="3:9" ht="12" customHeight="1" x14ac:dyDescent="0.2">
      <c r="C751" s="13"/>
      <c r="D751" s="291"/>
      <c r="E751" s="254" t="str">
        <f t="shared" si="125"/>
        <v/>
      </c>
      <c r="F751" s="254" t="str">
        <f t="shared" si="125"/>
        <v/>
      </c>
      <c r="G751" s="255"/>
      <c r="H751" s="256"/>
      <c r="I751" s="31"/>
    </row>
    <row r="752" spans="3:9" ht="12" customHeight="1" x14ac:dyDescent="0.2">
      <c r="C752" s="13"/>
      <c r="D752" s="291">
        <v>125</v>
      </c>
      <c r="E752" s="250" t="str">
        <f>IF(OR(VLOOKUP(D752,'Services - NHC'!$D$10:$F$149,2,FALSE)="",VLOOKUP(D752,'Services - NHC'!$D$10:$F$149,2,FALSE)="[Enter service]"),"",VLOOKUP(D752,'Services - NHC'!$D$10:$F$149,2,FALSE))</f>
        <v/>
      </c>
      <c r="F752" s="251" t="str">
        <f>IF(OR(VLOOKUP(D752,'Services - NHC'!$D$10:$F$149,3,FALSE)="",VLOOKUP(D752,'Services - NHC'!$D$10:$F$149,3,FALSE)="[Select]"),"",VLOOKUP(D752,'Services - NHC'!$D$10:$F$149,3,FALSE))</f>
        <v/>
      </c>
      <c r="G752" s="252"/>
      <c r="H752" s="253"/>
      <c r="I752" s="31"/>
    </row>
    <row r="753" spans="3:9" ht="12" customHeight="1" x14ac:dyDescent="0.2">
      <c r="C753" s="13"/>
      <c r="D753" s="291"/>
      <c r="E753" s="254" t="str">
        <f t="shared" ref="E753:F761" si="126">E752</f>
        <v/>
      </c>
      <c r="F753" s="254" t="str">
        <f t="shared" si="126"/>
        <v/>
      </c>
      <c r="G753" s="255"/>
      <c r="H753" s="256"/>
      <c r="I753" s="31"/>
    </row>
    <row r="754" spans="3:9" ht="12" customHeight="1" x14ac:dyDescent="0.2">
      <c r="C754" s="13"/>
      <c r="D754" s="291"/>
      <c r="E754" s="254" t="str">
        <f t="shared" si="126"/>
        <v/>
      </c>
      <c r="F754" s="254" t="str">
        <f t="shared" si="126"/>
        <v/>
      </c>
      <c r="G754" s="255"/>
      <c r="H754" s="256"/>
      <c r="I754" s="31"/>
    </row>
    <row r="755" spans="3:9" ht="12" customHeight="1" x14ac:dyDescent="0.2">
      <c r="C755" s="13"/>
      <c r="D755" s="291"/>
      <c r="E755" s="254" t="str">
        <f t="shared" si="126"/>
        <v/>
      </c>
      <c r="F755" s="254" t="str">
        <f t="shared" si="126"/>
        <v/>
      </c>
      <c r="G755" s="255"/>
      <c r="H755" s="256"/>
      <c r="I755" s="31"/>
    </row>
    <row r="756" spans="3:9" ht="12" customHeight="1" x14ac:dyDescent="0.2">
      <c r="C756" s="13"/>
      <c r="D756" s="291"/>
      <c r="E756" s="254" t="str">
        <f t="shared" si="126"/>
        <v/>
      </c>
      <c r="F756" s="254" t="str">
        <f t="shared" si="126"/>
        <v/>
      </c>
      <c r="G756" s="255"/>
      <c r="H756" s="256"/>
      <c r="I756" s="31"/>
    </row>
    <row r="757" spans="3:9" ht="12" customHeight="1" x14ac:dyDescent="0.2">
      <c r="C757" s="13"/>
      <c r="D757" s="291"/>
      <c r="E757" s="254" t="str">
        <f t="shared" si="126"/>
        <v/>
      </c>
      <c r="F757" s="254" t="str">
        <f t="shared" si="126"/>
        <v/>
      </c>
      <c r="G757" s="255"/>
      <c r="H757" s="256"/>
      <c r="I757" s="31"/>
    </row>
    <row r="758" spans="3:9" ht="12" customHeight="1" x14ac:dyDescent="0.2">
      <c r="C758" s="13"/>
      <c r="D758" s="291"/>
      <c r="E758" s="254" t="str">
        <f t="shared" si="126"/>
        <v/>
      </c>
      <c r="F758" s="254" t="str">
        <f t="shared" si="126"/>
        <v/>
      </c>
      <c r="G758" s="255"/>
      <c r="H758" s="256"/>
      <c r="I758" s="31"/>
    </row>
    <row r="759" spans="3:9" ht="12" customHeight="1" x14ac:dyDescent="0.2">
      <c r="C759" s="13"/>
      <c r="D759" s="291"/>
      <c r="E759" s="254" t="str">
        <f t="shared" si="126"/>
        <v/>
      </c>
      <c r="F759" s="254" t="str">
        <f t="shared" si="126"/>
        <v/>
      </c>
      <c r="G759" s="255"/>
      <c r="H759" s="256"/>
      <c r="I759" s="31"/>
    </row>
    <row r="760" spans="3:9" ht="12" customHeight="1" x14ac:dyDescent="0.2">
      <c r="C760" s="13"/>
      <c r="D760" s="291"/>
      <c r="E760" s="254" t="str">
        <f t="shared" si="126"/>
        <v/>
      </c>
      <c r="F760" s="254" t="str">
        <f t="shared" si="126"/>
        <v/>
      </c>
      <c r="G760" s="255"/>
      <c r="H760" s="256"/>
      <c r="I760" s="31"/>
    </row>
    <row r="761" spans="3:9" ht="12" customHeight="1" x14ac:dyDescent="0.2">
      <c r="C761" s="13"/>
      <c r="D761" s="291"/>
      <c r="E761" s="254" t="str">
        <f t="shared" si="126"/>
        <v/>
      </c>
      <c r="F761" s="254" t="str">
        <f t="shared" si="126"/>
        <v/>
      </c>
      <c r="G761" s="255"/>
      <c r="H761" s="256"/>
      <c r="I761" s="31"/>
    </row>
    <row r="762" spans="3:9" ht="12" customHeight="1" x14ac:dyDescent="0.2">
      <c r="C762" s="13"/>
      <c r="D762" s="291">
        <v>126</v>
      </c>
      <c r="E762" s="250" t="str">
        <f>IF(OR(VLOOKUP(D762,'Services - NHC'!$D$10:$F$149,2,FALSE)="",VLOOKUP(D762,'Services - NHC'!$D$10:$F$149,2,FALSE)="[Enter service]"),"",VLOOKUP(D762,'Services - NHC'!$D$10:$F$149,2,FALSE))</f>
        <v/>
      </c>
      <c r="F762" s="251" t="str">
        <f>IF(OR(VLOOKUP(D762,'Services - NHC'!$D$10:$F$149,3,FALSE)="",VLOOKUP(D762,'Services - NHC'!$D$10:$F$149,3,FALSE)="[Select]"),"",VLOOKUP(D762,'Services - NHC'!$D$10:$F$149,3,FALSE))</f>
        <v/>
      </c>
      <c r="G762" s="252"/>
      <c r="H762" s="253"/>
      <c r="I762" s="31"/>
    </row>
    <row r="763" spans="3:9" ht="12" customHeight="1" x14ac:dyDescent="0.2">
      <c r="C763" s="13"/>
      <c r="D763" s="291"/>
      <c r="E763" s="254" t="str">
        <f t="shared" ref="E763:F771" si="127">E762</f>
        <v/>
      </c>
      <c r="F763" s="254" t="str">
        <f t="shared" si="127"/>
        <v/>
      </c>
      <c r="G763" s="255"/>
      <c r="H763" s="256"/>
      <c r="I763" s="31"/>
    </row>
    <row r="764" spans="3:9" ht="12" customHeight="1" x14ac:dyDescent="0.2">
      <c r="C764" s="13"/>
      <c r="D764" s="291"/>
      <c r="E764" s="254" t="str">
        <f t="shared" si="127"/>
        <v/>
      </c>
      <c r="F764" s="254" t="str">
        <f t="shared" si="127"/>
        <v/>
      </c>
      <c r="G764" s="255"/>
      <c r="H764" s="256"/>
      <c r="I764" s="31"/>
    </row>
    <row r="765" spans="3:9" ht="12" customHeight="1" x14ac:dyDescent="0.2">
      <c r="C765" s="13"/>
      <c r="D765" s="291"/>
      <c r="E765" s="254" t="str">
        <f t="shared" si="127"/>
        <v/>
      </c>
      <c r="F765" s="254" t="str">
        <f t="shared" si="127"/>
        <v/>
      </c>
      <c r="G765" s="255"/>
      <c r="H765" s="256"/>
      <c r="I765" s="31"/>
    </row>
    <row r="766" spans="3:9" ht="12" customHeight="1" x14ac:dyDescent="0.2">
      <c r="C766" s="13"/>
      <c r="D766" s="291"/>
      <c r="E766" s="254" t="str">
        <f t="shared" si="127"/>
        <v/>
      </c>
      <c r="F766" s="254" t="str">
        <f t="shared" si="127"/>
        <v/>
      </c>
      <c r="G766" s="255"/>
      <c r="H766" s="256"/>
      <c r="I766" s="31"/>
    </row>
    <row r="767" spans="3:9" ht="12" customHeight="1" x14ac:dyDescent="0.2">
      <c r="C767" s="13"/>
      <c r="D767" s="291"/>
      <c r="E767" s="254" t="str">
        <f t="shared" si="127"/>
        <v/>
      </c>
      <c r="F767" s="254" t="str">
        <f t="shared" si="127"/>
        <v/>
      </c>
      <c r="G767" s="255"/>
      <c r="H767" s="256"/>
      <c r="I767" s="31"/>
    </row>
    <row r="768" spans="3:9" ht="12" customHeight="1" x14ac:dyDescent="0.2">
      <c r="C768" s="13"/>
      <c r="D768" s="291"/>
      <c r="E768" s="254" t="str">
        <f t="shared" si="127"/>
        <v/>
      </c>
      <c r="F768" s="254" t="str">
        <f t="shared" si="127"/>
        <v/>
      </c>
      <c r="G768" s="255"/>
      <c r="H768" s="256"/>
      <c r="I768" s="31"/>
    </row>
    <row r="769" spans="3:9" ht="12" customHeight="1" x14ac:dyDescent="0.2">
      <c r="C769" s="13"/>
      <c r="D769" s="291"/>
      <c r="E769" s="254" t="str">
        <f t="shared" si="127"/>
        <v/>
      </c>
      <c r="F769" s="254" t="str">
        <f t="shared" si="127"/>
        <v/>
      </c>
      <c r="G769" s="255"/>
      <c r="H769" s="256"/>
      <c r="I769" s="31"/>
    </row>
    <row r="770" spans="3:9" ht="12" customHeight="1" x14ac:dyDescent="0.2">
      <c r="C770" s="13"/>
      <c r="D770" s="291"/>
      <c r="E770" s="254" t="str">
        <f t="shared" si="127"/>
        <v/>
      </c>
      <c r="F770" s="254" t="str">
        <f t="shared" si="127"/>
        <v/>
      </c>
      <c r="G770" s="255"/>
      <c r="H770" s="256"/>
      <c r="I770" s="31"/>
    </row>
    <row r="771" spans="3:9" ht="12" customHeight="1" x14ac:dyDescent="0.2">
      <c r="C771" s="13"/>
      <c r="D771" s="291"/>
      <c r="E771" s="254" t="str">
        <f t="shared" si="127"/>
        <v/>
      </c>
      <c r="F771" s="254" t="str">
        <f t="shared" si="127"/>
        <v/>
      </c>
      <c r="G771" s="255"/>
      <c r="H771" s="256"/>
      <c r="I771" s="31"/>
    </row>
    <row r="772" spans="3:9" ht="12" customHeight="1" x14ac:dyDescent="0.2">
      <c r="C772" s="13"/>
      <c r="D772" s="291">
        <v>127</v>
      </c>
      <c r="E772" s="250" t="str">
        <f>IF(OR(VLOOKUP(D772,'Services - NHC'!$D$10:$F$149,2,FALSE)="",VLOOKUP(D772,'Services - NHC'!$D$10:$F$149,2,FALSE)="[Enter service]"),"",VLOOKUP(D772,'Services - NHC'!$D$10:$F$149,2,FALSE))</f>
        <v/>
      </c>
      <c r="F772" s="251" t="str">
        <f>IF(OR(VLOOKUP(D772,'Services - NHC'!$D$10:$F$149,3,FALSE)="",VLOOKUP(D772,'Services - NHC'!$D$10:$F$149,3,FALSE)="[Select]"),"",VLOOKUP(D772,'Services - NHC'!$D$10:$F$149,3,FALSE))</f>
        <v/>
      </c>
      <c r="G772" s="252"/>
      <c r="H772" s="253"/>
      <c r="I772" s="31"/>
    </row>
    <row r="773" spans="3:9" ht="12" customHeight="1" x14ac:dyDescent="0.2">
      <c r="C773" s="13"/>
      <c r="D773" s="291"/>
      <c r="E773" s="254" t="str">
        <f t="shared" ref="E773:F781" si="128">E772</f>
        <v/>
      </c>
      <c r="F773" s="254" t="str">
        <f t="shared" si="128"/>
        <v/>
      </c>
      <c r="G773" s="255"/>
      <c r="H773" s="256"/>
      <c r="I773" s="31"/>
    </row>
    <row r="774" spans="3:9" ht="12" customHeight="1" x14ac:dyDescent="0.2">
      <c r="C774" s="13"/>
      <c r="D774" s="291"/>
      <c r="E774" s="254" t="str">
        <f t="shared" si="128"/>
        <v/>
      </c>
      <c r="F774" s="254" t="str">
        <f t="shared" si="128"/>
        <v/>
      </c>
      <c r="G774" s="255"/>
      <c r="H774" s="256"/>
      <c r="I774" s="31"/>
    </row>
    <row r="775" spans="3:9" ht="12" customHeight="1" x14ac:dyDescent="0.2">
      <c r="C775" s="13"/>
      <c r="D775" s="291"/>
      <c r="E775" s="254" t="str">
        <f t="shared" si="128"/>
        <v/>
      </c>
      <c r="F775" s="254" t="str">
        <f t="shared" si="128"/>
        <v/>
      </c>
      <c r="G775" s="255"/>
      <c r="H775" s="256"/>
      <c r="I775" s="31"/>
    </row>
    <row r="776" spans="3:9" ht="12" customHeight="1" x14ac:dyDescent="0.2">
      <c r="C776" s="13"/>
      <c r="D776" s="291"/>
      <c r="E776" s="254" t="str">
        <f t="shared" si="128"/>
        <v/>
      </c>
      <c r="F776" s="254" t="str">
        <f t="shared" si="128"/>
        <v/>
      </c>
      <c r="G776" s="255"/>
      <c r="H776" s="256"/>
      <c r="I776" s="31"/>
    </row>
    <row r="777" spans="3:9" ht="12" customHeight="1" x14ac:dyDescent="0.2">
      <c r="C777" s="13"/>
      <c r="D777" s="291"/>
      <c r="E777" s="254" t="str">
        <f t="shared" si="128"/>
        <v/>
      </c>
      <c r="F777" s="254" t="str">
        <f t="shared" si="128"/>
        <v/>
      </c>
      <c r="G777" s="255"/>
      <c r="H777" s="256"/>
      <c r="I777" s="31"/>
    </row>
    <row r="778" spans="3:9" ht="12" customHeight="1" x14ac:dyDescent="0.2">
      <c r="C778" s="13"/>
      <c r="D778" s="291"/>
      <c r="E778" s="254" t="str">
        <f t="shared" si="128"/>
        <v/>
      </c>
      <c r="F778" s="254" t="str">
        <f t="shared" si="128"/>
        <v/>
      </c>
      <c r="G778" s="255"/>
      <c r="H778" s="256"/>
      <c r="I778" s="31"/>
    </row>
    <row r="779" spans="3:9" ht="12" customHeight="1" x14ac:dyDescent="0.2">
      <c r="C779" s="13"/>
      <c r="D779" s="291"/>
      <c r="E779" s="254" t="str">
        <f t="shared" si="128"/>
        <v/>
      </c>
      <c r="F779" s="254" t="str">
        <f t="shared" si="128"/>
        <v/>
      </c>
      <c r="G779" s="255"/>
      <c r="H779" s="256"/>
      <c r="I779" s="31"/>
    </row>
    <row r="780" spans="3:9" ht="12" customHeight="1" x14ac:dyDescent="0.2">
      <c r="C780" s="13"/>
      <c r="D780" s="291"/>
      <c r="E780" s="254" t="str">
        <f t="shared" si="128"/>
        <v/>
      </c>
      <c r="F780" s="254" t="str">
        <f t="shared" si="128"/>
        <v/>
      </c>
      <c r="G780" s="255"/>
      <c r="H780" s="256"/>
      <c r="I780" s="31"/>
    </row>
    <row r="781" spans="3:9" ht="12" customHeight="1" x14ac:dyDescent="0.2">
      <c r="C781" s="13"/>
      <c r="D781" s="291"/>
      <c r="E781" s="254" t="str">
        <f t="shared" si="128"/>
        <v/>
      </c>
      <c r="F781" s="254" t="str">
        <f t="shared" si="128"/>
        <v/>
      </c>
      <c r="G781" s="255"/>
      <c r="H781" s="256"/>
      <c r="I781" s="31"/>
    </row>
    <row r="782" spans="3:9" ht="12" customHeight="1" x14ac:dyDescent="0.2">
      <c r="C782" s="13"/>
      <c r="D782" s="291">
        <v>128</v>
      </c>
      <c r="E782" s="250" t="str">
        <f>IF(OR(VLOOKUP(D782,'Services - NHC'!$D$10:$F$149,2,FALSE)="",VLOOKUP(D782,'Services - NHC'!$D$10:$F$149,2,FALSE)="[Enter service]"),"",VLOOKUP(D782,'Services - NHC'!$D$10:$F$149,2,FALSE))</f>
        <v/>
      </c>
      <c r="F782" s="251" t="str">
        <f>IF(OR(VLOOKUP(D782,'Services - NHC'!$D$10:$F$149,3,FALSE)="",VLOOKUP(D782,'Services - NHC'!$D$10:$F$149,3,FALSE)="[Select]"),"",VLOOKUP(D782,'Services - NHC'!$D$10:$F$149,3,FALSE))</f>
        <v/>
      </c>
      <c r="G782" s="252"/>
      <c r="H782" s="253"/>
      <c r="I782" s="31"/>
    </row>
    <row r="783" spans="3:9" ht="12" customHeight="1" x14ac:dyDescent="0.2">
      <c r="C783" s="13"/>
      <c r="D783" s="291"/>
      <c r="E783" s="254" t="str">
        <f t="shared" ref="E783:F791" si="129">E782</f>
        <v/>
      </c>
      <c r="F783" s="254" t="str">
        <f t="shared" si="129"/>
        <v/>
      </c>
      <c r="G783" s="255"/>
      <c r="H783" s="256"/>
      <c r="I783" s="31"/>
    </row>
    <row r="784" spans="3:9" ht="12" customHeight="1" x14ac:dyDescent="0.2">
      <c r="C784" s="13"/>
      <c r="D784" s="291"/>
      <c r="E784" s="254" t="str">
        <f t="shared" si="129"/>
        <v/>
      </c>
      <c r="F784" s="254" t="str">
        <f t="shared" si="129"/>
        <v/>
      </c>
      <c r="G784" s="255"/>
      <c r="H784" s="256"/>
      <c r="I784" s="31"/>
    </row>
    <row r="785" spans="3:9" ht="12" customHeight="1" x14ac:dyDescent="0.2">
      <c r="C785" s="13"/>
      <c r="D785" s="291"/>
      <c r="E785" s="254" t="str">
        <f t="shared" si="129"/>
        <v/>
      </c>
      <c r="F785" s="254" t="str">
        <f t="shared" si="129"/>
        <v/>
      </c>
      <c r="G785" s="255"/>
      <c r="H785" s="256"/>
      <c r="I785" s="31"/>
    </row>
    <row r="786" spans="3:9" ht="12" customHeight="1" x14ac:dyDescent="0.2">
      <c r="C786" s="13"/>
      <c r="D786" s="291"/>
      <c r="E786" s="254" t="str">
        <f t="shared" si="129"/>
        <v/>
      </c>
      <c r="F786" s="254" t="str">
        <f t="shared" si="129"/>
        <v/>
      </c>
      <c r="G786" s="255"/>
      <c r="H786" s="256"/>
      <c r="I786" s="31"/>
    </row>
    <row r="787" spans="3:9" ht="12" customHeight="1" x14ac:dyDescent="0.2">
      <c r="C787" s="13"/>
      <c r="D787" s="291"/>
      <c r="E787" s="254" t="str">
        <f t="shared" si="129"/>
        <v/>
      </c>
      <c r="F787" s="254" t="str">
        <f t="shared" si="129"/>
        <v/>
      </c>
      <c r="G787" s="255"/>
      <c r="H787" s="256"/>
      <c r="I787" s="31"/>
    </row>
    <row r="788" spans="3:9" ht="12" customHeight="1" x14ac:dyDescent="0.2">
      <c r="C788" s="13"/>
      <c r="D788" s="291"/>
      <c r="E788" s="254" t="str">
        <f t="shared" si="129"/>
        <v/>
      </c>
      <c r="F788" s="254" t="str">
        <f t="shared" si="129"/>
        <v/>
      </c>
      <c r="G788" s="255"/>
      <c r="H788" s="256"/>
      <c r="I788" s="31"/>
    </row>
    <row r="789" spans="3:9" ht="12" customHeight="1" x14ac:dyDescent="0.2">
      <c r="C789" s="13"/>
      <c r="D789" s="291"/>
      <c r="E789" s="254" t="str">
        <f t="shared" si="129"/>
        <v/>
      </c>
      <c r="F789" s="254" t="str">
        <f t="shared" si="129"/>
        <v/>
      </c>
      <c r="G789" s="255"/>
      <c r="H789" s="256"/>
      <c r="I789" s="31"/>
    </row>
    <row r="790" spans="3:9" ht="12" customHeight="1" x14ac:dyDescent="0.2">
      <c r="C790" s="13"/>
      <c r="D790" s="291"/>
      <c r="E790" s="254" t="str">
        <f t="shared" si="129"/>
        <v/>
      </c>
      <c r="F790" s="254" t="str">
        <f t="shared" si="129"/>
        <v/>
      </c>
      <c r="G790" s="255"/>
      <c r="H790" s="256"/>
      <c r="I790" s="31"/>
    </row>
    <row r="791" spans="3:9" ht="12" customHeight="1" x14ac:dyDescent="0.2">
      <c r="C791" s="13"/>
      <c r="D791" s="291"/>
      <c r="E791" s="254" t="str">
        <f t="shared" si="129"/>
        <v/>
      </c>
      <c r="F791" s="254" t="str">
        <f t="shared" si="129"/>
        <v/>
      </c>
      <c r="G791" s="255"/>
      <c r="H791" s="256"/>
      <c r="I791" s="31"/>
    </row>
    <row r="792" spans="3:9" ht="12" customHeight="1" x14ac:dyDescent="0.2">
      <c r="C792" s="13"/>
      <c r="D792" s="291">
        <v>129</v>
      </c>
      <c r="E792" s="250" t="str">
        <f>IF(OR(VLOOKUP(D792,'Services - NHC'!$D$10:$F$149,2,FALSE)="",VLOOKUP(D792,'Services - NHC'!$D$10:$F$149,2,FALSE)="[Enter service]"),"",VLOOKUP(D792,'Services - NHC'!$D$10:$F$149,2,FALSE))</f>
        <v/>
      </c>
      <c r="F792" s="251" t="str">
        <f>IF(OR(VLOOKUP(D792,'Services - NHC'!$D$10:$F$149,3,FALSE)="",VLOOKUP(D792,'Services - NHC'!$D$10:$F$149,3,FALSE)="[Select]"),"",VLOOKUP(D792,'Services - NHC'!$D$10:$F$149,3,FALSE))</f>
        <v/>
      </c>
      <c r="G792" s="252"/>
      <c r="H792" s="253"/>
      <c r="I792" s="31"/>
    </row>
    <row r="793" spans="3:9" ht="12" customHeight="1" x14ac:dyDescent="0.2">
      <c r="C793" s="13"/>
      <c r="D793" s="291"/>
      <c r="E793" s="254" t="str">
        <f t="shared" ref="E793:F801" si="130">E792</f>
        <v/>
      </c>
      <c r="F793" s="254" t="str">
        <f t="shared" si="130"/>
        <v/>
      </c>
      <c r="G793" s="255"/>
      <c r="H793" s="256"/>
      <c r="I793" s="31"/>
    </row>
    <row r="794" spans="3:9" ht="12" customHeight="1" x14ac:dyDescent="0.2">
      <c r="C794" s="13"/>
      <c r="D794" s="291"/>
      <c r="E794" s="254" t="str">
        <f t="shared" si="130"/>
        <v/>
      </c>
      <c r="F794" s="254" t="str">
        <f t="shared" si="130"/>
        <v/>
      </c>
      <c r="G794" s="255"/>
      <c r="H794" s="256"/>
      <c r="I794" s="31"/>
    </row>
    <row r="795" spans="3:9" ht="12" customHeight="1" x14ac:dyDescent="0.2">
      <c r="C795" s="13"/>
      <c r="D795" s="291"/>
      <c r="E795" s="254" t="str">
        <f t="shared" si="130"/>
        <v/>
      </c>
      <c r="F795" s="254" t="str">
        <f t="shared" si="130"/>
        <v/>
      </c>
      <c r="G795" s="255"/>
      <c r="H795" s="256"/>
      <c r="I795" s="31"/>
    </row>
    <row r="796" spans="3:9" ht="12" customHeight="1" x14ac:dyDescent="0.2">
      <c r="C796" s="13"/>
      <c r="D796" s="291"/>
      <c r="E796" s="254" t="str">
        <f t="shared" si="130"/>
        <v/>
      </c>
      <c r="F796" s="254" t="str">
        <f t="shared" si="130"/>
        <v/>
      </c>
      <c r="G796" s="255"/>
      <c r="H796" s="256"/>
      <c r="I796" s="31"/>
    </row>
    <row r="797" spans="3:9" ht="12" customHeight="1" x14ac:dyDescent="0.2">
      <c r="C797" s="13"/>
      <c r="D797" s="291"/>
      <c r="E797" s="254" t="str">
        <f t="shared" si="130"/>
        <v/>
      </c>
      <c r="F797" s="254" t="str">
        <f t="shared" si="130"/>
        <v/>
      </c>
      <c r="G797" s="255"/>
      <c r="H797" s="256"/>
      <c r="I797" s="31"/>
    </row>
    <row r="798" spans="3:9" ht="12" customHeight="1" x14ac:dyDescent="0.2">
      <c r="C798" s="13"/>
      <c r="D798" s="291"/>
      <c r="E798" s="254" t="str">
        <f t="shared" si="130"/>
        <v/>
      </c>
      <c r="F798" s="254" t="str">
        <f t="shared" si="130"/>
        <v/>
      </c>
      <c r="G798" s="255"/>
      <c r="H798" s="256"/>
      <c r="I798" s="31"/>
    </row>
    <row r="799" spans="3:9" ht="12" customHeight="1" x14ac:dyDescent="0.2">
      <c r="C799" s="13"/>
      <c r="D799" s="291"/>
      <c r="E799" s="254" t="str">
        <f t="shared" si="130"/>
        <v/>
      </c>
      <c r="F799" s="254" t="str">
        <f t="shared" si="130"/>
        <v/>
      </c>
      <c r="G799" s="255"/>
      <c r="H799" s="256"/>
      <c r="I799" s="31"/>
    </row>
    <row r="800" spans="3:9" ht="12" customHeight="1" x14ac:dyDescent="0.2">
      <c r="C800" s="13"/>
      <c r="D800" s="291"/>
      <c r="E800" s="254" t="str">
        <f t="shared" si="130"/>
        <v/>
      </c>
      <c r="F800" s="254" t="str">
        <f t="shared" si="130"/>
        <v/>
      </c>
      <c r="G800" s="255"/>
      <c r="H800" s="256"/>
      <c r="I800" s="31"/>
    </row>
    <row r="801" spans="3:9" ht="12" customHeight="1" x14ac:dyDescent="0.2">
      <c r="C801" s="13"/>
      <c r="D801" s="291"/>
      <c r="E801" s="254" t="str">
        <f t="shared" si="130"/>
        <v/>
      </c>
      <c r="F801" s="254" t="str">
        <f t="shared" si="130"/>
        <v/>
      </c>
      <c r="G801" s="255"/>
      <c r="H801" s="256"/>
      <c r="I801" s="31"/>
    </row>
    <row r="802" spans="3:9" ht="12" customHeight="1" x14ac:dyDescent="0.2">
      <c r="C802" s="13"/>
      <c r="D802" s="291">
        <v>130</v>
      </c>
      <c r="E802" s="250" t="str">
        <f>IF(OR(VLOOKUP(D802,'Services - NHC'!$D$10:$F$149,2,FALSE)="",VLOOKUP(D802,'Services - NHC'!$D$10:$F$149,2,FALSE)="[Enter service]"),"",VLOOKUP(D802,'Services - NHC'!$D$10:$F$149,2,FALSE))</f>
        <v/>
      </c>
      <c r="F802" s="251" t="str">
        <f>IF(OR(VLOOKUP(D802,'Services - NHC'!$D$10:$F$149,3,FALSE)="",VLOOKUP(D802,'Services - NHC'!$D$10:$F$149,3,FALSE)="[Select]"),"",VLOOKUP(D802,'Services - NHC'!$D$10:$F$149,3,FALSE))</f>
        <v/>
      </c>
      <c r="G802" s="252"/>
      <c r="H802" s="253"/>
      <c r="I802" s="31"/>
    </row>
    <row r="803" spans="3:9" ht="12" customHeight="1" x14ac:dyDescent="0.2">
      <c r="C803" s="13"/>
      <c r="D803" s="291"/>
      <c r="E803" s="254" t="str">
        <f t="shared" ref="E803:F811" si="131">E802</f>
        <v/>
      </c>
      <c r="F803" s="254" t="str">
        <f t="shared" si="131"/>
        <v/>
      </c>
      <c r="G803" s="255"/>
      <c r="H803" s="256"/>
      <c r="I803" s="31"/>
    </row>
    <row r="804" spans="3:9" ht="12" customHeight="1" x14ac:dyDescent="0.2">
      <c r="C804" s="13"/>
      <c r="D804" s="291"/>
      <c r="E804" s="254" t="str">
        <f t="shared" si="131"/>
        <v/>
      </c>
      <c r="F804" s="254" t="str">
        <f t="shared" si="131"/>
        <v/>
      </c>
      <c r="G804" s="255"/>
      <c r="H804" s="256"/>
      <c r="I804" s="31"/>
    </row>
    <row r="805" spans="3:9" ht="12" customHeight="1" x14ac:dyDescent="0.2">
      <c r="C805" s="13"/>
      <c r="D805" s="291"/>
      <c r="E805" s="254" t="str">
        <f t="shared" si="131"/>
        <v/>
      </c>
      <c r="F805" s="254" t="str">
        <f t="shared" si="131"/>
        <v/>
      </c>
      <c r="G805" s="255"/>
      <c r="H805" s="256"/>
      <c r="I805" s="31"/>
    </row>
    <row r="806" spans="3:9" ht="12" customHeight="1" x14ac:dyDescent="0.2">
      <c r="C806" s="13"/>
      <c r="D806" s="291"/>
      <c r="E806" s="254" t="str">
        <f t="shared" si="131"/>
        <v/>
      </c>
      <c r="F806" s="254" t="str">
        <f t="shared" si="131"/>
        <v/>
      </c>
      <c r="G806" s="255"/>
      <c r="H806" s="256"/>
      <c r="I806" s="31"/>
    </row>
    <row r="807" spans="3:9" ht="12" customHeight="1" x14ac:dyDescent="0.2">
      <c r="C807" s="13"/>
      <c r="D807" s="291"/>
      <c r="E807" s="254" t="str">
        <f t="shared" si="131"/>
        <v/>
      </c>
      <c r="F807" s="254" t="str">
        <f t="shared" si="131"/>
        <v/>
      </c>
      <c r="G807" s="255"/>
      <c r="H807" s="256"/>
      <c r="I807" s="31"/>
    </row>
    <row r="808" spans="3:9" ht="12" customHeight="1" x14ac:dyDescent="0.2">
      <c r="C808" s="13"/>
      <c r="D808" s="291"/>
      <c r="E808" s="254" t="str">
        <f t="shared" si="131"/>
        <v/>
      </c>
      <c r="F808" s="254" t="str">
        <f t="shared" si="131"/>
        <v/>
      </c>
      <c r="G808" s="255"/>
      <c r="H808" s="256"/>
      <c r="I808" s="31"/>
    </row>
    <row r="809" spans="3:9" ht="12" customHeight="1" x14ac:dyDescent="0.2">
      <c r="C809" s="13"/>
      <c r="D809" s="291"/>
      <c r="E809" s="254" t="str">
        <f t="shared" si="131"/>
        <v/>
      </c>
      <c r="F809" s="254" t="str">
        <f t="shared" si="131"/>
        <v/>
      </c>
      <c r="G809" s="255"/>
      <c r="H809" s="256"/>
      <c r="I809" s="31"/>
    </row>
    <row r="810" spans="3:9" ht="12" customHeight="1" x14ac:dyDescent="0.2">
      <c r="C810" s="13"/>
      <c r="D810" s="291"/>
      <c r="E810" s="254" t="str">
        <f t="shared" si="131"/>
        <v/>
      </c>
      <c r="F810" s="254" t="str">
        <f t="shared" si="131"/>
        <v/>
      </c>
      <c r="G810" s="255"/>
      <c r="H810" s="256"/>
      <c r="I810" s="31"/>
    </row>
    <row r="811" spans="3:9" ht="12" customHeight="1" x14ac:dyDescent="0.2">
      <c r="C811" s="13"/>
      <c r="D811" s="291"/>
      <c r="E811" s="254" t="str">
        <f t="shared" si="131"/>
        <v/>
      </c>
      <c r="F811" s="254" t="str">
        <f t="shared" si="131"/>
        <v/>
      </c>
      <c r="G811" s="255"/>
      <c r="H811" s="256"/>
      <c r="I811" s="31"/>
    </row>
    <row r="812" spans="3:9" ht="12" customHeight="1" x14ac:dyDescent="0.2">
      <c r="C812" s="13"/>
      <c r="D812" s="291">
        <v>131</v>
      </c>
      <c r="E812" s="250" t="str">
        <f>IF(OR(VLOOKUP(D812,'Services - NHC'!$D$10:$F$149,2,FALSE)="",VLOOKUP(D812,'Services - NHC'!$D$10:$F$149,2,FALSE)="[Enter service]"),"",VLOOKUP(D812,'Services - NHC'!$D$10:$F$149,2,FALSE))</f>
        <v/>
      </c>
      <c r="F812" s="251" t="str">
        <f>IF(OR(VLOOKUP(D812,'Services - NHC'!$D$10:$F$149,3,FALSE)="",VLOOKUP(D812,'Services - NHC'!$D$10:$F$149,3,FALSE)="[Select]"),"",VLOOKUP(D812,'Services - NHC'!$D$10:$F$149,3,FALSE))</f>
        <v/>
      </c>
      <c r="G812" s="252"/>
      <c r="H812" s="253"/>
      <c r="I812" s="31"/>
    </row>
    <row r="813" spans="3:9" ht="12" customHeight="1" x14ac:dyDescent="0.2">
      <c r="C813" s="13"/>
      <c r="D813" s="291"/>
      <c r="E813" s="254" t="str">
        <f t="shared" ref="E813:F821" si="132">E812</f>
        <v/>
      </c>
      <c r="F813" s="254" t="str">
        <f t="shared" si="132"/>
        <v/>
      </c>
      <c r="G813" s="255"/>
      <c r="H813" s="256"/>
      <c r="I813" s="31"/>
    </row>
    <row r="814" spans="3:9" ht="12" customHeight="1" x14ac:dyDescent="0.2">
      <c r="C814" s="13"/>
      <c r="D814" s="291"/>
      <c r="E814" s="254" t="str">
        <f t="shared" si="132"/>
        <v/>
      </c>
      <c r="F814" s="254" t="str">
        <f t="shared" si="132"/>
        <v/>
      </c>
      <c r="G814" s="255"/>
      <c r="H814" s="256"/>
      <c r="I814" s="31"/>
    </row>
    <row r="815" spans="3:9" ht="12" customHeight="1" x14ac:dyDescent="0.2">
      <c r="C815" s="13"/>
      <c r="D815" s="291"/>
      <c r="E815" s="254" t="str">
        <f t="shared" si="132"/>
        <v/>
      </c>
      <c r="F815" s="254" t="str">
        <f t="shared" si="132"/>
        <v/>
      </c>
      <c r="G815" s="255"/>
      <c r="H815" s="256"/>
      <c r="I815" s="31"/>
    </row>
    <row r="816" spans="3:9" ht="12" customHeight="1" x14ac:dyDescent="0.2">
      <c r="C816" s="13"/>
      <c r="D816" s="291"/>
      <c r="E816" s="254" t="str">
        <f t="shared" si="132"/>
        <v/>
      </c>
      <c r="F816" s="254" t="str">
        <f t="shared" si="132"/>
        <v/>
      </c>
      <c r="G816" s="255"/>
      <c r="H816" s="256"/>
      <c r="I816" s="31"/>
    </row>
    <row r="817" spans="3:9" ht="12" customHeight="1" x14ac:dyDescent="0.2">
      <c r="C817" s="13"/>
      <c r="D817" s="291"/>
      <c r="E817" s="254" t="str">
        <f t="shared" si="132"/>
        <v/>
      </c>
      <c r="F817" s="254" t="str">
        <f t="shared" si="132"/>
        <v/>
      </c>
      <c r="G817" s="255"/>
      <c r="H817" s="256"/>
      <c r="I817" s="31"/>
    </row>
    <row r="818" spans="3:9" ht="12" customHeight="1" x14ac:dyDescent="0.2">
      <c r="C818" s="13"/>
      <c r="D818" s="291"/>
      <c r="E818" s="254" t="str">
        <f t="shared" si="132"/>
        <v/>
      </c>
      <c r="F818" s="254" t="str">
        <f t="shared" si="132"/>
        <v/>
      </c>
      <c r="G818" s="255"/>
      <c r="H818" s="256"/>
      <c r="I818" s="31"/>
    </row>
    <row r="819" spans="3:9" ht="12" customHeight="1" x14ac:dyDescent="0.2">
      <c r="C819" s="13"/>
      <c r="D819" s="291"/>
      <c r="E819" s="254" t="str">
        <f t="shared" si="132"/>
        <v/>
      </c>
      <c r="F819" s="254" t="str">
        <f t="shared" si="132"/>
        <v/>
      </c>
      <c r="G819" s="255"/>
      <c r="H819" s="256"/>
      <c r="I819" s="31"/>
    </row>
    <row r="820" spans="3:9" ht="12" customHeight="1" x14ac:dyDescent="0.2">
      <c r="C820" s="13"/>
      <c r="D820" s="291"/>
      <c r="E820" s="254" t="str">
        <f t="shared" si="132"/>
        <v/>
      </c>
      <c r="F820" s="254" t="str">
        <f t="shared" si="132"/>
        <v/>
      </c>
      <c r="G820" s="255"/>
      <c r="H820" s="256"/>
      <c r="I820" s="31"/>
    </row>
    <row r="821" spans="3:9" ht="12" customHeight="1" x14ac:dyDescent="0.2">
      <c r="C821" s="13"/>
      <c r="D821" s="291"/>
      <c r="E821" s="254" t="str">
        <f t="shared" si="132"/>
        <v/>
      </c>
      <c r="F821" s="254" t="str">
        <f t="shared" si="132"/>
        <v/>
      </c>
      <c r="G821" s="255"/>
      <c r="H821" s="256"/>
      <c r="I821" s="31"/>
    </row>
    <row r="822" spans="3:9" ht="12" customHeight="1" x14ac:dyDescent="0.2">
      <c r="C822" s="13"/>
      <c r="D822" s="291">
        <v>132</v>
      </c>
      <c r="E822" s="250" t="str">
        <f>IF(OR(VLOOKUP(D822,'Services - NHC'!$D$10:$F$149,2,FALSE)="",VLOOKUP(D822,'Services - NHC'!$D$10:$F$149,2,FALSE)="[Enter service]"),"",VLOOKUP(D822,'Services - NHC'!$D$10:$F$149,2,FALSE))</f>
        <v/>
      </c>
      <c r="F822" s="251" t="str">
        <f>IF(OR(VLOOKUP(D822,'Services - NHC'!$D$10:$F$149,3,FALSE)="",VLOOKUP(D822,'Services - NHC'!$D$10:$F$149,3,FALSE)="[Select]"),"",VLOOKUP(D822,'Services - NHC'!$D$10:$F$149,3,FALSE))</f>
        <v/>
      </c>
      <c r="G822" s="252"/>
      <c r="H822" s="253"/>
      <c r="I822" s="31"/>
    </row>
    <row r="823" spans="3:9" ht="12" customHeight="1" x14ac:dyDescent="0.2">
      <c r="C823" s="13"/>
      <c r="D823" s="291"/>
      <c r="E823" s="254" t="str">
        <f t="shared" ref="E823:F831" si="133">E822</f>
        <v/>
      </c>
      <c r="F823" s="254" t="str">
        <f t="shared" si="133"/>
        <v/>
      </c>
      <c r="G823" s="255"/>
      <c r="H823" s="256"/>
      <c r="I823" s="31"/>
    </row>
    <row r="824" spans="3:9" ht="12" customHeight="1" x14ac:dyDescent="0.2">
      <c r="C824" s="13"/>
      <c r="D824" s="291"/>
      <c r="E824" s="254" t="str">
        <f t="shared" si="133"/>
        <v/>
      </c>
      <c r="F824" s="254" t="str">
        <f t="shared" si="133"/>
        <v/>
      </c>
      <c r="G824" s="255"/>
      <c r="H824" s="256"/>
      <c r="I824" s="31"/>
    </row>
    <row r="825" spans="3:9" ht="12" customHeight="1" x14ac:dyDescent="0.2">
      <c r="C825" s="13"/>
      <c r="D825" s="291"/>
      <c r="E825" s="254" t="str">
        <f t="shared" si="133"/>
        <v/>
      </c>
      <c r="F825" s="254" t="str">
        <f t="shared" si="133"/>
        <v/>
      </c>
      <c r="G825" s="255"/>
      <c r="H825" s="256"/>
      <c r="I825" s="31"/>
    </row>
    <row r="826" spans="3:9" ht="12" customHeight="1" x14ac:dyDescent="0.2">
      <c r="C826" s="13"/>
      <c r="D826" s="291"/>
      <c r="E826" s="254" t="str">
        <f t="shared" si="133"/>
        <v/>
      </c>
      <c r="F826" s="254" t="str">
        <f t="shared" si="133"/>
        <v/>
      </c>
      <c r="G826" s="255"/>
      <c r="H826" s="256"/>
      <c r="I826" s="31"/>
    </row>
    <row r="827" spans="3:9" ht="12" customHeight="1" x14ac:dyDescent="0.2">
      <c r="C827" s="13"/>
      <c r="D827" s="291"/>
      <c r="E827" s="254" t="str">
        <f t="shared" si="133"/>
        <v/>
      </c>
      <c r="F827" s="254" t="str">
        <f t="shared" si="133"/>
        <v/>
      </c>
      <c r="G827" s="255"/>
      <c r="H827" s="256"/>
      <c r="I827" s="31"/>
    </row>
    <row r="828" spans="3:9" ht="12" customHeight="1" x14ac:dyDescent="0.2">
      <c r="C828" s="13"/>
      <c r="D828" s="291"/>
      <c r="E828" s="254" t="str">
        <f t="shared" si="133"/>
        <v/>
      </c>
      <c r="F828" s="254" t="str">
        <f t="shared" si="133"/>
        <v/>
      </c>
      <c r="G828" s="255"/>
      <c r="H828" s="256"/>
      <c r="I828" s="31"/>
    </row>
    <row r="829" spans="3:9" ht="12" customHeight="1" x14ac:dyDescent="0.2">
      <c r="C829" s="13"/>
      <c r="D829" s="291"/>
      <c r="E829" s="254" t="str">
        <f t="shared" si="133"/>
        <v/>
      </c>
      <c r="F829" s="254" t="str">
        <f t="shared" si="133"/>
        <v/>
      </c>
      <c r="G829" s="255"/>
      <c r="H829" s="256"/>
      <c r="I829" s="31"/>
    </row>
    <row r="830" spans="3:9" ht="12" customHeight="1" x14ac:dyDescent="0.2">
      <c r="C830" s="13"/>
      <c r="D830" s="291"/>
      <c r="E830" s="254" t="str">
        <f t="shared" si="133"/>
        <v/>
      </c>
      <c r="F830" s="254" t="str">
        <f t="shared" si="133"/>
        <v/>
      </c>
      <c r="G830" s="255"/>
      <c r="H830" s="256"/>
      <c r="I830" s="31"/>
    </row>
    <row r="831" spans="3:9" ht="12" customHeight="1" x14ac:dyDescent="0.2">
      <c r="C831" s="13"/>
      <c r="D831" s="291"/>
      <c r="E831" s="254" t="str">
        <f t="shared" si="133"/>
        <v/>
      </c>
      <c r="F831" s="254" t="str">
        <f t="shared" si="133"/>
        <v/>
      </c>
      <c r="G831" s="255"/>
      <c r="H831" s="256"/>
      <c r="I831" s="31"/>
    </row>
    <row r="832" spans="3:9" ht="12" customHeight="1" x14ac:dyDescent="0.2">
      <c r="C832" s="13"/>
      <c r="D832" s="291">
        <v>133</v>
      </c>
      <c r="E832" s="250" t="str">
        <f>IF(OR(VLOOKUP(D832,'Services - NHC'!$D$10:$F$149,2,FALSE)="",VLOOKUP(D832,'Services - NHC'!$D$10:$F$149,2,FALSE)="[Enter service]"),"",VLOOKUP(D832,'Services - NHC'!$D$10:$F$149,2,FALSE))</f>
        <v/>
      </c>
      <c r="F832" s="251" t="str">
        <f>IF(OR(VLOOKUP(D832,'Services - NHC'!$D$10:$F$149,3,FALSE)="",VLOOKUP(D832,'Services - NHC'!$D$10:$F$149,3,FALSE)="[Select]"),"",VLOOKUP(D832,'Services - NHC'!$D$10:$F$149,3,FALSE))</f>
        <v/>
      </c>
      <c r="G832" s="252"/>
      <c r="H832" s="253"/>
      <c r="I832" s="31"/>
    </row>
    <row r="833" spans="3:9" ht="12" customHeight="1" x14ac:dyDescent="0.2">
      <c r="C833" s="13"/>
      <c r="D833" s="291"/>
      <c r="E833" s="254" t="str">
        <f t="shared" ref="E833:F841" si="134">E832</f>
        <v/>
      </c>
      <c r="F833" s="254" t="str">
        <f t="shared" si="134"/>
        <v/>
      </c>
      <c r="G833" s="255"/>
      <c r="H833" s="256"/>
      <c r="I833" s="31"/>
    </row>
    <row r="834" spans="3:9" ht="12" customHeight="1" x14ac:dyDescent="0.2">
      <c r="C834" s="13"/>
      <c r="D834" s="291"/>
      <c r="E834" s="254" t="str">
        <f t="shared" si="134"/>
        <v/>
      </c>
      <c r="F834" s="254" t="str">
        <f t="shared" si="134"/>
        <v/>
      </c>
      <c r="G834" s="255"/>
      <c r="H834" s="256"/>
      <c r="I834" s="31"/>
    </row>
    <row r="835" spans="3:9" ht="12" customHeight="1" x14ac:dyDescent="0.2">
      <c r="C835" s="13"/>
      <c r="D835" s="291"/>
      <c r="E835" s="254" t="str">
        <f t="shared" si="134"/>
        <v/>
      </c>
      <c r="F835" s="254" t="str">
        <f t="shared" si="134"/>
        <v/>
      </c>
      <c r="G835" s="255"/>
      <c r="H835" s="256"/>
      <c r="I835" s="31"/>
    </row>
    <row r="836" spans="3:9" ht="12" customHeight="1" x14ac:dyDescent="0.2">
      <c r="C836" s="13"/>
      <c r="D836" s="291"/>
      <c r="E836" s="254" t="str">
        <f t="shared" si="134"/>
        <v/>
      </c>
      <c r="F836" s="254" t="str">
        <f t="shared" si="134"/>
        <v/>
      </c>
      <c r="G836" s="255"/>
      <c r="H836" s="256"/>
      <c r="I836" s="31"/>
    </row>
    <row r="837" spans="3:9" ht="12" customHeight="1" x14ac:dyDescent="0.2">
      <c r="C837" s="13"/>
      <c r="D837" s="291"/>
      <c r="E837" s="254" t="str">
        <f t="shared" si="134"/>
        <v/>
      </c>
      <c r="F837" s="254" t="str">
        <f t="shared" si="134"/>
        <v/>
      </c>
      <c r="G837" s="255"/>
      <c r="H837" s="256"/>
      <c r="I837" s="31"/>
    </row>
    <row r="838" spans="3:9" ht="12" customHeight="1" x14ac:dyDescent="0.2">
      <c r="C838" s="13"/>
      <c r="D838" s="291"/>
      <c r="E838" s="254" t="str">
        <f t="shared" si="134"/>
        <v/>
      </c>
      <c r="F838" s="254" t="str">
        <f t="shared" si="134"/>
        <v/>
      </c>
      <c r="G838" s="255"/>
      <c r="H838" s="256"/>
      <c r="I838" s="31"/>
    </row>
    <row r="839" spans="3:9" ht="12" customHeight="1" x14ac:dyDescent="0.2">
      <c r="C839" s="13"/>
      <c r="D839" s="291"/>
      <c r="E839" s="254" t="str">
        <f t="shared" si="134"/>
        <v/>
      </c>
      <c r="F839" s="254" t="str">
        <f t="shared" si="134"/>
        <v/>
      </c>
      <c r="G839" s="255"/>
      <c r="H839" s="256"/>
      <c r="I839" s="31"/>
    </row>
    <row r="840" spans="3:9" ht="12" customHeight="1" x14ac:dyDescent="0.2">
      <c r="C840" s="13"/>
      <c r="D840" s="291"/>
      <c r="E840" s="254" t="str">
        <f t="shared" si="134"/>
        <v/>
      </c>
      <c r="F840" s="254" t="str">
        <f t="shared" si="134"/>
        <v/>
      </c>
      <c r="G840" s="255"/>
      <c r="H840" s="256"/>
      <c r="I840" s="31"/>
    </row>
    <row r="841" spans="3:9" ht="12" customHeight="1" x14ac:dyDescent="0.2">
      <c r="C841" s="13"/>
      <c r="D841" s="291"/>
      <c r="E841" s="254" t="str">
        <f t="shared" si="134"/>
        <v/>
      </c>
      <c r="F841" s="254" t="str">
        <f t="shared" si="134"/>
        <v/>
      </c>
      <c r="G841" s="255"/>
      <c r="H841" s="256"/>
      <c r="I841" s="31"/>
    </row>
    <row r="842" spans="3:9" ht="12" customHeight="1" x14ac:dyDescent="0.2">
      <c r="C842" s="13"/>
      <c r="D842" s="291">
        <v>134</v>
      </c>
      <c r="E842" s="250" t="str">
        <f>IF(OR(VLOOKUP(D842,'Services - NHC'!$D$10:$F$149,2,FALSE)="",VLOOKUP(D842,'Services - NHC'!$D$10:$F$149,2,FALSE)="[Enter service]"),"",VLOOKUP(D842,'Services - NHC'!$D$10:$F$149,2,FALSE))</f>
        <v/>
      </c>
      <c r="F842" s="251" t="str">
        <f>IF(OR(VLOOKUP(D842,'Services - NHC'!$D$10:$F$149,3,FALSE)="",VLOOKUP(D842,'Services - NHC'!$D$10:$F$149,3,FALSE)="[Select]"),"",VLOOKUP(D842,'Services - NHC'!$D$10:$F$149,3,FALSE))</f>
        <v/>
      </c>
      <c r="G842" s="252"/>
      <c r="H842" s="253"/>
      <c r="I842" s="31"/>
    </row>
    <row r="843" spans="3:9" ht="12" customHeight="1" x14ac:dyDescent="0.2">
      <c r="C843" s="13"/>
      <c r="D843" s="291"/>
      <c r="E843" s="254" t="str">
        <f t="shared" ref="E843:F851" si="135">E842</f>
        <v/>
      </c>
      <c r="F843" s="254" t="str">
        <f t="shared" si="135"/>
        <v/>
      </c>
      <c r="G843" s="255"/>
      <c r="H843" s="256"/>
      <c r="I843" s="31"/>
    </row>
    <row r="844" spans="3:9" ht="12" customHeight="1" x14ac:dyDescent="0.2">
      <c r="C844" s="13"/>
      <c r="D844" s="291"/>
      <c r="E844" s="254" t="str">
        <f t="shared" si="135"/>
        <v/>
      </c>
      <c r="F844" s="254" t="str">
        <f t="shared" si="135"/>
        <v/>
      </c>
      <c r="G844" s="255"/>
      <c r="H844" s="256"/>
      <c r="I844" s="31"/>
    </row>
    <row r="845" spans="3:9" ht="12" customHeight="1" x14ac:dyDescent="0.2">
      <c r="C845" s="13"/>
      <c r="D845" s="291"/>
      <c r="E845" s="254" t="str">
        <f t="shared" si="135"/>
        <v/>
      </c>
      <c r="F845" s="254" t="str">
        <f t="shared" si="135"/>
        <v/>
      </c>
      <c r="G845" s="255"/>
      <c r="H845" s="256"/>
      <c r="I845" s="31"/>
    </row>
    <row r="846" spans="3:9" ht="12" customHeight="1" x14ac:dyDescent="0.2">
      <c r="C846" s="13"/>
      <c r="D846" s="291"/>
      <c r="E846" s="254" t="str">
        <f t="shared" si="135"/>
        <v/>
      </c>
      <c r="F846" s="254" t="str">
        <f t="shared" si="135"/>
        <v/>
      </c>
      <c r="G846" s="255"/>
      <c r="H846" s="256"/>
      <c r="I846" s="31"/>
    </row>
    <row r="847" spans="3:9" ht="12" customHeight="1" x14ac:dyDescent="0.2">
      <c r="C847" s="13"/>
      <c r="D847" s="291"/>
      <c r="E847" s="254" t="str">
        <f t="shared" si="135"/>
        <v/>
      </c>
      <c r="F847" s="254" t="str">
        <f t="shared" si="135"/>
        <v/>
      </c>
      <c r="G847" s="255"/>
      <c r="H847" s="256"/>
      <c r="I847" s="31"/>
    </row>
    <row r="848" spans="3:9" ht="12" customHeight="1" x14ac:dyDescent="0.2">
      <c r="C848" s="13"/>
      <c r="D848" s="291"/>
      <c r="E848" s="254" t="str">
        <f t="shared" si="135"/>
        <v/>
      </c>
      <c r="F848" s="254" t="str">
        <f t="shared" si="135"/>
        <v/>
      </c>
      <c r="G848" s="255"/>
      <c r="H848" s="256"/>
      <c r="I848" s="31"/>
    </row>
    <row r="849" spans="3:9" ht="12" customHeight="1" x14ac:dyDescent="0.2">
      <c r="C849" s="13"/>
      <c r="D849" s="291"/>
      <c r="E849" s="254" t="str">
        <f t="shared" si="135"/>
        <v/>
      </c>
      <c r="F849" s="254" t="str">
        <f t="shared" si="135"/>
        <v/>
      </c>
      <c r="G849" s="255"/>
      <c r="H849" s="256"/>
      <c r="I849" s="31"/>
    </row>
    <row r="850" spans="3:9" ht="12" customHeight="1" x14ac:dyDescent="0.2">
      <c r="C850" s="13"/>
      <c r="D850" s="291"/>
      <c r="E850" s="254" t="str">
        <f t="shared" si="135"/>
        <v/>
      </c>
      <c r="F850" s="254" t="str">
        <f t="shared" si="135"/>
        <v/>
      </c>
      <c r="G850" s="255"/>
      <c r="H850" s="256"/>
      <c r="I850" s="31"/>
    </row>
    <row r="851" spans="3:9" ht="12" customHeight="1" x14ac:dyDescent="0.2">
      <c r="C851" s="13"/>
      <c r="D851" s="291"/>
      <c r="E851" s="254" t="str">
        <f t="shared" si="135"/>
        <v/>
      </c>
      <c r="F851" s="254" t="str">
        <f t="shared" si="135"/>
        <v/>
      </c>
      <c r="G851" s="255"/>
      <c r="H851" s="256"/>
      <c r="I851" s="31"/>
    </row>
    <row r="852" spans="3:9" ht="12" customHeight="1" x14ac:dyDescent="0.2">
      <c r="C852" s="13"/>
      <c r="D852" s="291">
        <v>135</v>
      </c>
      <c r="E852" s="250" t="str">
        <f>IF(OR(VLOOKUP(D852,'Services - NHC'!$D$10:$F$149,2,FALSE)="",VLOOKUP(D852,'Services - NHC'!$D$10:$F$149,2,FALSE)="[Enter service]"),"",VLOOKUP(D852,'Services - NHC'!$D$10:$F$149,2,FALSE))</f>
        <v/>
      </c>
      <c r="F852" s="251" t="str">
        <f>IF(OR(VLOOKUP(D852,'Services - NHC'!$D$10:$F$149,3,FALSE)="",VLOOKUP(D852,'Services - NHC'!$D$10:$F$149,3,FALSE)="[Select]"),"",VLOOKUP(D852,'Services - NHC'!$D$10:$F$149,3,FALSE))</f>
        <v/>
      </c>
      <c r="G852" s="252"/>
      <c r="H852" s="253"/>
      <c r="I852" s="31"/>
    </row>
    <row r="853" spans="3:9" ht="12" customHeight="1" x14ac:dyDescent="0.2">
      <c r="C853" s="13"/>
      <c r="D853" s="291"/>
      <c r="E853" s="254" t="str">
        <f t="shared" ref="E853:F861" si="136">E852</f>
        <v/>
      </c>
      <c r="F853" s="254" t="str">
        <f t="shared" si="136"/>
        <v/>
      </c>
      <c r="G853" s="255"/>
      <c r="H853" s="256"/>
      <c r="I853" s="31"/>
    </row>
    <row r="854" spans="3:9" ht="12" customHeight="1" x14ac:dyDescent="0.2">
      <c r="C854" s="13"/>
      <c r="D854" s="291"/>
      <c r="E854" s="254" t="str">
        <f t="shared" si="136"/>
        <v/>
      </c>
      <c r="F854" s="254" t="str">
        <f t="shared" si="136"/>
        <v/>
      </c>
      <c r="G854" s="255"/>
      <c r="H854" s="256"/>
      <c r="I854" s="31"/>
    </row>
    <row r="855" spans="3:9" ht="12" customHeight="1" x14ac:dyDescent="0.2">
      <c r="C855" s="13"/>
      <c r="D855" s="291"/>
      <c r="E855" s="254" t="str">
        <f t="shared" si="136"/>
        <v/>
      </c>
      <c r="F855" s="254" t="str">
        <f t="shared" si="136"/>
        <v/>
      </c>
      <c r="G855" s="255"/>
      <c r="H855" s="256"/>
      <c r="I855" s="31"/>
    </row>
    <row r="856" spans="3:9" ht="12" customHeight="1" x14ac:dyDescent="0.2">
      <c r="C856" s="13"/>
      <c r="D856" s="291"/>
      <c r="E856" s="254" t="str">
        <f t="shared" si="136"/>
        <v/>
      </c>
      <c r="F856" s="254" t="str">
        <f t="shared" si="136"/>
        <v/>
      </c>
      <c r="G856" s="255"/>
      <c r="H856" s="256"/>
      <c r="I856" s="31"/>
    </row>
    <row r="857" spans="3:9" ht="12" customHeight="1" x14ac:dyDescent="0.2">
      <c r="C857" s="13"/>
      <c r="D857" s="291"/>
      <c r="E857" s="254" t="str">
        <f t="shared" si="136"/>
        <v/>
      </c>
      <c r="F857" s="254" t="str">
        <f t="shared" si="136"/>
        <v/>
      </c>
      <c r="G857" s="255"/>
      <c r="H857" s="256"/>
      <c r="I857" s="31"/>
    </row>
    <row r="858" spans="3:9" ht="12" customHeight="1" x14ac:dyDescent="0.2">
      <c r="C858" s="13"/>
      <c r="D858" s="291"/>
      <c r="E858" s="254" t="str">
        <f t="shared" si="136"/>
        <v/>
      </c>
      <c r="F858" s="254" t="str">
        <f t="shared" si="136"/>
        <v/>
      </c>
      <c r="G858" s="255"/>
      <c r="H858" s="256"/>
      <c r="I858" s="31"/>
    </row>
    <row r="859" spans="3:9" ht="12" customHeight="1" x14ac:dyDescent="0.2">
      <c r="C859" s="13"/>
      <c r="D859" s="291"/>
      <c r="E859" s="254" t="str">
        <f t="shared" si="136"/>
        <v/>
      </c>
      <c r="F859" s="254" t="str">
        <f t="shared" si="136"/>
        <v/>
      </c>
      <c r="G859" s="255"/>
      <c r="H859" s="256"/>
      <c r="I859" s="31"/>
    </row>
    <row r="860" spans="3:9" ht="12" customHeight="1" x14ac:dyDescent="0.2">
      <c r="C860" s="13"/>
      <c r="D860" s="291"/>
      <c r="E860" s="254" t="str">
        <f t="shared" si="136"/>
        <v/>
      </c>
      <c r="F860" s="254" t="str">
        <f t="shared" si="136"/>
        <v/>
      </c>
      <c r="G860" s="255"/>
      <c r="H860" s="256"/>
      <c r="I860" s="31"/>
    </row>
    <row r="861" spans="3:9" ht="12" customHeight="1" x14ac:dyDescent="0.2">
      <c r="C861" s="13"/>
      <c r="D861" s="291"/>
      <c r="E861" s="254" t="str">
        <f t="shared" si="136"/>
        <v/>
      </c>
      <c r="F861" s="254" t="str">
        <f t="shared" si="136"/>
        <v/>
      </c>
      <c r="G861" s="255"/>
      <c r="H861" s="256"/>
      <c r="I861" s="31"/>
    </row>
    <row r="862" spans="3:9" ht="12" customHeight="1" x14ac:dyDescent="0.2">
      <c r="C862" s="13"/>
      <c r="D862" s="291">
        <v>136</v>
      </c>
      <c r="E862" s="250" t="str">
        <f>IF(OR(VLOOKUP(D862,'Services - NHC'!$D$10:$F$149,2,FALSE)="",VLOOKUP(D862,'Services - NHC'!$D$10:$F$149,2,FALSE)="[Enter service]"),"",VLOOKUP(D862,'Services - NHC'!$D$10:$F$149,2,FALSE))</f>
        <v/>
      </c>
      <c r="F862" s="251" t="str">
        <f>IF(OR(VLOOKUP(D862,'Services - NHC'!$D$10:$F$149,3,FALSE)="",VLOOKUP(D862,'Services - NHC'!$D$10:$F$149,3,FALSE)="[Select]"),"",VLOOKUP(D862,'Services - NHC'!$D$10:$F$149,3,FALSE))</f>
        <v/>
      </c>
      <c r="G862" s="252"/>
      <c r="H862" s="253"/>
      <c r="I862" s="31"/>
    </row>
    <row r="863" spans="3:9" ht="12" customHeight="1" x14ac:dyDescent="0.2">
      <c r="C863" s="13"/>
      <c r="D863" s="291"/>
      <c r="E863" s="254" t="str">
        <f t="shared" ref="E863:F871" si="137">E862</f>
        <v/>
      </c>
      <c r="F863" s="254" t="str">
        <f t="shared" si="137"/>
        <v/>
      </c>
      <c r="G863" s="255"/>
      <c r="H863" s="256"/>
      <c r="I863" s="31"/>
    </row>
    <row r="864" spans="3:9" ht="12" customHeight="1" x14ac:dyDescent="0.2">
      <c r="C864" s="13"/>
      <c r="D864" s="291"/>
      <c r="E864" s="254" t="str">
        <f t="shared" si="137"/>
        <v/>
      </c>
      <c r="F864" s="254" t="str">
        <f t="shared" si="137"/>
        <v/>
      </c>
      <c r="G864" s="255"/>
      <c r="H864" s="256"/>
      <c r="I864" s="31"/>
    </row>
    <row r="865" spans="3:9" ht="12" customHeight="1" x14ac:dyDescent="0.2">
      <c r="C865" s="13"/>
      <c r="D865" s="291"/>
      <c r="E865" s="254" t="str">
        <f t="shared" si="137"/>
        <v/>
      </c>
      <c r="F865" s="254" t="str">
        <f t="shared" si="137"/>
        <v/>
      </c>
      <c r="G865" s="255"/>
      <c r="H865" s="256"/>
      <c r="I865" s="31"/>
    </row>
    <row r="866" spans="3:9" ht="12" customHeight="1" x14ac:dyDescent="0.2">
      <c r="C866" s="13"/>
      <c r="D866" s="291"/>
      <c r="E866" s="254" t="str">
        <f t="shared" si="137"/>
        <v/>
      </c>
      <c r="F866" s="254" t="str">
        <f t="shared" si="137"/>
        <v/>
      </c>
      <c r="G866" s="255"/>
      <c r="H866" s="256"/>
      <c r="I866" s="31"/>
    </row>
    <row r="867" spans="3:9" ht="12" customHeight="1" x14ac:dyDescent="0.2">
      <c r="C867" s="13"/>
      <c r="D867" s="291"/>
      <c r="E867" s="254" t="str">
        <f t="shared" si="137"/>
        <v/>
      </c>
      <c r="F867" s="254" t="str">
        <f t="shared" si="137"/>
        <v/>
      </c>
      <c r="G867" s="255"/>
      <c r="H867" s="256"/>
      <c r="I867" s="31"/>
    </row>
    <row r="868" spans="3:9" ht="12" customHeight="1" x14ac:dyDescent="0.2">
      <c r="C868" s="13"/>
      <c r="D868" s="291"/>
      <c r="E868" s="254" t="str">
        <f t="shared" si="137"/>
        <v/>
      </c>
      <c r="F868" s="254" t="str">
        <f t="shared" si="137"/>
        <v/>
      </c>
      <c r="G868" s="255"/>
      <c r="H868" s="256"/>
      <c r="I868" s="31"/>
    </row>
    <row r="869" spans="3:9" ht="12" customHeight="1" x14ac:dyDescent="0.2">
      <c r="C869" s="13"/>
      <c r="D869" s="291"/>
      <c r="E869" s="254" t="str">
        <f t="shared" si="137"/>
        <v/>
      </c>
      <c r="F869" s="254" t="str">
        <f t="shared" si="137"/>
        <v/>
      </c>
      <c r="G869" s="255"/>
      <c r="H869" s="256"/>
      <c r="I869" s="31"/>
    </row>
    <row r="870" spans="3:9" ht="12" customHeight="1" x14ac:dyDescent="0.2">
      <c r="C870" s="13"/>
      <c r="D870" s="291"/>
      <c r="E870" s="254" t="str">
        <f t="shared" si="137"/>
        <v/>
      </c>
      <c r="F870" s="254" t="str">
        <f t="shared" si="137"/>
        <v/>
      </c>
      <c r="G870" s="255"/>
      <c r="H870" s="256"/>
      <c r="I870" s="31"/>
    </row>
    <row r="871" spans="3:9" ht="12" customHeight="1" x14ac:dyDescent="0.2">
      <c r="C871" s="13"/>
      <c r="D871" s="291"/>
      <c r="E871" s="254" t="str">
        <f t="shared" si="137"/>
        <v/>
      </c>
      <c r="F871" s="254" t="str">
        <f t="shared" si="137"/>
        <v/>
      </c>
      <c r="G871" s="255"/>
      <c r="H871" s="256"/>
      <c r="I871" s="31"/>
    </row>
    <row r="872" spans="3:9" ht="12" customHeight="1" x14ac:dyDescent="0.2">
      <c r="C872" s="13"/>
      <c r="D872" s="291">
        <v>137</v>
      </c>
      <c r="E872" s="250" t="str">
        <f>IF(OR(VLOOKUP(D872,'Services - NHC'!$D$10:$F$149,2,FALSE)="",VLOOKUP(D872,'Services - NHC'!$D$10:$F$149,2,FALSE)="[Enter service]"),"",VLOOKUP(D872,'Services - NHC'!$D$10:$F$149,2,FALSE))</f>
        <v/>
      </c>
      <c r="F872" s="251" t="str">
        <f>IF(OR(VLOOKUP(D872,'Services - NHC'!$D$10:$F$149,3,FALSE)="",VLOOKUP(D872,'Services - NHC'!$D$10:$F$149,3,FALSE)="[Select]"),"",VLOOKUP(D872,'Services - NHC'!$D$10:$F$149,3,FALSE))</f>
        <v/>
      </c>
      <c r="G872" s="252"/>
      <c r="H872" s="253"/>
      <c r="I872" s="31"/>
    </row>
    <row r="873" spans="3:9" ht="12" customHeight="1" x14ac:dyDescent="0.2">
      <c r="C873" s="13"/>
      <c r="D873" s="291"/>
      <c r="E873" s="254" t="str">
        <f t="shared" ref="E873:F881" si="138">E872</f>
        <v/>
      </c>
      <c r="F873" s="254" t="str">
        <f t="shared" si="138"/>
        <v/>
      </c>
      <c r="G873" s="255"/>
      <c r="H873" s="256"/>
      <c r="I873" s="31"/>
    </row>
    <row r="874" spans="3:9" ht="12" customHeight="1" x14ac:dyDescent="0.2">
      <c r="C874" s="13"/>
      <c r="D874" s="291"/>
      <c r="E874" s="254" t="str">
        <f t="shared" si="138"/>
        <v/>
      </c>
      <c r="F874" s="254" t="str">
        <f t="shared" si="138"/>
        <v/>
      </c>
      <c r="G874" s="255"/>
      <c r="H874" s="256"/>
      <c r="I874" s="31"/>
    </row>
    <row r="875" spans="3:9" ht="12" customHeight="1" x14ac:dyDescent="0.2">
      <c r="C875" s="13"/>
      <c r="D875" s="291"/>
      <c r="E875" s="254" t="str">
        <f t="shared" si="138"/>
        <v/>
      </c>
      <c r="F875" s="254" t="str">
        <f t="shared" si="138"/>
        <v/>
      </c>
      <c r="G875" s="255"/>
      <c r="H875" s="256"/>
      <c r="I875" s="31"/>
    </row>
    <row r="876" spans="3:9" ht="12" customHeight="1" x14ac:dyDescent="0.2">
      <c r="C876" s="13"/>
      <c r="D876" s="291"/>
      <c r="E876" s="254" t="str">
        <f t="shared" si="138"/>
        <v/>
      </c>
      <c r="F876" s="254" t="str">
        <f t="shared" si="138"/>
        <v/>
      </c>
      <c r="G876" s="255"/>
      <c r="H876" s="256"/>
      <c r="I876" s="31"/>
    </row>
    <row r="877" spans="3:9" ht="12" customHeight="1" x14ac:dyDescent="0.2">
      <c r="C877" s="13"/>
      <c r="D877" s="291"/>
      <c r="E877" s="254" t="str">
        <f t="shared" si="138"/>
        <v/>
      </c>
      <c r="F877" s="254" t="str">
        <f t="shared" si="138"/>
        <v/>
      </c>
      <c r="G877" s="255"/>
      <c r="H877" s="256"/>
      <c r="I877" s="31"/>
    </row>
    <row r="878" spans="3:9" ht="12" customHeight="1" x14ac:dyDescent="0.2">
      <c r="C878" s="13"/>
      <c r="D878" s="291"/>
      <c r="E878" s="254" t="str">
        <f t="shared" si="138"/>
        <v/>
      </c>
      <c r="F878" s="254" t="str">
        <f t="shared" si="138"/>
        <v/>
      </c>
      <c r="G878" s="255"/>
      <c r="H878" s="256"/>
      <c r="I878" s="31"/>
    </row>
    <row r="879" spans="3:9" ht="12" customHeight="1" x14ac:dyDescent="0.2">
      <c r="C879" s="13"/>
      <c r="D879" s="291"/>
      <c r="E879" s="254" t="str">
        <f t="shared" si="138"/>
        <v/>
      </c>
      <c r="F879" s="254" t="str">
        <f t="shared" si="138"/>
        <v/>
      </c>
      <c r="G879" s="255"/>
      <c r="H879" s="256"/>
      <c r="I879" s="31"/>
    </row>
    <row r="880" spans="3:9" ht="12" customHeight="1" x14ac:dyDescent="0.2">
      <c r="C880" s="13"/>
      <c r="D880" s="291"/>
      <c r="E880" s="254" t="str">
        <f t="shared" si="138"/>
        <v/>
      </c>
      <c r="F880" s="254" t="str">
        <f t="shared" si="138"/>
        <v/>
      </c>
      <c r="G880" s="255"/>
      <c r="H880" s="256"/>
      <c r="I880" s="31"/>
    </row>
    <row r="881" spans="3:9" ht="12" customHeight="1" x14ac:dyDescent="0.2">
      <c r="C881" s="13"/>
      <c r="D881" s="291"/>
      <c r="E881" s="254" t="str">
        <f t="shared" si="138"/>
        <v/>
      </c>
      <c r="F881" s="254" t="str">
        <f t="shared" si="138"/>
        <v/>
      </c>
      <c r="G881" s="255"/>
      <c r="H881" s="256"/>
      <c r="I881" s="31"/>
    </row>
    <row r="882" spans="3:9" ht="12" customHeight="1" x14ac:dyDescent="0.2">
      <c r="C882" s="13"/>
      <c r="D882" s="291">
        <v>138</v>
      </c>
      <c r="E882" s="250" t="str">
        <f>IF(OR(VLOOKUP(D882,'Services - NHC'!$D$10:$F$149,2,FALSE)="",VLOOKUP(D882,'Services - NHC'!$D$10:$F$149,2,FALSE)="[Enter service]"),"",VLOOKUP(D882,'Services - NHC'!$D$10:$F$149,2,FALSE))</f>
        <v/>
      </c>
      <c r="F882" s="251" t="str">
        <f>IF(OR(VLOOKUP(D882,'Services - NHC'!$D$10:$F$149,3,FALSE)="",VLOOKUP(D882,'Services - NHC'!$D$10:$F$149,3,FALSE)="[Select]"),"",VLOOKUP(D882,'Services - NHC'!$D$10:$F$149,3,FALSE))</f>
        <v/>
      </c>
      <c r="G882" s="252"/>
      <c r="H882" s="253"/>
      <c r="I882" s="31"/>
    </row>
    <row r="883" spans="3:9" ht="12" customHeight="1" x14ac:dyDescent="0.2">
      <c r="C883" s="13"/>
      <c r="D883" s="291"/>
      <c r="E883" s="254" t="str">
        <f t="shared" ref="E883:F891" si="139">E882</f>
        <v/>
      </c>
      <c r="F883" s="254" t="str">
        <f t="shared" si="139"/>
        <v/>
      </c>
      <c r="G883" s="255"/>
      <c r="H883" s="256"/>
      <c r="I883" s="31"/>
    </row>
    <row r="884" spans="3:9" ht="12" customHeight="1" x14ac:dyDescent="0.2">
      <c r="C884" s="13"/>
      <c r="D884" s="291"/>
      <c r="E884" s="254" t="str">
        <f t="shared" si="139"/>
        <v/>
      </c>
      <c r="F884" s="254" t="str">
        <f t="shared" si="139"/>
        <v/>
      </c>
      <c r="G884" s="255"/>
      <c r="H884" s="256"/>
      <c r="I884" s="31"/>
    </row>
    <row r="885" spans="3:9" ht="12" customHeight="1" x14ac:dyDescent="0.2">
      <c r="C885" s="13"/>
      <c r="D885" s="291"/>
      <c r="E885" s="254" t="str">
        <f t="shared" si="139"/>
        <v/>
      </c>
      <c r="F885" s="254" t="str">
        <f t="shared" si="139"/>
        <v/>
      </c>
      <c r="G885" s="255"/>
      <c r="H885" s="256"/>
      <c r="I885" s="31"/>
    </row>
    <row r="886" spans="3:9" ht="12" customHeight="1" x14ac:dyDescent="0.2">
      <c r="C886" s="13"/>
      <c r="D886" s="291"/>
      <c r="E886" s="254" t="str">
        <f t="shared" si="139"/>
        <v/>
      </c>
      <c r="F886" s="254" t="str">
        <f t="shared" si="139"/>
        <v/>
      </c>
      <c r="G886" s="255"/>
      <c r="H886" s="256"/>
      <c r="I886" s="31"/>
    </row>
    <row r="887" spans="3:9" ht="12" customHeight="1" x14ac:dyDescent="0.2">
      <c r="C887" s="13"/>
      <c r="D887" s="291"/>
      <c r="E887" s="254" t="str">
        <f t="shared" si="139"/>
        <v/>
      </c>
      <c r="F887" s="254" t="str">
        <f t="shared" si="139"/>
        <v/>
      </c>
      <c r="G887" s="255"/>
      <c r="H887" s="256"/>
      <c r="I887" s="31"/>
    </row>
    <row r="888" spans="3:9" ht="12" customHeight="1" x14ac:dyDescent="0.2">
      <c r="C888" s="13"/>
      <c r="D888" s="291"/>
      <c r="E888" s="254" t="str">
        <f t="shared" si="139"/>
        <v/>
      </c>
      <c r="F888" s="254" t="str">
        <f t="shared" si="139"/>
        <v/>
      </c>
      <c r="G888" s="255"/>
      <c r="H888" s="256"/>
      <c r="I888" s="31"/>
    </row>
    <row r="889" spans="3:9" ht="12" customHeight="1" x14ac:dyDescent="0.2">
      <c r="C889" s="13"/>
      <c r="D889" s="291"/>
      <c r="E889" s="254" t="str">
        <f t="shared" si="139"/>
        <v/>
      </c>
      <c r="F889" s="254" t="str">
        <f t="shared" si="139"/>
        <v/>
      </c>
      <c r="G889" s="255"/>
      <c r="H889" s="256"/>
      <c r="I889" s="31"/>
    </row>
    <row r="890" spans="3:9" ht="12" customHeight="1" x14ac:dyDescent="0.2">
      <c r="C890" s="13"/>
      <c r="D890" s="291"/>
      <c r="E890" s="254" t="str">
        <f t="shared" si="139"/>
        <v/>
      </c>
      <c r="F890" s="254" t="str">
        <f t="shared" si="139"/>
        <v/>
      </c>
      <c r="G890" s="255"/>
      <c r="H890" s="256"/>
      <c r="I890" s="31"/>
    </row>
    <row r="891" spans="3:9" ht="12" customHeight="1" x14ac:dyDescent="0.2">
      <c r="C891" s="13"/>
      <c r="D891" s="291"/>
      <c r="E891" s="254" t="str">
        <f t="shared" si="139"/>
        <v/>
      </c>
      <c r="F891" s="254" t="str">
        <f t="shared" si="139"/>
        <v/>
      </c>
      <c r="G891" s="255"/>
      <c r="H891" s="256"/>
      <c r="I891" s="31"/>
    </row>
    <row r="892" spans="3:9" ht="12" customHeight="1" x14ac:dyDescent="0.2">
      <c r="C892" s="13"/>
      <c r="D892" s="291">
        <v>139</v>
      </c>
      <c r="E892" s="250" t="str">
        <f>IF(OR(VLOOKUP(D892,'Services - NHC'!$D$10:$F$149,2,FALSE)="",VLOOKUP(D892,'Services - NHC'!$D$10:$F$149,2,FALSE)="[Enter service]"),"",VLOOKUP(D892,'Services - NHC'!$D$10:$F$149,2,FALSE))</f>
        <v/>
      </c>
      <c r="F892" s="251" t="str">
        <f>IF(OR(VLOOKUP(D892,'Services - NHC'!$D$10:$F$149,3,FALSE)="",VLOOKUP(D892,'Services - NHC'!$D$10:$F$149,3,FALSE)="[Select]"),"",VLOOKUP(D892,'Services - NHC'!$D$10:$F$149,3,FALSE))</f>
        <v/>
      </c>
      <c r="G892" s="252"/>
      <c r="H892" s="253"/>
      <c r="I892" s="31"/>
    </row>
    <row r="893" spans="3:9" ht="12" customHeight="1" x14ac:dyDescent="0.2">
      <c r="C893" s="13"/>
      <c r="D893" s="291"/>
      <c r="E893" s="254" t="str">
        <f t="shared" ref="E893:F901" si="140">E892</f>
        <v/>
      </c>
      <c r="F893" s="254" t="str">
        <f t="shared" si="140"/>
        <v/>
      </c>
      <c r="G893" s="255"/>
      <c r="H893" s="256"/>
      <c r="I893" s="31"/>
    </row>
    <row r="894" spans="3:9" ht="12" customHeight="1" x14ac:dyDescent="0.2">
      <c r="C894" s="13"/>
      <c r="D894" s="291"/>
      <c r="E894" s="254" t="str">
        <f t="shared" si="140"/>
        <v/>
      </c>
      <c r="F894" s="254" t="str">
        <f t="shared" si="140"/>
        <v/>
      </c>
      <c r="G894" s="255"/>
      <c r="H894" s="256"/>
      <c r="I894" s="31"/>
    </row>
    <row r="895" spans="3:9" ht="12" customHeight="1" x14ac:dyDescent="0.2">
      <c r="C895" s="13"/>
      <c r="D895" s="291"/>
      <c r="E895" s="254" t="str">
        <f t="shared" si="140"/>
        <v/>
      </c>
      <c r="F895" s="254" t="str">
        <f t="shared" si="140"/>
        <v/>
      </c>
      <c r="G895" s="255"/>
      <c r="H895" s="256"/>
      <c r="I895" s="31"/>
    </row>
    <row r="896" spans="3:9" ht="12" customHeight="1" x14ac:dyDescent="0.2">
      <c r="C896" s="13"/>
      <c r="D896" s="291"/>
      <c r="E896" s="254" t="str">
        <f t="shared" si="140"/>
        <v/>
      </c>
      <c r="F896" s="254" t="str">
        <f t="shared" si="140"/>
        <v/>
      </c>
      <c r="G896" s="255"/>
      <c r="H896" s="256"/>
      <c r="I896" s="31"/>
    </row>
    <row r="897" spans="3:9" ht="12" customHeight="1" x14ac:dyDescent="0.2">
      <c r="C897" s="13"/>
      <c r="D897" s="291"/>
      <c r="E897" s="254" t="str">
        <f t="shared" si="140"/>
        <v/>
      </c>
      <c r="F897" s="254" t="str">
        <f t="shared" si="140"/>
        <v/>
      </c>
      <c r="G897" s="255"/>
      <c r="H897" s="256"/>
      <c r="I897" s="31"/>
    </row>
    <row r="898" spans="3:9" ht="12" customHeight="1" x14ac:dyDescent="0.2">
      <c r="C898" s="13"/>
      <c r="D898" s="291"/>
      <c r="E898" s="254" t="str">
        <f t="shared" si="140"/>
        <v/>
      </c>
      <c r="F898" s="254" t="str">
        <f t="shared" si="140"/>
        <v/>
      </c>
      <c r="G898" s="255"/>
      <c r="H898" s="256"/>
      <c r="I898" s="31"/>
    </row>
    <row r="899" spans="3:9" ht="12" customHeight="1" x14ac:dyDescent="0.2">
      <c r="C899" s="13"/>
      <c r="D899" s="291"/>
      <c r="E899" s="254" t="str">
        <f t="shared" si="140"/>
        <v/>
      </c>
      <c r="F899" s="254" t="str">
        <f t="shared" si="140"/>
        <v/>
      </c>
      <c r="G899" s="255"/>
      <c r="H899" s="256"/>
      <c r="I899" s="31"/>
    </row>
    <row r="900" spans="3:9" ht="12" customHeight="1" x14ac:dyDescent="0.2">
      <c r="C900" s="13"/>
      <c r="D900" s="291"/>
      <c r="E900" s="254" t="str">
        <f t="shared" si="140"/>
        <v/>
      </c>
      <c r="F900" s="254" t="str">
        <f t="shared" si="140"/>
        <v/>
      </c>
      <c r="G900" s="255"/>
      <c r="H900" s="256"/>
      <c r="I900" s="31"/>
    </row>
    <row r="901" spans="3:9" ht="12" customHeight="1" x14ac:dyDescent="0.2">
      <c r="C901" s="13"/>
      <c r="D901" s="291"/>
      <c r="E901" s="254" t="str">
        <f t="shared" si="140"/>
        <v/>
      </c>
      <c r="F901" s="254" t="str">
        <f t="shared" si="140"/>
        <v/>
      </c>
      <c r="G901" s="255"/>
      <c r="H901" s="256"/>
      <c r="I901" s="31"/>
    </row>
    <row r="902" spans="3:9" ht="12" customHeight="1" x14ac:dyDescent="0.2">
      <c r="C902" s="13"/>
      <c r="D902" s="290">
        <v>140</v>
      </c>
      <c r="E902" s="250" t="str">
        <f>IF(OR(VLOOKUP(D902,'Services - NHC'!$D$10:$F$149,2,FALSE)="",VLOOKUP(D902,'Services - NHC'!$D$10:$F$149,2,FALSE)="[Enter service]"),"",VLOOKUP(D902,'Services - NHC'!$D$10:$F$149,2,FALSE))</f>
        <v/>
      </c>
      <c r="F902" s="251" t="str">
        <f>IF(OR(VLOOKUP(D902,'Services - NHC'!$D$10:$F$149,3,FALSE)="",VLOOKUP(D902,'Services - NHC'!$D$10:$F$149,3,FALSE)="[Select]"),"",VLOOKUP(D902,'Services - NHC'!$D$10:$F$149,3,FALSE))</f>
        <v/>
      </c>
      <c r="G902" s="252"/>
      <c r="H902" s="253"/>
      <c r="I902" s="31"/>
    </row>
    <row r="903" spans="3:9" ht="12" customHeight="1" x14ac:dyDescent="0.2">
      <c r="C903" s="13"/>
      <c r="D903" s="290"/>
      <c r="E903" s="254" t="str">
        <f t="shared" ref="E903:F911" si="141">E902</f>
        <v/>
      </c>
      <c r="F903" s="254" t="str">
        <f t="shared" si="141"/>
        <v/>
      </c>
      <c r="G903" s="255"/>
      <c r="H903" s="256"/>
      <c r="I903" s="31"/>
    </row>
    <row r="904" spans="3:9" ht="12" customHeight="1" x14ac:dyDescent="0.2">
      <c r="C904" s="13"/>
      <c r="D904" s="290"/>
      <c r="E904" s="254" t="str">
        <f t="shared" si="141"/>
        <v/>
      </c>
      <c r="F904" s="254" t="str">
        <f t="shared" si="141"/>
        <v/>
      </c>
      <c r="G904" s="255"/>
      <c r="H904" s="256"/>
      <c r="I904" s="31"/>
    </row>
    <row r="905" spans="3:9" ht="12" customHeight="1" x14ac:dyDescent="0.2">
      <c r="C905" s="13"/>
      <c r="D905" s="290"/>
      <c r="E905" s="254" t="str">
        <f t="shared" si="141"/>
        <v/>
      </c>
      <c r="F905" s="254" t="str">
        <f t="shared" si="141"/>
        <v/>
      </c>
      <c r="G905" s="255"/>
      <c r="H905" s="256"/>
      <c r="I905" s="31"/>
    </row>
    <row r="906" spans="3:9" ht="12" customHeight="1" x14ac:dyDescent="0.2">
      <c r="C906" s="13"/>
      <c r="D906" s="290"/>
      <c r="E906" s="254" t="str">
        <f t="shared" si="141"/>
        <v/>
      </c>
      <c r="F906" s="254" t="str">
        <f t="shared" si="141"/>
        <v/>
      </c>
      <c r="G906" s="255"/>
      <c r="H906" s="256"/>
      <c r="I906" s="31"/>
    </row>
    <row r="907" spans="3:9" ht="12" customHeight="1" x14ac:dyDescent="0.2">
      <c r="C907" s="13"/>
      <c r="D907" s="290"/>
      <c r="E907" s="254" t="str">
        <f t="shared" si="141"/>
        <v/>
      </c>
      <c r="F907" s="254" t="str">
        <f t="shared" si="141"/>
        <v/>
      </c>
      <c r="G907" s="255"/>
      <c r="H907" s="256"/>
      <c r="I907" s="31"/>
    </row>
    <row r="908" spans="3:9" ht="12" customHeight="1" x14ac:dyDescent="0.2">
      <c r="C908" s="13"/>
      <c r="D908" s="290"/>
      <c r="E908" s="254" t="str">
        <f t="shared" si="141"/>
        <v/>
      </c>
      <c r="F908" s="254" t="str">
        <f t="shared" si="141"/>
        <v/>
      </c>
      <c r="G908" s="255"/>
      <c r="H908" s="256"/>
      <c r="I908" s="31"/>
    </row>
    <row r="909" spans="3:9" ht="12" customHeight="1" x14ac:dyDescent="0.2">
      <c r="C909" s="13"/>
      <c r="D909" s="290"/>
      <c r="E909" s="254" t="str">
        <f t="shared" si="141"/>
        <v/>
      </c>
      <c r="F909" s="254" t="str">
        <f t="shared" si="141"/>
        <v/>
      </c>
      <c r="G909" s="255"/>
      <c r="H909" s="256"/>
      <c r="I909" s="31"/>
    </row>
    <row r="910" spans="3:9" ht="12" customHeight="1" x14ac:dyDescent="0.2">
      <c r="C910" s="13"/>
      <c r="D910" s="290"/>
      <c r="E910" s="254" t="str">
        <f t="shared" si="141"/>
        <v/>
      </c>
      <c r="F910" s="254" t="str">
        <f t="shared" si="141"/>
        <v/>
      </c>
      <c r="G910" s="255"/>
      <c r="H910" s="256"/>
      <c r="I910" s="31"/>
    </row>
    <row r="911" spans="3:9" ht="12" customHeight="1" x14ac:dyDescent="0.2">
      <c r="C911" s="13"/>
      <c r="D911" s="290"/>
      <c r="E911" s="257" t="str">
        <f t="shared" si="141"/>
        <v/>
      </c>
      <c r="F911" s="257" t="str">
        <f t="shared" si="141"/>
        <v/>
      </c>
      <c r="G911" s="258"/>
      <c r="H911" s="259"/>
      <c r="I911" s="31"/>
    </row>
    <row r="912" spans="3:9" x14ac:dyDescent="0.2">
      <c r="C912" s="13"/>
      <c r="D912" s="14"/>
      <c r="E912" s="260"/>
      <c r="F912" s="260"/>
      <c r="G912" s="260"/>
      <c r="H912" s="260"/>
      <c r="I912" s="31"/>
    </row>
    <row r="913" spans="3:9" ht="13.5" thickBot="1" x14ac:dyDescent="0.25">
      <c r="C913" s="124"/>
      <c r="D913" s="263"/>
      <c r="E913" s="261"/>
      <c r="F913" s="261"/>
      <c r="G913" s="261"/>
      <c r="H913" s="261"/>
      <c r="I913" s="129"/>
    </row>
    <row r="914" spans="3:9" x14ac:dyDescent="0.2">
      <c r="E914" s="1"/>
      <c r="F914" s="1"/>
      <c r="G914" s="1"/>
      <c r="H914" s="1"/>
    </row>
    <row r="915" spans="3:9" x14ac:dyDescent="0.2">
      <c r="E915" s="1"/>
      <c r="F915" s="1"/>
      <c r="G915" s="1"/>
      <c r="H915" s="1"/>
    </row>
    <row r="916" spans="3:9" x14ac:dyDescent="0.2">
      <c r="E916" s="1"/>
      <c r="F916" s="1"/>
      <c r="G916" s="1"/>
      <c r="H916" s="1"/>
    </row>
  </sheetData>
  <mergeCells count="2">
    <mergeCell ref="B4:E4"/>
    <mergeCell ref="E6:H6"/>
  </mergeCells>
  <pageMargins left="0.23622047244094491" right="0.23622047244094491" top="0.74803149606299213" bottom="0.74803149606299213" header="0.31496062992125984" footer="0.31496062992125984"/>
  <pageSetup paperSize="8" scale="63" fitToHeight="7" orientation="portrait" r:id="rId1"/>
  <ignoredErrors>
    <ignoredError sqref="E422:F911 F382:F387 F394:F395 F19:F20 F26 F32:F246 F253:F267 F327:F330 F269:F323 F331:F338 F339:F340 F341:F344 F345:F351 F352:F357 F358:F361 F362:F364 F365:F369 F370:F378 F388:F390 F391:F393 F396:F397 F398:F403 F404:F405 F406:F417 F418:F42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theme="5" tint="0.39997558519241921"/>
    <pageSetUpPr autoPageBreaks="0" fitToPage="1"/>
  </sheetPr>
  <dimension ref="A1:AA222"/>
  <sheetViews>
    <sheetView showGridLines="0" zoomScale="80" zoomScaleNormal="80" zoomScalePageLayoutView="80" workbookViewId="0">
      <pane xSplit="5" ySplit="9" topLeftCell="F10" activePane="bottomRight" state="frozen"/>
      <selection activeCell="A10" sqref="A10"/>
      <selection pane="topRight" activeCell="A10" sqref="A10"/>
      <selection pane="bottomLeft" activeCell="A10" sqref="A10"/>
      <selection pane="bottomRight" activeCell="I2" sqref="I2"/>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22.33203125" style="3" customWidth="1"/>
    <col min="18" max="18" width="23.33203125" style="3" customWidth="1"/>
    <col min="19" max="19" width="23.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x14ac:dyDescent="0.2"/>
    <row r="2" spans="1:26" s="42" customFormat="1" ht="18" x14ac:dyDescent="0.2">
      <c r="A2" s="39">
        <v>80</v>
      </c>
      <c r="B2" s="2" t="s">
        <v>185</v>
      </c>
      <c r="C2" s="40"/>
      <c r="D2" s="40"/>
      <c r="E2" s="40"/>
      <c r="F2" s="14"/>
      <c r="G2" s="41"/>
      <c r="H2" s="4"/>
      <c r="I2" s="41"/>
      <c r="J2" s="41"/>
      <c r="K2" s="41"/>
      <c r="L2" s="41"/>
      <c r="P2" s="40"/>
      <c r="Q2" s="40"/>
      <c r="R2" s="40"/>
      <c r="S2" s="40"/>
    </row>
    <row r="3" spans="1:26" s="42" customFormat="1" ht="16.350000000000001" customHeight="1" x14ac:dyDescent="0.2">
      <c r="A3" s="40"/>
      <c r="B3" s="43" t="str">
        <f>' Instructions'!C8</f>
        <v>Casey (C)</v>
      </c>
      <c r="C3" s="40"/>
      <c r="D3" s="40"/>
      <c r="E3" s="40"/>
      <c r="F3" s="41"/>
      <c r="G3" s="41"/>
      <c r="H3" s="4"/>
      <c r="I3" s="41"/>
      <c r="J3" s="41"/>
      <c r="K3" s="41"/>
      <c r="L3" s="41"/>
      <c r="P3" s="40"/>
      <c r="Q3" s="40"/>
      <c r="R3" s="40"/>
      <c r="S3" s="44"/>
      <c r="V3" s="22"/>
      <c r="W3" s="22"/>
      <c r="X3" s="22"/>
      <c r="Y3" s="22"/>
      <c r="Z3" s="22"/>
    </row>
    <row r="4" spans="1:26" ht="13.5" thickBot="1" x14ac:dyDescent="0.25">
      <c r="A4" s="6"/>
      <c r="B4" s="645"/>
      <c r="C4" s="645"/>
      <c r="D4" s="645"/>
      <c r="E4" s="645"/>
      <c r="F4" s="7"/>
      <c r="G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651" t="s">
        <v>72</v>
      </c>
      <c r="I6" s="652"/>
      <c r="J6" s="652"/>
      <c r="K6" s="652"/>
      <c r="L6" s="652"/>
      <c r="M6" s="652"/>
      <c r="N6" s="652"/>
      <c r="O6" s="652"/>
      <c r="P6" s="652"/>
      <c r="Q6" s="652"/>
      <c r="R6" s="652"/>
      <c r="S6" s="653"/>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1"/>
      <c r="F8" s="654" t="s">
        <v>122</v>
      </c>
      <c r="G8" s="15"/>
      <c r="H8" s="655" t="s">
        <v>73</v>
      </c>
      <c r="I8" s="657" t="s">
        <v>74</v>
      </c>
      <c r="J8" s="657" t="s">
        <v>75</v>
      </c>
      <c r="K8" s="657"/>
      <c r="L8" s="657"/>
      <c r="M8" s="657"/>
      <c r="N8" s="657"/>
      <c r="O8" s="657" t="s">
        <v>76</v>
      </c>
      <c r="P8" s="657"/>
      <c r="Q8" s="655" t="s">
        <v>77</v>
      </c>
      <c r="R8" s="655" t="s">
        <v>170</v>
      </c>
      <c r="S8" s="658" t="s">
        <v>78</v>
      </c>
      <c r="T8" s="20"/>
      <c r="U8" s="21"/>
      <c r="V8" s="21"/>
      <c r="W8" s="21"/>
    </row>
    <row r="9" spans="1:26" ht="30" customHeight="1" x14ac:dyDescent="0.2">
      <c r="A9" s="6"/>
      <c r="B9" s="6"/>
      <c r="C9" s="13"/>
      <c r="D9" s="19"/>
      <c r="E9" s="102" t="s">
        <v>99</v>
      </c>
      <c r="F9" s="654"/>
      <c r="G9" s="15"/>
      <c r="H9" s="656"/>
      <c r="I9" s="657"/>
      <c r="J9" s="264" t="s">
        <v>94</v>
      </c>
      <c r="K9" s="264" t="s">
        <v>95</v>
      </c>
      <c r="L9" s="264" t="s">
        <v>93</v>
      </c>
      <c r="M9" s="264" t="s">
        <v>96</v>
      </c>
      <c r="N9" s="264" t="s">
        <v>84</v>
      </c>
      <c r="O9" s="264" t="s">
        <v>85</v>
      </c>
      <c r="P9" s="264" t="s">
        <v>86</v>
      </c>
      <c r="Q9" s="656"/>
      <c r="R9" s="656"/>
      <c r="S9" s="658"/>
      <c r="T9" s="17"/>
      <c r="U9" s="22"/>
      <c r="V9" s="22"/>
      <c r="W9" s="22"/>
    </row>
    <row r="10" spans="1:26" ht="15.75" customHeight="1" x14ac:dyDescent="0.2">
      <c r="A10" s="6"/>
      <c r="B10" s="6"/>
      <c r="C10" s="13"/>
      <c r="D10" s="19"/>
      <c r="E10" s="277"/>
      <c r="F10" s="159"/>
      <c r="G10" s="15"/>
      <c r="H10" s="159" t="s">
        <v>178</v>
      </c>
      <c r="I10" s="159" t="s">
        <v>178</v>
      </c>
      <c r="J10" s="159" t="s">
        <v>178</v>
      </c>
      <c r="K10" s="159" t="s">
        <v>178</v>
      </c>
      <c r="L10" s="159" t="s">
        <v>178</v>
      </c>
      <c r="M10" s="159" t="s">
        <v>178</v>
      </c>
      <c r="N10" s="159" t="s">
        <v>178</v>
      </c>
      <c r="O10" s="159" t="s">
        <v>178</v>
      </c>
      <c r="P10" s="159" t="s">
        <v>178</v>
      </c>
      <c r="Q10" s="159" t="s">
        <v>178</v>
      </c>
      <c r="R10" s="159" t="s">
        <v>178</v>
      </c>
      <c r="S10" s="159" t="s">
        <v>178</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69" t="s">
        <v>318</v>
      </c>
      <c r="F12" s="70" t="s">
        <v>437</v>
      </c>
      <c r="G12" s="15"/>
      <c r="H12" s="268">
        <v>0</v>
      </c>
      <c r="I12" s="268">
        <v>-50910</v>
      </c>
      <c r="J12" s="268">
        <v>0</v>
      </c>
      <c r="K12" s="268">
        <v>0</v>
      </c>
      <c r="L12" s="268">
        <v>-89879</v>
      </c>
      <c r="M12" s="268">
        <v>0</v>
      </c>
      <c r="N12" s="268">
        <v>0</v>
      </c>
      <c r="O12" s="268">
        <v>0</v>
      </c>
      <c r="P12" s="268">
        <v>0</v>
      </c>
      <c r="Q12" s="269">
        <v>0</v>
      </c>
      <c r="R12" s="267"/>
      <c r="S12" s="72">
        <f>SUM(H12:R12)</f>
        <v>-140789</v>
      </c>
      <c r="T12" s="17"/>
    </row>
    <row r="13" spans="1:26" ht="12" customHeight="1" x14ac:dyDescent="0.2">
      <c r="A13" s="6"/>
      <c r="B13" s="6"/>
      <c r="C13" s="13"/>
      <c r="D13" s="19">
        <f>D12+1</f>
        <v>2</v>
      </c>
      <c r="E13" s="69" t="s">
        <v>410</v>
      </c>
      <c r="F13" s="70" t="s">
        <v>437</v>
      </c>
      <c r="G13" s="15"/>
      <c r="H13" s="268">
        <v>0</v>
      </c>
      <c r="I13" s="268">
        <v>0</v>
      </c>
      <c r="J13" s="268">
        <v>0</v>
      </c>
      <c r="K13" s="268">
        <v>0</v>
      </c>
      <c r="L13" s="268">
        <v>0</v>
      </c>
      <c r="M13" s="268">
        <v>0</v>
      </c>
      <c r="N13" s="268">
        <v>0</v>
      </c>
      <c r="O13" s="268">
        <v>0</v>
      </c>
      <c r="P13" s="268">
        <v>0</v>
      </c>
      <c r="Q13" s="269">
        <v>-9200</v>
      </c>
      <c r="R13" s="270"/>
      <c r="S13" s="76">
        <f>SUM(H13:R13)</f>
        <v>-9200</v>
      </c>
      <c r="T13" s="17"/>
    </row>
    <row r="14" spans="1:26" ht="12" customHeight="1" x14ac:dyDescent="0.2">
      <c r="A14" s="6"/>
      <c r="B14" s="6"/>
      <c r="C14" s="13"/>
      <c r="D14" s="19">
        <f t="shared" ref="D14:D151" si="0">D13+1</f>
        <v>3</v>
      </c>
      <c r="E14" s="69" t="s">
        <v>411</v>
      </c>
      <c r="F14" s="70" t="s">
        <v>437</v>
      </c>
      <c r="G14" s="15"/>
      <c r="H14" s="268">
        <v>0</v>
      </c>
      <c r="I14" s="268">
        <v>-111599</v>
      </c>
      <c r="J14" s="268">
        <v>0</v>
      </c>
      <c r="K14" s="268">
        <v>0</v>
      </c>
      <c r="L14" s="268">
        <v>0</v>
      </c>
      <c r="M14" s="268">
        <v>0</v>
      </c>
      <c r="N14" s="268">
        <v>0</v>
      </c>
      <c r="O14" s="268">
        <v>0</v>
      </c>
      <c r="P14" s="268">
        <v>0</v>
      </c>
      <c r="Q14" s="269">
        <v>0</v>
      </c>
      <c r="R14" s="270"/>
      <c r="S14" s="76">
        <f t="shared" ref="S14:S77" si="1">SUM(H14:R14)</f>
        <v>-111599</v>
      </c>
      <c r="T14" s="17"/>
    </row>
    <row r="15" spans="1:26" ht="12" customHeight="1" x14ac:dyDescent="0.2">
      <c r="A15" s="6"/>
      <c r="B15" s="6"/>
      <c r="C15" s="13"/>
      <c r="D15" s="19">
        <f t="shared" si="0"/>
        <v>4</v>
      </c>
      <c r="E15" s="69" t="s">
        <v>319</v>
      </c>
      <c r="F15" s="70" t="s">
        <v>438</v>
      </c>
      <c r="G15" s="15"/>
      <c r="H15" s="268">
        <v>0</v>
      </c>
      <c r="I15" s="268">
        <v>0</v>
      </c>
      <c r="J15" s="268">
        <v>0</v>
      </c>
      <c r="K15" s="268">
        <v>0</v>
      </c>
      <c r="L15" s="268">
        <v>0</v>
      </c>
      <c r="M15" s="268">
        <v>0</v>
      </c>
      <c r="N15" s="268">
        <v>0</v>
      </c>
      <c r="O15" s="268">
        <v>0</v>
      </c>
      <c r="P15" s="268">
        <v>0</v>
      </c>
      <c r="Q15" s="269">
        <v>0</v>
      </c>
      <c r="R15" s="270"/>
      <c r="S15" s="76">
        <f t="shared" si="1"/>
        <v>0</v>
      </c>
      <c r="T15" s="17"/>
    </row>
    <row r="16" spans="1:26" ht="12" customHeight="1" x14ac:dyDescent="0.2">
      <c r="A16" s="6"/>
      <c r="B16" s="6"/>
      <c r="C16" s="13"/>
      <c r="D16" s="19">
        <f t="shared" si="0"/>
        <v>5</v>
      </c>
      <c r="E16" s="69" t="s">
        <v>320</v>
      </c>
      <c r="F16" s="70" t="s">
        <v>437</v>
      </c>
      <c r="G16" s="15"/>
      <c r="H16" s="268">
        <v>0</v>
      </c>
      <c r="I16" s="268">
        <v>0</v>
      </c>
      <c r="J16" s="268">
        <v>0</v>
      </c>
      <c r="K16" s="268">
        <v>0</v>
      </c>
      <c r="L16" s="268">
        <v>0</v>
      </c>
      <c r="M16" s="268">
        <v>0</v>
      </c>
      <c r="N16" s="268">
        <v>0</v>
      </c>
      <c r="O16" s="268">
        <v>0</v>
      </c>
      <c r="P16" s="268">
        <v>0</v>
      </c>
      <c r="Q16" s="269">
        <v>0</v>
      </c>
      <c r="R16" s="270"/>
      <c r="S16" s="76">
        <f t="shared" si="1"/>
        <v>0</v>
      </c>
      <c r="T16" s="17"/>
    </row>
    <row r="17" spans="1:20" ht="12" customHeight="1" x14ac:dyDescent="0.2">
      <c r="A17" s="6"/>
      <c r="B17" s="6"/>
      <c r="C17" s="13"/>
      <c r="D17" s="19">
        <f t="shared" si="0"/>
        <v>6</v>
      </c>
      <c r="E17" s="69" t="s">
        <v>412</v>
      </c>
      <c r="F17" s="70" t="s">
        <v>437</v>
      </c>
      <c r="G17" s="15"/>
      <c r="H17" s="268">
        <v>0</v>
      </c>
      <c r="I17" s="268">
        <v>0</v>
      </c>
      <c r="J17" s="268">
        <v>0</v>
      </c>
      <c r="K17" s="268">
        <v>0</v>
      </c>
      <c r="L17" s="268">
        <v>0</v>
      </c>
      <c r="M17" s="268">
        <v>0</v>
      </c>
      <c r="N17" s="268">
        <v>0</v>
      </c>
      <c r="O17" s="268">
        <v>0</v>
      </c>
      <c r="P17" s="268">
        <v>0</v>
      </c>
      <c r="Q17" s="269">
        <v>0</v>
      </c>
      <c r="R17" s="270"/>
      <c r="S17" s="76">
        <f t="shared" si="1"/>
        <v>0</v>
      </c>
      <c r="T17" s="17"/>
    </row>
    <row r="18" spans="1:20" ht="12" customHeight="1" x14ac:dyDescent="0.2">
      <c r="A18" s="6"/>
      <c r="B18" s="6"/>
      <c r="C18" s="13"/>
      <c r="D18" s="19">
        <f t="shared" si="0"/>
        <v>7</v>
      </c>
      <c r="E18" s="69" t="s">
        <v>322</v>
      </c>
      <c r="F18" s="70" t="s">
        <v>437</v>
      </c>
      <c r="G18" s="15"/>
      <c r="H18" s="268">
        <v>-230000</v>
      </c>
      <c r="I18" s="268">
        <v>-659898</v>
      </c>
      <c r="J18" s="268">
        <v>0</v>
      </c>
      <c r="K18" s="268">
        <v>0</v>
      </c>
      <c r="L18" s="268">
        <v>0</v>
      </c>
      <c r="M18" s="268">
        <v>0</v>
      </c>
      <c r="N18" s="268">
        <v>0</v>
      </c>
      <c r="O18" s="268">
        <v>0</v>
      </c>
      <c r="P18" s="268">
        <v>0</v>
      </c>
      <c r="Q18" s="269">
        <v>0</v>
      </c>
      <c r="R18" s="270"/>
      <c r="S18" s="76">
        <f t="shared" si="1"/>
        <v>-889898</v>
      </c>
      <c r="T18" s="17"/>
    </row>
    <row r="19" spans="1:20" ht="12" customHeight="1" x14ac:dyDescent="0.2">
      <c r="A19" s="6"/>
      <c r="B19" s="6"/>
      <c r="C19" s="13"/>
      <c r="D19" s="19">
        <f t="shared" si="0"/>
        <v>8</v>
      </c>
      <c r="E19" s="69" t="s">
        <v>323</v>
      </c>
      <c r="F19" s="70" t="s">
        <v>439</v>
      </c>
      <c r="G19" s="15"/>
      <c r="H19" s="268">
        <v>0</v>
      </c>
      <c r="I19" s="268">
        <v>0</v>
      </c>
      <c r="J19" s="268">
        <v>0</v>
      </c>
      <c r="K19" s="268">
        <v>0</v>
      </c>
      <c r="L19" s="268">
        <v>0</v>
      </c>
      <c r="M19" s="268">
        <v>0</v>
      </c>
      <c r="N19" s="268">
        <v>0</v>
      </c>
      <c r="O19" s="268">
        <v>0</v>
      </c>
      <c r="P19" s="268">
        <v>0</v>
      </c>
      <c r="Q19" s="269">
        <v>0</v>
      </c>
      <c r="R19" s="270"/>
      <c r="S19" s="76">
        <f t="shared" si="1"/>
        <v>0</v>
      </c>
      <c r="T19" s="17"/>
    </row>
    <row r="20" spans="1:20" ht="12" customHeight="1" x14ac:dyDescent="0.2">
      <c r="A20" s="6"/>
      <c r="B20" s="6"/>
      <c r="C20" s="13"/>
      <c r="D20" s="19">
        <f t="shared" si="0"/>
        <v>9</v>
      </c>
      <c r="E20" s="69" t="s">
        <v>324</v>
      </c>
      <c r="F20" s="70" t="s">
        <v>438</v>
      </c>
      <c r="G20" s="15"/>
      <c r="H20" s="268">
        <v>0</v>
      </c>
      <c r="I20" s="268">
        <v>0</v>
      </c>
      <c r="J20" s="268">
        <v>0</v>
      </c>
      <c r="K20" s="268">
        <v>0</v>
      </c>
      <c r="L20" s="268">
        <v>0</v>
      </c>
      <c r="M20" s="268">
        <v>0</v>
      </c>
      <c r="N20" s="268">
        <v>0</v>
      </c>
      <c r="O20" s="268">
        <v>0</v>
      </c>
      <c r="P20" s="268">
        <v>0</v>
      </c>
      <c r="Q20" s="269">
        <v>0</v>
      </c>
      <c r="R20" s="270"/>
      <c r="S20" s="76">
        <f t="shared" si="1"/>
        <v>0</v>
      </c>
      <c r="T20" s="17"/>
    </row>
    <row r="21" spans="1:20" ht="12" customHeight="1" x14ac:dyDescent="0.2">
      <c r="A21" s="6"/>
      <c r="B21" s="6"/>
      <c r="C21" s="13"/>
      <c r="D21" s="19">
        <f t="shared" si="0"/>
        <v>10</v>
      </c>
      <c r="E21" s="69" t="s">
        <v>325</v>
      </c>
      <c r="F21" s="70" t="s">
        <v>438</v>
      </c>
      <c r="G21" s="15"/>
      <c r="H21" s="268">
        <v>0</v>
      </c>
      <c r="I21" s="268">
        <v>0</v>
      </c>
      <c r="J21" s="268">
        <v>0</v>
      </c>
      <c r="K21" s="268">
        <v>0</v>
      </c>
      <c r="L21" s="268">
        <v>0</v>
      </c>
      <c r="M21" s="268">
        <v>0</v>
      </c>
      <c r="N21" s="268">
        <v>0</v>
      </c>
      <c r="O21" s="268">
        <v>0</v>
      </c>
      <c r="P21" s="268">
        <v>0</v>
      </c>
      <c r="Q21" s="269">
        <v>0</v>
      </c>
      <c r="R21" s="270"/>
      <c r="S21" s="76">
        <f t="shared" si="1"/>
        <v>0</v>
      </c>
      <c r="T21" s="17"/>
    </row>
    <row r="22" spans="1:20" ht="12" customHeight="1" x14ac:dyDescent="0.2">
      <c r="A22" s="6"/>
      <c r="B22" s="6"/>
      <c r="C22" s="13"/>
      <c r="D22" s="19">
        <f t="shared" si="0"/>
        <v>11</v>
      </c>
      <c r="E22" s="69" t="s">
        <v>326</v>
      </c>
      <c r="F22" s="70" t="s">
        <v>438</v>
      </c>
      <c r="G22" s="15"/>
      <c r="H22" s="268">
        <v>0</v>
      </c>
      <c r="I22" s="268">
        <v>0</v>
      </c>
      <c r="J22" s="268">
        <v>0</v>
      </c>
      <c r="K22" s="268">
        <v>0</v>
      </c>
      <c r="L22" s="268">
        <v>0</v>
      </c>
      <c r="M22" s="268">
        <v>0</v>
      </c>
      <c r="N22" s="268">
        <v>0</v>
      </c>
      <c r="O22" s="268">
        <v>0</v>
      </c>
      <c r="P22" s="268">
        <v>0</v>
      </c>
      <c r="Q22" s="269">
        <v>-160000</v>
      </c>
      <c r="R22" s="270"/>
      <c r="S22" s="76">
        <f t="shared" si="1"/>
        <v>-160000</v>
      </c>
      <c r="T22" s="17"/>
    </row>
    <row r="23" spans="1:20" ht="12" customHeight="1" x14ac:dyDescent="0.2">
      <c r="A23" s="6"/>
      <c r="B23" s="6"/>
      <c r="C23" s="13"/>
      <c r="D23" s="19">
        <f t="shared" si="0"/>
        <v>12</v>
      </c>
      <c r="E23" s="69" t="s">
        <v>413</v>
      </c>
      <c r="F23" s="70" t="s">
        <v>437</v>
      </c>
      <c r="G23" s="15"/>
      <c r="H23" s="268">
        <v>0</v>
      </c>
      <c r="I23" s="268">
        <v>0</v>
      </c>
      <c r="J23" s="268">
        <v>0</v>
      </c>
      <c r="K23" s="268">
        <v>0</v>
      </c>
      <c r="L23" s="268">
        <v>0</v>
      </c>
      <c r="M23" s="268">
        <v>0</v>
      </c>
      <c r="N23" s="268">
        <v>0</v>
      </c>
      <c r="O23" s="268">
        <v>0</v>
      </c>
      <c r="P23" s="268">
        <v>0</v>
      </c>
      <c r="Q23" s="269">
        <v>0</v>
      </c>
      <c r="R23" s="270"/>
      <c r="S23" s="76">
        <f t="shared" si="1"/>
        <v>0</v>
      </c>
      <c r="T23" s="17"/>
    </row>
    <row r="24" spans="1:20" ht="12" customHeight="1" x14ac:dyDescent="0.2">
      <c r="A24" s="6"/>
      <c r="B24" s="6"/>
      <c r="C24" s="13"/>
      <c r="D24" s="19">
        <f t="shared" si="0"/>
        <v>13</v>
      </c>
      <c r="E24" s="69" t="s">
        <v>327</v>
      </c>
      <c r="F24" s="70" t="s">
        <v>438</v>
      </c>
      <c r="G24" s="15"/>
      <c r="H24" s="268">
        <v>0</v>
      </c>
      <c r="I24" s="268">
        <v>0</v>
      </c>
      <c r="J24" s="268">
        <v>0</v>
      </c>
      <c r="K24" s="268">
        <v>0</v>
      </c>
      <c r="L24" s="268">
        <v>0</v>
      </c>
      <c r="M24" s="268">
        <v>0</v>
      </c>
      <c r="N24" s="268">
        <v>0</v>
      </c>
      <c r="O24" s="268">
        <v>0</v>
      </c>
      <c r="P24" s="268">
        <v>0</v>
      </c>
      <c r="Q24" s="269">
        <v>0</v>
      </c>
      <c r="R24" s="270"/>
      <c r="S24" s="76">
        <f t="shared" si="1"/>
        <v>0</v>
      </c>
      <c r="T24" s="17"/>
    </row>
    <row r="25" spans="1:20" ht="12" customHeight="1" x14ac:dyDescent="0.2">
      <c r="A25" s="6"/>
      <c r="B25" s="6"/>
      <c r="C25" s="13"/>
      <c r="D25" s="19">
        <f t="shared" si="0"/>
        <v>14</v>
      </c>
      <c r="E25" s="69" t="s">
        <v>328</v>
      </c>
      <c r="F25" s="70" t="s">
        <v>437</v>
      </c>
      <c r="G25" s="15"/>
      <c r="H25" s="268">
        <v>0</v>
      </c>
      <c r="I25" s="268">
        <v>-495023</v>
      </c>
      <c r="J25" s="268">
        <v>0</v>
      </c>
      <c r="K25" s="268">
        <v>0</v>
      </c>
      <c r="L25" s="268">
        <v>-2746642.59</v>
      </c>
      <c r="M25" s="268">
        <v>0</v>
      </c>
      <c r="N25" s="268">
        <v>0</v>
      </c>
      <c r="O25" s="268">
        <v>-39635.5</v>
      </c>
      <c r="P25" s="268">
        <v>0</v>
      </c>
      <c r="Q25" s="269">
        <v>-42834</v>
      </c>
      <c r="R25" s="270"/>
      <c r="S25" s="76">
        <f t="shared" si="1"/>
        <v>-3324135.09</v>
      </c>
      <c r="T25" s="17"/>
    </row>
    <row r="26" spans="1:20" ht="12" customHeight="1" x14ac:dyDescent="0.2">
      <c r="A26" s="6"/>
      <c r="B26" s="6"/>
      <c r="C26" s="13"/>
      <c r="D26" s="19">
        <f t="shared" si="0"/>
        <v>15</v>
      </c>
      <c r="E26" s="69" t="s">
        <v>329</v>
      </c>
      <c r="F26" s="70" t="s">
        <v>439</v>
      </c>
      <c r="G26" s="15"/>
      <c r="H26" s="268">
        <v>0</v>
      </c>
      <c r="I26" s="268">
        <v>0</v>
      </c>
      <c r="J26" s="268">
        <v>0</v>
      </c>
      <c r="K26" s="268">
        <v>0</v>
      </c>
      <c r="L26" s="268">
        <v>-182768.67</v>
      </c>
      <c r="M26" s="268">
        <v>0</v>
      </c>
      <c r="N26" s="268">
        <v>0</v>
      </c>
      <c r="O26" s="268">
        <v>0</v>
      </c>
      <c r="P26" s="268">
        <v>0</v>
      </c>
      <c r="Q26" s="269">
        <v>-84036</v>
      </c>
      <c r="R26" s="270"/>
      <c r="S26" s="76">
        <f t="shared" si="1"/>
        <v>-266804.67000000004</v>
      </c>
      <c r="T26" s="17"/>
    </row>
    <row r="27" spans="1:20" ht="12" customHeight="1" x14ac:dyDescent="0.2">
      <c r="A27" s="6"/>
      <c r="B27" s="6"/>
      <c r="C27" s="13"/>
      <c r="D27" s="19">
        <f t="shared" si="0"/>
        <v>16</v>
      </c>
      <c r="E27" s="69" t="s">
        <v>414</v>
      </c>
      <c r="F27" s="70" t="s">
        <v>439</v>
      </c>
      <c r="G27" s="15"/>
      <c r="H27" s="268">
        <v>0</v>
      </c>
      <c r="I27" s="268">
        <v>0</v>
      </c>
      <c r="J27" s="268">
        <v>0</v>
      </c>
      <c r="K27" s="268">
        <v>0</v>
      </c>
      <c r="L27" s="268">
        <v>0</v>
      </c>
      <c r="M27" s="268">
        <v>0</v>
      </c>
      <c r="N27" s="268">
        <v>0</v>
      </c>
      <c r="O27" s="268">
        <v>0</v>
      </c>
      <c r="P27" s="268">
        <v>0</v>
      </c>
      <c r="Q27" s="269">
        <v>-57656</v>
      </c>
      <c r="R27" s="270"/>
      <c r="S27" s="76">
        <f t="shared" si="1"/>
        <v>-57656</v>
      </c>
      <c r="T27" s="17"/>
    </row>
    <row r="28" spans="1:20" ht="12" customHeight="1" x14ac:dyDescent="0.2">
      <c r="A28" s="6"/>
      <c r="B28" s="6"/>
      <c r="C28" s="13"/>
      <c r="D28" s="19">
        <f t="shared" si="0"/>
        <v>17</v>
      </c>
      <c r="E28" s="69" t="s">
        <v>330</v>
      </c>
      <c r="F28" s="70" t="s">
        <v>437</v>
      </c>
      <c r="G28" s="15"/>
      <c r="H28" s="268">
        <v>0</v>
      </c>
      <c r="I28" s="268">
        <v>-140000</v>
      </c>
      <c r="J28" s="268">
        <v>0</v>
      </c>
      <c r="K28" s="268">
        <v>0</v>
      </c>
      <c r="L28" s="268">
        <v>0</v>
      </c>
      <c r="M28" s="268">
        <v>0</v>
      </c>
      <c r="N28" s="268">
        <v>0</v>
      </c>
      <c r="O28" s="268">
        <v>0</v>
      </c>
      <c r="P28" s="268">
        <v>0</v>
      </c>
      <c r="Q28" s="269">
        <v>0</v>
      </c>
      <c r="R28" s="270"/>
      <c r="S28" s="76">
        <f t="shared" si="1"/>
        <v>-140000</v>
      </c>
      <c r="T28" s="17"/>
    </row>
    <row r="29" spans="1:20" ht="12" customHeight="1" x14ac:dyDescent="0.2">
      <c r="A29" s="6"/>
      <c r="B29" s="6"/>
      <c r="C29" s="13"/>
      <c r="D29" s="19">
        <f t="shared" si="0"/>
        <v>18</v>
      </c>
      <c r="E29" s="69" t="s">
        <v>331</v>
      </c>
      <c r="F29" s="70" t="s">
        <v>439</v>
      </c>
      <c r="G29" s="15"/>
      <c r="H29" s="268">
        <v>0</v>
      </c>
      <c r="I29" s="268">
        <v>0</v>
      </c>
      <c r="J29" s="268">
        <v>0</v>
      </c>
      <c r="K29" s="268">
        <v>0</v>
      </c>
      <c r="L29" s="268">
        <v>0</v>
      </c>
      <c r="M29" s="268">
        <v>0</v>
      </c>
      <c r="N29" s="268">
        <v>0</v>
      </c>
      <c r="O29" s="268">
        <v>-10000</v>
      </c>
      <c r="P29" s="268">
        <v>0</v>
      </c>
      <c r="Q29" s="269">
        <v>-50000</v>
      </c>
      <c r="R29" s="270"/>
      <c r="S29" s="76">
        <f t="shared" si="1"/>
        <v>-60000</v>
      </c>
      <c r="T29" s="17"/>
    </row>
    <row r="30" spans="1:20" ht="12" customHeight="1" x14ac:dyDescent="0.2">
      <c r="A30" s="6"/>
      <c r="B30" s="6"/>
      <c r="C30" s="13"/>
      <c r="D30" s="19">
        <f t="shared" si="0"/>
        <v>19</v>
      </c>
      <c r="E30" s="69" t="s">
        <v>332</v>
      </c>
      <c r="F30" s="70" t="s">
        <v>439</v>
      </c>
      <c r="G30" s="15"/>
      <c r="H30" s="268">
        <v>0</v>
      </c>
      <c r="I30" s="268">
        <v>-38698</v>
      </c>
      <c r="J30" s="268">
        <v>0</v>
      </c>
      <c r="K30" s="268">
        <v>0</v>
      </c>
      <c r="L30" s="268">
        <v>-59000</v>
      </c>
      <c r="M30" s="268">
        <v>0</v>
      </c>
      <c r="N30" s="268">
        <v>0</v>
      </c>
      <c r="O30" s="268">
        <v>-5500</v>
      </c>
      <c r="P30" s="268">
        <v>0</v>
      </c>
      <c r="Q30" s="269">
        <v>-4558</v>
      </c>
      <c r="R30" s="270"/>
      <c r="S30" s="76">
        <f t="shared" si="1"/>
        <v>-107756</v>
      </c>
      <c r="T30" s="17"/>
    </row>
    <row r="31" spans="1:20" ht="12" customHeight="1" x14ac:dyDescent="0.2">
      <c r="A31" s="6"/>
      <c r="B31" s="6"/>
      <c r="C31" s="13"/>
      <c r="D31" s="19">
        <f t="shared" si="0"/>
        <v>20</v>
      </c>
      <c r="E31" s="69" t="s">
        <v>333</v>
      </c>
      <c r="F31" s="70" t="s">
        <v>438</v>
      </c>
      <c r="G31" s="15"/>
      <c r="H31" s="268">
        <v>0</v>
      </c>
      <c r="I31" s="268">
        <v>0</v>
      </c>
      <c r="J31" s="268">
        <v>0</v>
      </c>
      <c r="K31" s="268">
        <v>0</v>
      </c>
      <c r="L31" s="268">
        <v>0</v>
      </c>
      <c r="M31" s="268">
        <v>0</v>
      </c>
      <c r="N31" s="268">
        <v>0</v>
      </c>
      <c r="O31" s="268">
        <v>0</v>
      </c>
      <c r="P31" s="268">
        <v>0</v>
      </c>
      <c r="Q31" s="269">
        <v>0</v>
      </c>
      <c r="R31" s="270"/>
      <c r="S31" s="76">
        <f t="shared" si="1"/>
        <v>0</v>
      </c>
      <c r="T31" s="17"/>
    </row>
    <row r="32" spans="1:20" ht="12" customHeight="1" x14ac:dyDescent="0.2">
      <c r="A32" s="6"/>
      <c r="B32" s="6"/>
      <c r="C32" s="13"/>
      <c r="D32" s="19">
        <f t="shared" si="0"/>
        <v>21</v>
      </c>
      <c r="E32" s="69" t="s">
        <v>334</v>
      </c>
      <c r="F32" s="70" t="s">
        <v>438</v>
      </c>
      <c r="G32" s="15"/>
      <c r="H32" s="268">
        <v>0</v>
      </c>
      <c r="I32" s="268">
        <v>0</v>
      </c>
      <c r="J32" s="268">
        <v>0</v>
      </c>
      <c r="K32" s="268">
        <v>0</v>
      </c>
      <c r="L32" s="268">
        <v>0</v>
      </c>
      <c r="M32" s="268">
        <v>0</v>
      </c>
      <c r="N32" s="268">
        <v>0</v>
      </c>
      <c r="O32" s="268">
        <v>0</v>
      </c>
      <c r="P32" s="268">
        <v>0</v>
      </c>
      <c r="Q32" s="269">
        <v>0</v>
      </c>
      <c r="R32" s="270"/>
      <c r="S32" s="76">
        <f t="shared" si="1"/>
        <v>0</v>
      </c>
      <c r="T32" s="17"/>
    </row>
    <row r="33" spans="1:20" ht="12" customHeight="1" x14ac:dyDescent="0.2">
      <c r="A33" s="6"/>
      <c r="B33" s="6"/>
      <c r="C33" s="13"/>
      <c r="D33" s="19">
        <f t="shared" si="0"/>
        <v>22</v>
      </c>
      <c r="E33" s="69" t="s">
        <v>335</v>
      </c>
      <c r="F33" s="70" t="s">
        <v>437</v>
      </c>
      <c r="G33" s="15"/>
      <c r="H33" s="268">
        <v>0</v>
      </c>
      <c r="I33" s="268">
        <v>-37283</v>
      </c>
      <c r="J33" s="268">
        <v>0</v>
      </c>
      <c r="K33" s="268">
        <v>0</v>
      </c>
      <c r="L33" s="268">
        <v>0</v>
      </c>
      <c r="M33" s="268">
        <v>0</v>
      </c>
      <c r="N33" s="268">
        <v>0</v>
      </c>
      <c r="O33" s="268">
        <v>0</v>
      </c>
      <c r="P33" s="268">
        <v>0</v>
      </c>
      <c r="Q33" s="269">
        <v>0</v>
      </c>
      <c r="R33" s="270"/>
      <c r="S33" s="76">
        <f t="shared" si="1"/>
        <v>-37283</v>
      </c>
      <c r="T33" s="17"/>
    </row>
    <row r="34" spans="1:20" ht="12" customHeight="1" x14ac:dyDescent="0.2">
      <c r="A34" s="6"/>
      <c r="B34" s="6"/>
      <c r="C34" s="13"/>
      <c r="D34" s="19">
        <f t="shared" si="0"/>
        <v>23</v>
      </c>
      <c r="E34" s="69" t="s">
        <v>440</v>
      </c>
      <c r="F34" s="70" t="s">
        <v>437</v>
      </c>
      <c r="G34" s="15"/>
      <c r="H34" s="268">
        <v>0</v>
      </c>
      <c r="I34" s="268">
        <v>-20000</v>
      </c>
      <c r="J34" s="268">
        <v>0</v>
      </c>
      <c r="K34" s="268">
        <v>0</v>
      </c>
      <c r="L34" s="268">
        <v>0</v>
      </c>
      <c r="M34" s="268">
        <v>0</v>
      </c>
      <c r="N34" s="268">
        <v>0</v>
      </c>
      <c r="O34" s="268">
        <v>0</v>
      </c>
      <c r="P34" s="268">
        <v>0</v>
      </c>
      <c r="Q34" s="269">
        <v>0</v>
      </c>
      <c r="R34" s="270"/>
      <c r="S34" s="76">
        <f t="shared" si="1"/>
        <v>-20000</v>
      </c>
      <c r="T34" s="17"/>
    </row>
    <row r="35" spans="1:20" ht="12" customHeight="1" x14ac:dyDescent="0.2">
      <c r="A35" s="6"/>
      <c r="B35" s="6"/>
      <c r="C35" s="13"/>
      <c r="D35" s="19">
        <f t="shared" si="0"/>
        <v>24</v>
      </c>
      <c r="E35" s="69" t="s">
        <v>336</v>
      </c>
      <c r="F35" s="70" t="s">
        <v>438</v>
      </c>
      <c r="G35" s="15"/>
      <c r="H35" s="268">
        <v>0</v>
      </c>
      <c r="I35" s="268">
        <v>0</v>
      </c>
      <c r="J35" s="268">
        <v>0</v>
      </c>
      <c r="K35" s="268">
        <v>0</v>
      </c>
      <c r="L35" s="268">
        <v>0</v>
      </c>
      <c r="M35" s="268">
        <v>0</v>
      </c>
      <c r="N35" s="268">
        <v>0</v>
      </c>
      <c r="O35" s="268">
        <v>0</v>
      </c>
      <c r="P35" s="268">
        <v>0</v>
      </c>
      <c r="Q35" s="269">
        <v>0</v>
      </c>
      <c r="R35" s="270"/>
      <c r="S35" s="76">
        <f t="shared" si="1"/>
        <v>0</v>
      </c>
      <c r="T35" s="17"/>
    </row>
    <row r="36" spans="1:20" ht="12" customHeight="1" x14ac:dyDescent="0.2">
      <c r="A36" s="6"/>
      <c r="B36" s="6"/>
      <c r="C36" s="13"/>
      <c r="D36" s="19">
        <f t="shared" si="0"/>
        <v>25</v>
      </c>
      <c r="E36" s="69" t="s">
        <v>337</v>
      </c>
      <c r="F36" s="70" t="s">
        <v>438</v>
      </c>
      <c r="G36" s="15"/>
      <c r="H36" s="268">
        <v>0</v>
      </c>
      <c r="I36" s="268">
        <v>0</v>
      </c>
      <c r="J36" s="268">
        <v>0</v>
      </c>
      <c r="K36" s="268">
        <v>0</v>
      </c>
      <c r="L36" s="268">
        <v>0</v>
      </c>
      <c r="M36" s="268">
        <v>0</v>
      </c>
      <c r="N36" s="268">
        <v>0</v>
      </c>
      <c r="O36" s="268">
        <v>0</v>
      </c>
      <c r="P36" s="268">
        <v>0</v>
      </c>
      <c r="Q36" s="269">
        <v>0</v>
      </c>
      <c r="R36" s="270"/>
      <c r="S36" s="76">
        <f t="shared" si="1"/>
        <v>0</v>
      </c>
      <c r="T36" s="17"/>
    </row>
    <row r="37" spans="1:20" ht="12" customHeight="1" x14ac:dyDescent="0.2">
      <c r="A37" s="6"/>
      <c r="B37" s="6"/>
      <c r="C37" s="13"/>
      <c r="D37" s="19">
        <f t="shared" si="0"/>
        <v>26</v>
      </c>
      <c r="E37" s="69" t="s">
        <v>338</v>
      </c>
      <c r="F37" s="70" t="s">
        <v>438</v>
      </c>
      <c r="G37" s="15"/>
      <c r="H37" s="268">
        <v>0</v>
      </c>
      <c r="I37" s="268">
        <v>0</v>
      </c>
      <c r="J37" s="268">
        <v>0</v>
      </c>
      <c r="K37" s="268">
        <v>0</v>
      </c>
      <c r="L37" s="268">
        <v>0</v>
      </c>
      <c r="M37" s="268">
        <v>0</v>
      </c>
      <c r="N37" s="268">
        <v>0</v>
      </c>
      <c r="O37" s="268">
        <v>0</v>
      </c>
      <c r="P37" s="268">
        <v>0</v>
      </c>
      <c r="Q37" s="269">
        <v>0</v>
      </c>
      <c r="R37" s="270"/>
      <c r="S37" s="76">
        <f t="shared" si="1"/>
        <v>0</v>
      </c>
      <c r="T37" s="17"/>
    </row>
    <row r="38" spans="1:20" ht="12" customHeight="1" x14ac:dyDescent="0.2">
      <c r="A38" s="6"/>
      <c r="B38" s="6"/>
      <c r="C38" s="13"/>
      <c r="D38" s="19">
        <f t="shared" si="0"/>
        <v>27</v>
      </c>
      <c r="E38" s="69" t="s">
        <v>339</v>
      </c>
      <c r="F38" s="70" t="s">
        <v>439</v>
      </c>
      <c r="G38" s="15"/>
      <c r="H38" s="268">
        <v>0</v>
      </c>
      <c r="I38" s="268">
        <v>-4100</v>
      </c>
      <c r="J38" s="268">
        <v>0</v>
      </c>
      <c r="K38" s="268">
        <v>0</v>
      </c>
      <c r="L38" s="268">
        <v>0</v>
      </c>
      <c r="M38" s="268">
        <v>0</v>
      </c>
      <c r="N38" s="268">
        <v>0</v>
      </c>
      <c r="O38" s="268">
        <v>0</v>
      </c>
      <c r="P38" s="268">
        <v>0</v>
      </c>
      <c r="Q38" s="269">
        <v>0</v>
      </c>
      <c r="R38" s="270"/>
      <c r="S38" s="76">
        <f t="shared" si="1"/>
        <v>-4100</v>
      </c>
      <c r="T38" s="17"/>
    </row>
    <row r="39" spans="1:20" ht="12" customHeight="1" x14ac:dyDescent="0.2">
      <c r="A39" s="6"/>
      <c r="B39" s="6"/>
      <c r="C39" s="13"/>
      <c r="D39" s="19">
        <f t="shared" si="0"/>
        <v>28</v>
      </c>
      <c r="E39" s="69" t="s">
        <v>340</v>
      </c>
      <c r="F39" s="70" t="s">
        <v>438</v>
      </c>
      <c r="G39" s="15"/>
      <c r="H39" s="268">
        <v>0</v>
      </c>
      <c r="I39" s="268">
        <v>0</v>
      </c>
      <c r="J39" s="268">
        <v>0</v>
      </c>
      <c r="K39" s="268">
        <v>0</v>
      </c>
      <c r="L39" s="268">
        <v>0</v>
      </c>
      <c r="M39" s="268">
        <v>0</v>
      </c>
      <c r="N39" s="268">
        <v>0</v>
      </c>
      <c r="O39" s="268">
        <v>0</v>
      </c>
      <c r="P39" s="268">
        <v>0</v>
      </c>
      <c r="Q39" s="269">
        <v>0</v>
      </c>
      <c r="R39" s="270"/>
      <c r="S39" s="76">
        <f t="shared" si="1"/>
        <v>0</v>
      </c>
      <c r="T39" s="17"/>
    </row>
    <row r="40" spans="1:20" ht="12" customHeight="1" x14ac:dyDescent="0.2">
      <c r="A40" s="6"/>
      <c r="B40" s="6"/>
      <c r="C40" s="13"/>
      <c r="D40" s="19">
        <f t="shared" si="0"/>
        <v>29</v>
      </c>
      <c r="E40" s="69" t="s">
        <v>341</v>
      </c>
      <c r="F40" s="70" t="s">
        <v>438</v>
      </c>
      <c r="G40" s="15"/>
      <c r="H40" s="268">
        <v>0</v>
      </c>
      <c r="I40" s="268">
        <v>0</v>
      </c>
      <c r="J40" s="268">
        <v>0</v>
      </c>
      <c r="K40" s="268">
        <v>0</v>
      </c>
      <c r="L40" s="268">
        <v>0</v>
      </c>
      <c r="M40" s="268">
        <v>0</v>
      </c>
      <c r="N40" s="268">
        <v>0</v>
      </c>
      <c r="O40" s="268">
        <v>0</v>
      </c>
      <c r="P40" s="268">
        <v>0</v>
      </c>
      <c r="Q40" s="269">
        <v>-1</v>
      </c>
      <c r="R40" s="270"/>
      <c r="S40" s="76">
        <f t="shared" si="1"/>
        <v>-1</v>
      </c>
      <c r="T40" s="17"/>
    </row>
    <row r="41" spans="1:20" ht="12" customHeight="1" x14ac:dyDescent="0.2">
      <c r="A41" s="6"/>
      <c r="B41" s="6"/>
      <c r="C41" s="13"/>
      <c r="D41" s="19">
        <f t="shared" si="0"/>
        <v>30</v>
      </c>
      <c r="E41" s="69" t="s">
        <v>342</v>
      </c>
      <c r="F41" s="70" t="s">
        <v>437</v>
      </c>
      <c r="G41" s="15"/>
      <c r="H41" s="268">
        <v>0</v>
      </c>
      <c r="I41" s="268">
        <v>0</v>
      </c>
      <c r="J41" s="268">
        <v>0</v>
      </c>
      <c r="K41" s="268">
        <v>0</v>
      </c>
      <c r="L41" s="268">
        <v>-614522.6</v>
      </c>
      <c r="M41" s="268">
        <v>0</v>
      </c>
      <c r="N41" s="268">
        <v>0</v>
      </c>
      <c r="O41" s="268">
        <v>0</v>
      </c>
      <c r="P41" s="268">
        <v>0</v>
      </c>
      <c r="Q41" s="269">
        <v>-102103.92</v>
      </c>
      <c r="R41" s="270"/>
      <c r="S41" s="76">
        <f t="shared" si="1"/>
        <v>-716626.52</v>
      </c>
      <c r="T41" s="17"/>
    </row>
    <row r="42" spans="1:20" ht="12" customHeight="1" x14ac:dyDescent="0.2">
      <c r="A42" s="6"/>
      <c r="B42" s="6"/>
      <c r="C42" s="13"/>
      <c r="D42" s="19">
        <f t="shared" si="0"/>
        <v>31</v>
      </c>
      <c r="E42" s="69" t="s">
        <v>343</v>
      </c>
      <c r="F42" s="70" t="s">
        <v>437</v>
      </c>
      <c r="G42" s="15"/>
      <c r="H42" s="268">
        <v>0</v>
      </c>
      <c r="I42" s="268">
        <v>-75000</v>
      </c>
      <c r="J42" s="268">
        <v>0</v>
      </c>
      <c r="K42" s="268">
        <v>0</v>
      </c>
      <c r="L42" s="268">
        <v>-15000</v>
      </c>
      <c r="M42" s="268">
        <v>0</v>
      </c>
      <c r="N42" s="268">
        <v>0</v>
      </c>
      <c r="O42" s="268">
        <v>-110000</v>
      </c>
      <c r="P42" s="268">
        <v>0</v>
      </c>
      <c r="Q42" s="269">
        <v>0</v>
      </c>
      <c r="R42" s="270"/>
      <c r="S42" s="76">
        <f t="shared" si="1"/>
        <v>-200000</v>
      </c>
      <c r="T42" s="17"/>
    </row>
    <row r="43" spans="1:20" ht="12" customHeight="1" x14ac:dyDescent="0.2">
      <c r="A43" s="6"/>
      <c r="B43" s="6"/>
      <c r="C43" s="13"/>
      <c r="D43" s="19">
        <f t="shared" si="0"/>
        <v>32</v>
      </c>
      <c r="E43" s="69" t="s">
        <v>344</v>
      </c>
      <c r="F43" s="70" t="s">
        <v>437</v>
      </c>
      <c r="G43" s="15"/>
      <c r="H43" s="268">
        <v>0</v>
      </c>
      <c r="I43" s="268">
        <v>0</v>
      </c>
      <c r="J43" s="268">
        <v>0</v>
      </c>
      <c r="K43" s="268">
        <v>0</v>
      </c>
      <c r="L43" s="268">
        <v>-76200</v>
      </c>
      <c r="M43" s="268">
        <v>0</v>
      </c>
      <c r="N43" s="268">
        <v>0</v>
      </c>
      <c r="O43" s="268">
        <v>0</v>
      </c>
      <c r="P43" s="268">
        <v>0</v>
      </c>
      <c r="Q43" s="269">
        <v>0</v>
      </c>
      <c r="R43" s="270"/>
      <c r="S43" s="76">
        <f t="shared" si="1"/>
        <v>-76200</v>
      </c>
      <c r="T43" s="17"/>
    </row>
    <row r="44" spans="1:20" ht="12" customHeight="1" x14ac:dyDescent="0.2">
      <c r="A44" s="6"/>
      <c r="B44" s="6"/>
      <c r="C44" s="13"/>
      <c r="D44" s="19">
        <f t="shared" si="0"/>
        <v>33</v>
      </c>
      <c r="E44" s="69" t="s">
        <v>345</v>
      </c>
      <c r="F44" s="70" t="s">
        <v>438</v>
      </c>
      <c r="G44" s="15"/>
      <c r="H44" s="268">
        <v>0</v>
      </c>
      <c r="I44" s="268">
        <v>0</v>
      </c>
      <c r="J44" s="268">
        <v>0</v>
      </c>
      <c r="K44" s="268">
        <v>0</v>
      </c>
      <c r="L44" s="268">
        <v>0</v>
      </c>
      <c r="M44" s="268">
        <v>0</v>
      </c>
      <c r="N44" s="268">
        <v>0</v>
      </c>
      <c r="O44" s="268">
        <v>0</v>
      </c>
      <c r="P44" s="268">
        <v>0</v>
      </c>
      <c r="Q44" s="269">
        <v>0</v>
      </c>
      <c r="R44" s="270"/>
      <c r="S44" s="76">
        <f t="shared" si="1"/>
        <v>0</v>
      </c>
      <c r="T44" s="17"/>
    </row>
    <row r="45" spans="1:20" ht="12" customHeight="1" x14ac:dyDescent="0.2">
      <c r="A45" s="6"/>
      <c r="B45" s="6"/>
      <c r="C45" s="13"/>
      <c r="D45" s="19">
        <f t="shared" si="0"/>
        <v>34</v>
      </c>
      <c r="E45" s="69" t="s">
        <v>346</v>
      </c>
      <c r="F45" s="70" t="s">
        <v>437</v>
      </c>
      <c r="G45" s="15"/>
      <c r="H45" s="268">
        <v>0</v>
      </c>
      <c r="I45" s="268">
        <v>-1882000</v>
      </c>
      <c r="J45" s="268">
        <v>0</v>
      </c>
      <c r="K45" s="268">
        <v>0</v>
      </c>
      <c r="L45" s="268">
        <v>-5850000</v>
      </c>
      <c r="M45" s="268">
        <v>0</v>
      </c>
      <c r="N45" s="268">
        <v>0</v>
      </c>
      <c r="O45" s="268">
        <v>0</v>
      </c>
      <c r="P45" s="268">
        <v>0</v>
      </c>
      <c r="Q45" s="269">
        <v>0</v>
      </c>
      <c r="R45" s="270"/>
      <c r="S45" s="76">
        <f t="shared" si="1"/>
        <v>-7732000</v>
      </c>
      <c r="T45" s="17"/>
    </row>
    <row r="46" spans="1:20" ht="12" customHeight="1" x14ac:dyDescent="0.2">
      <c r="A46" s="6"/>
      <c r="B46" s="6"/>
      <c r="C46" s="13"/>
      <c r="D46" s="19">
        <f t="shared" si="0"/>
        <v>35</v>
      </c>
      <c r="E46" s="69" t="s">
        <v>415</v>
      </c>
      <c r="F46" s="70" t="s">
        <v>437</v>
      </c>
      <c r="G46" s="15"/>
      <c r="H46" s="268">
        <v>0</v>
      </c>
      <c r="I46" s="268">
        <v>-116500</v>
      </c>
      <c r="J46" s="268">
        <v>0</v>
      </c>
      <c r="K46" s="268">
        <v>0</v>
      </c>
      <c r="L46" s="268">
        <v>-6000</v>
      </c>
      <c r="M46" s="268">
        <v>0</v>
      </c>
      <c r="N46" s="268">
        <v>0</v>
      </c>
      <c r="O46" s="268">
        <v>0</v>
      </c>
      <c r="P46" s="268">
        <v>0</v>
      </c>
      <c r="Q46" s="269">
        <v>0</v>
      </c>
      <c r="R46" s="270"/>
      <c r="S46" s="76">
        <f t="shared" si="1"/>
        <v>-122500</v>
      </c>
      <c r="T46" s="17"/>
    </row>
    <row r="47" spans="1:20" ht="12" customHeight="1" x14ac:dyDescent="0.2">
      <c r="A47" s="6"/>
      <c r="B47" s="6"/>
      <c r="C47" s="13"/>
      <c r="D47" s="19">
        <f t="shared" si="0"/>
        <v>36</v>
      </c>
      <c r="E47" s="69" t="s">
        <v>347</v>
      </c>
      <c r="F47" s="70" t="s">
        <v>438</v>
      </c>
      <c r="G47" s="15"/>
      <c r="H47" s="268">
        <v>0</v>
      </c>
      <c r="I47" s="268">
        <v>-29000</v>
      </c>
      <c r="J47" s="268">
        <v>0</v>
      </c>
      <c r="K47" s="268">
        <v>0</v>
      </c>
      <c r="L47" s="268">
        <v>0</v>
      </c>
      <c r="M47" s="268">
        <v>0</v>
      </c>
      <c r="N47" s="268">
        <v>0</v>
      </c>
      <c r="O47" s="268">
        <v>0</v>
      </c>
      <c r="P47" s="268">
        <v>0</v>
      </c>
      <c r="Q47" s="269">
        <v>0</v>
      </c>
      <c r="R47" s="270"/>
      <c r="S47" s="76">
        <f t="shared" si="1"/>
        <v>-29000</v>
      </c>
      <c r="T47" s="17"/>
    </row>
    <row r="48" spans="1:20" ht="12" customHeight="1" x14ac:dyDescent="0.2">
      <c r="A48" s="6"/>
      <c r="B48" s="6"/>
      <c r="C48" s="13"/>
      <c r="D48" s="19">
        <f t="shared" si="0"/>
        <v>37</v>
      </c>
      <c r="E48" s="69" t="s">
        <v>348</v>
      </c>
      <c r="F48" s="70" t="s">
        <v>437</v>
      </c>
      <c r="G48" s="15"/>
      <c r="H48" s="268">
        <v>-50000</v>
      </c>
      <c r="I48" s="268">
        <v>-35000</v>
      </c>
      <c r="J48" s="268">
        <v>0</v>
      </c>
      <c r="K48" s="268">
        <v>0</v>
      </c>
      <c r="L48" s="268">
        <v>0</v>
      </c>
      <c r="M48" s="268">
        <v>0</v>
      </c>
      <c r="N48" s="268">
        <v>0</v>
      </c>
      <c r="O48" s="268">
        <v>0</v>
      </c>
      <c r="P48" s="268">
        <v>0</v>
      </c>
      <c r="Q48" s="269">
        <v>0</v>
      </c>
      <c r="R48" s="270"/>
      <c r="S48" s="76">
        <f t="shared" si="1"/>
        <v>-85000</v>
      </c>
      <c r="T48" s="17"/>
    </row>
    <row r="49" spans="1:20" ht="12" customHeight="1" x14ac:dyDescent="0.2">
      <c r="A49" s="6"/>
      <c r="B49" s="6"/>
      <c r="C49" s="13"/>
      <c r="D49" s="19">
        <f t="shared" si="0"/>
        <v>38</v>
      </c>
      <c r="E49" s="69" t="s">
        <v>349</v>
      </c>
      <c r="F49" s="70" t="s">
        <v>438</v>
      </c>
      <c r="G49" s="15"/>
      <c r="H49" s="268">
        <v>-493000</v>
      </c>
      <c r="I49" s="268">
        <v>-43931.75</v>
      </c>
      <c r="J49" s="268">
        <v>0</v>
      </c>
      <c r="K49" s="268">
        <v>0</v>
      </c>
      <c r="L49" s="268">
        <v>0</v>
      </c>
      <c r="M49" s="268">
        <v>0</v>
      </c>
      <c r="N49" s="268">
        <v>0</v>
      </c>
      <c r="O49" s="268">
        <v>0</v>
      </c>
      <c r="P49" s="268">
        <v>0</v>
      </c>
      <c r="Q49" s="269">
        <v>-20000</v>
      </c>
      <c r="R49" s="270"/>
      <c r="S49" s="76">
        <f t="shared" si="1"/>
        <v>-556931.75</v>
      </c>
      <c r="T49" s="17"/>
    </row>
    <row r="50" spans="1:20" ht="12" customHeight="1" x14ac:dyDescent="0.2">
      <c r="A50" s="6"/>
      <c r="B50" s="6"/>
      <c r="C50" s="13"/>
      <c r="D50" s="19">
        <f t="shared" si="0"/>
        <v>39</v>
      </c>
      <c r="E50" s="69" t="s">
        <v>350</v>
      </c>
      <c r="F50" s="70" t="s">
        <v>437</v>
      </c>
      <c r="G50" s="15"/>
      <c r="H50" s="268">
        <v>0</v>
      </c>
      <c r="I50" s="268">
        <v>0</v>
      </c>
      <c r="J50" s="268">
        <v>0</v>
      </c>
      <c r="K50" s="268">
        <v>0</v>
      </c>
      <c r="L50" s="268">
        <v>0</v>
      </c>
      <c r="M50" s="268">
        <v>0</v>
      </c>
      <c r="N50" s="268">
        <v>0</v>
      </c>
      <c r="O50" s="268">
        <v>0</v>
      </c>
      <c r="P50" s="268">
        <v>0</v>
      </c>
      <c r="Q50" s="269">
        <v>0</v>
      </c>
      <c r="R50" s="270"/>
      <c r="S50" s="76">
        <f t="shared" si="1"/>
        <v>0</v>
      </c>
      <c r="T50" s="17"/>
    </row>
    <row r="51" spans="1:20" ht="12" customHeight="1" x14ac:dyDescent="0.2">
      <c r="A51" s="6"/>
      <c r="B51" s="6"/>
      <c r="C51" s="13"/>
      <c r="D51" s="19">
        <f t="shared" si="0"/>
        <v>40</v>
      </c>
      <c r="E51" s="69" t="s">
        <v>416</v>
      </c>
      <c r="F51" s="70" t="s">
        <v>437</v>
      </c>
      <c r="G51" s="15"/>
      <c r="H51" s="268">
        <v>0</v>
      </c>
      <c r="I51" s="268">
        <v>0</v>
      </c>
      <c r="J51" s="268">
        <v>0</v>
      </c>
      <c r="K51" s="268">
        <v>0</v>
      </c>
      <c r="L51" s="268">
        <v>0</v>
      </c>
      <c r="M51" s="268">
        <v>0</v>
      </c>
      <c r="N51" s="268">
        <v>0</v>
      </c>
      <c r="O51" s="268">
        <v>0</v>
      </c>
      <c r="P51" s="268">
        <v>0</v>
      </c>
      <c r="Q51" s="269">
        <v>0</v>
      </c>
      <c r="R51" s="270"/>
      <c r="S51" s="76">
        <f t="shared" si="1"/>
        <v>0</v>
      </c>
      <c r="T51" s="17"/>
    </row>
    <row r="52" spans="1:20" ht="12" customHeight="1" x14ac:dyDescent="0.2">
      <c r="A52" s="6"/>
      <c r="B52" s="6"/>
      <c r="C52" s="13"/>
      <c r="D52" s="19">
        <f t="shared" si="0"/>
        <v>41</v>
      </c>
      <c r="E52" s="69" t="s">
        <v>417</v>
      </c>
      <c r="F52" s="70" t="s">
        <v>437</v>
      </c>
      <c r="G52" s="15"/>
      <c r="H52" s="268">
        <v>0</v>
      </c>
      <c r="I52" s="268">
        <v>0</v>
      </c>
      <c r="J52" s="268">
        <v>0</v>
      </c>
      <c r="K52" s="268">
        <v>0</v>
      </c>
      <c r="L52" s="268">
        <v>-472811.89</v>
      </c>
      <c r="M52" s="268">
        <v>0</v>
      </c>
      <c r="N52" s="268">
        <v>0</v>
      </c>
      <c r="O52" s="268">
        <v>0</v>
      </c>
      <c r="P52" s="268">
        <v>0</v>
      </c>
      <c r="Q52" s="269">
        <v>-116500</v>
      </c>
      <c r="R52" s="270"/>
      <c r="S52" s="76">
        <f t="shared" si="1"/>
        <v>-589311.89</v>
      </c>
      <c r="T52" s="17"/>
    </row>
    <row r="53" spans="1:20" ht="12" customHeight="1" x14ac:dyDescent="0.2">
      <c r="A53" s="6"/>
      <c r="B53" s="6"/>
      <c r="C53" s="13"/>
      <c r="D53" s="19">
        <f t="shared" si="0"/>
        <v>42</v>
      </c>
      <c r="E53" s="69" t="s">
        <v>418</v>
      </c>
      <c r="F53" s="70" t="s">
        <v>437</v>
      </c>
      <c r="G53" s="15"/>
      <c r="H53" s="268">
        <v>0</v>
      </c>
      <c r="I53" s="268">
        <v>0</v>
      </c>
      <c r="J53" s="268">
        <v>0</v>
      </c>
      <c r="K53" s="268">
        <v>0</v>
      </c>
      <c r="L53" s="268">
        <v>0</v>
      </c>
      <c r="M53" s="268">
        <v>0</v>
      </c>
      <c r="N53" s="268">
        <v>0</v>
      </c>
      <c r="O53" s="268">
        <v>0</v>
      </c>
      <c r="P53" s="268">
        <v>0</v>
      </c>
      <c r="Q53" s="269">
        <v>0</v>
      </c>
      <c r="R53" s="270"/>
      <c r="S53" s="76">
        <f t="shared" si="1"/>
        <v>0</v>
      </c>
      <c r="T53" s="17"/>
    </row>
    <row r="54" spans="1:20" ht="12" customHeight="1" x14ac:dyDescent="0.2">
      <c r="A54" s="6"/>
      <c r="B54" s="6"/>
      <c r="C54" s="13"/>
      <c r="D54" s="19">
        <f t="shared" si="0"/>
        <v>43</v>
      </c>
      <c r="E54" s="69" t="s">
        <v>351</v>
      </c>
      <c r="F54" s="70" t="s">
        <v>437</v>
      </c>
      <c r="G54" s="15"/>
      <c r="H54" s="268">
        <v>0</v>
      </c>
      <c r="I54" s="268">
        <v>-739073.3</v>
      </c>
      <c r="J54" s="268">
        <v>0</v>
      </c>
      <c r="K54" s="268">
        <v>0</v>
      </c>
      <c r="L54" s="268">
        <v>-7972506.1699999999</v>
      </c>
      <c r="M54" s="268">
        <v>0</v>
      </c>
      <c r="N54" s="268">
        <v>0</v>
      </c>
      <c r="O54" s="268">
        <v>0</v>
      </c>
      <c r="P54" s="268">
        <v>0</v>
      </c>
      <c r="Q54" s="269">
        <v>0</v>
      </c>
      <c r="R54" s="270"/>
      <c r="S54" s="76">
        <f t="shared" si="1"/>
        <v>-8711579.4700000007</v>
      </c>
      <c r="T54" s="17"/>
    </row>
    <row r="55" spans="1:20" ht="12" customHeight="1" x14ac:dyDescent="0.2">
      <c r="A55" s="6"/>
      <c r="B55" s="6"/>
      <c r="C55" s="13"/>
      <c r="D55" s="19">
        <f t="shared" si="0"/>
        <v>44</v>
      </c>
      <c r="E55" s="69" t="s">
        <v>352</v>
      </c>
      <c r="F55" s="70" t="s">
        <v>438</v>
      </c>
      <c r="G55" s="15"/>
      <c r="H55" s="268">
        <v>0</v>
      </c>
      <c r="I55" s="268">
        <v>-30000</v>
      </c>
      <c r="J55" s="268">
        <v>0</v>
      </c>
      <c r="K55" s="268">
        <v>0</v>
      </c>
      <c r="L55" s="268">
        <v>0</v>
      </c>
      <c r="M55" s="268">
        <v>0</v>
      </c>
      <c r="N55" s="268">
        <v>0</v>
      </c>
      <c r="O55" s="268">
        <v>0</v>
      </c>
      <c r="P55" s="268">
        <v>0</v>
      </c>
      <c r="Q55" s="269">
        <v>0</v>
      </c>
      <c r="R55" s="270"/>
      <c r="S55" s="76">
        <f t="shared" si="1"/>
        <v>-30000</v>
      </c>
      <c r="T55" s="17"/>
    </row>
    <row r="56" spans="1:20" ht="12" customHeight="1" x14ac:dyDescent="0.2">
      <c r="A56" s="6"/>
      <c r="B56" s="6"/>
      <c r="C56" s="13"/>
      <c r="D56" s="19">
        <f t="shared" si="0"/>
        <v>45</v>
      </c>
      <c r="E56" s="69" t="s">
        <v>353</v>
      </c>
      <c r="F56" s="70" t="s">
        <v>438</v>
      </c>
      <c r="G56" s="15"/>
      <c r="H56" s="268">
        <v>-2000</v>
      </c>
      <c r="I56" s="268">
        <v>0</v>
      </c>
      <c r="J56" s="268">
        <v>0</v>
      </c>
      <c r="K56" s="268">
        <v>0</v>
      </c>
      <c r="L56" s="268">
        <v>0</v>
      </c>
      <c r="M56" s="268">
        <v>0</v>
      </c>
      <c r="N56" s="268">
        <v>0</v>
      </c>
      <c r="O56" s="268">
        <v>0</v>
      </c>
      <c r="P56" s="268">
        <v>0</v>
      </c>
      <c r="Q56" s="269">
        <v>0</v>
      </c>
      <c r="R56" s="270"/>
      <c r="S56" s="76">
        <f t="shared" si="1"/>
        <v>-2000</v>
      </c>
      <c r="T56" s="17"/>
    </row>
    <row r="57" spans="1:20" ht="12" customHeight="1" x14ac:dyDescent="0.2">
      <c r="A57" s="6"/>
      <c r="B57" s="6"/>
      <c r="C57" s="13"/>
      <c r="D57" s="19">
        <f t="shared" si="0"/>
        <v>46</v>
      </c>
      <c r="E57" s="69" t="s">
        <v>419</v>
      </c>
      <c r="F57" s="70" t="s">
        <v>439</v>
      </c>
      <c r="G57" s="15"/>
      <c r="H57" s="268">
        <v>0</v>
      </c>
      <c r="I57" s="268">
        <v>0</v>
      </c>
      <c r="J57" s="268">
        <v>0</v>
      </c>
      <c r="K57" s="268">
        <v>0</v>
      </c>
      <c r="L57" s="268">
        <v>0</v>
      </c>
      <c r="M57" s="268">
        <v>0</v>
      </c>
      <c r="N57" s="268">
        <v>0</v>
      </c>
      <c r="O57" s="268">
        <v>0</v>
      </c>
      <c r="P57" s="268">
        <v>0</v>
      </c>
      <c r="Q57" s="269">
        <v>0</v>
      </c>
      <c r="R57" s="270"/>
      <c r="S57" s="76">
        <f t="shared" si="1"/>
        <v>0</v>
      </c>
      <c r="T57" s="17"/>
    </row>
    <row r="58" spans="1:20" ht="12" customHeight="1" x14ac:dyDescent="0.2">
      <c r="A58" s="6"/>
      <c r="B58" s="6"/>
      <c r="C58" s="13"/>
      <c r="D58" s="19">
        <f t="shared" si="0"/>
        <v>47</v>
      </c>
      <c r="E58" s="69" t="s">
        <v>354</v>
      </c>
      <c r="F58" s="70" t="s">
        <v>438</v>
      </c>
      <c r="G58" s="15"/>
      <c r="H58" s="268">
        <v>0</v>
      </c>
      <c r="I58" s="268">
        <v>0</v>
      </c>
      <c r="J58" s="268">
        <v>0</v>
      </c>
      <c r="K58" s="268">
        <v>0</v>
      </c>
      <c r="L58" s="268">
        <v>0</v>
      </c>
      <c r="M58" s="268">
        <v>0</v>
      </c>
      <c r="N58" s="268">
        <v>0</v>
      </c>
      <c r="O58" s="268">
        <v>0</v>
      </c>
      <c r="P58" s="268">
        <v>0</v>
      </c>
      <c r="Q58" s="269">
        <v>0</v>
      </c>
      <c r="R58" s="270"/>
      <c r="S58" s="76">
        <f t="shared" si="1"/>
        <v>0</v>
      </c>
      <c r="T58" s="17"/>
    </row>
    <row r="59" spans="1:20" ht="12" customHeight="1" x14ac:dyDescent="0.2">
      <c r="A59" s="6"/>
      <c r="B59" s="6"/>
      <c r="C59" s="13"/>
      <c r="D59" s="19">
        <f t="shared" si="0"/>
        <v>48</v>
      </c>
      <c r="E59" s="69" t="s">
        <v>355</v>
      </c>
      <c r="F59" s="70" t="s">
        <v>437</v>
      </c>
      <c r="G59" s="15"/>
      <c r="H59" s="268">
        <v>0</v>
      </c>
      <c r="I59" s="268">
        <v>-2874020</v>
      </c>
      <c r="J59" s="268">
        <v>0</v>
      </c>
      <c r="K59" s="268">
        <v>0</v>
      </c>
      <c r="L59" s="268">
        <v>-13805291</v>
      </c>
      <c r="M59" s="268">
        <v>0</v>
      </c>
      <c r="N59" s="268">
        <v>0</v>
      </c>
      <c r="O59" s="268">
        <v>0</v>
      </c>
      <c r="P59" s="268">
        <v>0</v>
      </c>
      <c r="Q59" s="269">
        <v>0</v>
      </c>
      <c r="R59" s="270"/>
      <c r="S59" s="76">
        <f t="shared" si="1"/>
        <v>-16679311</v>
      </c>
      <c r="T59" s="17"/>
    </row>
    <row r="60" spans="1:20" ht="12" customHeight="1" x14ac:dyDescent="0.2">
      <c r="A60" s="6"/>
      <c r="B60" s="6"/>
      <c r="C60" s="13"/>
      <c r="D60" s="19">
        <f t="shared" si="0"/>
        <v>49</v>
      </c>
      <c r="E60" s="69" t="s">
        <v>356</v>
      </c>
      <c r="F60" s="70" t="s">
        <v>437</v>
      </c>
      <c r="G60" s="15"/>
      <c r="H60" s="268">
        <v>0</v>
      </c>
      <c r="I60" s="268">
        <v>0</v>
      </c>
      <c r="J60" s="268">
        <v>0</v>
      </c>
      <c r="K60" s="268">
        <v>0</v>
      </c>
      <c r="L60" s="268">
        <v>0</v>
      </c>
      <c r="M60" s="268">
        <v>0</v>
      </c>
      <c r="N60" s="268">
        <v>0</v>
      </c>
      <c r="O60" s="268">
        <v>-52000</v>
      </c>
      <c r="P60" s="268">
        <v>0</v>
      </c>
      <c r="Q60" s="269">
        <v>0</v>
      </c>
      <c r="R60" s="270"/>
      <c r="S60" s="76">
        <f t="shared" si="1"/>
        <v>-52000</v>
      </c>
      <c r="T60" s="17"/>
    </row>
    <row r="61" spans="1:20" ht="12" customHeight="1" x14ac:dyDescent="0.2">
      <c r="A61" s="6"/>
      <c r="B61" s="6"/>
      <c r="C61" s="13"/>
      <c r="D61" s="19">
        <f t="shared" si="0"/>
        <v>50</v>
      </c>
      <c r="E61" s="69" t="s">
        <v>420</v>
      </c>
      <c r="F61" s="70" t="s">
        <v>437</v>
      </c>
      <c r="G61" s="15"/>
      <c r="H61" s="268">
        <v>0</v>
      </c>
      <c r="I61" s="268">
        <v>0</v>
      </c>
      <c r="J61" s="268">
        <v>0</v>
      </c>
      <c r="K61" s="268">
        <v>0</v>
      </c>
      <c r="L61" s="268">
        <v>0</v>
      </c>
      <c r="M61" s="268">
        <v>0</v>
      </c>
      <c r="N61" s="268">
        <v>0</v>
      </c>
      <c r="O61" s="268">
        <v>-1</v>
      </c>
      <c r="P61" s="268">
        <v>0</v>
      </c>
      <c r="Q61" s="269">
        <v>-294082</v>
      </c>
      <c r="R61" s="270"/>
      <c r="S61" s="76">
        <f t="shared" si="1"/>
        <v>-294083</v>
      </c>
      <c r="T61" s="17"/>
    </row>
    <row r="62" spans="1:20" ht="12" customHeight="1" x14ac:dyDescent="0.2">
      <c r="A62" s="6"/>
      <c r="B62" s="6"/>
      <c r="C62" s="13"/>
      <c r="D62" s="19">
        <f t="shared" si="0"/>
        <v>51</v>
      </c>
      <c r="E62" s="69" t="s">
        <v>357</v>
      </c>
      <c r="F62" s="70" t="s">
        <v>437</v>
      </c>
      <c r="G62" s="15"/>
      <c r="H62" s="268">
        <v>0</v>
      </c>
      <c r="I62" s="268">
        <v>0</v>
      </c>
      <c r="J62" s="268">
        <v>0</v>
      </c>
      <c r="K62" s="268">
        <v>0</v>
      </c>
      <c r="L62" s="268">
        <v>0</v>
      </c>
      <c r="M62" s="268">
        <v>0</v>
      </c>
      <c r="N62" s="268">
        <v>0</v>
      </c>
      <c r="O62" s="268">
        <v>-10000</v>
      </c>
      <c r="P62" s="268">
        <v>0</v>
      </c>
      <c r="Q62" s="269">
        <v>0</v>
      </c>
      <c r="R62" s="270"/>
      <c r="S62" s="76">
        <f t="shared" si="1"/>
        <v>-10000</v>
      </c>
      <c r="T62" s="17"/>
    </row>
    <row r="63" spans="1:20" ht="12" customHeight="1" x14ac:dyDescent="0.2">
      <c r="A63" s="6"/>
      <c r="B63" s="6"/>
      <c r="C63" s="13"/>
      <c r="D63" s="19">
        <f t="shared" si="0"/>
        <v>52</v>
      </c>
      <c r="E63" s="69" t="s">
        <v>358</v>
      </c>
      <c r="F63" s="70" t="s">
        <v>438</v>
      </c>
      <c r="G63" s="15"/>
      <c r="H63" s="268">
        <v>0</v>
      </c>
      <c r="I63" s="268">
        <v>0</v>
      </c>
      <c r="J63" s="268">
        <v>0</v>
      </c>
      <c r="K63" s="268">
        <v>0</v>
      </c>
      <c r="L63" s="268">
        <v>0</v>
      </c>
      <c r="M63" s="268">
        <v>0</v>
      </c>
      <c r="N63" s="268">
        <v>0</v>
      </c>
      <c r="O63" s="268">
        <v>0</v>
      </c>
      <c r="P63" s="268">
        <v>0</v>
      </c>
      <c r="Q63" s="269">
        <v>0</v>
      </c>
      <c r="R63" s="270"/>
      <c r="S63" s="76">
        <f t="shared" si="1"/>
        <v>0</v>
      </c>
      <c r="T63" s="17"/>
    </row>
    <row r="64" spans="1:20" ht="12" customHeight="1" x14ac:dyDescent="0.2">
      <c r="A64" s="6"/>
      <c r="B64" s="6"/>
      <c r="C64" s="13"/>
      <c r="D64" s="19">
        <f t="shared" si="0"/>
        <v>53</v>
      </c>
      <c r="E64" s="69" t="s">
        <v>359</v>
      </c>
      <c r="F64" s="70" t="s">
        <v>437</v>
      </c>
      <c r="G64" s="15"/>
      <c r="H64" s="268">
        <v>0</v>
      </c>
      <c r="I64" s="268">
        <v>0</v>
      </c>
      <c r="J64" s="268">
        <v>0</v>
      </c>
      <c r="K64" s="268">
        <v>0</v>
      </c>
      <c r="L64" s="268">
        <v>0</v>
      </c>
      <c r="M64" s="268">
        <v>0</v>
      </c>
      <c r="N64" s="268">
        <v>0</v>
      </c>
      <c r="O64" s="268">
        <v>0</v>
      </c>
      <c r="P64" s="268">
        <v>0</v>
      </c>
      <c r="Q64" s="269">
        <v>0</v>
      </c>
      <c r="R64" s="270"/>
      <c r="S64" s="76">
        <f t="shared" si="1"/>
        <v>0</v>
      </c>
      <c r="T64" s="17"/>
    </row>
    <row r="65" spans="1:20" ht="12" customHeight="1" x14ac:dyDescent="0.2">
      <c r="A65" s="6"/>
      <c r="B65" s="6"/>
      <c r="C65" s="13"/>
      <c r="D65" s="19">
        <f t="shared" si="0"/>
        <v>54</v>
      </c>
      <c r="E65" s="69" t="s">
        <v>360</v>
      </c>
      <c r="F65" s="70" t="s">
        <v>437</v>
      </c>
      <c r="G65" s="15"/>
      <c r="H65" s="268">
        <v>-2649960</v>
      </c>
      <c r="I65" s="268">
        <v>-251500</v>
      </c>
      <c r="J65" s="268">
        <v>0</v>
      </c>
      <c r="K65" s="268">
        <v>0</v>
      </c>
      <c r="L65" s="268">
        <v>0</v>
      </c>
      <c r="M65" s="268">
        <v>0</v>
      </c>
      <c r="N65" s="268">
        <v>0</v>
      </c>
      <c r="O65" s="268">
        <v>0</v>
      </c>
      <c r="P65" s="268">
        <v>0</v>
      </c>
      <c r="Q65" s="269">
        <v>0</v>
      </c>
      <c r="R65" s="270"/>
      <c r="S65" s="76">
        <f t="shared" si="1"/>
        <v>-2901460</v>
      </c>
      <c r="T65" s="17"/>
    </row>
    <row r="66" spans="1:20" ht="12" customHeight="1" x14ac:dyDescent="0.2">
      <c r="A66" s="6"/>
      <c r="B66" s="6"/>
      <c r="C66" s="13"/>
      <c r="D66" s="19">
        <f t="shared" si="0"/>
        <v>55</v>
      </c>
      <c r="E66" s="69" t="s">
        <v>421</v>
      </c>
      <c r="F66" s="70" t="s">
        <v>438</v>
      </c>
      <c r="G66" s="15"/>
      <c r="H66" s="268">
        <v>0</v>
      </c>
      <c r="I66" s="268">
        <v>-449500</v>
      </c>
      <c r="J66" s="268">
        <v>0</v>
      </c>
      <c r="K66" s="268">
        <v>0</v>
      </c>
      <c r="L66" s="268">
        <v>0</v>
      </c>
      <c r="M66" s="268">
        <v>0</v>
      </c>
      <c r="N66" s="268">
        <v>0</v>
      </c>
      <c r="O66" s="268">
        <v>0</v>
      </c>
      <c r="P66" s="268">
        <v>0</v>
      </c>
      <c r="Q66" s="269">
        <v>0</v>
      </c>
      <c r="R66" s="270"/>
      <c r="S66" s="76">
        <f t="shared" si="1"/>
        <v>-449500</v>
      </c>
      <c r="T66" s="17"/>
    </row>
    <row r="67" spans="1:20" ht="12" customHeight="1" x14ac:dyDescent="0.2">
      <c r="A67" s="6"/>
      <c r="B67" s="6"/>
      <c r="C67" s="13"/>
      <c r="D67" s="19">
        <f t="shared" si="0"/>
        <v>56</v>
      </c>
      <c r="E67" s="69" t="s">
        <v>441</v>
      </c>
      <c r="F67" s="70" t="s">
        <v>438</v>
      </c>
      <c r="G67" s="15"/>
      <c r="H67" s="268">
        <v>0</v>
      </c>
      <c r="I67" s="268">
        <v>0</v>
      </c>
      <c r="J67" s="268">
        <v>0</v>
      </c>
      <c r="K67" s="268">
        <v>0</v>
      </c>
      <c r="L67" s="268">
        <v>0</v>
      </c>
      <c r="M67" s="268">
        <v>0</v>
      </c>
      <c r="N67" s="268">
        <v>0</v>
      </c>
      <c r="O67" s="268">
        <v>0</v>
      </c>
      <c r="P67" s="268">
        <v>0</v>
      </c>
      <c r="Q67" s="269">
        <v>0</v>
      </c>
      <c r="R67" s="270"/>
      <c r="S67" s="76">
        <f t="shared" si="1"/>
        <v>0</v>
      </c>
      <c r="T67" s="17"/>
    </row>
    <row r="68" spans="1:20" ht="12" customHeight="1" x14ac:dyDescent="0.2">
      <c r="A68" s="6"/>
      <c r="B68" s="6"/>
      <c r="C68" s="13"/>
      <c r="D68" s="19">
        <f t="shared" si="0"/>
        <v>57</v>
      </c>
      <c r="E68" s="69" t="s">
        <v>422</v>
      </c>
      <c r="F68" s="70" t="s">
        <v>437</v>
      </c>
      <c r="G68" s="15"/>
      <c r="H68" s="268">
        <v>0</v>
      </c>
      <c r="I68" s="268">
        <v>0</v>
      </c>
      <c r="J68" s="268">
        <v>0</v>
      </c>
      <c r="K68" s="268">
        <v>0</v>
      </c>
      <c r="L68" s="268">
        <v>-3245960</v>
      </c>
      <c r="M68" s="268">
        <v>0</v>
      </c>
      <c r="N68" s="268">
        <v>0</v>
      </c>
      <c r="O68" s="268">
        <v>0</v>
      </c>
      <c r="P68" s="268">
        <v>0</v>
      </c>
      <c r="Q68" s="269">
        <v>-7050</v>
      </c>
      <c r="R68" s="270"/>
      <c r="S68" s="76">
        <f t="shared" si="1"/>
        <v>-3253010</v>
      </c>
      <c r="T68" s="17"/>
    </row>
    <row r="69" spans="1:20" ht="12" customHeight="1" x14ac:dyDescent="0.2">
      <c r="A69" s="6"/>
      <c r="B69" s="6"/>
      <c r="C69" s="13"/>
      <c r="D69" s="19">
        <f t="shared" si="0"/>
        <v>58</v>
      </c>
      <c r="E69" s="69" t="s">
        <v>361</v>
      </c>
      <c r="F69" s="70" t="s">
        <v>438</v>
      </c>
      <c r="G69" s="15"/>
      <c r="H69" s="268">
        <v>0</v>
      </c>
      <c r="I69" s="268">
        <v>-27000</v>
      </c>
      <c r="J69" s="268">
        <v>0</v>
      </c>
      <c r="K69" s="268">
        <v>0</v>
      </c>
      <c r="L69" s="268">
        <v>0</v>
      </c>
      <c r="M69" s="268">
        <v>0</v>
      </c>
      <c r="N69" s="268">
        <v>0</v>
      </c>
      <c r="O69" s="268">
        <v>0</v>
      </c>
      <c r="P69" s="268">
        <v>0</v>
      </c>
      <c r="Q69" s="269">
        <v>0</v>
      </c>
      <c r="R69" s="270"/>
      <c r="S69" s="76">
        <f t="shared" si="1"/>
        <v>-27000</v>
      </c>
      <c r="T69" s="17"/>
    </row>
    <row r="70" spans="1:20" ht="12" customHeight="1" x14ac:dyDescent="0.2">
      <c r="A70" s="6"/>
      <c r="B70" s="6"/>
      <c r="C70" s="13"/>
      <c r="D70" s="19">
        <f t="shared" si="0"/>
        <v>59</v>
      </c>
      <c r="E70" s="69" t="s">
        <v>362</v>
      </c>
      <c r="F70" s="70" t="s">
        <v>438</v>
      </c>
      <c r="G70" s="15"/>
      <c r="H70" s="268">
        <v>0</v>
      </c>
      <c r="I70" s="268">
        <v>0</v>
      </c>
      <c r="J70" s="268">
        <v>0</v>
      </c>
      <c r="K70" s="268">
        <v>0</v>
      </c>
      <c r="L70" s="268">
        <v>0</v>
      </c>
      <c r="M70" s="268">
        <v>0</v>
      </c>
      <c r="N70" s="268">
        <v>0</v>
      </c>
      <c r="O70" s="268">
        <v>0</v>
      </c>
      <c r="P70" s="268">
        <v>0</v>
      </c>
      <c r="Q70" s="269">
        <v>-73975</v>
      </c>
      <c r="R70" s="270"/>
      <c r="S70" s="76">
        <f t="shared" si="1"/>
        <v>-73975</v>
      </c>
      <c r="T70" s="17"/>
    </row>
    <row r="71" spans="1:20" ht="12" customHeight="1" x14ac:dyDescent="0.2">
      <c r="A71" s="6"/>
      <c r="B71" s="6"/>
      <c r="C71" s="13"/>
      <c r="D71" s="19">
        <f t="shared" si="0"/>
        <v>60</v>
      </c>
      <c r="E71" s="69" t="s">
        <v>423</v>
      </c>
      <c r="F71" s="70" t="s">
        <v>438</v>
      </c>
      <c r="G71" s="15"/>
      <c r="H71" s="268">
        <v>0</v>
      </c>
      <c r="I71" s="268">
        <v>0</v>
      </c>
      <c r="J71" s="268">
        <v>0</v>
      </c>
      <c r="K71" s="268">
        <v>0</v>
      </c>
      <c r="L71" s="268">
        <v>0</v>
      </c>
      <c r="M71" s="268">
        <v>0</v>
      </c>
      <c r="N71" s="268">
        <v>0</v>
      </c>
      <c r="O71" s="268">
        <v>0</v>
      </c>
      <c r="P71" s="268">
        <v>0</v>
      </c>
      <c r="Q71" s="269">
        <v>0</v>
      </c>
      <c r="R71" s="270"/>
      <c r="S71" s="76">
        <f t="shared" si="1"/>
        <v>0</v>
      </c>
      <c r="T71" s="17"/>
    </row>
    <row r="72" spans="1:20" ht="12" customHeight="1" x14ac:dyDescent="0.2">
      <c r="A72" s="6"/>
      <c r="B72" s="6"/>
      <c r="C72" s="13"/>
      <c r="D72" s="19">
        <f t="shared" si="0"/>
        <v>61</v>
      </c>
      <c r="E72" s="69" t="s">
        <v>363</v>
      </c>
      <c r="F72" s="70" t="s">
        <v>437</v>
      </c>
      <c r="G72" s="15"/>
      <c r="H72" s="268">
        <v>0</v>
      </c>
      <c r="I72" s="268">
        <v>-4000</v>
      </c>
      <c r="J72" s="268">
        <v>0</v>
      </c>
      <c r="K72" s="268">
        <v>0</v>
      </c>
      <c r="L72" s="268">
        <v>0</v>
      </c>
      <c r="M72" s="268">
        <v>0</v>
      </c>
      <c r="N72" s="268">
        <v>0</v>
      </c>
      <c r="O72" s="268">
        <v>-135000</v>
      </c>
      <c r="P72" s="268">
        <v>0</v>
      </c>
      <c r="Q72" s="269">
        <v>0</v>
      </c>
      <c r="R72" s="270"/>
      <c r="S72" s="76">
        <f t="shared" si="1"/>
        <v>-139000</v>
      </c>
      <c r="T72" s="17"/>
    </row>
    <row r="73" spans="1:20" ht="12" customHeight="1" x14ac:dyDescent="0.2">
      <c r="A73" s="6"/>
      <c r="B73" s="6"/>
      <c r="C73" s="13"/>
      <c r="D73" s="19">
        <f t="shared" si="0"/>
        <v>62</v>
      </c>
      <c r="E73" s="69" t="s">
        <v>424</v>
      </c>
      <c r="F73" s="70" t="s">
        <v>438</v>
      </c>
      <c r="G73" s="15"/>
      <c r="H73" s="268">
        <v>0</v>
      </c>
      <c r="I73" s="268">
        <v>0</v>
      </c>
      <c r="J73" s="268">
        <v>0</v>
      </c>
      <c r="K73" s="268">
        <v>0</v>
      </c>
      <c r="L73" s="268">
        <v>0</v>
      </c>
      <c r="M73" s="268">
        <v>0</v>
      </c>
      <c r="N73" s="268">
        <v>0</v>
      </c>
      <c r="O73" s="268">
        <v>0</v>
      </c>
      <c r="P73" s="268">
        <v>0</v>
      </c>
      <c r="Q73" s="269">
        <v>0</v>
      </c>
      <c r="R73" s="270"/>
      <c r="S73" s="76">
        <f t="shared" si="1"/>
        <v>0</v>
      </c>
      <c r="T73" s="17"/>
    </row>
    <row r="74" spans="1:20" ht="12" customHeight="1" x14ac:dyDescent="0.2">
      <c r="A74" s="6"/>
      <c r="B74" s="6"/>
      <c r="C74" s="13"/>
      <c r="D74" s="19">
        <f t="shared" si="0"/>
        <v>63</v>
      </c>
      <c r="E74" s="69" t="s">
        <v>364</v>
      </c>
      <c r="F74" s="70" t="s">
        <v>438</v>
      </c>
      <c r="G74" s="15"/>
      <c r="H74" s="268">
        <v>0</v>
      </c>
      <c r="I74" s="268">
        <v>0</v>
      </c>
      <c r="J74" s="268">
        <v>0</v>
      </c>
      <c r="K74" s="268">
        <v>0</v>
      </c>
      <c r="L74" s="268">
        <v>0</v>
      </c>
      <c r="M74" s="268">
        <v>0</v>
      </c>
      <c r="N74" s="268">
        <v>0</v>
      </c>
      <c r="O74" s="268">
        <v>0</v>
      </c>
      <c r="P74" s="268">
        <v>0</v>
      </c>
      <c r="Q74" s="269">
        <v>0</v>
      </c>
      <c r="R74" s="270"/>
      <c r="S74" s="76">
        <f t="shared" si="1"/>
        <v>0</v>
      </c>
      <c r="T74" s="17"/>
    </row>
    <row r="75" spans="1:20" ht="12" customHeight="1" x14ac:dyDescent="0.2">
      <c r="A75" s="6"/>
      <c r="B75" s="6"/>
      <c r="C75" s="13"/>
      <c r="D75" s="19">
        <f t="shared" si="0"/>
        <v>64</v>
      </c>
      <c r="E75" s="69" t="s">
        <v>425</v>
      </c>
      <c r="F75" s="70" t="s">
        <v>438</v>
      </c>
      <c r="G75" s="15"/>
      <c r="H75" s="268">
        <v>0</v>
      </c>
      <c r="I75" s="268">
        <v>0</v>
      </c>
      <c r="J75" s="268">
        <v>0</v>
      </c>
      <c r="K75" s="268">
        <v>0</v>
      </c>
      <c r="L75" s="268">
        <v>0</v>
      </c>
      <c r="M75" s="268">
        <v>0</v>
      </c>
      <c r="N75" s="268">
        <v>0</v>
      </c>
      <c r="O75" s="268">
        <v>0</v>
      </c>
      <c r="P75" s="268">
        <v>0</v>
      </c>
      <c r="Q75" s="269">
        <v>0</v>
      </c>
      <c r="R75" s="270"/>
      <c r="S75" s="76">
        <f t="shared" si="1"/>
        <v>0</v>
      </c>
      <c r="T75" s="17"/>
    </row>
    <row r="76" spans="1:20" ht="12" customHeight="1" x14ac:dyDescent="0.2">
      <c r="A76" s="6"/>
      <c r="B76" s="6"/>
      <c r="C76" s="13"/>
      <c r="D76" s="19">
        <f t="shared" si="0"/>
        <v>65</v>
      </c>
      <c r="E76" s="69" t="s">
        <v>365</v>
      </c>
      <c r="F76" s="70" t="s">
        <v>437</v>
      </c>
      <c r="G76" s="15"/>
      <c r="H76" s="268">
        <v>0</v>
      </c>
      <c r="I76" s="268">
        <v>-1796447.05</v>
      </c>
      <c r="J76" s="268">
        <v>0</v>
      </c>
      <c r="K76" s="268">
        <v>0</v>
      </c>
      <c r="L76" s="268">
        <v>0</v>
      </c>
      <c r="M76" s="268">
        <v>0</v>
      </c>
      <c r="N76" s="268">
        <v>0</v>
      </c>
      <c r="O76" s="268">
        <v>0</v>
      </c>
      <c r="P76" s="268">
        <v>0</v>
      </c>
      <c r="Q76" s="269">
        <v>0</v>
      </c>
      <c r="R76" s="270"/>
      <c r="S76" s="76">
        <f t="shared" si="1"/>
        <v>-1796447.05</v>
      </c>
      <c r="T76" s="17"/>
    </row>
    <row r="77" spans="1:20" ht="12" customHeight="1" x14ac:dyDescent="0.2">
      <c r="A77" s="6"/>
      <c r="B77" s="6"/>
      <c r="C77" s="13"/>
      <c r="D77" s="19">
        <f t="shared" si="0"/>
        <v>66</v>
      </c>
      <c r="E77" s="69" t="s">
        <v>366</v>
      </c>
      <c r="F77" s="70" t="s">
        <v>437</v>
      </c>
      <c r="G77" s="15"/>
      <c r="H77" s="268">
        <v>-743698.2</v>
      </c>
      <c r="I77" s="268">
        <v>-38795.51</v>
      </c>
      <c r="J77" s="268">
        <v>0</v>
      </c>
      <c r="K77" s="268">
        <v>0</v>
      </c>
      <c r="L77" s="268">
        <v>-193992.48</v>
      </c>
      <c r="M77" s="268">
        <v>0</v>
      </c>
      <c r="N77" s="268">
        <v>0</v>
      </c>
      <c r="O77" s="268">
        <v>0</v>
      </c>
      <c r="P77" s="268">
        <v>0</v>
      </c>
      <c r="Q77" s="269">
        <v>0</v>
      </c>
      <c r="R77" s="270"/>
      <c r="S77" s="76">
        <f t="shared" si="1"/>
        <v>-976486.19</v>
      </c>
      <c r="T77" s="17"/>
    </row>
    <row r="78" spans="1:20" ht="12" customHeight="1" x14ac:dyDescent="0.2">
      <c r="A78" s="6"/>
      <c r="B78" s="6"/>
      <c r="C78" s="13"/>
      <c r="D78" s="19">
        <f t="shared" si="0"/>
        <v>67</v>
      </c>
      <c r="E78" s="69" t="s">
        <v>367</v>
      </c>
      <c r="F78" s="70" t="s">
        <v>437</v>
      </c>
      <c r="G78" s="15"/>
      <c r="H78" s="268">
        <v>0</v>
      </c>
      <c r="I78" s="268">
        <v>0</v>
      </c>
      <c r="J78" s="268">
        <v>0</v>
      </c>
      <c r="K78" s="268">
        <v>0</v>
      </c>
      <c r="L78" s="268">
        <v>0</v>
      </c>
      <c r="M78" s="268">
        <v>0</v>
      </c>
      <c r="N78" s="268">
        <v>0</v>
      </c>
      <c r="O78" s="268">
        <v>0</v>
      </c>
      <c r="P78" s="268">
        <v>0</v>
      </c>
      <c r="Q78" s="269">
        <v>0</v>
      </c>
      <c r="R78" s="270"/>
      <c r="S78" s="76">
        <f t="shared" ref="S78:S103" si="2">SUM(H78:R78)</f>
        <v>0</v>
      </c>
      <c r="T78" s="17"/>
    </row>
    <row r="79" spans="1:20" ht="12" customHeight="1" x14ac:dyDescent="0.2">
      <c r="A79" s="6"/>
      <c r="B79" s="6"/>
      <c r="C79" s="13"/>
      <c r="D79" s="19">
        <f t="shared" si="0"/>
        <v>68</v>
      </c>
      <c r="E79" s="69" t="s">
        <v>426</v>
      </c>
      <c r="F79" s="70" t="s">
        <v>437</v>
      </c>
      <c r="G79" s="15"/>
      <c r="H79" s="268">
        <v>-224000</v>
      </c>
      <c r="I79" s="268">
        <v>-1481754</v>
      </c>
      <c r="J79" s="268">
        <v>0</v>
      </c>
      <c r="K79" s="268">
        <v>0</v>
      </c>
      <c r="L79" s="268">
        <v>-96389.98</v>
      </c>
      <c r="M79" s="268">
        <v>0</v>
      </c>
      <c r="N79" s="268">
        <v>0</v>
      </c>
      <c r="O79" s="268">
        <v>0</v>
      </c>
      <c r="P79" s="268">
        <v>0</v>
      </c>
      <c r="Q79" s="269">
        <v>-1178749.96</v>
      </c>
      <c r="R79" s="270"/>
      <c r="S79" s="76">
        <f t="shared" si="2"/>
        <v>-2980893.94</v>
      </c>
      <c r="T79" s="17"/>
    </row>
    <row r="80" spans="1:20" ht="12" customHeight="1" x14ac:dyDescent="0.2">
      <c r="A80" s="6"/>
      <c r="B80" s="6"/>
      <c r="C80" s="13"/>
      <c r="D80" s="19">
        <f t="shared" si="0"/>
        <v>69</v>
      </c>
      <c r="E80" s="69" t="s">
        <v>368</v>
      </c>
      <c r="F80" s="70" t="s">
        <v>437</v>
      </c>
      <c r="G80" s="15"/>
      <c r="H80" s="268">
        <v>0</v>
      </c>
      <c r="I80" s="268">
        <v>0</v>
      </c>
      <c r="J80" s="268">
        <v>0</v>
      </c>
      <c r="K80" s="268">
        <v>0</v>
      </c>
      <c r="L80" s="268">
        <v>0</v>
      </c>
      <c r="M80" s="268">
        <v>0</v>
      </c>
      <c r="N80" s="268">
        <v>0</v>
      </c>
      <c r="O80" s="268">
        <v>0</v>
      </c>
      <c r="P80" s="268">
        <v>0</v>
      </c>
      <c r="Q80" s="269">
        <v>0</v>
      </c>
      <c r="R80" s="270"/>
      <c r="S80" s="76">
        <f t="shared" si="2"/>
        <v>0</v>
      </c>
      <c r="T80" s="17"/>
    </row>
    <row r="81" spans="1:20" ht="12" customHeight="1" x14ac:dyDescent="0.2">
      <c r="A81" s="6"/>
      <c r="B81" s="6"/>
      <c r="C81" s="13"/>
      <c r="D81" s="19">
        <f t="shared" si="0"/>
        <v>70</v>
      </c>
      <c r="E81" s="69" t="s">
        <v>369</v>
      </c>
      <c r="F81" s="70" t="s">
        <v>438</v>
      </c>
      <c r="G81" s="15"/>
      <c r="H81" s="268">
        <v>0</v>
      </c>
      <c r="I81" s="268">
        <v>-2000</v>
      </c>
      <c r="J81" s="268">
        <v>0</v>
      </c>
      <c r="K81" s="268">
        <v>0</v>
      </c>
      <c r="L81" s="268">
        <v>0</v>
      </c>
      <c r="M81" s="268">
        <v>0</v>
      </c>
      <c r="N81" s="268">
        <v>0</v>
      </c>
      <c r="O81" s="268">
        <v>0</v>
      </c>
      <c r="P81" s="268">
        <v>0</v>
      </c>
      <c r="Q81" s="269">
        <v>0</v>
      </c>
      <c r="R81" s="270"/>
      <c r="S81" s="76">
        <f t="shared" si="2"/>
        <v>-2000</v>
      </c>
      <c r="T81" s="17"/>
    </row>
    <row r="82" spans="1:20" ht="12" customHeight="1" x14ac:dyDescent="0.2">
      <c r="A82" s="6"/>
      <c r="B82" s="6"/>
      <c r="C82" s="13"/>
      <c r="D82" s="19">
        <f t="shared" si="0"/>
        <v>71</v>
      </c>
      <c r="E82" s="69" t="s">
        <v>427</v>
      </c>
      <c r="F82" s="70" t="s">
        <v>437</v>
      </c>
      <c r="G82" s="15"/>
      <c r="H82" s="268">
        <v>0</v>
      </c>
      <c r="I82" s="268">
        <v>-669000</v>
      </c>
      <c r="J82" s="268">
        <v>0</v>
      </c>
      <c r="K82" s="268">
        <v>0</v>
      </c>
      <c r="L82" s="268">
        <v>0</v>
      </c>
      <c r="M82" s="268">
        <v>0</v>
      </c>
      <c r="N82" s="268">
        <v>0</v>
      </c>
      <c r="O82" s="268">
        <v>0</v>
      </c>
      <c r="P82" s="268">
        <v>0</v>
      </c>
      <c r="Q82" s="269">
        <v>-17500</v>
      </c>
      <c r="R82" s="270"/>
      <c r="S82" s="76">
        <f t="shared" si="2"/>
        <v>-686500</v>
      </c>
      <c r="T82" s="17"/>
    </row>
    <row r="83" spans="1:20" ht="12" customHeight="1" x14ac:dyDescent="0.2">
      <c r="A83" s="6"/>
      <c r="B83" s="6"/>
      <c r="C83" s="13"/>
      <c r="D83" s="19">
        <f t="shared" si="0"/>
        <v>72</v>
      </c>
      <c r="E83" s="69" t="s">
        <v>370</v>
      </c>
      <c r="F83" s="70" t="s">
        <v>437</v>
      </c>
      <c r="G83" s="15"/>
      <c r="H83" s="268">
        <v>0</v>
      </c>
      <c r="I83" s="268">
        <v>-4000</v>
      </c>
      <c r="J83" s="268">
        <v>0</v>
      </c>
      <c r="K83" s="268">
        <v>0</v>
      </c>
      <c r="L83" s="268">
        <v>-630000</v>
      </c>
      <c r="M83" s="268">
        <v>0</v>
      </c>
      <c r="N83" s="268">
        <v>0</v>
      </c>
      <c r="O83" s="268">
        <v>0</v>
      </c>
      <c r="P83" s="268">
        <v>0</v>
      </c>
      <c r="Q83" s="269">
        <v>0</v>
      </c>
      <c r="R83" s="270"/>
      <c r="S83" s="76">
        <f t="shared" si="2"/>
        <v>-634000</v>
      </c>
      <c r="T83" s="17"/>
    </row>
    <row r="84" spans="1:20" ht="12" customHeight="1" x14ac:dyDescent="0.2">
      <c r="A84" s="6"/>
      <c r="B84" s="6"/>
      <c r="C84" s="13"/>
      <c r="D84" s="19">
        <f t="shared" si="0"/>
        <v>73</v>
      </c>
      <c r="E84" s="69" t="s">
        <v>428</v>
      </c>
      <c r="F84" s="70" t="s">
        <v>437</v>
      </c>
      <c r="G84" s="15"/>
      <c r="H84" s="268">
        <v>0</v>
      </c>
      <c r="I84" s="268">
        <v>-2999226.3</v>
      </c>
      <c r="J84" s="268">
        <v>0</v>
      </c>
      <c r="K84" s="268">
        <v>0</v>
      </c>
      <c r="L84" s="268">
        <v>0</v>
      </c>
      <c r="M84" s="268">
        <v>0</v>
      </c>
      <c r="N84" s="268">
        <v>0</v>
      </c>
      <c r="O84" s="268">
        <v>-16100</v>
      </c>
      <c r="P84" s="268">
        <v>0</v>
      </c>
      <c r="Q84" s="269">
        <v>0</v>
      </c>
      <c r="R84" s="270"/>
      <c r="S84" s="76">
        <f t="shared" si="2"/>
        <v>-3015326.3</v>
      </c>
      <c r="T84" s="17"/>
    </row>
    <row r="85" spans="1:20" ht="12" customHeight="1" x14ac:dyDescent="0.2">
      <c r="A85" s="6"/>
      <c r="B85" s="6"/>
      <c r="C85" s="13"/>
      <c r="D85" s="19">
        <f t="shared" si="0"/>
        <v>74</v>
      </c>
      <c r="E85" s="69" t="s">
        <v>429</v>
      </c>
      <c r="F85" s="70" t="s">
        <v>438</v>
      </c>
      <c r="G85" s="15"/>
      <c r="H85" s="268">
        <v>0</v>
      </c>
      <c r="I85" s="268">
        <v>0</v>
      </c>
      <c r="J85" s="268">
        <v>0</v>
      </c>
      <c r="K85" s="268">
        <v>0</v>
      </c>
      <c r="L85" s="268">
        <v>0</v>
      </c>
      <c r="M85" s="268">
        <v>0</v>
      </c>
      <c r="N85" s="268">
        <v>0</v>
      </c>
      <c r="O85" s="268">
        <v>0</v>
      </c>
      <c r="P85" s="268">
        <v>0</v>
      </c>
      <c r="Q85" s="269">
        <v>0</v>
      </c>
      <c r="R85" s="270"/>
      <c r="S85" s="76">
        <f t="shared" si="2"/>
        <v>0</v>
      </c>
      <c r="T85" s="17"/>
    </row>
    <row r="86" spans="1:20" ht="12" customHeight="1" x14ac:dyDescent="0.2">
      <c r="A86" s="6"/>
      <c r="B86" s="6"/>
      <c r="C86" s="13"/>
      <c r="D86" s="19">
        <f t="shared" si="0"/>
        <v>75</v>
      </c>
      <c r="E86" s="69" t="s">
        <v>371</v>
      </c>
      <c r="F86" s="70" t="s">
        <v>437</v>
      </c>
      <c r="G86" s="15"/>
      <c r="H86" s="268">
        <v>0</v>
      </c>
      <c r="I86" s="268">
        <v>-80500</v>
      </c>
      <c r="J86" s="268">
        <v>0</v>
      </c>
      <c r="K86" s="268">
        <v>0</v>
      </c>
      <c r="L86" s="268">
        <v>0</v>
      </c>
      <c r="M86" s="268">
        <v>0</v>
      </c>
      <c r="N86" s="268">
        <v>0</v>
      </c>
      <c r="O86" s="268">
        <v>0</v>
      </c>
      <c r="P86" s="268">
        <v>0</v>
      </c>
      <c r="Q86" s="269">
        <v>0</v>
      </c>
      <c r="R86" s="270"/>
      <c r="S86" s="76">
        <f t="shared" si="2"/>
        <v>-80500</v>
      </c>
      <c r="T86" s="17"/>
    </row>
    <row r="87" spans="1:20" ht="12" customHeight="1" x14ac:dyDescent="0.2">
      <c r="A87" s="6"/>
      <c r="B87" s="6"/>
      <c r="C87" s="13"/>
      <c r="D87" s="19">
        <f t="shared" si="0"/>
        <v>76</v>
      </c>
      <c r="E87" s="69" t="s">
        <v>372</v>
      </c>
      <c r="F87" s="70" t="s">
        <v>437</v>
      </c>
      <c r="G87" s="15"/>
      <c r="H87" s="268">
        <v>-682500</v>
      </c>
      <c r="I87" s="268">
        <v>-435000</v>
      </c>
      <c r="J87" s="268">
        <v>0</v>
      </c>
      <c r="K87" s="268">
        <v>0</v>
      </c>
      <c r="L87" s="268">
        <v>0</v>
      </c>
      <c r="M87" s="268">
        <v>0</v>
      </c>
      <c r="N87" s="268">
        <v>0</v>
      </c>
      <c r="O87" s="268">
        <v>0</v>
      </c>
      <c r="P87" s="268">
        <v>0</v>
      </c>
      <c r="Q87" s="269">
        <v>-81070</v>
      </c>
      <c r="R87" s="270"/>
      <c r="S87" s="76">
        <f t="shared" si="2"/>
        <v>-1198570</v>
      </c>
      <c r="T87" s="17"/>
    </row>
    <row r="88" spans="1:20" ht="12" customHeight="1" x14ac:dyDescent="0.2">
      <c r="A88" s="6"/>
      <c r="B88" s="6"/>
      <c r="C88" s="13"/>
      <c r="D88" s="19">
        <f t="shared" si="0"/>
        <v>77</v>
      </c>
      <c r="E88" s="69" t="s">
        <v>373</v>
      </c>
      <c r="F88" s="70" t="s">
        <v>437</v>
      </c>
      <c r="G88" s="15"/>
      <c r="H88" s="268">
        <v>0</v>
      </c>
      <c r="I88" s="268">
        <v>-230000</v>
      </c>
      <c r="J88" s="268">
        <v>0</v>
      </c>
      <c r="K88" s="268">
        <v>0</v>
      </c>
      <c r="L88" s="268">
        <v>0</v>
      </c>
      <c r="M88" s="268">
        <v>0</v>
      </c>
      <c r="N88" s="268">
        <v>0</v>
      </c>
      <c r="O88" s="268">
        <v>0</v>
      </c>
      <c r="P88" s="268">
        <v>0</v>
      </c>
      <c r="Q88" s="269">
        <v>0</v>
      </c>
      <c r="R88" s="270"/>
      <c r="S88" s="76">
        <f t="shared" si="2"/>
        <v>-230000</v>
      </c>
      <c r="T88" s="17"/>
    </row>
    <row r="89" spans="1:20" ht="12" customHeight="1" x14ac:dyDescent="0.2">
      <c r="A89" s="6"/>
      <c r="B89" s="6"/>
      <c r="C89" s="13"/>
      <c r="D89" s="19">
        <f t="shared" si="0"/>
        <v>78</v>
      </c>
      <c r="E89" s="69" t="s">
        <v>430</v>
      </c>
      <c r="F89" s="70" t="s">
        <v>438</v>
      </c>
      <c r="G89" s="15"/>
      <c r="H89" s="268">
        <v>0</v>
      </c>
      <c r="I89" s="268">
        <v>0</v>
      </c>
      <c r="J89" s="268">
        <v>0</v>
      </c>
      <c r="K89" s="268">
        <v>0</v>
      </c>
      <c r="L89" s="268">
        <v>0</v>
      </c>
      <c r="M89" s="268">
        <v>0</v>
      </c>
      <c r="N89" s="268">
        <v>0</v>
      </c>
      <c r="O89" s="268">
        <v>0</v>
      </c>
      <c r="P89" s="268">
        <v>0</v>
      </c>
      <c r="Q89" s="269">
        <v>0</v>
      </c>
      <c r="R89" s="270"/>
      <c r="S89" s="76">
        <f t="shared" si="2"/>
        <v>0</v>
      </c>
      <c r="T89" s="17"/>
    </row>
    <row r="90" spans="1:20" ht="12" customHeight="1" x14ac:dyDescent="0.2">
      <c r="A90" s="6"/>
      <c r="B90" s="6"/>
      <c r="C90" s="13"/>
      <c r="D90" s="19">
        <f t="shared" si="0"/>
        <v>79</v>
      </c>
      <c r="E90" s="69" t="s">
        <v>374</v>
      </c>
      <c r="F90" s="70" t="s">
        <v>437</v>
      </c>
      <c r="G90" s="15"/>
      <c r="H90" s="268">
        <v>0</v>
      </c>
      <c r="I90" s="268">
        <v>-15000</v>
      </c>
      <c r="J90" s="268">
        <v>0</v>
      </c>
      <c r="K90" s="268">
        <v>0</v>
      </c>
      <c r="L90" s="268">
        <v>0</v>
      </c>
      <c r="M90" s="268">
        <v>0</v>
      </c>
      <c r="N90" s="268">
        <v>0</v>
      </c>
      <c r="O90" s="268">
        <v>0</v>
      </c>
      <c r="P90" s="268">
        <v>0</v>
      </c>
      <c r="Q90" s="269">
        <v>0</v>
      </c>
      <c r="R90" s="270"/>
      <c r="S90" s="76">
        <f t="shared" si="2"/>
        <v>-15000</v>
      </c>
      <c r="T90" s="17"/>
    </row>
    <row r="91" spans="1:20" ht="12" customHeight="1" x14ac:dyDescent="0.2">
      <c r="A91" s="6"/>
      <c r="B91" s="6"/>
      <c r="C91" s="13"/>
      <c r="D91" s="19">
        <f t="shared" si="0"/>
        <v>80</v>
      </c>
      <c r="E91" s="69" t="s">
        <v>375</v>
      </c>
      <c r="F91" s="70" t="s">
        <v>437</v>
      </c>
      <c r="G91" s="15"/>
      <c r="H91" s="268">
        <v>0</v>
      </c>
      <c r="I91" s="268">
        <v>0</v>
      </c>
      <c r="J91" s="268">
        <v>0</v>
      </c>
      <c r="K91" s="268">
        <v>0</v>
      </c>
      <c r="L91" s="268">
        <v>0</v>
      </c>
      <c r="M91" s="268">
        <v>0</v>
      </c>
      <c r="N91" s="268">
        <v>0</v>
      </c>
      <c r="O91" s="268">
        <v>0</v>
      </c>
      <c r="P91" s="268">
        <v>0</v>
      </c>
      <c r="Q91" s="269">
        <v>0</v>
      </c>
      <c r="R91" s="270"/>
      <c r="S91" s="76">
        <f t="shared" si="2"/>
        <v>0</v>
      </c>
      <c r="T91" s="17"/>
    </row>
    <row r="92" spans="1:20" ht="12" customHeight="1" x14ac:dyDescent="0.2">
      <c r="A92" s="6"/>
      <c r="B92" s="6"/>
      <c r="C92" s="13"/>
      <c r="D92" s="19">
        <f t="shared" si="0"/>
        <v>81</v>
      </c>
      <c r="E92" s="69" t="s">
        <v>431</v>
      </c>
      <c r="F92" s="70" t="s">
        <v>437</v>
      </c>
      <c r="G92" s="15"/>
      <c r="H92" s="268">
        <v>-2230000</v>
      </c>
      <c r="I92" s="268">
        <v>0</v>
      </c>
      <c r="J92" s="268">
        <v>0</v>
      </c>
      <c r="K92" s="268">
        <v>0</v>
      </c>
      <c r="L92" s="268">
        <v>0</v>
      </c>
      <c r="M92" s="268">
        <v>0</v>
      </c>
      <c r="N92" s="268">
        <v>0</v>
      </c>
      <c r="O92" s="268">
        <v>-70000</v>
      </c>
      <c r="P92" s="268">
        <v>0</v>
      </c>
      <c r="Q92" s="269">
        <v>0</v>
      </c>
      <c r="R92" s="270"/>
      <c r="S92" s="76">
        <f t="shared" si="2"/>
        <v>-2300000</v>
      </c>
      <c r="T92" s="17"/>
    </row>
    <row r="93" spans="1:20" ht="12" customHeight="1" x14ac:dyDescent="0.2">
      <c r="A93" s="6"/>
      <c r="B93" s="6"/>
      <c r="C93" s="13"/>
      <c r="D93" s="19">
        <f t="shared" si="0"/>
        <v>82</v>
      </c>
      <c r="E93" s="69" t="s">
        <v>377</v>
      </c>
      <c r="F93" s="70" t="s">
        <v>437</v>
      </c>
      <c r="G93" s="15"/>
      <c r="H93" s="268">
        <v>0</v>
      </c>
      <c r="I93" s="268">
        <v>0</v>
      </c>
      <c r="J93" s="268">
        <v>0</v>
      </c>
      <c r="K93" s="268">
        <v>0</v>
      </c>
      <c r="L93" s="268">
        <v>-125195</v>
      </c>
      <c r="M93" s="268">
        <v>0</v>
      </c>
      <c r="N93" s="268">
        <v>0</v>
      </c>
      <c r="O93" s="268">
        <v>0</v>
      </c>
      <c r="P93" s="268">
        <v>0</v>
      </c>
      <c r="Q93" s="269">
        <v>0</v>
      </c>
      <c r="R93" s="270"/>
      <c r="S93" s="76">
        <f t="shared" si="2"/>
        <v>-125195</v>
      </c>
      <c r="T93" s="17"/>
    </row>
    <row r="94" spans="1:20" ht="12" customHeight="1" x14ac:dyDescent="0.2">
      <c r="A94" s="6"/>
      <c r="B94" s="6"/>
      <c r="C94" s="13"/>
      <c r="D94" s="19">
        <f t="shared" si="0"/>
        <v>83</v>
      </c>
      <c r="E94" s="69" t="s">
        <v>378</v>
      </c>
      <c r="F94" s="70" t="s">
        <v>437</v>
      </c>
      <c r="G94" s="15"/>
      <c r="H94" s="268">
        <v>0</v>
      </c>
      <c r="I94" s="268">
        <v>-10000</v>
      </c>
      <c r="J94" s="268">
        <v>0</v>
      </c>
      <c r="K94" s="268">
        <v>0</v>
      </c>
      <c r="L94" s="268">
        <v>-61230</v>
      </c>
      <c r="M94" s="268">
        <v>0</v>
      </c>
      <c r="N94" s="268">
        <v>0</v>
      </c>
      <c r="O94" s="268">
        <v>0</v>
      </c>
      <c r="P94" s="268">
        <v>0</v>
      </c>
      <c r="Q94" s="269">
        <v>-52500</v>
      </c>
      <c r="R94" s="270"/>
      <c r="S94" s="76">
        <f t="shared" si="2"/>
        <v>-123730</v>
      </c>
      <c r="T94" s="17"/>
    </row>
    <row r="95" spans="1:20" ht="12" customHeight="1" x14ac:dyDescent="0.2">
      <c r="A95" s="6"/>
      <c r="B95" s="6"/>
      <c r="C95" s="13"/>
      <c r="D95" s="19">
        <f t="shared" si="0"/>
        <v>84</v>
      </c>
      <c r="E95" s="69" t="s">
        <v>432</v>
      </c>
      <c r="F95" s="70" t="s">
        <v>437</v>
      </c>
      <c r="G95" s="15"/>
      <c r="H95" s="268">
        <v>0</v>
      </c>
      <c r="I95" s="268">
        <v>-3750</v>
      </c>
      <c r="J95" s="268">
        <v>0</v>
      </c>
      <c r="K95" s="268">
        <v>0</v>
      </c>
      <c r="L95" s="268">
        <v>0</v>
      </c>
      <c r="M95" s="268">
        <v>0</v>
      </c>
      <c r="N95" s="268">
        <v>0</v>
      </c>
      <c r="O95" s="268">
        <v>0</v>
      </c>
      <c r="P95" s="268">
        <v>0</v>
      </c>
      <c r="Q95" s="269">
        <v>0</v>
      </c>
      <c r="R95" s="270"/>
      <c r="S95" s="76">
        <f t="shared" si="2"/>
        <v>-3750</v>
      </c>
      <c r="T95" s="17"/>
    </row>
    <row r="96" spans="1:20" ht="12" customHeight="1" x14ac:dyDescent="0.2">
      <c r="A96" s="6"/>
      <c r="B96" s="6"/>
      <c r="C96" s="13"/>
      <c r="D96" s="19">
        <f t="shared" si="0"/>
        <v>85</v>
      </c>
      <c r="E96" s="69" t="s">
        <v>433</v>
      </c>
      <c r="F96" s="70" t="s">
        <v>437</v>
      </c>
      <c r="G96" s="15"/>
      <c r="H96" s="268">
        <v>0</v>
      </c>
      <c r="I96" s="268">
        <v>0</v>
      </c>
      <c r="J96" s="268">
        <v>0</v>
      </c>
      <c r="K96" s="268">
        <v>0</v>
      </c>
      <c r="L96" s="268">
        <v>0</v>
      </c>
      <c r="M96" s="268">
        <v>0</v>
      </c>
      <c r="N96" s="268">
        <v>0</v>
      </c>
      <c r="O96" s="268">
        <v>0</v>
      </c>
      <c r="P96" s="268">
        <v>0</v>
      </c>
      <c r="Q96" s="269">
        <v>0</v>
      </c>
      <c r="R96" s="270"/>
      <c r="S96" s="76">
        <f t="shared" si="2"/>
        <v>0</v>
      </c>
      <c r="T96" s="17"/>
    </row>
    <row r="97" spans="1:20" ht="12" customHeight="1" x14ac:dyDescent="0.2">
      <c r="A97" s="6"/>
      <c r="B97" s="6"/>
      <c r="C97" s="13"/>
      <c r="D97" s="19">
        <f t="shared" si="0"/>
        <v>86</v>
      </c>
      <c r="E97" s="69" t="s">
        <v>434</v>
      </c>
      <c r="F97" s="70" t="s">
        <v>438</v>
      </c>
      <c r="G97" s="15"/>
      <c r="H97" s="268">
        <v>0</v>
      </c>
      <c r="I97" s="268">
        <v>0</v>
      </c>
      <c r="J97" s="268">
        <v>0</v>
      </c>
      <c r="K97" s="268">
        <v>0</v>
      </c>
      <c r="L97" s="268">
        <v>0</v>
      </c>
      <c r="M97" s="268">
        <v>0</v>
      </c>
      <c r="N97" s="268">
        <v>0</v>
      </c>
      <c r="O97" s="268">
        <v>0</v>
      </c>
      <c r="P97" s="268">
        <v>0</v>
      </c>
      <c r="Q97" s="269">
        <v>0</v>
      </c>
      <c r="R97" s="270"/>
      <c r="S97" s="76">
        <f t="shared" si="2"/>
        <v>0</v>
      </c>
      <c r="T97" s="17"/>
    </row>
    <row r="98" spans="1:20" ht="12" customHeight="1" x14ac:dyDescent="0.2">
      <c r="A98" s="6"/>
      <c r="B98" s="6"/>
      <c r="C98" s="13"/>
      <c r="D98" s="19">
        <f t="shared" si="0"/>
        <v>87</v>
      </c>
      <c r="E98" s="69" t="s">
        <v>435</v>
      </c>
      <c r="F98" s="70" t="s">
        <v>437</v>
      </c>
      <c r="G98" s="15"/>
      <c r="H98" s="268">
        <v>0</v>
      </c>
      <c r="I98" s="268">
        <v>0</v>
      </c>
      <c r="J98" s="268">
        <v>0</v>
      </c>
      <c r="K98" s="268">
        <v>0</v>
      </c>
      <c r="L98" s="268">
        <v>0</v>
      </c>
      <c r="M98" s="268">
        <v>0</v>
      </c>
      <c r="N98" s="268">
        <v>0</v>
      </c>
      <c r="O98" s="268">
        <v>0</v>
      </c>
      <c r="P98" s="268">
        <v>0</v>
      </c>
      <c r="Q98" s="269">
        <v>0</v>
      </c>
      <c r="R98" s="270"/>
      <c r="S98" s="76">
        <f t="shared" si="2"/>
        <v>0</v>
      </c>
      <c r="T98" s="17"/>
    </row>
    <row r="99" spans="1:20" ht="12" customHeight="1" x14ac:dyDescent="0.2">
      <c r="A99" s="6"/>
      <c r="B99" s="6"/>
      <c r="C99" s="13"/>
      <c r="D99" s="19">
        <f t="shared" si="0"/>
        <v>88</v>
      </c>
      <c r="E99" s="69" t="s">
        <v>379</v>
      </c>
      <c r="F99" s="70" t="s">
        <v>438</v>
      </c>
      <c r="G99" s="15"/>
      <c r="H99" s="268">
        <v>0</v>
      </c>
      <c r="I99" s="268">
        <v>0</v>
      </c>
      <c r="J99" s="268">
        <v>0</v>
      </c>
      <c r="K99" s="268">
        <v>0</v>
      </c>
      <c r="L99" s="268">
        <v>0</v>
      </c>
      <c r="M99" s="268">
        <v>0</v>
      </c>
      <c r="N99" s="268">
        <v>0</v>
      </c>
      <c r="O99" s="268">
        <v>0</v>
      </c>
      <c r="P99" s="268">
        <v>0</v>
      </c>
      <c r="Q99" s="269">
        <v>0</v>
      </c>
      <c r="R99" s="270"/>
      <c r="S99" s="76">
        <f t="shared" si="2"/>
        <v>0</v>
      </c>
      <c r="T99" s="17"/>
    </row>
    <row r="100" spans="1:20" ht="12" customHeight="1" x14ac:dyDescent="0.2">
      <c r="A100" s="6"/>
      <c r="B100" s="6"/>
      <c r="C100" s="13"/>
      <c r="D100" s="19">
        <f t="shared" si="0"/>
        <v>89</v>
      </c>
      <c r="E100" s="69" t="s">
        <v>380</v>
      </c>
      <c r="F100" s="70" t="s">
        <v>437</v>
      </c>
      <c r="G100" s="15"/>
      <c r="H100" s="268">
        <v>0</v>
      </c>
      <c r="I100" s="268">
        <v>-1608000</v>
      </c>
      <c r="J100" s="268">
        <v>0</v>
      </c>
      <c r="K100" s="268">
        <v>0</v>
      </c>
      <c r="L100" s="268">
        <v>0</v>
      </c>
      <c r="M100" s="268">
        <v>0</v>
      </c>
      <c r="N100" s="268">
        <v>0</v>
      </c>
      <c r="O100" s="268">
        <v>0</v>
      </c>
      <c r="P100" s="268">
        <v>0</v>
      </c>
      <c r="Q100" s="269">
        <v>0</v>
      </c>
      <c r="R100" s="270"/>
      <c r="S100" s="76">
        <f t="shared" si="2"/>
        <v>-1608000</v>
      </c>
      <c r="T100" s="17"/>
    </row>
    <row r="101" spans="1:20" ht="12" customHeight="1" x14ac:dyDescent="0.2">
      <c r="A101" s="6"/>
      <c r="B101" s="6"/>
      <c r="C101" s="13"/>
      <c r="D101" s="19">
        <f t="shared" si="0"/>
        <v>90</v>
      </c>
      <c r="E101" s="69" t="s">
        <v>436</v>
      </c>
      <c r="F101" s="70" t="s">
        <v>438</v>
      </c>
      <c r="G101" s="15"/>
      <c r="H101" s="268">
        <v>0</v>
      </c>
      <c r="I101" s="268">
        <v>0</v>
      </c>
      <c r="J101" s="268">
        <v>0</v>
      </c>
      <c r="K101" s="268">
        <v>0</v>
      </c>
      <c r="L101" s="268">
        <v>0</v>
      </c>
      <c r="M101" s="268">
        <v>0</v>
      </c>
      <c r="N101" s="268">
        <v>0</v>
      </c>
      <c r="O101" s="268">
        <v>0</v>
      </c>
      <c r="P101" s="268">
        <v>0</v>
      </c>
      <c r="Q101" s="269">
        <v>0</v>
      </c>
      <c r="R101" s="270"/>
      <c r="S101" s="76">
        <f t="shared" si="2"/>
        <v>0</v>
      </c>
      <c r="T101" s="17"/>
    </row>
    <row r="102" spans="1:20" ht="12" customHeight="1" x14ac:dyDescent="0.2">
      <c r="A102" s="6"/>
      <c r="B102" s="6"/>
      <c r="C102" s="13"/>
      <c r="D102" s="19">
        <f t="shared" si="0"/>
        <v>91</v>
      </c>
      <c r="E102" s="69" t="s">
        <v>381</v>
      </c>
      <c r="F102" s="70" t="s">
        <v>437</v>
      </c>
      <c r="G102" s="15"/>
      <c r="H102" s="268">
        <v>0</v>
      </c>
      <c r="I102" s="268">
        <v>-39112</v>
      </c>
      <c r="J102" s="268">
        <v>0</v>
      </c>
      <c r="K102" s="268">
        <v>0</v>
      </c>
      <c r="L102" s="268">
        <v>-202079</v>
      </c>
      <c r="M102" s="268">
        <v>0</v>
      </c>
      <c r="N102" s="268">
        <v>0</v>
      </c>
      <c r="O102" s="268">
        <v>0</v>
      </c>
      <c r="P102" s="268">
        <v>0</v>
      </c>
      <c r="Q102" s="269">
        <v>-34948</v>
      </c>
      <c r="R102" s="270"/>
      <c r="S102" s="76">
        <f t="shared" si="2"/>
        <v>-276139</v>
      </c>
      <c r="T102" s="17"/>
    </row>
    <row r="103" spans="1:20" ht="12" customHeight="1" x14ac:dyDescent="0.2">
      <c r="A103" s="6"/>
      <c r="B103" s="6"/>
      <c r="C103" s="13"/>
      <c r="D103" s="19">
        <f t="shared" si="0"/>
        <v>92</v>
      </c>
      <c r="E103" s="69" t="str">
        <f>IF(OR('Services - NHC'!E101="",'Services - NHC'!E101="[Enter service]"),"",'Services - NHC'!E101)</f>
        <v/>
      </c>
      <c r="F103" s="70" t="str">
        <f>IF(OR('Services - NHC'!F101="",'Services - NHC'!F101="[Select]"),"",'Services - NHC'!F101)</f>
        <v/>
      </c>
      <c r="G103" s="15"/>
      <c r="H103" s="268"/>
      <c r="I103" s="268"/>
      <c r="J103" s="268"/>
      <c r="K103" s="268"/>
      <c r="L103" s="268"/>
      <c r="M103" s="268"/>
      <c r="N103" s="268"/>
      <c r="O103" s="268"/>
      <c r="P103" s="268"/>
      <c r="Q103" s="269"/>
      <c r="R103" s="270"/>
      <c r="S103" s="76">
        <f t="shared" si="2"/>
        <v>0</v>
      </c>
      <c r="T103" s="17"/>
    </row>
    <row r="104" spans="1:20" ht="12" customHeight="1" x14ac:dyDescent="0.2">
      <c r="A104" s="6"/>
      <c r="B104" s="6"/>
      <c r="C104" s="13"/>
      <c r="D104" s="19">
        <f t="shared" si="0"/>
        <v>93</v>
      </c>
      <c r="E104" s="69" t="str">
        <f>IF(OR('Services - NHC'!E102="",'Services - NHC'!E102="[Enter service]"),"",'Services - NHC'!E102)</f>
        <v>Debt Servicing</v>
      </c>
      <c r="F104" s="70" t="str">
        <f>IF(OR('Services - NHC'!F102="",'Services - NHC'!F102="[Select]"),"",'Services - NHC'!F102)</f>
        <v>MIXED</v>
      </c>
      <c r="G104" s="15"/>
      <c r="H104" s="268"/>
      <c r="I104" s="268"/>
      <c r="J104" s="268"/>
      <c r="K104" s="268"/>
      <c r="L104" s="268"/>
      <c r="M104" s="268"/>
      <c r="N104" s="268"/>
      <c r="O104" s="268"/>
      <c r="P104" s="268"/>
      <c r="Q104" s="269"/>
      <c r="R104" s="270"/>
      <c r="S104" s="76">
        <f t="shared" ref="S104:S128" si="3">SUM(H104:R104)</f>
        <v>0</v>
      </c>
      <c r="T104" s="17"/>
    </row>
    <row r="105" spans="1:20" ht="12" customHeight="1" x14ac:dyDescent="0.2">
      <c r="A105" s="6"/>
      <c r="B105" s="6"/>
      <c r="C105" s="13"/>
      <c r="D105" s="19">
        <f t="shared" si="0"/>
        <v>94</v>
      </c>
      <c r="E105" s="69" t="str">
        <f>IF(OR('Services - NHC'!E103="",'Services - NHC'!E103="[Enter service]"),"",'Services - NHC'!E103)</f>
        <v>Developer Contributions</v>
      </c>
      <c r="F105" s="70" t="str">
        <f>IF(OR('Services - NHC'!F103="",'Services - NHC'!F103="[Select]"),"",'Services - NHC'!F103)</f>
        <v>MIXED</v>
      </c>
      <c r="G105" s="15"/>
      <c r="H105" s="268"/>
      <c r="I105" s="268"/>
      <c r="J105" s="268"/>
      <c r="K105" s="268"/>
      <c r="L105" s="268"/>
      <c r="M105" s="268"/>
      <c r="N105" s="268"/>
      <c r="O105" s="268"/>
      <c r="P105" s="268"/>
      <c r="Q105" s="269">
        <v>-15000000</v>
      </c>
      <c r="R105" s="270"/>
      <c r="S105" s="76">
        <f t="shared" si="3"/>
        <v>-15000000</v>
      </c>
      <c r="T105" s="17"/>
    </row>
    <row r="106" spans="1:20" ht="12" customHeight="1" x14ac:dyDescent="0.2">
      <c r="A106" s="6"/>
      <c r="B106" s="6"/>
      <c r="C106" s="13"/>
      <c r="D106" s="19">
        <f t="shared" si="0"/>
        <v>95</v>
      </c>
      <c r="E106" s="69" t="str">
        <f>IF(OR('Services - NHC'!E104="",'Services - NHC'!E104="[Enter service]"),"",'Services - NHC'!E104)</f>
        <v>Interest on Investment</v>
      </c>
      <c r="F106" s="70" t="str">
        <f>IF(OR('Services - NHC'!F104="",'Services - NHC'!F104="[Select]"),"",'Services - NHC'!F104)</f>
        <v>MIXED</v>
      </c>
      <c r="G106" s="15"/>
      <c r="H106" s="268"/>
      <c r="I106" s="268"/>
      <c r="J106" s="268"/>
      <c r="K106" s="268"/>
      <c r="L106" s="268"/>
      <c r="M106" s="268"/>
      <c r="N106" s="268"/>
      <c r="O106" s="268"/>
      <c r="P106" s="268"/>
      <c r="Q106" s="269">
        <v>-5425000</v>
      </c>
      <c r="R106" s="270"/>
      <c r="S106" s="76">
        <f t="shared" si="3"/>
        <v>-5425000</v>
      </c>
      <c r="T106" s="17"/>
    </row>
    <row r="107" spans="1:20" ht="12" customHeight="1" x14ac:dyDescent="0.2">
      <c r="A107" s="6"/>
      <c r="B107" s="6"/>
      <c r="C107" s="13"/>
      <c r="D107" s="19">
        <f t="shared" si="0"/>
        <v>96</v>
      </c>
      <c r="E107" s="69" t="str">
        <f>IF(OR('Services - NHC'!E105="",'Services - NHC'!E105="[Enter service]"),"",'Services - NHC'!E105)</f>
        <v>VGC Grant</v>
      </c>
      <c r="F107" s="70" t="str">
        <f>IF(OR('Services - NHC'!F105="",'Services - NHC'!F105="[Select]"),"",'Services - NHC'!F105)</f>
        <v>MIXED</v>
      </c>
      <c r="G107" s="15"/>
      <c r="H107" s="268"/>
      <c r="I107" s="268"/>
      <c r="J107" s="268"/>
      <c r="K107" s="268"/>
      <c r="L107" s="268"/>
      <c r="M107" s="268"/>
      <c r="N107" s="268"/>
      <c r="O107" s="268"/>
      <c r="P107" s="268"/>
      <c r="Q107" s="269">
        <v>-15209670</v>
      </c>
      <c r="R107" s="270"/>
      <c r="S107" s="76">
        <f t="shared" si="3"/>
        <v>-15209670</v>
      </c>
      <c r="T107" s="17"/>
    </row>
    <row r="108" spans="1:20" ht="12" customHeight="1" x14ac:dyDescent="0.2">
      <c r="A108" s="6"/>
      <c r="B108" s="6"/>
      <c r="C108" s="13"/>
      <c r="D108" s="19">
        <f t="shared" si="0"/>
        <v>97</v>
      </c>
      <c r="E108" s="69" t="str">
        <f>IF(OR('Services - NHC'!E106="",'Services - NHC'!E106="[Enter service]"),"",'Services - NHC'!E106)</f>
        <v>Capital Works - Rates Funding</v>
      </c>
      <c r="F108" s="70" t="str">
        <f>IF(OR('Services - NHC'!F106="",'Services - NHC'!F106="[Select]"),"",'Services - NHC'!F106)</f>
        <v>MIXED</v>
      </c>
      <c r="G108" s="15"/>
      <c r="H108" s="268"/>
      <c r="I108" s="268"/>
      <c r="J108" s="268"/>
      <c r="K108" s="268"/>
      <c r="L108" s="268"/>
      <c r="M108" s="268"/>
      <c r="N108" s="268"/>
      <c r="O108" s="268"/>
      <c r="P108" s="268"/>
      <c r="Q108" s="269"/>
      <c r="R108" s="270"/>
      <c r="S108" s="76">
        <f t="shared" si="3"/>
        <v>0</v>
      </c>
      <c r="T108" s="17"/>
    </row>
    <row r="109" spans="1:20" ht="12" customHeight="1" x14ac:dyDescent="0.2">
      <c r="A109" s="6"/>
      <c r="B109" s="6"/>
      <c r="C109" s="13"/>
      <c r="D109" s="19">
        <f t="shared" si="0"/>
        <v>98</v>
      </c>
      <c r="E109" s="69" t="str">
        <f>IF(OR('Services - NHC'!E107="",'Services - NHC'!E107="[Enter service]"),"",'Services - NHC'!E107)</f>
        <v>Capital Works - Reserve Funded</v>
      </c>
      <c r="F109" s="70" t="str">
        <f>IF(OR('Services - NHC'!F107="",'Services - NHC'!F107="[Select]"),"",'Services - NHC'!F107)</f>
        <v>MIXED</v>
      </c>
      <c r="G109" s="15"/>
      <c r="H109" s="268"/>
      <c r="I109" s="268"/>
      <c r="J109" s="268"/>
      <c r="K109" s="268"/>
      <c r="L109" s="268"/>
      <c r="M109" s="268"/>
      <c r="N109" s="268"/>
      <c r="O109" s="268"/>
      <c r="P109" s="268"/>
      <c r="Q109" s="269">
        <v>-14980000</v>
      </c>
      <c r="R109" s="270"/>
      <c r="S109" s="76">
        <f t="shared" si="3"/>
        <v>-14980000</v>
      </c>
      <c r="T109" s="17"/>
    </row>
    <row r="110" spans="1:20" ht="12" customHeight="1" x14ac:dyDescent="0.2">
      <c r="A110" s="6"/>
      <c r="B110" s="6"/>
      <c r="C110" s="13"/>
      <c r="D110" s="19">
        <f t="shared" si="0"/>
        <v>99</v>
      </c>
      <c r="E110" s="69" t="str">
        <f>IF(OR('Services - NHC'!E108="",'Services - NHC'!E108="[Enter service]"),"",'Services - NHC'!E108)</f>
        <v>Capital Works - Other Funding</v>
      </c>
      <c r="F110" s="70" t="str">
        <f>IF(OR('Services - NHC'!F108="",'Services - NHC'!F108="[Select]"),"",'Services - NHC'!F108)</f>
        <v>MIXED</v>
      </c>
      <c r="G110" s="15"/>
      <c r="H110" s="268"/>
      <c r="I110" s="268"/>
      <c r="J110" s="268">
        <v>-2180000</v>
      </c>
      <c r="K110" s="268"/>
      <c r="L110" s="268"/>
      <c r="M110" s="268">
        <v>-7499000</v>
      </c>
      <c r="N110" s="268"/>
      <c r="O110" s="268">
        <v>-212000</v>
      </c>
      <c r="P110" s="268"/>
      <c r="Q110" s="269"/>
      <c r="R110" s="270"/>
      <c r="S110" s="76">
        <f t="shared" si="3"/>
        <v>-9891000</v>
      </c>
      <c r="T110" s="17"/>
    </row>
    <row r="111" spans="1:20" ht="12" customHeight="1" x14ac:dyDescent="0.2">
      <c r="A111" s="6"/>
      <c r="B111" s="6"/>
      <c r="C111" s="13"/>
      <c r="D111" s="19">
        <f t="shared" si="0"/>
        <v>100</v>
      </c>
      <c r="E111" s="69" t="str">
        <f>IF(OR('Services - NHC'!E109="",'Services - NHC'!E109="[Enter service]"),"",'Services - NHC'!E109)</f>
        <v>Depreciation</v>
      </c>
      <c r="F111" s="70" t="str">
        <f>IF(OR('Services - NHC'!F109="",'Services - NHC'!F109="[Select]"),"",'Services - NHC'!F109)</f>
        <v>MIXED</v>
      </c>
      <c r="G111" s="15"/>
      <c r="H111" s="268"/>
      <c r="I111" s="268"/>
      <c r="J111" s="268"/>
      <c r="K111" s="268"/>
      <c r="L111" s="268"/>
      <c r="M111" s="268"/>
      <c r="N111" s="268"/>
      <c r="O111" s="268"/>
      <c r="P111" s="268"/>
      <c r="Q111" s="269"/>
      <c r="R111" s="270"/>
      <c r="S111" s="76">
        <f t="shared" si="3"/>
        <v>0</v>
      </c>
      <c r="T111" s="17"/>
    </row>
    <row r="112" spans="1:20" ht="12" customHeight="1" x14ac:dyDescent="0.2">
      <c r="A112" s="6"/>
      <c r="B112" s="6"/>
      <c r="C112" s="13"/>
      <c r="D112" s="19">
        <f t="shared" si="0"/>
        <v>101</v>
      </c>
      <c r="E112" s="69" t="str">
        <f>IF(OR('Services - NHC'!E110="",'Services - NHC'!E110="[Enter service]"),"",'Services - NHC'!E110)</f>
        <v>Contributed Assets</v>
      </c>
      <c r="F112" s="70" t="str">
        <f>IF(OR('Services - NHC'!F110="",'Services - NHC'!F110="[Select]"),"",'Services - NHC'!F110)</f>
        <v>EXTERNAL</v>
      </c>
      <c r="G112" s="15"/>
      <c r="H112" s="268"/>
      <c r="I112" s="268"/>
      <c r="J112" s="268"/>
      <c r="K112" s="268"/>
      <c r="L112" s="268"/>
      <c r="M112" s="268"/>
      <c r="N112" s="268"/>
      <c r="O112" s="268"/>
      <c r="P112" s="268">
        <v>-40000000</v>
      </c>
      <c r="Q112" s="269"/>
      <c r="R112" s="270"/>
      <c r="S112" s="76">
        <f t="shared" si="3"/>
        <v>-40000000</v>
      </c>
      <c r="T112" s="17"/>
    </row>
    <row r="113" spans="1:20" ht="12" customHeight="1" x14ac:dyDescent="0.2">
      <c r="A113" s="6"/>
      <c r="B113" s="6"/>
      <c r="C113" s="13"/>
      <c r="D113" s="19">
        <f t="shared" si="0"/>
        <v>102</v>
      </c>
      <c r="E113" s="69" t="str">
        <f>IF(OR('Services - NHC'!E111="",'Services - NHC'!E111="[Enter service]"),"",'Services - NHC'!E111)</f>
        <v>Asset Sales</v>
      </c>
      <c r="F113" s="70" t="str">
        <f>IF(OR('Services - NHC'!F111="",'Services - NHC'!F111="[Select]"),"",'Services - NHC'!F111)</f>
        <v>MIXED</v>
      </c>
      <c r="G113" s="15"/>
      <c r="H113" s="268"/>
      <c r="I113" s="268"/>
      <c r="J113" s="268"/>
      <c r="K113" s="268"/>
      <c r="L113" s="268"/>
      <c r="M113" s="268"/>
      <c r="N113" s="268"/>
      <c r="O113" s="268"/>
      <c r="P113" s="268"/>
      <c r="Q113" s="269">
        <v>-3173000</v>
      </c>
      <c r="R113" s="270"/>
      <c r="S113" s="76">
        <f t="shared" si="3"/>
        <v>-3173000</v>
      </c>
      <c r="T113" s="17"/>
    </row>
    <row r="114" spans="1:20" ht="12" customHeight="1" x14ac:dyDescent="0.2">
      <c r="A114" s="6"/>
      <c r="B114" s="6"/>
      <c r="C114" s="13"/>
      <c r="D114" s="19">
        <f t="shared" si="0"/>
        <v>103</v>
      </c>
      <c r="E114" s="69" t="str">
        <f>IF(OR('Services - NHC'!E112="",'Services - NHC'!E112="[Enter service]"),"",'Services - NHC'!E112)</f>
        <v>Rates and Charges</v>
      </c>
      <c r="F114" s="70" t="str">
        <f>IF(OR('Services - NHC'!F112="",'Services - NHC'!F112="[Select]"),"",'Services - NHC'!F112)</f>
        <v>EXTERNAL</v>
      </c>
      <c r="G114" s="15"/>
      <c r="H114" s="268"/>
      <c r="I114" s="268"/>
      <c r="J114" s="268"/>
      <c r="K114" s="268"/>
      <c r="L114" s="268"/>
      <c r="M114" s="268"/>
      <c r="N114" s="268"/>
      <c r="O114" s="268"/>
      <c r="P114" s="268"/>
      <c r="Q114" s="269">
        <v>-76700000</v>
      </c>
      <c r="R114" s="270"/>
      <c r="S114" s="76">
        <f t="shared" si="3"/>
        <v>-76700000</v>
      </c>
      <c r="T114" s="17"/>
    </row>
    <row r="115" spans="1:20" ht="12" customHeight="1" x14ac:dyDescent="0.2">
      <c r="A115" s="6"/>
      <c r="B115" s="6"/>
      <c r="C115" s="13"/>
      <c r="D115" s="19">
        <f t="shared" si="0"/>
        <v>104</v>
      </c>
      <c r="E115" s="69" t="str">
        <f>IF(OR('Services - NHC'!E113="",'Services - NHC'!E113="[Enter service]"),"",'Services - NHC'!E113)</f>
        <v/>
      </c>
      <c r="F115" s="70" t="str">
        <f>IF(OR('Services - NHC'!F113="",'Services - NHC'!F113="[Select]"),"",'Services - NHC'!F113)</f>
        <v/>
      </c>
      <c r="G115" s="15"/>
      <c r="H115" s="268"/>
      <c r="I115" s="268"/>
      <c r="J115" s="268"/>
      <c r="K115" s="268"/>
      <c r="L115" s="268"/>
      <c r="M115" s="268"/>
      <c r="N115" s="268"/>
      <c r="O115" s="268"/>
      <c r="P115" s="268"/>
      <c r="Q115" s="269"/>
      <c r="R115" s="270"/>
      <c r="S115" s="76">
        <f t="shared" si="3"/>
        <v>0</v>
      </c>
      <c r="T115" s="17"/>
    </row>
    <row r="116" spans="1:20" ht="12" customHeight="1" x14ac:dyDescent="0.2">
      <c r="A116" s="6"/>
      <c r="B116" s="6"/>
      <c r="C116" s="13"/>
      <c r="D116" s="19">
        <f t="shared" si="0"/>
        <v>105</v>
      </c>
      <c r="E116" s="69" t="str">
        <f>IF(OR('Services - NHC'!E114="",'Services - NHC'!E114="[Enter service]"),"",'Services - NHC'!E114)</f>
        <v/>
      </c>
      <c r="F116" s="70" t="str">
        <f>IF(OR('Services - NHC'!F114="",'Services - NHC'!F114="[Select]"),"",'Services - NHC'!F114)</f>
        <v/>
      </c>
      <c r="G116" s="15"/>
      <c r="H116" s="268"/>
      <c r="I116" s="268"/>
      <c r="J116" s="268"/>
      <c r="K116" s="268"/>
      <c r="L116" s="268"/>
      <c r="M116" s="268"/>
      <c r="N116" s="268"/>
      <c r="O116" s="268"/>
      <c r="P116" s="268"/>
      <c r="Q116" s="269"/>
      <c r="R116" s="270"/>
      <c r="S116" s="76">
        <f t="shared" si="3"/>
        <v>0</v>
      </c>
      <c r="T116" s="17"/>
    </row>
    <row r="117" spans="1:20" ht="12" customHeight="1" x14ac:dyDescent="0.2">
      <c r="A117" s="6"/>
      <c r="B117" s="6"/>
      <c r="C117" s="13"/>
      <c r="D117" s="19">
        <f t="shared" si="0"/>
        <v>106</v>
      </c>
      <c r="E117" s="69" t="str">
        <f>IF(OR('Services - NHC'!E115="",'Services - NHC'!E115="[Enter service]"),"",'Services - NHC'!E115)</f>
        <v/>
      </c>
      <c r="F117" s="70" t="str">
        <f>IF(OR('Services - NHC'!F115="",'Services - NHC'!F115="[Select]"),"",'Services - NHC'!F115)</f>
        <v/>
      </c>
      <c r="G117" s="15"/>
      <c r="H117" s="268"/>
      <c r="I117" s="268"/>
      <c r="J117" s="268"/>
      <c r="K117" s="268"/>
      <c r="L117" s="268"/>
      <c r="M117" s="268"/>
      <c r="N117" s="268"/>
      <c r="O117" s="268"/>
      <c r="P117" s="268"/>
      <c r="Q117" s="269"/>
      <c r="R117" s="270"/>
      <c r="S117" s="76">
        <f t="shared" si="3"/>
        <v>0</v>
      </c>
      <c r="T117" s="17"/>
    </row>
    <row r="118" spans="1:20" ht="12" customHeight="1" x14ac:dyDescent="0.2">
      <c r="A118" s="6"/>
      <c r="B118" s="6"/>
      <c r="C118" s="13"/>
      <c r="D118" s="19">
        <f t="shared" si="0"/>
        <v>107</v>
      </c>
      <c r="E118" s="69" t="str">
        <f>IF(OR('Services - NHC'!E116="",'Services - NHC'!E116="[Enter service]"),"",'Services - NHC'!E116)</f>
        <v/>
      </c>
      <c r="F118" s="70" t="str">
        <f>IF(OR('Services - NHC'!F116="",'Services - NHC'!F116="[Select]"),"",'Services - NHC'!F116)</f>
        <v/>
      </c>
      <c r="G118" s="15"/>
      <c r="H118" s="268"/>
      <c r="I118" s="268"/>
      <c r="J118" s="268"/>
      <c r="K118" s="268"/>
      <c r="L118" s="268"/>
      <c r="M118" s="268"/>
      <c r="N118" s="268"/>
      <c r="O118" s="268"/>
      <c r="P118" s="268"/>
      <c r="Q118" s="269"/>
      <c r="R118" s="270"/>
      <c r="S118" s="76">
        <f t="shared" si="3"/>
        <v>0</v>
      </c>
      <c r="T118" s="17"/>
    </row>
    <row r="119" spans="1:20" ht="12" customHeight="1" x14ac:dyDescent="0.2">
      <c r="A119" s="6"/>
      <c r="B119" s="6"/>
      <c r="C119" s="13"/>
      <c r="D119" s="19">
        <f t="shared" si="0"/>
        <v>108</v>
      </c>
      <c r="E119" s="69" t="str">
        <f>IF(OR('Services - NHC'!E117="",'Services - NHC'!E117="[Enter service]"),"",'Services - NHC'!E117)</f>
        <v/>
      </c>
      <c r="F119" s="70" t="str">
        <f>IF(OR('Services - NHC'!F117="",'Services - NHC'!F117="[Select]"),"",'Services - NHC'!F117)</f>
        <v/>
      </c>
      <c r="G119" s="15"/>
      <c r="H119" s="268"/>
      <c r="I119" s="268"/>
      <c r="J119" s="268"/>
      <c r="K119" s="268"/>
      <c r="L119" s="268"/>
      <c r="M119" s="268"/>
      <c r="N119" s="268"/>
      <c r="O119" s="268"/>
      <c r="P119" s="268"/>
      <c r="Q119" s="269"/>
      <c r="R119" s="270"/>
      <c r="S119" s="76">
        <f t="shared" si="3"/>
        <v>0</v>
      </c>
      <c r="T119" s="17"/>
    </row>
    <row r="120" spans="1:20" ht="12" customHeight="1" x14ac:dyDescent="0.2">
      <c r="A120" s="6"/>
      <c r="B120" s="6"/>
      <c r="C120" s="13"/>
      <c r="D120" s="19">
        <f t="shared" si="0"/>
        <v>109</v>
      </c>
      <c r="E120" s="69" t="str">
        <f>IF(OR('Services - NHC'!E118="",'Services - NHC'!E118="[Enter service]"),"",'Services - NHC'!E118)</f>
        <v/>
      </c>
      <c r="F120" s="70" t="str">
        <f>IF(OR('Services - NHC'!F118="",'Services - NHC'!F118="[Select]"),"",'Services - NHC'!F118)</f>
        <v/>
      </c>
      <c r="G120" s="15"/>
      <c r="H120" s="268"/>
      <c r="I120" s="268"/>
      <c r="J120" s="268"/>
      <c r="K120" s="268"/>
      <c r="L120" s="268"/>
      <c r="M120" s="268"/>
      <c r="N120" s="268"/>
      <c r="O120" s="268"/>
      <c r="P120" s="268"/>
      <c r="Q120" s="269"/>
      <c r="R120" s="270"/>
      <c r="S120" s="76">
        <f t="shared" si="3"/>
        <v>0</v>
      </c>
      <c r="T120" s="17"/>
    </row>
    <row r="121" spans="1:20" ht="12" customHeight="1" x14ac:dyDescent="0.2">
      <c r="A121" s="6"/>
      <c r="B121" s="6"/>
      <c r="C121" s="13"/>
      <c r="D121" s="19">
        <f t="shared" si="0"/>
        <v>110</v>
      </c>
      <c r="E121" s="69" t="str">
        <f>IF(OR('Services - NHC'!E119="",'Services - NHC'!E119="[Enter service]"),"",'Services - NHC'!E119)</f>
        <v/>
      </c>
      <c r="F121" s="70" t="str">
        <f>IF(OR('Services - NHC'!F119="",'Services - NHC'!F119="[Select]"),"",'Services - NHC'!F119)</f>
        <v/>
      </c>
      <c r="G121" s="15"/>
      <c r="H121" s="268"/>
      <c r="I121" s="268"/>
      <c r="J121" s="268"/>
      <c r="K121" s="268"/>
      <c r="L121" s="268"/>
      <c r="M121" s="268"/>
      <c r="N121" s="268"/>
      <c r="O121" s="268"/>
      <c r="P121" s="268"/>
      <c r="Q121" s="269"/>
      <c r="R121" s="270"/>
      <c r="S121" s="76">
        <f t="shared" si="3"/>
        <v>0</v>
      </c>
      <c r="T121" s="17"/>
    </row>
    <row r="122" spans="1:20" ht="12" customHeight="1" x14ac:dyDescent="0.2">
      <c r="A122" s="6"/>
      <c r="B122" s="6"/>
      <c r="C122" s="13"/>
      <c r="D122" s="19">
        <f t="shared" si="0"/>
        <v>111</v>
      </c>
      <c r="E122" s="69" t="str">
        <f>IF(OR('Services - NHC'!E120="",'Services - NHC'!E120="[Enter service]"),"",'Services - NHC'!E120)</f>
        <v/>
      </c>
      <c r="F122" s="70" t="str">
        <f>IF(OR('Services - NHC'!F120="",'Services - NHC'!F120="[Select]"),"",'Services - NHC'!F120)</f>
        <v/>
      </c>
      <c r="G122" s="15"/>
      <c r="H122" s="268"/>
      <c r="I122" s="268"/>
      <c r="J122" s="268"/>
      <c r="K122" s="268"/>
      <c r="L122" s="268"/>
      <c r="M122" s="268"/>
      <c r="N122" s="268"/>
      <c r="O122" s="268"/>
      <c r="P122" s="268"/>
      <c r="Q122" s="269"/>
      <c r="R122" s="270"/>
      <c r="S122" s="76">
        <f t="shared" si="3"/>
        <v>0</v>
      </c>
      <c r="T122" s="17"/>
    </row>
    <row r="123" spans="1:20" ht="12" customHeight="1" x14ac:dyDescent="0.2">
      <c r="A123" s="6"/>
      <c r="B123" s="6"/>
      <c r="C123" s="13"/>
      <c r="D123" s="19">
        <f t="shared" si="0"/>
        <v>112</v>
      </c>
      <c r="E123" s="69" t="str">
        <f>IF(OR('Services - NHC'!E121="",'Services - NHC'!E121="[Enter service]"),"",'Services - NHC'!E121)</f>
        <v/>
      </c>
      <c r="F123" s="70" t="str">
        <f>IF(OR('Services - NHC'!F121="",'Services - NHC'!F121="[Select]"),"",'Services - NHC'!F121)</f>
        <v/>
      </c>
      <c r="G123" s="15"/>
      <c r="H123" s="268"/>
      <c r="I123" s="268"/>
      <c r="J123" s="268"/>
      <c r="K123" s="268"/>
      <c r="L123" s="268"/>
      <c r="M123" s="268"/>
      <c r="N123" s="268"/>
      <c r="O123" s="268"/>
      <c r="P123" s="268"/>
      <c r="Q123" s="269"/>
      <c r="R123" s="270"/>
      <c r="S123" s="76">
        <f t="shared" si="3"/>
        <v>0</v>
      </c>
      <c r="T123" s="17"/>
    </row>
    <row r="124" spans="1:20" ht="12" customHeight="1" x14ac:dyDescent="0.2">
      <c r="A124" s="6"/>
      <c r="B124" s="6"/>
      <c r="C124" s="13"/>
      <c r="D124" s="19">
        <f t="shared" si="0"/>
        <v>113</v>
      </c>
      <c r="E124" s="69" t="str">
        <f>IF(OR('Services - NHC'!E122="",'Services - NHC'!E122="[Enter service]"),"",'Services - NHC'!E122)</f>
        <v/>
      </c>
      <c r="F124" s="70" t="str">
        <f>IF(OR('Services - NHC'!F122="",'Services - NHC'!F122="[Select]"),"",'Services - NHC'!F122)</f>
        <v/>
      </c>
      <c r="G124" s="15"/>
      <c r="H124" s="268"/>
      <c r="I124" s="268"/>
      <c r="J124" s="268"/>
      <c r="K124" s="268"/>
      <c r="L124" s="268"/>
      <c r="M124" s="268"/>
      <c r="N124" s="268"/>
      <c r="O124" s="268"/>
      <c r="P124" s="268"/>
      <c r="Q124" s="269"/>
      <c r="R124" s="270"/>
      <c r="S124" s="76">
        <f t="shared" si="3"/>
        <v>0</v>
      </c>
      <c r="T124" s="17"/>
    </row>
    <row r="125" spans="1:20" ht="12" customHeight="1" x14ac:dyDescent="0.2">
      <c r="A125" s="6"/>
      <c r="B125" s="6"/>
      <c r="C125" s="13"/>
      <c r="D125" s="19">
        <f t="shared" si="0"/>
        <v>114</v>
      </c>
      <c r="E125" s="69" t="str">
        <f>IF(OR('Services - NHC'!E123="",'Services - NHC'!E123="[Enter service]"),"",'Services - NHC'!E123)</f>
        <v/>
      </c>
      <c r="F125" s="70" t="str">
        <f>IF(OR('Services - NHC'!F123="",'Services - NHC'!F123="[Select]"),"",'Services - NHC'!F123)</f>
        <v/>
      </c>
      <c r="G125" s="15"/>
      <c r="H125" s="268"/>
      <c r="I125" s="268"/>
      <c r="J125" s="268"/>
      <c r="K125" s="268"/>
      <c r="L125" s="268"/>
      <c r="M125" s="268"/>
      <c r="N125" s="268"/>
      <c r="O125" s="268"/>
      <c r="P125" s="268"/>
      <c r="Q125" s="269"/>
      <c r="R125" s="270"/>
      <c r="S125" s="76">
        <f t="shared" si="3"/>
        <v>0</v>
      </c>
      <c r="T125" s="17"/>
    </row>
    <row r="126" spans="1:20" ht="12" customHeight="1" x14ac:dyDescent="0.2">
      <c r="A126" s="6"/>
      <c r="B126" s="6"/>
      <c r="C126" s="13"/>
      <c r="D126" s="19">
        <f t="shared" si="0"/>
        <v>115</v>
      </c>
      <c r="E126" s="69" t="str">
        <f>IF(OR('Services - NHC'!E124="",'Services - NHC'!E124="[Enter service]"),"",'Services - NHC'!E124)</f>
        <v/>
      </c>
      <c r="F126" s="70" t="str">
        <f>IF(OR('Services - NHC'!F124="",'Services - NHC'!F124="[Select]"),"",'Services - NHC'!F124)</f>
        <v/>
      </c>
      <c r="G126" s="15"/>
      <c r="H126" s="268"/>
      <c r="I126" s="268"/>
      <c r="J126" s="268"/>
      <c r="K126" s="268"/>
      <c r="L126" s="268"/>
      <c r="M126" s="268"/>
      <c r="N126" s="268"/>
      <c r="O126" s="268"/>
      <c r="P126" s="268"/>
      <c r="Q126" s="269"/>
      <c r="R126" s="270"/>
      <c r="S126" s="76">
        <f t="shared" si="3"/>
        <v>0</v>
      </c>
      <c r="T126" s="17"/>
    </row>
    <row r="127" spans="1:20" ht="12" customHeight="1" x14ac:dyDescent="0.2">
      <c r="A127" s="6"/>
      <c r="B127" s="6"/>
      <c r="C127" s="13"/>
      <c r="D127" s="19">
        <f t="shared" si="0"/>
        <v>116</v>
      </c>
      <c r="E127" s="69" t="str">
        <f>IF(OR('Services - NHC'!E125="",'Services - NHC'!E125="[Enter service]"),"",'Services - NHC'!E125)</f>
        <v/>
      </c>
      <c r="F127" s="70" t="str">
        <f>IF(OR('Services - NHC'!F125="",'Services - NHC'!F125="[Select]"),"",'Services - NHC'!F125)</f>
        <v/>
      </c>
      <c r="G127" s="15"/>
      <c r="H127" s="268"/>
      <c r="I127" s="268"/>
      <c r="J127" s="268"/>
      <c r="K127" s="268"/>
      <c r="L127" s="268"/>
      <c r="M127" s="268"/>
      <c r="N127" s="268"/>
      <c r="O127" s="268"/>
      <c r="P127" s="268"/>
      <c r="Q127" s="269"/>
      <c r="R127" s="270"/>
      <c r="S127" s="76">
        <f t="shared" si="3"/>
        <v>0</v>
      </c>
      <c r="T127" s="17"/>
    </row>
    <row r="128" spans="1:20" ht="12" customHeight="1" x14ac:dyDescent="0.2">
      <c r="A128" s="6"/>
      <c r="B128" s="6"/>
      <c r="C128" s="13"/>
      <c r="D128" s="19">
        <f t="shared" si="0"/>
        <v>117</v>
      </c>
      <c r="E128" s="69" t="str">
        <f>IF(OR('Services - NHC'!E126="",'Services - NHC'!E126="[Enter service]"),"",'Services - NHC'!E126)</f>
        <v/>
      </c>
      <c r="F128" s="70" t="str">
        <f>IF(OR('Services - NHC'!F126="",'Services - NHC'!F126="[Select]"),"",'Services - NHC'!F126)</f>
        <v/>
      </c>
      <c r="G128" s="15"/>
      <c r="H128" s="268"/>
      <c r="I128" s="268"/>
      <c r="J128" s="268"/>
      <c r="K128" s="268"/>
      <c r="L128" s="268"/>
      <c r="M128" s="268"/>
      <c r="N128" s="268"/>
      <c r="O128" s="268"/>
      <c r="P128" s="268"/>
      <c r="Q128" s="269"/>
      <c r="R128" s="270"/>
      <c r="S128" s="76">
        <f t="shared" si="3"/>
        <v>0</v>
      </c>
      <c r="T128" s="17"/>
    </row>
    <row r="129" spans="1:20" ht="12" customHeight="1" x14ac:dyDescent="0.2">
      <c r="A129" s="6"/>
      <c r="B129" s="6"/>
      <c r="C129" s="13"/>
      <c r="D129" s="19">
        <f t="shared" si="0"/>
        <v>118</v>
      </c>
      <c r="E129" s="69" t="str">
        <f>IF(OR('Services - NHC'!E127="",'Services - NHC'!E127="[Enter service]"),"",'Services - NHC'!E127)</f>
        <v/>
      </c>
      <c r="F129" s="70" t="str">
        <f>IF(OR('Services - NHC'!F127="",'Services - NHC'!F127="[Select]"),"",'Services - NHC'!F127)</f>
        <v/>
      </c>
      <c r="G129" s="15"/>
      <c r="H129" s="268"/>
      <c r="I129" s="268"/>
      <c r="J129" s="268"/>
      <c r="K129" s="268"/>
      <c r="L129" s="268"/>
      <c r="M129" s="268"/>
      <c r="N129" s="268"/>
      <c r="O129" s="268"/>
      <c r="P129" s="268"/>
      <c r="Q129" s="269"/>
      <c r="R129" s="270"/>
      <c r="S129" s="76">
        <f t="shared" ref="S129:S152" si="4">SUM(H129:R129)</f>
        <v>0</v>
      </c>
      <c r="T129" s="17"/>
    </row>
    <row r="130" spans="1:20" ht="12" customHeight="1" x14ac:dyDescent="0.2">
      <c r="A130" s="6"/>
      <c r="B130" s="6"/>
      <c r="C130" s="13"/>
      <c r="D130" s="19">
        <f t="shared" si="0"/>
        <v>119</v>
      </c>
      <c r="E130" s="69" t="str">
        <f>IF(OR('Services - NHC'!E128="",'Services - NHC'!E128="[Enter service]"),"",'Services - NHC'!E128)</f>
        <v/>
      </c>
      <c r="F130" s="70" t="str">
        <f>IF(OR('Services - NHC'!F128="",'Services - NHC'!F128="[Select]"),"",'Services - NHC'!F128)</f>
        <v/>
      </c>
      <c r="G130" s="15"/>
      <c r="H130" s="268"/>
      <c r="I130" s="268"/>
      <c r="J130" s="268"/>
      <c r="K130" s="268"/>
      <c r="L130" s="268"/>
      <c r="M130" s="268"/>
      <c r="N130" s="268"/>
      <c r="O130" s="268"/>
      <c r="P130" s="268"/>
      <c r="Q130" s="269"/>
      <c r="R130" s="270"/>
      <c r="S130" s="76">
        <f t="shared" si="4"/>
        <v>0</v>
      </c>
      <c r="T130" s="17"/>
    </row>
    <row r="131" spans="1:20" ht="12" customHeight="1" x14ac:dyDescent="0.2">
      <c r="A131" s="6"/>
      <c r="B131" s="6"/>
      <c r="C131" s="13"/>
      <c r="D131" s="19">
        <f t="shared" si="0"/>
        <v>120</v>
      </c>
      <c r="E131" s="69" t="str">
        <f>IF(OR('Services - NHC'!E129="",'Services - NHC'!E129="[Enter service]"),"",'Services - NHC'!E129)</f>
        <v/>
      </c>
      <c r="F131" s="70" t="str">
        <f>IF(OR('Services - NHC'!F129="",'Services - NHC'!F129="[Select]"),"",'Services - NHC'!F129)</f>
        <v/>
      </c>
      <c r="G131" s="15"/>
      <c r="H131" s="268"/>
      <c r="I131" s="268"/>
      <c r="J131" s="268"/>
      <c r="K131" s="268"/>
      <c r="L131" s="268"/>
      <c r="M131" s="268"/>
      <c r="N131" s="268"/>
      <c r="O131" s="268"/>
      <c r="P131" s="268"/>
      <c r="Q131" s="269"/>
      <c r="R131" s="270"/>
      <c r="S131" s="76">
        <f t="shared" si="4"/>
        <v>0</v>
      </c>
      <c r="T131" s="17"/>
    </row>
    <row r="132" spans="1:20" ht="12" customHeight="1" x14ac:dyDescent="0.2">
      <c r="A132" s="6"/>
      <c r="B132" s="6"/>
      <c r="C132" s="13"/>
      <c r="D132" s="19">
        <f t="shared" si="0"/>
        <v>121</v>
      </c>
      <c r="E132" s="69" t="str">
        <f>IF(OR('Services - NHC'!E130="",'Services - NHC'!E130="[Enter service]"),"",'Services - NHC'!E130)</f>
        <v/>
      </c>
      <c r="F132" s="70" t="str">
        <f>IF(OR('Services - NHC'!F130="",'Services - NHC'!F130="[Select]"),"",'Services - NHC'!F130)</f>
        <v/>
      </c>
      <c r="G132" s="15"/>
      <c r="H132" s="268"/>
      <c r="I132" s="268"/>
      <c r="J132" s="268"/>
      <c r="K132" s="268"/>
      <c r="L132" s="268"/>
      <c r="M132" s="268"/>
      <c r="N132" s="268"/>
      <c r="O132" s="268"/>
      <c r="P132" s="268"/>
      <c r="Q132" s="269"/>
      <c r="R132" s="270"/>
      <c r="S132" s="76">
        <f t="shared" si="4"/>
        <v>0</v>
      </c>
      <c r="T132" s="17"/>
    </row>
    <row r="133" spans="1:20" ht="12" customHeight="1" x14ac:dyDescent="0.2">
      <c r="A133" s="6"/>
      <c r="B133" s="6"/>
      <c r="C133" s="13"/>
      <c r="D133" s="19">
        <f t="shared" si="0"/>
        <v>122</v>
      </c>
      <c r="E133" s="69" t="str">
        <f>IF(OR('Services - NHC'!E131="",'Services - NHC'!E131="[Enter service]"),"",'Services - NHC'!E131)</f>
        <v/>
      </c>
      <c r="F133" s="70" t="str">
        <f>IF(OR('Services - NHC'!F131="",'Services - NHC'!F131="[Select]"),"",'Services - NHC'!F131)</f>
        <v/>
      </c>
      <c r="G133" s="15"/>
      <c r="H133" s="268"/>
      <c r="I133" s="268"/>
      <c r="J133" s="268"/>
      <c r="K133" s="268"/>
      <c r="L133" s="268"/>
      <c r="M133" s="268"/>
      <c r="N133" s="268"/>
      <c r="O133" s="268"/>
      <c r="P133" s="268"/>
      <c r="Q133" s="269"/>
      <c r="R133" s="270"/>
      <c r="S133" s="76">
        <f t="shared" si="4"/>
        <v>0</v>
      </c>
      <c r="T133" s="17"/>
    </row>
    <row r="134" spans="1:20" ht="12" customHeight="1" x14ac:dyDescent="0.2">
      <c r="A134" s="6"/>
      <c r="B134" s="6"/>
      <c r="C134" s="13"/>
      <c r="D134" s="19">
        <f t="shared" si="0"/>
        <v>123</v>
      </c>
      <c r="E134" s="69" t="str">
        <f>IF(OR('Services - NHC'!E132="",'Services - NHC'!E132="[Enter service]"),"",'Services - NHC'!E132)</f>
        <v/>
      </c>
      <c r="F134" s="70" t="str">
        <f>IF(OR('Services - NHC'!F132="",'Services - NHC'!F132="[Select]"),"",'Services - NHC'!F132)</f>
        <v/>
      </c>
      <c r="G134" s="15"/>
      <c r="H134" s="268"/>
      <c r="I134" s="268"/>
      <c r="J134" s="268"/>
      <c r="K134" s="268"/>
      <c r="L134" s="268"/>
      <c r="M134" s="268"/>
      <c r="N134" s="268"/>
      <c r="O134" s="268"/>
      <c r="P134" s="268"/>
      <c r="Q134" s="269"/>
      <c r="R134" s="270"/>
      <c r="S134" s="76">
        <f t="shared" si="4"/>
        <v>0</v>
      </c>
      <c r="T134" s="17"/>
    </row>
    <row r="135" spans="1:20" ht="12" customHeight="1" x14ac:dyDescent="0.2">
      <c r="A135" s="6"/>
      <c r="B135" s="6"/>
      <c r="C135" s="13"/>
      <c r="D135" s="19">
        <f t="shared" si="0"/>
        <v>124</v>
      </c>
      <c r="E135" s="69" t="str">
        <f>IF(OR('Services - NHC'!E133="",'Services - NHC'!E133="[Enter service]"),"",'Services - NHC'!E133)</f>
        <v/>
      </c>
      <c r="F135" s="70" t="str">
        <f>IF(OR('Services - NHC'!F133="",'Services - NHC'!F133="[Select]"),"",'Services - NHC'!F133)</f>
        <v/>
      </c>
      <c r="G135" s="15"/>
      <c r="H135" s="268"/>
      <c r="I135" s="268"/>
      <c r="J135" s="268"/>
      <c r="K135" s="268"/>
      <c r="L135" s="268"/>
      <c r="M135" s="268"/>
      <c r="N135" s="268"/>
      <c r="O135" s="268"/>
      <c r="P135" s="268"/>
      <c r="Q135" s="269"/>
      <c r="R135" s="270"/>
      <c r="S135" s="76">
        <f t="shared" si="4"/>
        <v>0</v>
      </c>
      <c r="T135" s="17"/>
    </row>
    <row r="136" spans="1:20" ht="12" customHeight="1" x14ac:dyDescent="0.2">
      <c r="A136" s="6"/>
      <c r="B136" s="6"/>
      <c r="C136" s="13"/>
      <c r="D136" s="19">
        <f t="shared" si="0"/>
        <v>125</v>
      </c>
      <c r="E136" s="69" t="str">
        <f>IF(OR('Services - NHC'!E134="",'Services - NHC'!E134="[Enter service]"),"",'Services - NHC'!E134)</f>
        <v/>
      </c>
      <c r="F136" s="70" t="str">
        <f>IF(OR('Services - NHC'!F134="",'Services - NHC'!F134="[Select]"),"",'Services - NHC'!F134)</f>
        <v/>
      </c>
      <c r="G136" s="15"/>
      <c r="H136" s="268"/>
      <c r="I136" s="268"/>
      <c r="J136" s="268"/>
      <c r="K136" s="268"/>
      <c r="L136" s="268"/>
      <c r="M136" s="268"/>
      <c r="N136" s="268"/>
      <c r="O136" s="268"/>
      <c r="P136" s="268"/>
      <c r="Q136" s="269"/>
      <c r="R136" s="270"/>
      <c r="S136" s="76">
        <f t="shared" si="4"/>
        <v>0</v>
      </c>
      <c r="T136" s="17"/>
    </row>
    <row r="137" spans="1:20" ht="12" customHeight="1" x14ac:dyDescent="0.2">
      <c r="A137" s="6"/>
      <c r="B137" s="6"/>
      <c r="C137" s="13"/>
      <c r="D137" s="19">
        <f t="shared" si="0"/>
        <v>126</v>
      </c>
      <c r="E137" s="69" t="str">
        <f>IF(OR('Services - NHC'!E135="",'Services - NHC'!E135="[Enter service]"),"",'Services - NHC'!E135)</f>
        <v/>
      </c>
      <c r="F137" s="70" t="str">
        <f>IF(OR('Services - NHC'!F135="",'Services - NHC'!F135="[Select]"),"",'Services - NHC'!F135)</f>
        <v/>
      </c>
      <c r="G137" s="15"/>
      <c r="H137" s="268"/>
      <c r="I137" s="268"/>
      <c r="J137" s="268"/>
      <c r="K137" s="268"/>
      <c r="L137" s="268"/>
      <c r="M137" s="268"/>
      <c r="N137" s="268"/>
      <c r="O137" s="268"/>
      <c r="P137" s="268"/>
      <c r="Q137" s="269"/>
      <c r="R137" s="270"/>
      <c r="S137" s="76">
        <f t="shared" si="4"/>
        <v>0</v>
      </c>
      <c r="T137" s="17"/>
    </row>
    <row r="138" spans="1:20" ht="12" customHeight="1" x14ac:dyDescent="0.2">
      <c r="A138" s="6"/>
      <c r="B138" s="6"/>
      <c r="C138" s="13"/>
      <c r="D138" s="19">
        <f t="shared" si="0"/>
        <v>127</v>
      </c>
      <c r="E138" s="69" t="str">
        <f>IF(OR('Services - NHC'!E136="",'Services - NHC'!E136="[Enter service]"),"",'Services - NHC'!E136)</f>
        <v/>
      </c>
      <c r="F138" s="70" t="str">
        <f>IF(OR('Services - NHC'!F136="",'Services - NHC'!F136="[Select]"),"",'Services - NHC'!F136)</f>
        <v/>
      </c>
      <c r="G138" s="15"/>
      <c r="H138" s="268"/>
      <c r="I138" s="268"/>
      <c r="J138" s="268"/>
      <c r="K138" s="268"/>
      <c r="L138" s="268"/>
      <c r="M138" s="268"/>
      <c r="N138" s="268"/>
      <c r="O138" s="268"/>
      <c r="P138" s="268"/>
      <c r="Q138" s="269"/>
      <c r="R138" s="270"/>
      <c r="S138" s="76">
        <f t="shared" si="4"/>
        <v>0</v>
      </c>
      <c r="T138" s="17"/>
    </row>
    <row r="139" spans="1:20" ht="12" customHeight="1" x14ac:dyDescent="0.2">
      <c r="A139" s="6"/>
      <c r="B139" s="6"/>
      <c r="C139" s="13"/>
      <c r="D139" s="19">
        <f t="shared" si="0"/>
        <v>128</v>
      </c>
      <c r="E139" s="69" t="str">
        <f>IF(OR('Services - NHC'!E137="",'Services - NHC'!E137="[Enter service]"),"",'Services - NHC'!E137)</f>
        <v/>
      </c>
      <c r="F139" s="70" t="str">
        <f>IF(OR('Services - NHC'!F137="",'Services - NHC'!F137="[Select]"),"",'Services - NHC'!F137)</f>
        <v/>
      </c>
      <c r="G139" s="15"/>
      <c r="H139" s="268"/>
      <c r="I139" s="268"/>
      <c r="J139" s="268"/>
      <c r="K139" s="268"/>
      <c r="L139" s="268"/>
      <c r="M139" s="268"/>
      <c r="N139" s="268"/>
      <c r="O139" s="268"/>
      <c r="P139" s="268"/>
      <c r="Q139" s="269"/>
      <c r="R139" s="270"/>
      <c r="S139" s="76">
        <f t="shared" si="4"/>
        <v>0</v>
      </c>
      <c r="T139" s="17"/>
    </row>
    <row r="140" spans="1:20" ht="12" customHeight="1" x14ac:dyDescent="0.2">
      <c r="A140" s="6"/>
      <c r="B140" s="6"/>
      <c r="C140" s="13"/>
      <c r="D140" s="19">
        <f t="shared" si="0"/>
        <v>129</v>
      </c>
      <c r="E140" s="69" t="str">
        <f>IF(OR('Services - NHC'!E138="",'Services - NHC'!E138="[Enter service]"),"",'Services - NHC'!E138)</f>
        <v/>
      </c>
      <c r="F140" s="70" t="str">
        <f>IF(OR('Services - NHC'!F138="",'Services - NHC'!F138="[Select]"),"",'Services - NHC'!F138)</f>
        <v/>
      </c>
      <c r="G140" s="15"/>
      <c r="H140" s="268"/>
      <c r="I140" s="268"/>
      <c r="J140" s="268"/>
      <c r="K140" s="268"/>
      <c r="L140" s="268"/>
      <c r="M140" s="268"/>
      <c r="N140" s="268"/>
      <c r="O140" s="268"/>
      <c r="P140" s="268"/>
      <c r="Q140" s="269"/>
      <c r="R140" s="270"/>
      <c r="S140" s="76">
        <f t="shared" si="4"/>
        <v>0</v>
      </c>
      <c r="T140" s="17"/>
    </row>
    <row r="141" spans="1:20" ht="12" customHeight="1" x14ac:dyDescent="0.2">
      <c r="A141" s="6"/>
      <c r="B141" s="6"/>
      <c r="C141" s="13"/>
      <c r="D141" s="19">
        <f t="shared" si="0"/>
        <v>130</v>
      </c>
      <c r="E141" s="69" t="str">
        <f>IF(OR('Services - NHC'!E139="",'Services - NHC'!E139="[Enter service]"),"",'Services - NHC'!E139)</f>
        <v/>
      </c>
      <c r="F141" s="70" t="str">
        <f>IF(OR('Services - NHC'!F139="",'Services - NHC'!F139="[Select]"),"",'Services - NHC'!F139)</f>
        <v/>
      </c>
      <c r="G141" s="15"/>
      <c r="H141" s="268"/>
      <c r="I141" s="268"/>
      <c r="J141" s="268"/>
      <c r="K141" s="268"/>
      <c r="L141" s="268"/>
      <c r="M141" s="268"/>
      <c r="N141" s="268"/>
      <c r="O141" s="268"/>
      <c r="P141" s="268"/>
      <c r="Q141" s="269"/>
      <c r="R141" s="270"/>
      <c r="S141" s="76">
        <f t="shared" si="4"/>
        <v>0</v>
      </c>
      <c r="T141" s="17"/>
    </row>
    <row r="142" spans="1:20" ht="12" customHeight="1" x14ac:dyDescent="0.2">
      <c r="A142" s="6"/>
      <c r="B142" s="6"/>
      <c r="C142" s="13"/>
      <c r="D142" s="19">
        <f t="shared" si="0"/>
        <v>131</v>
      </c>
      <c r="E142" s="69" t="str">
        <f>IF(OR('Services - NHC'!E140="",'Services - NHC'!E140="[Enter service]"),"",'Services - NHC'!E140)</f>
        <v/>
      </c>
      <c r="F142" s="70" t="str">
        <f>IF(OR('Services - NHC'!F140="",'Services - NHC'!F140="[Select]"),"",'Services - NHC'!F140)</f>
        <v/>
      </c>
      <c r="G142" s="15"/>
      <c r="H142" s="268"/>
      <c r="I142" s="268"/>
      <c r="J142" s="268"/>
      <c r="K142" s="268"/>
      <c r="L142" s="268"/>
      <c r="M142" s="268"/>
      <c r="N142" s="268"/>
      <c r="O142" s="268"/>
      <c r="P142" s="268"/>
      <c r="Q142" s="269"/>
      <c r="R142" s="270"/>
      <c r="S142" s="76">
        <f t="shared" si="4"/>
        <v>0</v>
      </c>
      <c r="T142" s="17"/>
    </row>
    <row r="143" spans="1:20" ht="12" customHeight="1" x14ac:dyDescent="0.2">
      <c r="A143" s="6"/>
      <c r="B143" s="6"/>
      <c r="C143" s="13"/>
      <c r="D143" s="19">
        <f t="shared" si="0"/>
        <v>132</v>
      </c>
      <c r="E143" s="69" t="str">
        <f>IF(OR('Services - NHC'!E141="",'Services - NHC'!E141="[Enter service]"),"",'Services - NHC'!E141)</f>
        <v/>
      </c>
      <c r="F143" s="70" t="str">
        <f>IF(OR('Services - NHC'!F141="",'Services - NHC'!F141="[Select]"),"",'Services - NHC'!F141)</f>
        <v/>
      </c>
      <c r="G143" s="15"/>
      <c r="H143" s="268"/>
      <c r="I143" s="268"/>
      <c r="J143" s="268"/>
      <c r="K143" s="268"/>
      <c r="L143" s="268"/>
      <c r="M143" s="268"/>
      <c r="N143" s="268"/>
      <c r="O143" s="268"/>
      <c r="P143" s="268"/>
      <c r="Q143" s="269"/>
      <c r="R143" s="270"/>
      <c r="S143" s="76">
        <f t="shared" si="4"/>
        <v>0</v>
      </c>
      <c r="T143" s="17"/>
    </row>
    <row r="144" spans="1:20" ht="12" customHeight="1" x14ac:dyDescent="0.2">
      <c r="A144" s="6"/>
      <c r="B144" s="6"/>
      <c r="C144" s="13"/>
      <c r="D144" s="19">
        <f t="shared" si="0"/>
        <v>133</v>
      </c>
      <c r="E144" s="69" t="str">
        <f>IF(OR('Services - NHC'!E142="",'Services - NHC'!E142="[Enter service]"),"",'Services - NHC'!E142)</f>
        <v/>
      </c>
      <c r="F144" s="70" t="str">
        <f>IF(OR('Services - NHC'!F142="",'Services - NHC'!F142="[Select]"),"",'Services - NHC'!F142)</f>
        <v/>
      </c>
      <c r="G144" s="15"/>
      <c r="H144" s="268"/>
      <c r="I144" s="268"/>
      <c r="J144" s="268"/>
      <c r="K144" s="268"/>
      <c r="L144" s="268"/>
      <c r="M144" s="268"/>
      <c r="N144" s="268"/>
      <c r="O144" s="268"/>
      <c r="P144" s="268"/>
      <c r="Q144" s="269"/>
      <c r="R144" s="270"/>
      <c r="S144" s="76">
        <f t="shared" si="4"/>
        <v>0</v>
      </c>
      <c r="T144" s="17"/>
    </row>
    <row r="145" spans="1:20" ht="12" customHeight="1" x14ac:dyDescent="0.2">
      <c r="A145" s="6"/>
      <c r="B145" s="6"/>
      <c r="C145" s="13"/>
      <c r="D145" s="19">
        <f t="shared" si="0"/>
        <v>134</v>
      </c>
      <c r="E145" s="69" t="str">
        <f>IF(OR('Services - NHC'!E143="",'Services - NHC'!E143="[Enter service]"),"",'Services - NHC'!E143)</f>
        <v/>
      </c>
      <c r="F145" s="70" t="str">
        <f>IF(OR('Services - NHC'!F143="",'Services - NHC'!F143="[Select]"),"",'Services - NHC'!F143)</f>
        <v/>
      </c>
      <c r="G145" s="15"/>
      <c r="H145" s="268"/>
      <c r="I145" s="268"/>
      <c r="J145" s="268"/>
      <c r="K145" s="268"/>
      <c r="L145" s="268"/>
      <c r="M145" s="268"/>
      <c r="N145" s="268"/>
      <c r="O145" s="268"/>
      <c r="P145" s="268"/>
      <c r="Q145" s="269"/>
      <c r="R145" s="270"/>
      <c r="S145" s="76">
        <f t="shared" si="4"/>
        <v>0</v>
      </c>
      <c r="T145" s="17"/>
    </row>
    <row r="146" spans="1:20" ht="12" customHeight="1" x14ac:dyDescent="0.2">
      <c r="A146" s="6"/>
      <c r="B146" s="6"/>
      <c r="C146" s="13"/>
      <c r="D146" s="19">
        <f t="shared" si="0"/>
        <v>135</v>
      </c>
      <c r="E146" s="69" t="str">
        <f>IF(OR('Services - NHC'!E144="",'Services - NHC'!E144="[Enter service]"),"",'Services - NHC'!E144)</f>
        <v/>
      </c>
      <c r="F146" s="70" t="str">
        <f>IF(OR('Services - NHC'!F144="",'Services - NHC'!F144="[Select]"),"",'Services - NHC'!F144)</f>
        <v/>
      </c>
      <c r="G146" s="15"/>
      <c r="H146" s="268"/>
      <c r="I146" s="268"/>
      <c r="J146" s="268"/>
      <c r="K146" s="268"/>
      <c r="L146" s="268"/>
      <c r="M146" s="268"/>
      <c r="N146" s="268"/>
      <c r="O146" s="268"/>
      <c r="P146" s="268"/>
      <c r="Q146" s="269"/>
      <c r="R146" s="270"/>
      <c r="S146" s="76">
        <f t="shared" si="4"/>
        <v>0</v>
      </c>
      <c r="T146" s="17"/>
    </row>
    <row r="147" spans="1:20" ht="12" customHeight="1" x14ac:dyDescent="0.2">
      <c r="A147" s="6"/>
      <c r="B147" s="6"/>
      <c r="C147" s="13"/>
      <c r="D147" s="19">
        <f t="shared" si="0"/>
        <v>136</v>
      </c>
      <c r="E147" s="69" t="str">
        <f>IF(OR('Services - NHC'!E145="",'Services - NHC'!E145="[Enter service]"),"",'Services - NHC'!E145)</f>
        <v/>
      </c>
      <c r="F147" s="70" t="str">
        <f>IF(OR('Services - NHC'!F145="",'Services - NHC'!F145="[Select]"),"",'Services - NHC'!F145)</f>
        <v/>
      </c>
      <c r="G147" s="15"/>
      <c r="H147" s="268"/>
      <c r="I147" s="268"/>
      <c r="J147" s="268"/>
      <c r="K147" s="268"/>
      <c r="L147" s="268"/>
      <c r="M147" s="268"/>
      <c r="N147" s="268"/>
      <c r="O147" s="268"/>
      <c r="P147" s="268"/>
      <c r="Q147" s="269"/>
      <c r="R147" s="270"/>
      <c r="S147" s="76">
        <f t="shared" si="4"/>
        <v>0</v>
      </c>
      <c r="T147" s="17"/>
    </row>
    <row r="148" spans="1:20" ht="12" customHeight="1" x14ac:dyDescent="0.2">
      <c r="A148" s="6"/>
      <c r="B148" s="6"/>
      <c r="C148" s="13"/>
      <c r="D148" s="19">
        <f t="shared" si="0"/>
        <v>137</v>
      </c>
      <c r="E148" s="69" t="str">
        <f>IF(OR('Services - NHC'!E146="",'Services - NHC'!E146="[Enter service]"),"",'Services - NHC'!E146)</f>
        <v/>
      </c>
      <c r="F148" s="70" t="str">
        <f>IF(OR('Services - NHC'!F146="",'Services - NHC'!F146="[Select]"),"",'Services - NHC'!F146)</f>
        <v/>
      </c>
      <c r="G148" s="15"/>
      <c r="H148" s="268"/>
      <c r="I148" s="268"/>
      <c r="J148" s="268"/>
      <c r="K148" s="268"/>
      <c r="L148" s="268"/>
      <c r="M148" s="268"/>
      <c r="N148" s="268"/>
      <c r="O148" s="268"/>
      <c r="P148" s="268"/>
      <c r="Q148" s="269"/>
      <c r="R148" s="270"/>
      <c r="S148" s="76">
        <f t="shared" si="4"/>
        <v>0</v>
      </c>
      <c r="T148" s="17"/>
    </row>
    <row r="149" spans="1:20" ht="12" customHeight="1" x14ac:dyDescent="0.2">
      <c r="A149" s="6"/>
      <c r="B149" s="6"/>
      <c r="C149" s="13"/>
      <c r="D149" s="19">
        <f t="shared" si="0"/>
        <v>138</v>
      </c>
      <c r="E149" s="69" t="str">
        <f>IF(OR('Services - NHC'!E147="",'Services - NHC'!E147="[Enter service]"),"",'Services - NHC'!E147)</f>
        <v/>
      </c>
      <c r="F149" s="70" t="str">
        <f>IF(OR('Services - NHC'!F147="",'Services - NHC'!F147="[Select]"),"",'Services - NHC'!F147)</f>
        <v/>
      </c>
      <c r="G149" s="15"/>
      <c r="H149" s="268"/>
      <c r="I149" s="268"/>
      <c r="J149" s="268"/>
      <c r="K149" s="268"/>
      <c r="L149" s="268"/>
      <c r="M149" s="268"/>
      <c r="N149" s="268"/>
      <c r="O149" s="268"/>
      <c r="P149" s="268"/>
      <c r="Q149" s="269"/>
      <c r="R149" s="270"/>
      <c r="S149" s="76">
        <f t="shared" si="4"/>
        <v>0</v>
      </c>
      <c r="T149" s="17"/>
    </row>
    <row r="150" spans="1:20" ht="12" customHeight="1" x14ac:dyDescent="0.2">
      <c r="A150" s="6"/>
      <c r="B150" s="6"/>
      <c r="C150" s="13"/>
      <c r="D150" s="19">
        <f t="shared" si="0"/>
        <v>139</v>
      </c>
      <c r="E150" s="69" t="str">
        <f>IF(OR('Services - NHC'!E148="",'Services - NHC'!E148="[Enter service]"),"",'Services - NHC'!E148)</f>
        <v/>
      </c>
      <c r="F150" s="70" t="str">
        <f>IF(OR('Services - NHC'!F148="",'Services - NHC'!F148="[Select]"),"",'Services - NHC'!F148)</f>
        <v/>
      </c>
      <c r="G150" s="15"/>
      <c r="H150" s="268"/>
      <c r="I150" s="268"/>
      <c r="J150" s="268"/>
      <c r="K150" s="268"/>
      <c r="L150" s="268"/>
      <c r="M150" s="268"/>
      <c r="N150" s="268"/>
      <c r="O150" s="268"/>
      <c r="P150" s="268"/>
      <c r="Q150" s="269"/>
      <c r="R150" s="270"/>
      <c r="S150" s="76">
        <f t="shared" si="4"/>
        <v>0</v>
      </c>
      <c r="T150" s="17"/>
    </row>
    <row r="151" spans="1:20" ht="12" customHeight="1" x14ac:dyDescent="0.2">
      <c r="A151" s="6"/>
      <c r="B151" s="6"/>
      <c r="C151" s="13"/>
      <c r="D151" s="19">
        <f t="shared" si="0"/>
        <v>140</v>
      </c>
      <c r="E151" s="69" t="str">
        <f>IF(OR('Services - NHC'!E149="",'Services - NHC'!E149="[Enter service]"),"",'Services - NHC'!E149)</f>
        <v/>
      </c>
      <c r="F151" s="70" t="str">
        <f>IF(OR('Services - NHC'!F149="",'Services - NHC'!F149="[Select]"),"",'Services - NHC'!F149)</f>
        <v/>
      </c>
      <c r="G151" s="15"/>
      <c r="H151" s="268"/>
      <c r="I151" s="268"/>
      <c r="J151" s="268"/>
      <c r="K151" s="268"/>
      <c r="L151" s="268"/>
      <c r="M151" s="268"/>
      <c r="N151" s="268"/>
      <c r="O151" s="268"/>
      <c r="P151" s="268"/>
      <c r="Q151" s="269"/>
      <c r="R151" s="270"/>
      <c r="S151" s="76">
        <f t="shared" si="4"/>
        <v>0</v>
      </c>
      <c r="T151" s="17"/>
    </row>
    <row r="152" spans="1:20" ht="12" customHeight="1" thickBot="1" x14ac:dyDescent="0.25">
      <c r="A152" s="6"/>
      <c r="B152" s="6"/>
      <c r="C152" s="13"/>
      <c r="D152" s="14"/>
      <c r="E152" s="77" t="s">
        <v>91</v>
      </c>
      <c r="F152" s="78"/>
      <c r="G152" s="15"/>
      <c r="H152" s="271"/>
      <c r="I152" s="271"/>
      <c r="J152" s="271"/>
      <c r="K152" s="271"/>
      <c r="L152" s="271"/>
      <c r="M152" s="271"/>
      <c r="N152" s="271"/>
      <c r="O152" s="271"/>
      <c r="P152" s="271"/>
      <c r="Q152" s="272">
        <v>-400000</v>
      </c>
      <c r="R152" s="273"/>
      <c r="S152" s="76">
        <f t="shared" si="4"/>
        <v>-400000</v>
      </c>
      <c r="T152" s="17"/>
    </row>
    <row r="153" spans="1:20" s="28" customFormat="1" ht="12" customHeight="1" thickTop="1" x14ac:dyDescent="0.2">
      <c r="A153" s="23"/>
      <c r="B153" s="23"/>
      <c r="C153" s="24"/>
      <c r="D153" s="14"/>
      <c r="E153" s="50" t="s">
        <v>90</v>
      </c>
      <c r="F153" s="51"/>
      <c r="G153" s="15"/>
      <c r="H153" s="274">
        <f t="shared" ref="H153:Q153" si="5">+SUM(H12:H152)</f>
        <v>-7305158.2000000002</v>
      </c>
      <c r="I153" s="274">
        <f t="shared" si="5"/>
        <v>-17526620.91</v>
      </c>
      <c r="J153" s="274">
        <f t="shared" si="5"/>
        <v>-2180000</v>
      </c>
      <c r="K153" s="274">
        <f t="shared" si="5"/>
        <v>0</v>
      </c>
      <c r="L153" s="274">
        <f t="shared" si="5"/>
        <v>-36445468.379999995</v>
      </c>
      <c r="M153" s="274">
        <f t="shared" si="5"/>
        <v>-7499000</v>
      </c>
      <c r="N153" s="274">
        <f t="shared" si="5"/>
        <v>0</v>
      </c>
      <c r="O153" s="274">
        <f t="shared" si="5"/>
        <v>-660236.5</v>
      </c>
      <c r="P153" s="274">
        <f t="shared" si="5"/>
        <v>-40000000</v>
      </c>
      <c r="Q153" s="274">
        <f t="shared" si="5"/>
        <v>-133274433.88</v>
      </c>
      <c r="R153" s="275">
        <v>-200020216</v>
      </c>
      <c r="S153" s="276">
        <f>SUM(H153:R153)</f>
        <v>-444911133.87</v>
      </c>
      <c r="T153" s="27"/>
    </row>
    <row r="154" spans="1:20" ht="12.6" customHeight="1" thickBot="1" x14ac:dyDescent="0.25">
      <c r="A154" s="6"/>
      <c r="B154" s="6"/>
      <c r="C154" s="32"/>
      <c r="D154" s="33"/>
      <c r="E154" s="34"/>
      <c r="F154" s="35"/>
      <c r="G154" s="35"/>
      <c r="H154" s="35"/>
      <c r="I154" s="128"/>
      <c r="J154" s="128"/>
      <c r="K154" s="128"/>
      <c r="L154" s="128"/>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ht="13.5" thickBot="1" x14ac:dyDescent="0.25">
      <c r="F157" s="3"/>
      <c r="G157" s="3"/>
      <c r="H157" s="3"/>
      <c r="I157" s="3"/>
      <c r="J157" s="3"/>
      <c r="K157" s="3"/>
      <c r="L157" s="3"/>
    </row>
    <row r="158" spans="1:20" x14ac:dyDescent="0.2">
      <c r="C158" s="402"/>
      <c r="D158" s="403"/>
      <c r="E158" s="403"/>
      <c r="F158" s="404"/>
      <c r="G158" s="404"/>
      <c r="H158" s="405"/>
      <c r="I158" s="3"/>
      <c r="J158" s="3"/>
      <c r="K158" s="3"/>
      <c r="L158" s="3"/>
    </row>
    <row r="159" spans="1:20" x14ac:dyDescent="0.2">
      <c r="C159" s="406"/>
      <c r="D159" s="16"/>
      <c r="E159" s="407" t="s">
        <v>271</v>
      </c>
      <c r="F159" s="15"/>
      <c r="G159" s="15"/>
      <c r="H159" s="31"/>
    </row>
    <row r="160" spans="1:20" x14ac:dyDescent="0.2">
      <c r="C160" s="406"/>
      <c r="D160" s="16"/>
      <c r="E160" s="3" t="s">
        <v>275</v>
      </c>
      <c r="F160" s="15" t="s">
        <v>268</v>
      </c>
      <c r="G160" s="408"/>
      <c r="H160" s="17"/>
    </row>
    <row r="161" spans="3:8" x14ac:dyDescent="0.2">
      <c r="C161" s="406"/>
      <c r="D161" s="16"/>
      <c r="E161" s="409" t="s">
        <v>1022</v>
      </c>
      <c r="F161" s="410">
        <v>-400000</v>
      </c>
      <c r="G161" s="411"/>
      <c r="H161" s="17"/>
    </row>
    <row r="162" spans="3:8" x14ac:dyDescent="0.2">
      <c r="C162" s="406"/>
      <c r="D162" s="16"/>
      <c r="E162" s="409" t="s">
        <v>270</v>
      </c>
      <c r="F162" s="410"/>
      <c r="G162" s="411"/>
      <c r="H162" s="17"/>
    </row>
    <row r="163" spans="3:8" x14ac:dyDescent="0.2">
      <c r="C163" s="406"/>
      <c r="D163" s="16"/>
      <c r="E163" s="409" t="s">
        <v>270</v>
      </c>
      <c r="F163" s="410"/>
      <c r="G163" s="411"/>
      <c r="H163" s="17"/>
    </row>
    <row r="164" spans="3:8" x14ac:dyDescent="0.2">
      <c r="C164" s="406"/>
      <c r="D164" s="16"/>
      <c r="E164" s="409" t="s">
        <v>270</v>
      </c>
      <c r="F164" s="410"/>
      <c r="G164" s="411"/>
      <c r="H164" s="17"/>
    </row>
    <row r="165" spans="3:8" x14ac:dyDescent="0.2">
      <c r="C165" s="406"/>
      <c r="D165" s="16"/>
      <c r="E165" s="409" t="s">
        <v>270</v>
      </c>
      <c r="F165" s="410"/>
      <c r="G165" s="411"/>
      <c r="H165" s="17"/>
    </row>
    <row r="166" spans="3:8" x14ac:dyDescent="0.2">
      <c r="C166" s="406"/>
      <c r="D166" s="16"/>
      <c r="E166" s="409" t="s">
        <v>270</v>
      </c>
      <c r="F166" s="410"/>
      <c r="G166" s="411"/>
      <c r="H166" s="17"/>
    </row>
    <row r="167" spans="3:8" x14ac:dyDescent="0.2">
      <c r="C167" s="406"/>
      <c r="D167" s="16"/>
      <c r="E167" s="409" t="s">
        <v>270</v>
      </c>
      <c r="F167" s="410"/>
      <c r="G167" s="411"/>
      <c r="H167" s="17"/>
    </row>
    <row r="168" spans="3:8" x14ac:dyDescent="0.2">
      <c r="C168" s="406"/>
      <c r="D168" s="16"/>
      <c r="E168" s="409" t="s">
        <v>270</v>
      </c>
      <c r="F168" s="410"/>
      <c r="G168" s="411"/>
      <c r="H168" s="17"/>
    </row>
    <row r="169" spans="3:8" x14ac:dyDescent="0.2">
      <c r="C169" s="406"/>
      <c r="D169" s="16"/>
      <c r="E169" s="409" t="s">
        <v>270</v>
      </c>
      <c r="F169" s="410"/>
      <c r="G169" s="411"/>
      <c r="H169" s="17"/>
    </row>
    <row r="170" spans="3:8" x14ac:dyDescent="0.2">
      <c r="C170" s="406"/>
      <c r="D170" s="16"/>
      <c r="E170" s="409" t="s">
        <v>270</v>
      </c>
      <c r="F170" s="410"/>
      <c r="G170" s="411"/>
      <c r="H170" s="17"/>
    </row>
    <row r="171" spans="3:8" x14ac:dyDescent="0.2">
      <c r="C171" s="406"/>
      <c r="D171" s="16"/>
      <c r="E171" s="409" t="s">
        <v>270</v>
      </c>
      <c r="F171" s="410"/>
      <c r="G171" s="411"/>
      <c r="H171" s="17"/>
    </row>
    <row r="172" spans="3:8" x14ac:dyDescent="0.2">
      <c r="C172" s="406"/>
      <c r="D172" s="16"/>
      <c r="E172" s="409" t="s">
        <v>270</v>
      </c>
      <c r="F172" s="410"/>
      <c r="G172" s="411"/>
      <c r="H172" s="17"/>
    </row>
    <row r="173" spans="3:8" x14ac:dyDescent="0.2">
      <c r="C173" s="406"/>
      <c r="D173" s="16"/>
      <c r="E173" s="409" t="s">
        <v>270</v>
      </c>
      <c r="F173" s="410"/>
      <c r="G173" s="411"/>
      <c r="H173" s="17"/>
    </row>
    <row r="174" spans="3:8" x14ac:dyDescent="0.2">
      <c r="C174" s="406"/>
      <c r="D174" s="16"/>
      <c r="E174" s="412" t="s">
        <v>90</v>
      </c>
      <c r="F174" s="413">
        <f>SUM(F161:F173)</f>
        <v>-400000</v>
      </c>
      <c r="G174" s="413"/>
      <c r="H174" s="17"/>
    </row>
    <row r="175" spans="3:8" x14ac:dyDescent="0.2">
      <c r="C175" s="406"/>
      <c r="D175" s="16"/>
      <c r="E175" s="412"/>
      <c r="F175" s="414"/>
      <c r="G175" s="414"/>
      <c r="H175" s="17"/>
    </row>
    <row r="176" spans="3:8" x14ac:dyDescent="0.2">
      <c r="C176" s="406"/>
      <c r="D176" s="16"/>
      <c r="E176" s="412" t="s">
        <v>272</v>
      </c>
      <c r="F176" s="415">
        <f>S152</f>
        <v>-400000</v>
      </c>
      <c r="G176" s="415"/>
      <c r="H176" s="17"/>
    </row>
    <row r="177" spans="3:8" x14ac:dyDescent="0.2">
      <c r="C177" s="406"/>
      <c r="D177" s="16"/>
      <c r="E177" s="30" t="s">
        <v>220</v>
      </c>
      <c r="F177" s="423">
        <f>F174-F176</f>
        <v>0</v>
      </c>
      <c r="G177" s="415"/>
      <c r="H177" s="17"/>
    </row>
    <row r="178" spans="3:8" ht="14.25" x14ac:dyDescent="0.2">
      <c r="C178" s="406"/>
      <c r="D178" s="16"/>
      <c r="E178" s="417" t="s">
        <v>269</v>
      </c>
      <c r="F178" s="428" t="str">
        <f>IF(F177="","",IF(F177=0,"OK","ISSUE"))</f>
        <v>OK</v>
      </c>
      <c r="G178" s="416"/>
      <c r="H178" s="17"/>
    </row>
    <row r="179" spans="3:8" x14ac:dyDescent="0.2">
      <c r="C179" s="406"/>
      <c r="D179" s="16"/>
      <c r="G179" s="418"/>
      <c r="H179" s="17"/>
    </row>
    <row r="180" spans="3:8" ht="13.5" thickBot="1" x14ac:dyDescent="0.25">
      <c r="C180" s="419"/>
      <c r="D180" s="420"/>
      <c r="E180" s="420"/>
      <c r="F180" s="421"/>
      <c r="G180" s="421"/>
      <c r="H180" s="422"/>
    </row>
    <row r="222" ht="13.5" customHeight="1" x14ac:dyDescent="0.2"/>
  </sheetData>
  <mergeCells count="10">
    <mergeCell ref="H6:S6"/>
    <mergeCell ref="B4:E4"/>
    <mergeCell ref="F8:F9"/>
    <mergeCell ref="H8:H9"/>
    <mergeCell ref="I8:I9"/>
    <mergeCell ref="J8:N8"/>
    <mergeCell ref="O8:P8"/>
    <mergeCell ref="Q8:Q9"/>
    <mergeCell ref="R8:R9"/>
    <mergeCell ref="S8:S9"/>
  </mergeCells>
  <conditionalFormatting sqref="G178:G179 F177:F178">
    <cfRule type="cellIs" dxfId="43" priority="1" operator="equal">
      <formula>"OK"</formula>
    </cfRule>
    <cfRule type="cellIs" dxfId="42" priority="2" operator="equal">
      <formula>"ISSUE"</formula>
    </cfRule>
  </conditionalFormatting>
  <pageMargins left="0.23622047244094491" right="0.23622047244094491" top="0.74803149606299213" bottom="0.74803149606299213" header="0.31496062992125984" footer="0.31496062992125984"/>
  <pageSetup paperSize="8" scale="66" fitToHeight="2"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33</vt:i4>
      </vt:variant>
    </vt:vector>
  </HeadingPairs>
  <TitlesOfParts>
    <vt:vector size="54"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Exp_NHC</vt:lpstr>
      <vt:lpstr>' Instructions'!Print_Area</vt:lpstr>
      <vt:lpstr>' Instructions (Print friendly)'!Print_Area</vt:lpstr>
      <vt:lpstr>Analysis!Print_Area</vt:lpstr>
      <vt:lpstr>'Assets - Base - OPTIONAL'!Print_Area</vt:lpstr>
      <vt:lpstr>'Assets - NHC'!Print_Area</vt:lpstr>
      <vt:lpstr>'Assets - WHC'!Print_Area</vt:lpstr>
      <vt:lpstr>'Base Summary 2015-16'!Print_Area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NHC'!Print_Area</vt:lpstr>
      <vt:lpstr>'Revenue - WHC'!Print_Area</vt:lpstr>
      <vt:lpstr>'Services - Base - OPTIONAL'!Print_Area</vt:lpstr>
      <vt:lpstr>'Services - NHC'!Print_Area</vt:lpstr>
      <vt:lpstr>'Services - WHC'!Print_Area</vt:lpstr>
      <vt:lpstr>' Instructions (Print friendly)'!Print_Titles</vt:lpstr>
      <vt:lpstr>Analysis!Print_Titles</vt:lpstr>
      <vt:lpstr>'Base Summary 2015-16'!Print_Titles</vt:lpstr>
      <vt:lpstr>'Expenditure - Base - OPTIONAL'!Print_Titles</vt:lpstr>
      <vt:lpstr>'Expenditure - WHC'!Print_Titles</vt:lpstr>
      <vt:lpstr>'Expenditure- NHC'!Print_Titles</vt:lpstr>
      <vt:lpstr>'Outputs - NHC'!Print_Titles</vt:lpstr>
      <vt:lpstr>'Outputs - WHC'!Print_Titles</vt:lpstr>
      <vt:lpstr>'Revenue - Base - OPTIONAL'!Print_Titles</vt:lpstr>
      <vt:lpstr>'Revenue - NHC'!Print_Titles</vt:lpstr>
      <vt:lpstr>'Revenue - WHC'!Print_Titles</vt:lpstr>
      <vt:lpstr>'Services - NHC'!Print_Titles</vt:lpstr>
      <vt:lpstr>'Services - WHC'!Print_Titles</vt:lpstr>
      <vt:lpstr>Rev_NHC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Andrew Davis</cp:lastModifiedBy>
  <cp:lastPrinted>2016-03-23T05:04:24Z</cp:lastPrinted>
  <dcterms:created xsi:type="dcterms:W3CDTF">2015-06-02T11:43:08Z</dcterms:created>
  <dcterms:modified xsi:type="dcterms:W3CDTF">2016-03-29T00:20:26Z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WDocAuthor">
    <vt:lpwstr/>
  </property>
  <property fmtid="{D5CDD505-2E9C-101B-9397-08002B2CF9AE}" pid="3" name="DWDocClass">
    <vt:lpwstr/>
  </property>
  <property fmtid="{D5CDD505-2E9C-101B-9397-08002B2CF9AE}" pid="4" name="DWDocClassId">
    <vt:lpwstr/>
  </property>
  <property fmtid="{D5CDD505-2E9C-101B-9397-08002B2CF9AE}" pid="5" name="DWDocPrecis">
    <vt:lpwstr/>
  </property>
  <property fmtid="{D5CDD505-2E9C-101B-9397-08002B2CF9AE}" pid="6" name="DWDocNo">
    <vt:lpwstr/>
  </property>
  <property fmtid="{D5CDD505-2E9C-101B-9397-08002B2CF9AE}" pid="7" name="DWDocSetID">
    <vt:lpwstr/>
  </property>
  <property fmtid="{D5CDD505-2E9C-101B-9397-08002B2CF9AE}" pid="8" name="DWDocType">
    <vt:lpwstr/>
  </property>
  <property fmtid="{D5CDD505-2E9C-101B-9397-08002B2CF9AE}" pid="9" name="DWDocVersion">
    <vt:lpwstr/>
  </property>
</Properties>
</file>