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 hidePivotFieldList="1"/>
  <bookViews>
    <workbookView xWindow="-120" yWindow="-120" windowWidth="29040" windowHeight="15990" tabRatio="844"/>
  </bookViews>
  <sheets>
    <sheet name="Revenue" sheetId="1" r:id="rId1"/>
    <sheet name="Full_out" sheetId="21" r:id="rId2"/>
    <sheet name="Full_in" sheetId="36" r:id="rId3"/>
    <sheet name="Bass Strait" sheetId="57" r:id="rId4"/>
    <sheet name="General Cargo" sheetId="61" r:id="rId5"/>
    <sheet name="Empty" sheetId="60" r:id="rId6"/>
    <sheet name="Other Bulk" sheetId="62" r:id="rId7"/>
    <sheet name="Transhipments" sheetId="63" r:id="rId8"/>
    <sheet name="Data Notes" sheetId="65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_123Graph_A" localSheetId="3" hidden="1">[1]Labour!#REF!</definedName>
    <definedName name="__123Graph_A" localSheetId="5" hidden="1">[1]Labour!#REF!</definedName>
    <definedName name="__123Graph_A" localSheetId="6" hidden="1">[1]Labour!#REF!</definedName>
    <definedName name="__123Graph_A" localSheetId="7" hidden="1">[1]Labour!#REF!</definedName>
    <definedName name="__123Graph_A" hidden="1">[1]Labour!#REF!</definedName>
    <definedName name="__123Graph_AF" localSheetId="3" hidden="1">[1]Labour!#REF!</definedName>
    <definedName name="__123Graph_AF" localSheetId="5" hidden="1">[1]Labour!#REF!</definedName>
    <definedName name="__123Graph_AF" localSheetId="6" hidden="1">[1]Labour!#REF!</definedName>
    <definedName name="__123Graph_AF" localSheetId="7" hidden="1">[1]Labour!#REF!</definedName>
    <definedName name="__123Graph_AF" hidden="1">[1]Labour!#REF!</definedName>
    <definedName name="__123Graph_AM" localSheetId="3" hidden="1">[1]Labour!#REF!</definedName>
    <definedName name="__123Graph_AM" localSheetId="5" hidden="1">[1]Labour!#REF!</definedName>
    <definedName name="__123Graph_AM" localSheetId="6" hidden="1">[1]Labour!#REF!</definedName>
    <definedName name="__123Graph_AM" localSheetId="7" hidden="1">[1]Labour!#REF!</definedName>
    <definedName name="__123Graph_AM" hidden="1">[1]Labour!#REF!</definedName>
    <definedName name="__123Graph_ATOT" localSheetId="3" hidden="1">[1]Labour!#REF!</definedName>
    <definedName name="__123Graph_ATOT" localSheetId="5" hidden="1">[1]Labour!#REF!</definedName>
    <definedName name="__123Graph_ATOT" localSheetId="6" hidden="1">[1]Labour!#REF!</definedName>
    <definedName name="__123Graph_ATOT" localSheetId="7" hidden="1">[1]Labour!#REF!</definedName>
    <definedName name="__123Graph_ATOT" hidden="1">[1]Labour!#REF!</definedName>
    <definedName name="__123Graph_X" localSheetId="3" hidden="1">[1]Labour!#REF!</definedName>
    <definedName name="__123Graph_X" localSheetId="5" hidden="1">[1]Labour!#REF!</definedName>
    <definedName name="__123Graph_X" localSheetId="6" hidden="1">[1]Labour!#REF!</definedName>
    <definedName name="__123Graph_X" localSheetId="7" hidden="1">[1]Labour!#REF!</definedName>
    <definedName name="__123Graph_X" hidden="1">[1]Labour!#REF!</definedName>
    <definedName name="__123Graph_XF" localSheetId="3" hidden="1">[1]Labour!#REF!</definedName>
    <definedName name="__123Graph_XF" localSheetId="5" hidden="1">[1]Labour!#REF!</definedName>
    <definedName name="__123Graph_XF" localSheetId="6" hidden="1">[1]Labour!#REF!</definedName>
    <definedName name="__123Graph_XF" localSheetId="7" hidden="1">[1]Labour!#REF!</definedName>
    <definedName name="__123Graph_XF" hidden="1">[1]Labour!#REF!</definedName>
    <definedName name="__123Graph_XM" localSheetId="3" hidden="1">[1]Labour!#REF!</definedName>
    <definedName name="__123Graph_XM" localSheetId="5" hidden="1">[1]Labour!#REF!</definedName>
    <definedName name="__123Graph_XM" localSheetId="6" hidden="1">[1]Labour!#REF!</definedName>
    <definedName name="__123Graph_XM" localSheetId="7" hidden="1">[1]Labour!#REF!</definedName>
    <definedName name="__123Graph_XM" hidden="1">[1]Labour!#REF!</definedName>
    <definedName name="__123Graph_XTOT" localSheetId="3" hidden="1">[1]Labour!#REF!</definedName>
    <definedName name="__123Graph_XTOT" localSheetId="5" hidden="1">[1]Labour!#REF!</definedName>
    <definedName name="__123Graph_XTOT" localSheetId="6" hidden="1">[1]Labour!#REF!</definedName>
    <definedName name="__123Graph_XTOT" localSheetId="7" hidden="1">[1]Labour!#REF!</definedName>
    <definedName name="__123Graph_XTOT" hidden="1">[1]Labour!#REF!</definedName>
    <definedName name="_del1" localSheetId="3" hidden="1">#REF!</definedName>
    <definedName name="_del1" localSheetId="5" hidden="1">#REF!</definedName>
    <definedName name="_del1" localSheetId="6" hidden="1">#REF!</definedName>
    <definedName name="_del1" localSheetId="7" hidden="1">#REF!</definedName>
    <definedName name="_del1" hidden="1">#REF!</definedName>
    <definedName name="_del2" localSheetId="3" hidden="1">#REF!</definedName>
    <definedName name="_del2" localSheetId="5" hidden="1">#REF!</definedName>
    <definedName name="_del2" localSheetId="6" hidden="1">#REF!</definedName>
    <definedName name="_del2" localSheetId="7" hidden="1">#REF!</definedName>
    <definedName name="_del2" hidden="1">#REF!</definedName>
    <definedName name="AssetList">[2]Assum_Capex!$B$43:$B$77</definedName>
    <definedName name="con" localSheetId="3">'[3]Table 1'!#REF!</definedName>
    <definedName name="con" localSheetId="5">'[3]Table 1'!#REF!</definedName>
    <definedName name="con" localSheetId="6">'[3]Table 1'!#REF!</definedName>
    <definedName name="con" localSheetId="7">'[3]Table 1'!#REF!</definedName>
    <definedName name="con">'[3]Table 1'!#REF!</definedName>
    <definedName name="DetailedOpexCategories">[2]Assum_Opex!$B$73:$B$197</definedName>
    <definedName name="fraFAFA" localSheetId="3">'[3]Table 1'!#REF!</definedName>
    <definedName name="fraFAFA" localSheetId="5">'[3]Table 1'!#REF!</definedName>
    <definedName name="fraFAFA" localSheetId="6">'[3]Table 1'!#REF!</definedName>
    <definedName name="fraFAFA" localSheetId="7">'[3]Table 1'!#REF!</definedName>
    <definedName name="fraFAFA">'[3]Table 1'!#REF!</definedName>
    <definedName name="OpexCategories">[2]Assum_Opex!$B$32:$B$46</definedName>
    <definedName name="pagend" localSheetId="3">'[4]Table 35a'!#REF!</definedName>
    <definedName name="pagend" localSheetId="5">'[4]Table 35a'!#REF!</definedName>
    <definedName name="pagend" localSheetId="6">'[4]Table 35a'!#REF!</definedName>
    <definedName name="pagend" localSheetId="7">'[4]Table 35a'!#REF!</definedName>
    <definedName name="pagend">'[4]Table 35a'!#REF!</definedName>
    <definedName name="Pagestart" localSheetId="3">'[4]Table 35a'!#REF!</definedName>
    <definedName name="Pagestart" localSheetId="5">'[4]Table 35a'!#REF!</definedName>
    <definedName name="Pagestart" localSheetId="6">'[4]Table 35a'!#REF!</definedName>
    <definedName name="Pagestart" localSheetId="7">'[4]Table 35a'!#REF!</definedName>
    <definedName name="Pagestart">'[4]Table 35a'!#REF!</definedName>
    <definedName name="RegAssetList">[2]Assum_Capex!$B$20:$B$33</definedName>
    <definedName name="tablend" localSheetId="3">'[4]Table 35a'!#REF!</definedName>
    <definedName name="tablend" localSheetId="5">'[4]Table 35a'!#REF!</definedName>
    <definedName name="tablend" localSheetId="6">'[4]Table 35a'!#REF!</definedName>
    <definedName name="tablend" localSheetId="7">'[4]Table 35a'!#REF!</definedName>
    <definedName name="tablend">'[4]Table 35a'!#REF!</definedName>
    <definedName name="tablestart" localSheetId="3">'[4]Table 35a'!#REF!</definedName>
    <definedName name="tablestart" localSheetId="5">'[4]Table 35a'!#REF!</definedName>
    <definedName name="tablestart" localSheetId="6">'[4]Table 35a'!#REF!</definedName>
    <definedName name="tablestart" localSheetId="7">'[4]Table 35a'!#REF!</definedName>
    <definedName name="tablestart">'[4]Table 35a'!#REF!</definedName>
    <definedName name="TradeList" localSheetId="3">[5]BIS_2026!#REF!</definedName>
    <definedName name="TradeList" localSheetId="5">[5]BIS_2026!#REF!</definedName>
    <definedName name="TradeList" localSheetId="2">[5]BIS_2026!#REF!</definedName>
    <definedName name="TradeList" localSheetId="6">[5]BIS_2026!#REF!</definedName>
    <definedName name="TradeList" localSheetId="7">[5]BIS_2026!#REF!</definedName>
    <definedName name="TradeList">[5]BIS_2026!#REF!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18" i="36" l="1"/>
  <c r="AA17" i="36"/>
  <c r="AA16" i="36"/>
  <c r="AA15" i="36"/>
  <c r="AA14" i="36"/>
  <c r="AA13" i="36"/>
  <c r="AA12" i="36"/>
  <c r="AA11" i="36"/>
  <c r="AA10" i="36"/>
  <c r="AA9" i="36"/>
  <c r="AA8" i="36"/>
  <c r="AA7" i="36"/>
  <c r="AA6" i="36"/>
  <c r="AA5" i="36"/>
  <c r="AA4" i="36"/>
  <c r="AA3" i="36"/>
  <c r="W18" i="36"/>
  <c r="W17" i="36"/>
  <c r="W16" i="36"/>
  <c r="W15" i="36"/>
  <c r="W14" i="36"/>
  <c r="W13" i="36"/>
  <c r="W12" i="36"/>
  <c r="W11" i="36"/>
  <c r="W10" i="36"/>
  <c r="W9" i="36"/>
  <c r="W8" i="36"/>
  <c r="W7" i="36"/>
  <c r="W6" i="36"/>
  <c r="W5" i="36"/>
  <c r="W4" i="36"/>
  <c r="W3" i="36"/>
  <c r="S18" i="36"/>
  <c r="S17" i="36"/>
  <c r="S16" i="36"/>
  <c r="S15" i="36"/>
  <c r="S14" i="36"/>
  <c r="S13" i="36"/>
  <c r="S12" i="36"/>
  <c r="S11" i="36"/>
  <c r="S10" i="36"/>
  <c r="S9" i="36"/>
  <c r="S8" i="36"/>
  <c r="S7" i="36"/>
  <c r="S6" i="36"/>
  <c r="S5" i="36"/>
  <c r="S4" i="36"/>
  <c r="S3" i="36"/>
  <c r="O18" i="36"/>
  <c r="O17" i="36"/>
  <c r="O16" i="36"/>
  <c r="O15" i="36"/>
  <c r="O14" i="36"/>
  <c r="O13" i="36"/>
  <c r="O12" i="36"/>
  <c r="O11" i="36"/>
  <c r="O10" i="36"/>
  <c r="O9" i="36"/>
  <c r="O8" i="36"/>
  <c r="O7" i="36"/>
  <c r="O6" i="36"/>
  <c r="O5" i="36"/>
  <c r="O4" i="36"/>
  <c r="O3" i="36"/>
  <c r="AC19" i="63" l="1"/>
  <c r="G20" i="1" s="1"/>
  <c r="AC18" i="63"/>
  <c r="F20" i="1" s="1"/>
  <c r="AE17" i="63"/>
  <c r="AC17" i="63" s="1"/>
  <c r="AD17" i="63"/>
  <c r="AE16" i="63"/>
  <c r="AD16" i="63"/>
  <c r="AE15" i="63"/>
  <c r="AD15" i="63"/>
  <c r="AC15" i="63" s="1"/>
  <c r="AE14" i="63"/>
  <c r="AD14" i="63"/>
  <c r="AC14" i="63" s="1"/>
  <c r="AE13" i="63"/>
  <c r="AC13" i="63" s="1"/>
  <c r="AD13" i="63"/>
  <c r="AE12" i="63"/>
  <c r="AD12" i="63"/>
  <c r="AC12" i="63" s="1"/>
  <c r="AE11" i="63"/>
  <c r="AD11" i="63"/>
  <c r="AC11" i="63" s="1"/>
  <c r="AE10" i="63"/>
  <c r="AD10" i="63"/>
  <c r="AC10" i="63" s="1"/>
  <c r="AE9" i="63"/>
  <c r="AC9" i="63" s="1"/>
  <c r="AD9" i="63"/>
  <c r="AE8" i="63"/>
  <c r="AD8" i="63"/>
  <c r="AE7" i="63"/>
  <c r="AD7" i="63"/>
  <c r="AC7" i="63" s="1"/>
  <c r="AE6" i="63"/>
  <c r="AD6" i="63"/>
  <c r="AC6" i="63" s="1"/>
  <c r="AE5" i="63"/>
  <c r="AC5" i="63" s="1"/>
  <c r="AD5" i="63"/>
  <c r="Y18" i="63"/>
  <c r="F19" i="1" s="1"/>
  <c r="AA17" i="63"/>
  <c r="Z17" i="63"/>
  <c r="Y17" i="63" s="1"/>
  <c r="AA16" i="63"/>
  <c r="Z16" i="63"/>
  <c r="AA15" i="63"/>
  <c r="Z15" i="63"/>
  <c r="AA14" i="63"/>
  <c r="Z14" i="63"/>
  <c r="AA13" i="63"/>
  <c r="Z13" i="63"/>
  <c r="AA12" i="63"/>
  <c r="Z12" i="63"/>
  <c r="AA11" i="63"/>
  <c r="Z11" i="63"/>
  <c r="AA10" i="63"/>
  <c r="Z10" i="63"/>
  <c r="AA9" i="63"/>
  <c r="Z9" i="63"/>
  <c r="Y9" i="63" s="1"/>
  <c r="AA8" i="63"/>
  <c r="Z8" i="63"/>
  <c r="AA7" i="63"/>
  <c r="Z7" i="63"/>
  <c r="AA6" i="63"/>
  <c r="Z6" i="63"/>
  <c r="AA5" i="63"/>
  <c r="Z5" i="63"/>
  <c r="Y13" i="63"/>
  <c r="Y19" i="63"/>
  <c r="G19" i="1" s="1"/>
  <c r="Y11" i="63"/>
  <c r="U19" i="63"/>
  <c r="G18" i="1" s="1"/>
  <c r="W17" i="63"/>
  <c r="V17" i="63"/>
  <c r="U17" i="63" s="1"/>
  <c r="W16" i="63"/>
  <c r="V16" i="63"/>
  <c r="W15" i="63"/>
  <c r="V15" i="63"/>
  <c r="U15" i="63" s="1"/>
  <c r="W14" i="63"/>
  <c r="V14" i="63"/>
  <c r="W13" i="63"/>
  <c r="V13" i="63"/>
  <c r="U13" i="63" s="1"/>
  <c r="W12" i="63"/>
  <c r="V12" i="63"/>
  <c r="W11" i="63"/>
  <c r="V11" i="63"/>
  <c r="U11" i="63" s="1"/>
  <c r="W10" i="63"/>
  <c r="V10" i="63"/>
  <c r="W9" i="63"/>
  <c r="V9" i="63"/>
  <c r="U9" i="63" s="1"/>
  <c r="W8" i="63"/>
  <c r="V8" i="63"/>
  <c r="W7" i="63"/>
  <c r="V7" i="63"/>
  <c r="U7" i="63" s="1"/>
  <c r="W6" i="63"/>
  <c r="V6" i="63"/>
  <c r="W5" i="63"/>
  <c r="V5" i="63"/>
  <c r="U5" i="63" s="1"/>
  <c r="Q17" i="63"/>
  <c r="Q16" i="63"/>
  <c r="Q15" i="63"/>
  <c r="Q14" i="63"/>
  <c r="Q13" i="63"/>
  <c r="Q12" i="63"/>
  <c r="Q11" i="63"/>
  <c r="Q10" i="63"/>
  <c r="Q9" i="63"/>
  <c r="Q8" i="63"/>
  <c r="Q7" i="63"/>
  <c r="Q6" i="63"/>
  <c r="Q5" i="63"/>
  <c r="M17" i="63"/>
  <c r="M16" i="63"/>
  <c r="M15" i="63"/>
  <c r="M14" i="63"/>
  <c r="M13" i="63"/>
  <c r="M12" i="63"/>
  <c r="M11" i="63"/>
  <c r="M10" i="63"/>
  <c r="M9" i="63"/>
  <c r="M8" i="63"/>
  <c r="M7" i="63"/>
  <c r="M6" i="63"/>
  <c r="M5" i="63"/>
  <c r="H17" i="63"/>
  <c r="H16" i="63"/>
  <c r="H15" i="63"/>
  <c r="H14" i="63"/>
  <c r="H13" i="63"/>
  <c r="H12" i="63"/>
  <c r="H11" i="63"/>
  <c r="H10" i="63"/>
  <c r="H9" i="63"/>
  <c r="H8" i="63"/>
  <c r="H7" i="63"/>
  <c r="H6" i="63"/>
  <c r="H5" i="63"/>
  <c r="D17" i="63"/>
  <c r="B17" i="63"/>
  <c r="F17" i="63" s="1"/>
  <c r="O17" i="63" s="1"/>
  <c r="D16" i="63"/>
  <c r="B16" i="63"/>
  <c r="F16" i="63" s="1"/>
  <c r="D15" i="63"/>
  <c r="B15" i="63"/>
  <c r="F15" i="63" s="1"/>
  <c r="O15" i="63" s="1"/>
  <c r="P15" i="63" s="1"/>
  <c r="D14" i="63"/>
  <c r="B14" i="63"/>
  <c r="D13" i="63"/>
  <c r="B13" i="63"/>
  <c r="F13" i="63" s="1"/>
  <c r="O13" i="63" s="1"/>
  <c r="P13" i="63" s="1"/>
  <c r="D12" i="63"/>
  <c r="B12" i="63"/>
  <c r="D11" i="63"/>
  <c r="C11" i="63" s="1"/>
  <c r="B11" i="63"/>
  <c r="D10" i="63"/>
  <c r="B10" i="63"/>
  <c r="D9" i="63"/>
  <c r="B9" i="63"/>
  <c r="F9" i="63" s="1"/>
  <c r="O9" i="63" s="1"/>
  <c r="D8" i="63"/>
  <c r="B8" i="63"/>
  <c r="D7" i="63"/>
  <c r="B7" i="63"/>
  <c r="D6" i="63"/>
  <c r="B6" i="63"/>
  <c r="F6" i="63" s="1"/>
  <c r="O6" i="63" s="1"/>
  <c r="F7" i="63"/>
  <c r="O7" i="63" s="1"/>
  <c r="P7" i="63" s="1"/>
  <c r="D5" i="63"/>
  <c r="F12" i="63"/>
  <c r="O12" i="63" s="1"/>
  <c r="P12" i="63" s="1"/>
  <c r="B5" i="63"/>
  <c r="F5" i="63" s="1"/>
  <c r="O5" i="63" s="1"/>
  <c r="P5" i="63" s="1"/>
  <c r="R19" i="62"/>
  <c r="R18" i="62"/>
  <c r="S17" i="62"/>
  <c r="R17" i="62"/>
  <c r="S16" i="62"/>
  <c r="R16" i="62"/>
  <c r="S15" i="62"/>
  <c r="R15" i="62"/>
  <c r="S14" i="62"/>
  <c r="R14" i="62"/>
  <c r="S13" i="62"/>
  <c r="R13" i="62"/>
  <c r="S12" i="62"/>
  <c r="R12" i="62"/>
  <c r="S11" i="62"/>
  <c r="R11" i="62"/>
  <c r="T11" i="62" s="1"/>
  <c r="S10" i="62"/>
  <c r="R10" i="62"/>
  <c r="S9" i="62"/>
  <c r="R9" i="62"/>
  <c r="S8" i="62"/>
  <c r="R8" i="62"/>
  <c r="S7" i="62"/>
  <c r="R7" i="62"/>
  <c r="S6" i="62"/>
  <c r="R6" i="62"/>
  <c r="R5" i="62"/>
  <c r="S5" i="62"/>
  <c r="V18" i="62"/>
  <c r="X17" i="62"/>
  <c r="W17" i="62"/>
  <c r="X16" i="62"/>
  <c r="W16" i="62"/>
  <c r="X15" i="62"/>
  <c r="W15" i="62"/>
  <c r="X14" i="62"/>
  <c r="W14" i="62"/>
  <c r="X13" i="62"/>
  <c r="W13" i="62"/>
  <c r="X12" i="62"/>
  <c r="W12" i="62"/>
  <c r="X11" i="62"/>
  <c r="W11" i="62"/>
  <c r="X10" i="62"/>
  <c r="W10" i="62"/>
  <c r="X9" i="62"/>
  <c r="W9" i="62"/>
  <c r="X8" i="62"/>
  <c r="W8" i="62"/>
  <c r="X7" i="62"/>
  <c r="W7" i="62"/>
  <c r="X6" i="62"/>
  <c r="W6" i="62"/>
  <c r="X5" i="62"/>
  <c r="W5" i="62"/>
  <c r="V17" i="62"/>
  <c r="V16" i="62"/>
  <c r="V15" i="62"/>
  <c r="V14" i="62"/>
  <c r="V13" i="62"/>
  <c r="V12" i="62"/>
  <c r="V11" i="62"/>
  <c r="V10" i="62"/>
  <c r="V9" i="62"/>
  <c r="V8" i="62"/>
  <c r="P8" i="62" s="1"/>
  <c r="V7" i="62"/>
  <c r="V6" i="62"/>
  <c r="V5" i="62"/>
  <c r="M17" i="62"/>
  <c r="M16" i="62"/>
  <c r="M15" i="62"/>
  <c r="M14" i="62"/>
  <c r="M13" i="62"/>
  <c r="M12" i="62"/>
  <c r="M11" i="62"/>
  <c r="M10" i="62"/>
  <c r="M9" i="62"/>
  <c r="M8" i="62"/>
  <c r="M7" i="62"/>
  <c r="M6" i="62"/>
  <c r="M5" i="62"/>
  <c r="I6" i="62"/>
  <c r="J6" i="62"/>
  <c r="I7" i="62"/>
  <c r="J7" i="62"/>
  <c r="I8" i="62"/>
  <c r="J8" i="62"/>
  <c r="I9" i="62"/>
  <c r="J9" i="62"/>
  <c r="I10" i="62"/>
  <c r="J10" i="62"/>
  <c r="I11" i="62"/>
  <c r="J11" i="62"/>
  <c r="I12" i="62"/>
  <c r="J12" i="62"/>
  <c r="I13" i="62"/>
  <c r="J13" i="62"/>
  <c r="I14" i="62"/>
  <c r="J14" i="62"/>
  <c r="I15" i="62"/>
  <c r="J15" i="62"/>
  <c r="I16" i="62"/>
  <c r="J16" i="62"/>
  <c r="I17" i="62"/>
  <c r="J17" i="62"/>
  <c r="J5" i="62"/>
  <c r="I5" i="62"/>
  <c r="E19" i="62"/>
  <c r="E18" i="62"/>
  <c r="E17" i="62"/>
  <c r="E16" i="62"/>
  <c r="E15" i="62"/>
  <c r="E14" i="62"/>
  <c r="E13" i="62"/>
  <c r="E12" i="62"/>
  <c r="E11" i="62"/>
  <c r="E10" i="62"/>
  <c r="E9" i="62"/>
  <c r="E8" i="62"/>
  <c r="E7" i="62"/>
  <c r="E6" i="62"/>
  <c r="E5" i="62"/>
  <c r="G17" i="62"/>
  <c r="G16" i="62"/>
  <c r="G15" i="62"/>
  <c r="G14" i="62"/>
  <c r="G13" i="62"/>
  <c r="G12" i="62"/>
  <c r="G11" i="62"/>
  <c r="G10" i="62"/>
  <c r="G9" i="62"/>
  <c r="G8" i="62"/>
  <c r="G7" i="62"/>
  <c r="G6" i="62"/>
  <c r="G5" i="62"/>
  <c r="D17" i="62"/>
  <c r="D16" i="62"/>
  <c r="D15" i="62"/>
  <c r="D14" i="62"/>
  <c r="D13" i="62"/>
  <c r="D12" i="62"/>
  <c r="D11" i="62"/>
  <c r="D10" i="62"/>
  <c r="D9" i="62"/>
  <c r="D8" i="62"/>
  <c r="D7" i="62"/>
  <c r="D6" i="62"/>
  <c r="D5" i="62"/>
  <c r="F17" i="61"/>
  <c r="E17" i="61"/>
  <c r="C17" i="61"/>
  <c r="B17" i="61"/>
  <c r="H17" i="61" s="1"/>
  <c r="F16" i="61"/>
  <c r="E16" i="61"/>
  <c r="C16" i="61"/>
  <c r="B16" i="61"/>
  <c r="F15" i="61"/>
  <c r="E15" i="61"/>
  <c r="C15" i="61"/>
  <c r="B15" i="61"/>
  <c r="F14" i="61"/>
  <c r="E14" i="61"/>
  <c r="C14" i="61"/>
  <c r="B14" i="61"/>
  <c r="F13" i="61"/>
  <c r="E13" i="61"/>
  <c r="C13" i="61"/>
  <c r="B13" i="61"/>
  <c r="F12" i="61"/>
  <c r="E12" i="61"/>
  <c r="C12" i="61"/>
  <c r="B12" i="61"/>
  <c r="F11" i="61"/>
  <c r="E11" i="61"/>
  <c r="C11" i="61"/>
  <c r="B11" i="61"/>
  <c r="F10" i="61"/>
  <c r="E10" i="61"/>
  <c r="C10" i="61"/>
  <c r="B10" i="61"/>
  <c r="F9" i="61"/>
  <c r="E9" i="61"/>
  <c r="C9" i="61"/>
  <c r="B9" i="61"/>
  <c r="F8" i="61"/>
  <c r="E8" i="61"/>
  <c r="C8" i="61"/>
  <c r="B8" i="61"/>
  <c r="F7" i="61"/>
  <c r="E7" i="61"/>
  <c r="C7" i="61"/>
  <c r="B7" i="61"/>
  <c r="F6" i="61"/>
  <c r="E6" i="61"/>
  <c r="C6" i="61"/>
  <c r="B6" i="61"/>
  <c r="F5" i="61"/>
  <c r="E5" i="61"/>
  <c r="C5" i="61"/>
  <c r="B5" i="61"/>
  <c r="T16" i="60"/>
  <c r="T17" i="60"/>
  <c r="Q17" i="60"/>
  <c r="Q16" i="60"/>
  <c r="Q15" i="60"/>
  <c r="T15" i="60" s="1"/>
  <c r="Q14" i="60"/>
  <c r="T14" i="60" s="1"/>
  <c r="Q13" i="60"/>
  <c r="T13" i="60" s="1"/>
  <c r="Q12" i="60"/>
  <c r="T12" i="60" s="1"/>
  <c r="Q11" i="60"/>
  <c r="Q10" i="60"/>
  <c r="Q9" i="60"/>
  <c r="Q8" i="60"/>
  <c r="Q7" i="60"/>
  <c r="T7" i="60" s="1"/>
  <c r="Q6" i="60"/>
  <c r="T6" i="60" s="1"/>
  <c r="Q5" i="60"/>
  <c r="T5" i="60" s="1"/>
  <c r="M17" i="60"/>
  <c r="M16" i="60"/>
  <c r="M15" i="60"/>
  <c r="M14" i="60"/>
  <c r="M13" i="60"/>
  <c r="M12" i="60"/>
  <c r="M11" i="60"/>
  <c r="M10" i="60"/>
  <c r="M9" i="60"/>
  <c r="M8" i="60"/>
  <c r="M7" i="60"/>
  <c r="M6" i="60"/>
  <c r="M5" i="60"/>
  <c r="J16" i="60"/>
  <c r="J17" i="60"/>
  <c r="F17" i="60"/>
  <c r="F16" i="60"/>
  <c r="G17" i="60"/>
  <c r="G16" i="60"/>
  <c r="G15" i="60"/>
  <c r="G14" i="60"/>
  <c r="G13" i="60"/>
  <c r="G12" i="60"/>
  <c r="G11" i="60"/>
  <c r="G10" i="60"/>
  <c r="G9" i="60"/>
  <c r="G8" i="60"/>
  <c r="G7" i="60"/>
  <c r="G6" i="60"/>
  <c r="G5" i="60"/>
  <c r="C17" i="60"/>
  <c r="D17" i="60" s="1"/>
  <c r="C16" i="60"/>
  <c r="C15" i="60"/>
  <c r="C14" i="60"/>
  <c r="C13" i="60"/>
  <c r="C12" i="60"/>
  <c r="C11" i="60"/>
  <c r="C10" i="60"/>
  <c r="C9" i="60"/>
  <c r="D9" i="60" s="1"/>
  <c r="C8" i="60"/>
  <c r="C7" i="60"/>
  <c r="C6" i="60"/>
  <c r="C5" i="60"/>
  <c r="B17" i="60"/>
  <c r="B16" i="60"/>
  <c r="B15" i="60"/>
  <c r="B14" i="60"/>
  <c r="B13" i="60"/>
  <c r="B12" i="60"/>
  <c r="B11" i="60"/>
  <c r="B10" i="60"/>
  <c r="B9" i="60"/>
  <c r="B8" i="60"/>
  <c r="B7" i="60"/>
  <c r="B6" i="60"/>
  <c r="B5" i="60"/>
  <c r="AJ16" i="57"/>
  <c r="AF19" i="57"/>
  <c r="AE19" i="57" s="1"/>
  <c r="P19" i="60" s="1"/>
  <c r="AF18" i="57"/>
  <c r="AE18" i="57" s="1"/>
  <c r="P18" i="60" s="1"/>
  <c r="AG17" i="57"/>
  <c r="AG16" i="57"/>
  <c r="AG15" i="57"/>
  <c r="AG14" i="57"/>
  <c r="AG13" i="57"/>
  <c r="AG12" i="57"/>
  <c r="AG11" i="57"/>
  <c r="AG10" i="57"/>
  <c r="AG9" i="57"/>
  <c r="AG8" i="57"/>
  <c r="AG7" i="57"/>
  <c r="AG6" i="57"/>
  <c r="AG5" i="57"/>
  <c r="AE6" i="57"/>
  <c r="AF6" i="57" s="1"/>
  <c r="AE7" i="57"/>
  <c r="AF7" i="57" s="1"/>
  <c r="AE8" i="57"/>
  <c r="AF8" i="57" s="1"/>
  <c r="AE9" i="57"/>
  <c r="AF9" i="57" s="1"/>
  <c r="AH9" i="57" s="1"/>
  <c r="AE10" i="57"/>
  <c r="AF10" i="57" s="1"/>
  <c r="AE11" i="57"/>
  <c r="AF11" i="57" s="1"/>
  <c r="AE12" i="57"/>
  <c r="AF12" i="57" s="1"/>
  <c r="AE13" i="57"/>
  <c r="AF13" i="57" s="1"/>
  <c r="AH13" i="57" s="1"/>
  <c r="AE14" i="57"/>
  <c r="AF14" i="57" s="1"/>
  <c r="AE15" i="57"/>
  <c r="AF15" i="57" s="1"/>
  <c r="AE16" i="57"/>
  <c r="AF16" i="57" s="1"/>
  <c r="AE17" i="57"/>
  <c r="AF17" i="57" s="1"/>
  <c r="AH17" i="57" s="1"/>
  <c r="AE5" i="57"/>
  <c r="AF5" i="57" s="1"/>
  <c r="B5" i="57"/>
  <c r="C5" i="57"/>
  <c r="D5" i="57"/>
  <c r="E5" i="57"/>
  <c r="F5" i="57"/>
  <c r="G5" i="57"/>
  <c r="H5" i="57"/>
  <c r="I5" i="57"/>
  <c r="J5" i="57"/>
  <c r="K5" i="57"/>
  <c r="L5" i="57"/>
  <c r="M5" i="57"/>
  <c r="B6" i="57"/>
  <c r="C6" i="57"/>
  <c r="D6" i="57"/>
  <c r="E6" i="57"/>
  <c r="F6" i="57"/>
  <c r="G6" i="57"/>
  <c r="H6" i="57"/>
  <c r="I6" i="57"/>
  <c r="J6" i="57"/>
  <c r="K6" i="57"/>
  <c r="L6" i="57"/>
  <c r="M6" i="57"/>
  <c r="B7" i="57"/>
  <c r="C7" i="57"/>
  <c r="D7" i="57"/>
  <c r="E7" i="57"/>
  <c r="F7" i="57"/>
  <c r="G7" i="57"/>
  <c r="H7" i="57"/>
  <c r="I7" i="57"/>
  <c r="J7" i="57"/>
  <c r="K7" i="57"/>
  <c r="L7" i="57"/>
  <c r="M7" i="57"/>
  <c r="B8" i="57"/>
  <c r="C8" i="57"/>
  <c r="D8" i="57"/>
  <c r="E8" i="57"/>
  <c r="F8" i="57"/>
  <c r="G8" i="57"/>
  <c r="H8" i="57"/>
  <c r="I8" i="57"/>
  <c r="J8" i="57"/>
  <c r="K8" i="57"/>
  <c r="L8" i="57"/>
  <c r="M8" i="57"/>
  <c r="B9" i="57"/>
  <c r="C9" i="57"/>
  <c r="D9" i="57"/>
  <c r="E9" i="57"/>
  <c r="F9" i="57"/>
  <c r="G9" i="57"/>
  <c r="H9" i="57"/>
  <c r="I9" i="57"/>
  <c r="J9" i="57"/>
  <c r="K9" i="57"/>
  <c r="L9" i="57"/>
  <c r="M9" i="57"/>
  <c r="B10" i="57"/>
  <c r="C10" i="57"/>
  <c r="D10" i="57"/>
  <c r="E10" i="57"/>
  <c r="F10" i="57"/>
  <c r="G10" i="57"/>
  <c r="H10" i="57"/>
  <c r="I10" i="57"/>
  <c r="J10" i="57"/>
  <c r="K10" i="57"/>
  <c r="L10" i="57"/>
  <c r="M10" i="57"/>
  <c r="B11" i="57"/>
  <c r="C11" i="57"/>
  <c r="D11" i="57"/>
  <c r="E11" i="57"/>
  <c r="F11" i="57"/>
  <c r="G11" i="57"/>
  <c r="H11" i="57"/>
  <c r="I11" i="57"/>
  <c r="J11" i="57"/>
  <c r="K11" i="57"/>
  <c r="L11" i="57"/>
  <c r="M11" i="57"/>
  <c r="B12" i="57"/>
  <c r="C12" i="57"/>
  <c r="D12" i="57"/>
  <c r="E12" i="57"/>
  <c r="F12" i="57"/>
  <c r="G12" i="57"/>
  <c r="H12" i="57"/>
  <c r="I12" i="57"/>
  <c r="J12" i="57"/>
  <c r="K12" i="57"/>
  <c r="L12" i="57"/>
  <c r="M12" i="57"/>
  <c r="B13" i="57"/>
  <c r="C13" i="57"/>
  <c r="D13" i="57"/>
  <c r="E13" i="57"/>
  <c r="F13" i="57"/>
  <c r="G13" i="57"/>
  <c r="H13" i="57"/>
  <c r="I13" i="57"/>
  <c r="J13" i="57"/>
  <c r="K13" i="57"/>
  <c r="L13" i="57"/>
  <c r="M13" i="57"/>
  <c r="B14" i="57"/>
  <c r="C14" i="57"/>
  <c r="D14" i="57"/>
  <c r="E14" i="57"/>
  <c r="F14" i="57"/>
  <c r="G14" i="57"/>
  <c r="H14" i="57"/>
  <c r="I14" i="57"/>
  <c r="J14" i="57"/>
  <c r="K14" i="57"/>
  <c r="L14" i="57"/>
  <c r="M14" i="57"/>
  <c r="B15" i="57"/>
  <c r="C15" i="57"/>
  <c r="D15" i="57"/>
  <c r="E15" i="57"/>
  <c r="F15" i="57"/>
  <c r="G15" i="57"/>
  <c r="H15" i="57"/>
  <c r="I15" i="57"/>
  <c r="J15" i="57"/>
  <c r="K15" i="57"/>
  <c r="L15" i="57"/>
  <c r="M15" i="57"/>
  <c r="B16" i="57"/>
  <c r="C16" i="57"/>
  <c r="D16" i="57"/>
  <c r="E16" i="57"/>
  <c r="F16" i="57"/>
  <c r="G16" i="57"/>
  <c r="H16" i="57"/>
  <c r="I16" i="57"/>
  <c r="J16" i="57"/>
  <c r="K16" i="57"/>
  <c r="L16" i="57"/>
  <c r="M16" i="57"/>
  <c r="B17" i="57"/>
  <c r="C17" i="57"/>
  <c r="D17" i="57"/>
  <c r="E17" i="57"/>
  <c r="F17" i="57"/>
  <c r="G17" i="57"/>
  <c r="H17" i="57"/>
  <c r="I17" i="57"/>
  <c r="J17" i="57"/>
  <c r="K17" i="57"/>
  <c r="L17" i="57"/>
  <c r="M17" i="57"/>
  <c r="Z11" i="36"/>
  <c r="E13" i="36"/>
  <c r="Y13" i="36" s="1"/>
  <c r="Z6" i="36"/>
  <c r="E18" i="36"/>
  <c r="Y18" i="36" s="1"/>
  <c r="E17" i="36"/>
  <c r="Y17" i="36" s="1"/>
  <c r="E16" i="36"/>
  <c r="Y16" i="36" s="1"/>
  <c r="E15" i="36"/>
  <c r="Y15" i="36" s="1"/>
  <c r="E14" i="36"/>
  <c r="Y14" i="36" s="1"/>
  <c r="E4" i="36"/>
  <c r="Y4" i="36" s="1"/>
  <c r="D18" i="36"/>
  <c r="B18" i="36"/>
  <c r="D17" i="36"/>
  <c r="U17" i="36" s="1"/>
  <c r="B17" i="36"/>
  <c r="D16" i="36"/>
  <c r="U16" i="36" s="1"/>
  <c r="C16" i="36"/>
  <c r="Q16" i="36" s="1"/>
  <c r="D15" i="36"/>
  <c r="C15" i="36"/>
  <c r="Q15" i="36" s="1"/>
  <c r="D14" i="36"/>
  <c r="D13" i="36"/>
  <c r="U13" i="36" s="1"/>
  <c r="D12" i="36"/>
  <c r="U12" i="36" s="1"/>
  <c r="C12" i="36"/>
  <c r="Q12" i="36" s="1"/>
  <c r="D11" i="36"/>
  <c r="U11" i="36" s="1"/>
  <c r="C11" i="36"/>
  <c r="Q11" i="36" s="1"/>
  <c r="B11" i="36"/>
  <c r="M11" i="36" s="1"/>
  <c r="D10" i="36"/>
  <c r="U10" i="36" s="1"/>
  <c r="C10" i="36"/>
  <c r="Q10" i="36" s="1"/>
  <c r="D9" i="36"/>
  <c r="U9" i="36" s="1"/>
  <c r="C9" i="36"/>
  <c r="Q9" i="36" s="1"/>
  <c r="D8" i="36"/>
  <c r="U8" i="36" s="1"/>
  <c r="C8" i="36"/>
  <c r="Q8" i="36" s="1"/>
  <c r="D7" i="36"/>
  <c r="C7" i="36"/>
  <c r="Q7" i="36" s="1"/>
  <c r="D6" i="36"/>
  <c r="U6" i="36" s="1"/>
  <c r="C6" i="36"/>
  <c r="D5" i="36"/>
  <c r="U5" i="36" s="1"/>
  <c r="C5" i="36"/>
  <c r="Q5" i="36" s="1"/>
  <c r="D4" i="36"/>
  <c r="U4" i="36" s="1"/>
  <c r="C4" i="36"/>
  <c r="Q4" i="36" s="1"/>
  <c r="B4" i="36"/>
  <c r="D3" i="36"/>
  <c r="U3" i="36" s="1"/>
  <c r="C3" i="36"/>
  <c r="Q3" i="36" s="1"/>
  <c r="V20" i="36"/>
  <c r="V19" i="36"/>
  <c r="V18" i="36"/>
  <c r="V17" i="36"/>
  <c r="V16" i="36"/>
  <c r="V15" i="36"/>
  <c r="V14" i="36"/>
  <c r="V13" i="36"/>
  <c r="V12" i="36"/>
  <c r="V11" i="36"/>
  <c r="V10" i="36"/>
  <c r="V9" i="36"/>
  <c r="V8" i="36"/>
  <c r="V7" i="36"/>
  <c r="V6" i="36"/>
  <c r="V5" i="36"/>
  <c r="V4" i="36"/>
  <c r="V3" i="36"/>
  <c r="Q6" i="36"/>
  <c r="C17" i="36"/>
  <c r="Q17" i="36" s="1"/>
  <c r="Z12" i="36"/>
  <c r="Z10" i="36"/>
  <c r="B10" i="36"/>
  <c r="M10" i="36" s="1"/>
  <c r="Z9" i="36"/>
  <c r="Z8" i="36"/>
  <c r="B8" i="36"/>
  <c r="M8" i="36" s="1"/>
  <c r="Z7" i="36"/>
  <c r="B7" i="36"/>
  <c r="M7" i="36" s="1"/>
  <c r="B6" i="36"/>
  <c r="M6" i="36" s="1"/>
  <c r="Z5" i="36"/>
  <c r="Z4" i="36"/>
  <c r="Z3" i="36"/>
  <c r="U18" i="36"/>
  <c r="U15" i="36"/>
  <c r="U14" i="36"/>
  <c r="U7" i="36"/>
  <c r="M18" i="36"/>
  <c r="M17" i="36"/>
  <c r="M4" i="36"/>
  <c r="T5" i="62" l="1"/>
  <c r="T13" i="62"/>
  <c r="H8" i="61"/>
  <c r="H10" i="61"/>
  <c r="H12" i="61"/>
  <c r="H14" i="61"/>
  <c r="T11" i="60"/>
  <c r="U8" i="63"/>
  <c r="U12" i="63"/>
  <c r="U16" i="63"/>
  <c r="H5" i="61"/>
  <c r="T8" i="60"/>
  <c r="H16" i="61"/>
  <c r="T9" i="60"/>
  <c r="Y10" i="63"/>
  <c r="Y14" i="63"/>
  <c r="J5" i="60"/>
  <c r="T10" i="60"/>
  <c r="P9" i="63"/>
  <c r="P17" i="63"/>
  <c r="Y7" i="63"/>
  <c r="Y15" i="63"/>
  <c r="AC8" i="63"/>
  <c r="AC16" i="63"/>
  <c r="Y15" i="62"/>
  <c r="T6" i="62"/>
  <c r="Y11" i="62"/>
  <c r="V19" i="62"/>
  <c r="G14" i="1" s="1"/>
  <c r="T8" i="62"/>
  <c r="T16" i="62"/>
  <c r="AH11" i="57"/>
  <c r="J13" i="60"/>
  <c r="H9" i="61"/>
  <c r="H11" i="61"/>
  <c r="AH10" i="57"/>
  <c r="J6" i="60"/>
  <c r="J14" i="60"/>
  <c r="H13" i="61"/>
  <c r="H15" i="61"/>
  <c r="F14" i="1"/>
  <c r="P17" i="60"/>
  <c r="Y5" i="62"/>
  <c r="Y13" i="62"/>
  <c r="P7" i="62"/>
  <c r="P15" i="62"/>
  <c r="Y6" i="62"/>
  <c r="Y14" i="62"/>
  <c r="T7" i="62"/>
  <c r="P6" i="63"/>
  <c r="Y8" i="63"/>
  <c r="Y16" i="63"/>
  <c r="H17" i="60"/>
  <c r="F13" i="1"/>
  <c r="J10" i="60"/>
  <c r="H6" i="61"/>
  <c r="P6" i="62"/>
  <c r="G13" i="1"/>
  <c r="Y9" i="62"/>
  <c r="Y17" i="62"/>
  <c r="U6" i="63"/>
  <c r="U10" i="63"/>
  <c r="U14" i="63"/>
  <c r="U18" i="63"/>
  <c r="F18" i="1" s="1"/>
  <c r="J12" i="60"/>
  <c r="H7" i="61"/>
  <c r="Y10" i="62"/>
  <c r="Y6" i="63"/>
  <c r="Z16" i="36"/>
  <c r="Z14" i="36"/>
  <c r="Z17" i="36"/>
  <c r="Z15" i="36"/>
  <c r="Z13" i="36"/>
  <c r="Z18" i="36"/>
  <c r="G16" i="63"/>
  <c r="Y12" i="63"/>
  <c r="Y5" i="63"/>
  <c r="C13" i="63"/>
  <c r="G13" i="63"/>
  <c r="C7" i="63"/>
  <c r="G7" i="63"/>
  <c r="G12" i="63"/>
  <c r="O16" i="63"/>
  <c r="P16" i="63" s="1"/>
  <c r="C8" i="63"/>
  <c r="F8" i="63"/>
  <c r="C12" i="63"/>
  <c r="G15" i="63"/>
  <c r="C9" i="63"/>
  <c r="G9" i="63"/>
  <c r="C10" i="63"/>
  <c r="C17" i="63"/>
  <c r="C5" i="63"/>
  <c r="G17" i="63"/>
  <c r="C14" i="63"/>
  <c r="G5" i="63"/>
  <c r="G6" i="63"/>
  <c r="C15" i="63"/>
  <c r="F10" i="63"/>
  <c r="F14" i="63"/>
  <c r="O14" i="63" s="1"/>
  <c r="P14" i="63" s="1"/>
  <c r="C16" i="63"/>
  <c r="C6" i="63"/>
  <c r="F11" i="63"/>
  <c r="P17" i="62"/>
  <c r="P14" i="62"/>
  <c r="T17" i="62"/>
  <c r="P5" i="62"/>
  <c r="T14" i="62"/>
  <c r="P12" i="62"/>
  <c r="P9" i="62"/>
  <c r="P10" i="62"/>
  <c r="T15" i="62"/>
  <c r="Y12" i="62"/>
  <c r="P11" i="62"/>
  <c r="T9" i="62"/>
  <c r="P16" i="62"/>
  <c r="T10" i="62"/>
  <c r="T12" i="62"/>
  <c r="P13" i="62"/>
  <c r="L18" i="62"/>
  <c r="F12" i="1" s="1"/>
  <c r="Y8" i="62"/>
  <c r="Y16" i="62"/>
  <c r="Y7" i="62"/>
  <c r="F6" i="62"/>
  <c r="F14" i="62"/>
  <c r="L9" i="62"/>
  <c r="L13" i="62"/>
  <c r="L17" i="62"/>
  <c r="B11" i="62"/>
  <c r="L11" i="62"/>
  <c r="L15" i="62"/>
  <c r="L8" i="62"/>
  <c r="L12" i="62"/>
  <c r="L16" i="62"/>
  <c r="B7" i="62"/>
  <c r="B15" i="62"/>
  <c r="F9" i="62"/>
  <c r="F17" i="62"/>
  <c r="L7" i="62"/>
  <c r="B12" i="62"/>
  <c r="B5" i="62"/>
  <c r="B13" i="62"/>
  <c r="F8" i="62"/>
  <c r="F16" i="62"/>
  <c r="L5" i="62"/>
  <c r="L6" i="62"/>
  <c r="L14" i="62"/>
  <c r="B10" i="62"/>
  <c r="L19" i="62"/>
  <c r="G12" i="1" s="1"/>
  <c r="L10" i="62"/>
  <c r="B6" i="62"/>
  <c r="B14" i="62"/>
  <c r="B8" i="62"/>
  <c r="B16" i="62"/>
  <c r="B9" i="62"/>
  <c r="B17" i="62"/>
  <c r="F7" i="62"/>
  <c r="F15" i="62"/>
  <c r="F11" i="62"/>
  <c r="F12" i="62"/>
  <c r="F10" i="62"/>
  <c r="F5" i="62"/>
  <c r="F13" i="62"/>
  <c r="D19" i="62"/>
  <c r="B19" i="62" s="1"/>
  <c r="G11" i="1" s="1"/>
  <c r="D18" i="62"/>
  <c r="B18" i="62" s="1"/>
  <c r="F11" i="1" s="1"/>
  <c r="AH14" i="57"/>
  <c r="AH6" i="57"/>
  <c r="B18" i="61"/>
  <c r="P9" i="60"/>
  <c r="P10" i="60"/>
  <c r="P11" i="60"/>
  <c r="P12" i="60"/>
  <c r="AH15" i="57"/>
  <c r="P5" i="60"/>
  <c r="P13" i="60"/>
  <c r="P6" i="60"/>
  <c r="P14" i="60"/>
  <c r="P7" i="60"/>
  <c r="P15" i="60"/>
  <c r="P8" i="60"/>
  <c r="P16" i="60"/>
  <c r="J9" i="60"/>
  <c r="D8" i="60"/>
  <c r="D16" i="60"/>
  <c r="J11" i="60"/>
  <c r="H16" i="60"/>
  <c r="D12" i="60"/>
  <c r="D7" i="60"/>
  <c r="D15" i="60"/>
  <c r="J7" i="60"/>
  <c r="J15" i="60"/>
  <c r="D11" i="60"/>
  <c r="J8" i="60"/>
  <c r="D10" i="60"/>
  <c r="D5" i="60"/>
  <c r="D13" i="60"/>
  <c r="D6" i="60"/>
  <c r="D14" i="60"/>
  <c r="AH12" i="57"/>
  <c r="AH5" i="57"/>
  <c r="AH7" i="57"/>
  <c r="AH8" i="57"/>
  <c r="AH16" i="57"/>
  <c r="N5" i="57"/>
  <c r="P5" i="57" s="1"/>
  <c r="N16" i="57"/>
  <c r="P16" i="57" s="1"/>
  <c r="N14" i="57"/>
  <c r="P14" i="57" s="1"/>
  <c r="N12" i="57"/>
  <c r="P12" i="57" s="1"/>
  <c r="N10" i="57"/>
  <c r="P10" i="57" s="1"/>
  <c r="N15" i="57"/>
  <c r="N13" i="57"/>
  <c r="P13" i="57" s="1"/>
  <c r="N11" i="57"/>
  <c r="N7" i="57"/>
  <c r="P7" i="57" s="1"/>
  <c r="N17" i="57"/>
  <c r="P17" i="57" s="1"/>
  <c r="K17" i="63" s="1"/>
  <c r="L17" i="63" s="1"/>
  <c r="N9" i="57"/>
  <c r="P9" i="57" s="1"/>
  <c r="K9" i="63" s="1"/>
  <c r="L9" i="63" s="1"/>
  <c r="N8" i="57"/>
  <c r="P8" i="57" s="1"/>
  <c r="K8" i="63" s="1"/>
  <c r="L8" i="63" s="1"/>
  <c r="N6" i="57"/>
  <c r="P6" i="57" s="1"/>
  <c r="B5" i="36"/>
  <c r="M5" i="36" s="1"/>
  <c r="B13" i="36"/>
  <c r="M13" i="36" s="1"/>
  <c r="C18" i="36"/>
  <c r="Q18" i="36" s="1"/>
  <c r="C13" i="36"/>
  <c r="Q13" i="36" s="1"/>
  <c r="B16" i="36"/>
  <c r="M16" i="36" s="1"/>
  <c r="B3" i="36"/>
  <c r="M3" i="36" s="1"/>
  <c r="B14" i="36"/>
  <c r="M14" i="36" s="1"/>
  <c r="B9" i="36"/>
  <c r="M9" i="36" s="1"/>
  <c r="C14" i="36"/>
  <c r="Q14" i="36" s="1"/>
  <c r="B12" i="36"/>
  <c r="M12" i="36" s="1"/>
  <c r="B15" i="36"/>
  <c r="M15" i="36" s="1"/>
  <c r="E3" i="36"/>
  <c r="Y3" i="36" s="1"/>
  <c r="E11" i="36"/>
  <c r="Y11" i="36" s="1"/>
  <c r="E12" i="36"/>
  <c r="Y12" i="36" s="1"/>
  <c r="E5" i="36"/>
  <c r="Y5" i="36" s="1"/>
  <c r="E6" i="36"/>
  <c r="Y6" i="36" s="1"/>
  <c r="E8" i="36"/>
  <c r="Y8" i="36" s="1"/>
  <c r="E7" i="36"/>
  <c r="Y7" i="36" s="1"/>
  <c r="E9" i="36"/>
  <c r="Y9" i="36" s="1"/>
  <c r="E10" i="36"/>
  <c r="Y10" i="36" s="1"/>
  <c r="L13" i="60" l="1"/>
  <c r="N13" i="60" s="1"/>
  <c r="K13" i="63"/>
  <c r="L13" i="63" s="1"/>
  <c r="S13" i="63" s="1"/>
  <c r="L6" i="60"/>
  <c r="N6" i="60" s="1"/>
  <c r="K6" i="63"/>
  <c r="L6" i="63" s="1"/>
  <c r="S6" i="63" s="1"/>
  <c r="L10" i="60"/>
  <c r="N10" i="60" s="1"/>
  <c r="K10" i="63"/>
  <c r="L10" i="63" s="1"/>
  <c r="L12" i="60"/>
  <c r="N12" i="60" s="1"/>
  <c r="K12" i="63"/>
  <c r="L12" i="63" s="1"/>
  <c r="S12" i="63" s="1"/>
  <c r="P19" i="62"/>
  <c r="L14" i="60"/>
  <c r="N14" i="60" s="1"/>
  <c r="K14" i="63"/>
  <c r="L14" i="63" s="1"/>
  <c r="S14" i="63" s="1"/>
  <c r="L16" i="60"/>
  <c r="N16" i="60" s="1"/>
  <c r="K16" i="63"/>
  <c r="L16" i="63" s="1"/>
  <c r="S16" i="63" s="1"/>
  <c r="L5" i="60"/>
  <c r="R5" i="60" s="1"/>
  <c r="K5" i="63"/>
  <c r="L5" i="63" s="1"/>
  <c r="S5" i="63" s="1"/>
  <c r="P18" i="62"/>
  <c r="L7" i="60"/>
  <c r="N7" i="60" s="1"/>
  <c r="K7" i="63"/>
  <c r="L7" i="63" s="1"/>
  <c r="S9" i="63"/>
  <c r="S7" i="63"/>
  <c r="G10" i="63"/>
  <c r="O10" i="63"/>
  <c r="P10" i="63" s="1"/>
  <c r="S10" i="63" s="1"/>
  <c r="G11" i="63"/>
  <c r="O11" i="63"/>
  <c r="P11" i="63" s="1"/>
  <c r="G14" i="63"/>
  <c r="G8" i="63"/>
  <c r="O8" i="63"/>
  <c r="P8" i="63" s="1"/>
  <c r="S8" i="63" s="1"/>
  <c r="S17" i="63"/>
  <c r="AJ5" i="57"/>
  <c r="O15" i="57"/>
  <c r="B19" i="61"/>
  <c r="N5" i="60"/>
  <c r="L8" i="60"/>
  <c r="AJ8" i="57"/>
  <c r="L9" i="60"/>
  <c r="AJ9" i="57"/>
  <c r="R10" i="60"/>
  <c r="AJ13" i="57"/>
  <c r="O7" i="57"/>
  <c r="L17" i="60"/>
  <c r="AJ17" i="57"/>
  <c r="AJ7" i="57"/>
  <c r="R6" i="60"/>
  <c r="P15" i="57"/>
  <c r="K15" i="63" s="1"/>
  <c r="L15" i="63" s="1"/>
  <c r="S15" i="63" s="1"/>
  <c r="R13" i="60"/>
  <c r="AJ14" i="57"/>
  <c r="AJ12" i="57"/>
  <c r="AJ10" i="57"/>
  <c r="O14" i="57"/>
  <c r="R16" i="60"/>
  <c r="R7" i="60"/>
  <c r="AJ6" i="57"/>
  <c r="O8" i="57"/>
  <c r="O6" i="57"/>
  <c r="O13" i="57"/>
  <c r="O17" i="57"/>
  <c r="O9" i="57"/>
  <c r="O16" i="57"/>
  <c r="O10" i="57"/>
  <c r="O12" i="57"/>
  <c r="O11" i="57"/>
  <c r="P11" i="57"/>
  <c r="K11" i="63" s="1"/>
  <c r="L11" i="63" s="1"/>
  <c r="R12" i="60" l="1"/>
  <c r="R14" i="60"/>
  <c r="S11" i="63"/>
  <c r="L15" i="60"/>
  <c r="AJ15" i="57"/>
  <c r="N9" i="60"/>
  <c r="R9" i="60"/>
  <c r="L11" i="60"/>
  <c r="AJ11" i="57"/>
  <c r="N17" i="60"/>
  <c r="R17" i="60"/>
  <c r="N8" i="60"/>
  <c r="R8" i="60"/>
  <c r="N11" i="60" l="1"/>
  <c r="R11" i="60"/>
  <c r="N15" i="60"/>
  <c r="R15" i="60"/>
  <c r="H18" i="57" l="1"/>
  <c r="H19" i="57" s="1"/>
  <c r="L18" i="57"/>
  <c r="D18" i="57"/>
  <c r="L19" i="57" l="1"/>
  <c r="F18" i="57"/>
  <c r="I18" i="57"/>
  <c r="I19" i="57"/>
  <c r="C18" i="57"/>
  <c r="M18" i="57"/>
  <c r="M19" i="57" s="1"/>
  <c r="B18" i="57"/>
  <c r="B19" i="57"/>
  <c r="D19" i="57"/>
  <c r="F19" i="57" l="1"/>
  <c r="G18" i="57"/>
  <c r="K18" i="57"/>
  <c r="J18" i="57"/>
  <c r="E18" i="57"/>
  <c r="E19" i="57" s="1"/>
  <c r="C19" i="57"/>
  <c r="J19" i="57" l="1"/>
  <c r="N18" i="57"/>
  <c r="G19" i="57"/>
  <c r="K19" i="57"/>
  <c r="O18" i="57" l="1"/>
  <c r="P18" i="57"/>
  <c r="N19" i="57"/>
  <c r="P19" i="57" l="1"/>
  <c r="O19" i="57"/>
  <c r="C18" i="61"/>
  <c r="H18" i="61" s="1"/>
  <c r="F9" i="1" s="1"/>
  <c r="K18" i="63"/>
  <c r="L18" i="63" s="1"/>
  <c r="L18" i="60"/>
  <c r="M18" i="60" s="1"/>
  <c r="Q18" i="60" s="1"/>
  <c r="T18" i="60" s="1"/>
  <c r="F7" i="1" s="1"/>
  <c r="AJ18" i="57"/>
  <c r="F5" i="1" s="1"/>
  <c r="K19" i="63" l="1"/>
  <c r="L19" i="63" s="1"/>
  <c r="AJ19" i="57"/>
  <c r="G5" i="1" s="1"/>
  <c r="L19" i="60"/>
  <c r="M19" i="60" s="1"/>
  <c r="Q19" i="60" s="1"/>
  <c r="T19" i="60" s="1"/>
  <c r="G7" i="1" s="1"/>
  <c r="C19" i="61"/>
  <c r="H19" i="61" s="1"/>
  <c r="G9" i="1" s="1"/>
  <c r="R19" i="36" l="1"/>
  <c r="R20" i="36"/>
  <c r="N19" i="36" l="1"/>
  <c r="N20" i="36" l="1"/>
  <c r="R18" i="36" l="1"/>
  <c r="R17" i="36" l="1"/>
  <c r="N18" i="36"/>
  <c r="N17" i="36"/>
  <c r="I8" i="21" l="1"/>
  <c r="H15" i="21"/>
  <c r="H5" i="21"/>
  <c r="I5" i="21"/>
  <c r="I7" i="21"/>
  <c r="H14" i="21"/>
  <c r="C16" i="21"/>
  <c r="C10" i="21"/>
  <c r="C11" i="21"/>
  <c r="C15" i="21"/>
  <c r="C5" i="21"/>
  <c r="C6" i="21"/>
  <c r="C7" i="21"/>
  <c r="C8" i="21"/>
  <c r="C9" i="21"/>
  <c r="C12" i="21"/>
  <c r="C13" i="21"/>
  <c r="C14" i="21"/>
  <c r="H6" i="21"/>
  <c r="H7" i="21"/>
  <c r="H8" i="21"/>
  <c r="H9" i="21"/>
  <c r="H10" i="21"/>
  <c r="H11" i="21"/>
  <c r="H12" i="21"/>
  <c r="H13" i="21"/>
  <c r="H16" i="21"/>
  <c r="I6" i="21"/>
  <c r="I9" i="21"/>
  <c r="I10" i="21"/>
  <c r="I11" i="21"/>
  <c r="I12" i="21"/>
  <c r="I13" i="21"/>
  <c r="I14" i="21"/>
  <c r="I15" i="21"/>
  <c r="I16" i="21"/>
  <c r="K7" i="21" l="1"/>
  <c r="K6" i="21"/>
  <c r="K10" i="21"/>
  <c r="K8" i="21"/>
  <c r="K9" i="21"/>
  <c r="K5" i="21"/>
  <c r="K16" i="21"/>
  <c r="K15" i="21"/>
  <c r="K14" i="21"/>
  <c r="K13" i="21"/>
  <c r="K12" i="21"/>
  <c r="K11" i="21"/>
  <c r="L8" i="21"/>
  <c r="L13" i="21"/>
  <c r="L12" i="21"/>
  <c r="L11" i="21"/>
  <c r="L9" i="21"/>
  <c r="L10" i="21"/>
  <c r="L14" i="21"/>
  <c r="L6" i="21"/>
  <c r="L15" i="21"/>
  <c r="L7" i="21"/>
  <c r="F5" i="21"/>
  <c r="M5" i="21"/>
  <c r="L5" i="21"/>
  <c r="M14" i="21"/>
  <c r="M10" i="21"/>
  <c r="M6" i="21"/>
  <c r="D13" i="21"/>
  <c r="D9" i="21"/>
  <c r="G15" i="21"/>
  <c r="G11" i="21"/>
  <c r="G7" i="21"/>
  <c r="F14" i="21"/>
  <c r="F10" i="21"/>
  <c r="F6" i="21"/>
  <c r="G5" i="21"/>
  <c r="L16" i="21"/>
  <c r="M15" i="21"/>
  <c r="M11" i="21"/>
  <c r="M7" i="21"/>
  <c r="D14" i="21"/>
  <c r="D10" i="21"/>
  <c r="D6" i="21"/>
  <c r="G16" i="21"/>
  <c r="G12" i="21"/>
  <c r="G8" i="21"/>
  <c r="F15" i="21"/>
  <c r="F11" i="21"/>
  <c r="F7" i="21"/>
  <c r="G17" i="21"/>
  <c r="G18" i="21" s="1"/>
  <c r="G19" i="21" s="1"/>
  <c r="M17" i="21"/>
  <c r="M18" i="21" s="1"/>
  <c r="M19" i="21" s="1"/>
  <c r="F17" i="21"/>
  <c r="F18" i="21" s="1"/>
  <c r="F19" i="21" s="1"/>
  <c r="L17" i="21"/>
  <c r="L18" i="21" s="1"/>
  <c r="L19" i="21" s="1"/>
  <c r="D17" i="21"/>
  <c r="D18" i="21" s="1"/>
  <c r="D19" i="21" s="1"/>
  <c r="C17" i="21"/>
  <c r="C18" i="21" s="1"/>
  <c r="C19" i="21" s="1"/>
  <c r="D5" i="21"/>
  <c r="M16" i="21"/>
  <c r="M12" i="21"/>
  <c r="M8" i="21"/>
  <c r="D15" i="21"/>
  <c r="D11" i="21"/>
  <c r="D7" i="21"/>
  <c r="G13" i="21"/>
  <c r="G9" i="21"/>
  <c r="F16" i="21"/>
  <c r="F12" i="21"/>
  <c r="F8" i="21"/>
  <c r="B16" i="21"/>
  <c r="H17" i="21"/>
  <c r="H18" i="21" s="1"/>
  <c r="H19" i="21" s="1"/>
  <c r="M13" i="21"/>
  <c r="M9" i="21"/>
  <c r="D16" i="21"/>
  <c r="D12" i="21"/>
  <c r="D8" i="21"/>
  <c r="G14" i="21"/>
  <c r="G10" i="21"/>
  <c r="G6" i="21"/>
  <c r="F13" i="21"/>
  <c r="F9" i="21"/>
  <c r="B13" i="21"/>
  <c r="I17" i="21"/>
  <c r="I18" i="21" s="1"/>
  <c r="I19" i="21" s="1"/>
  <c r="E15" i="21" l="1"/>
  <c r="J8" i="21"/>
  <c r="E16" i="21"/>
  <c r="J16" i="21"/>
  <c r="R15" i="36"/>
  <c r="J7" i="21"/>
  <c r="N14" i="36"/>
  <c r="B12" i="21"/>
  <c r="R11" i="36"/>
  <c r="K17" i="21"/>
  <c r="K18" i="21" s="1"/>
  <c r="K19" i="21" s="1"/>
  <c r="J12" i="21"/>
  <c r="B7" i="21"/>
  <c r="J11" i="21"/>
  <c r="N10" i="36"/>
  <c r="R14" i="36"/>
  <c r="N5" i="36"/>
  <c r="N4" i="36"/>
  <c r="B8" i="21"/>
  <c r="E6" i="21"/>
  <c r="E5" i="21"/>
  <c r="R10" i="36"/>
  <c r="N13" i="36"/>
  <c r="J15" i="21"/>
  <c r="E10" i="21"/>
  <c r="B11" i="21"/>
  <c r="J10" i="21"/>
  <c r="J5" i="21"/>
  <c r="N16" i="36"/>
  <c r="J17" i="21"/>
  <c r="J9" i="21"/>
  <c r="N16" i="21"/>
  <c r="E14" i="21"/>
  <c r="E9" i="21"/>
  <c r="J14" i="21"/>
  <c r="N6" i="36"/>
  <c r="N9" i="36"/>
  <c r="N12" i="36"/>
  <c r="B10" i="21"/>
  <c r="B6" i="21"/>
  <c r="B9" i="21"/>
  <c r="J13" i="21"/>
  <c r="B5" i="21"/>
  <c r="R12" i="36"/>
  <c r="E13" i="21"/>
  <c r="R8" i="36"/>
  <c r="J6" i="21"/>
  <c r="R7" i="36"/>
  <c r="N3" i="36"/>
  <c r="E7" i="21"/>
  <c r="E17" i="21"/>
  <c r="E18" i="21" s="1"/>
  <c r="E19" i="21" s="1"/>
  <c r="E8" i="21"/>
  <c r="R16" i="36"/>
  <c r="R9" i="36"/>
  <c r="R13" i="36"/>
  <c r="R3" i="36"/>
  <c r="N15" i="36"/>
  <c r="N11" i="36"/>
  <c r="N7" i="36"/>
  <c r="E11" i="21"/>
  <c r="R6" i="36"/>
  <c r="E12" i="21"/>
  <c r="N8" i="36"/>
  <c r="B15" i="21"/>
  <c r="N15" i="21" s="1"/>
  <c r="B14" i="21"/>
  <c r="N14" i="21" l="1"/>
  <c r="N10" i="21"/>
  <c r="N5" i="21"/>
  <c r="N13" i="21"/>
  <c r="N11" i="21"/>
  <c r="N8" i="21"/>
  <c r="N7" i="21"/>
  <c r="R4" i="36"/>
  <c r="N6" i="21"/>
  <c r="N12" i="21"/>
  <c r="R5" i="36"/>
  <c r="N9" i="21"/>
  <c r="J18" i="21" l="1"/>
  <c r="J19" i="21" l="1"/>
  <c r="B17" i="21" l="1"/>
  <c r="N17" i="21" s="1"/>
  <c r="Q19" i="36" l="1"/>
  <c r="C19" i="36" s="1"/>
  <c r="U19" i="36"/>
  <c r="D19" i="36" s="1"/>
  <c r="Z19" i="36"/>
  <c r="U20" i="36"/>
  <c r="D20" i="36" s="1"/>
  <c r="Q20" i="36"/>
  <c r="C20" i="36" s="1"/>
  <c r="Z20" i="36" l="1"/>
  <c r="M20" i="36"/>
  <c r="B20" i="36" s="1"/>
  <c r="M19" i="36"/>
  <c r="B19" i="36" s="1"/>
  <c r="Y19" i="36"/>
  <c r="E19" i="36" s="1"/>
  <c r="Y20" i="36" l="1"/>
  <c r="E20" i="36" s="1"/>
  <c r="B18" i="21" l="1"/>
  <c r="N18" i="21" s="1"/>
  <c r="B19" i="21" l="1"/>
  <c r="N19" i="21" s="1"/>
  <c r="A24" i="1" l="1"/>
  <c r="A25" i="1"/>
  <c r="A26" i="1"/>
  <c r="A27" i="1"/>
  <c r="P5" i="21" l="1"/>
  <c r="F5" i="60" s="1"/>
  <c r="H5" i="60" s="1"/>
  <c r="O8" i="21"/>
  <c r="P9" i="21"/>
  <c r="F9" i="60" s="1"/>
  <c r="H9" i="60" s="1"/>
  <c r="P11" i="21"/>
  <c r="F11" i="60" s="1"/>
  <c r="H11" i="60" s="1"/>
  <c r="O12" i="21"/>
  <c r="P13" i="21"/>
  <c r="F13" i="60" s="1"/>
  <c r="H13" i="60" s="1"/>
  <c r="O16" i="21"/>
  <c r="O14" i="21" l="1"/>
  <c r="O15" i="21"/>
  <c r="O10" i="21"/>
  <c r="O7" i="21"/>
  <c r="P12" i="21"/>
  <c r="F12" i="60" s="1"/>
  <c r="H12" i="60" s="1"/>
  <c r="O6" i="21"/>
  <c r="P10" i="21"/>
  <c r="F10" i="60" s="1"/>
  <c r="H10" i="60" s="1"/>
  <c r="P8" i="21"/>
  <c r="F8" i="60" s="1"/>
  <c r="H8" i="60" s="1"/>
  <c r="P15" i="21"/>
  <c r="F15" i="60" s="1"/>
  <c r="H15" i="60" s="1"/>
  <c r="P7" i="21"/>
  <c r="F7" i="60" s="1"/>
  <c r="H7" i="60" s="1"/>
  <c r="O13" i="21"/>
  <c r="O17" i="21"/>
  <c r="O9" i="21"/>
  <c r="P14" i="21"/>
  <c r="F14" i="60" s="1"/>
  <c r="H14" i="60" s="1"/>
  <c r="P6" i="21"/>
  <c r="F6" i="60" s="1"/>
  <c r="H6" i="60" s="1"/>
  <c r="O11" i="21"/>
  <c r="G41" i="1" l="1"/>
  <c r="G40" i="1"/>
  <c r="B23" i="1"/>
  <c r="C23" i="1"/>
  <c r="D23" i="1"/>
  <c r="E23" i="1"/>
  <c r="F23" i="1"/>
  <c r="G23" i="1"/>
  <c r="B24" i="1"/>
  <c r="B25" i="1"/>
  <c r="B26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  <c r="F40" i="1" l="1"/>
  <c r="F41" i="1"/>
  <c r="I18" i="36" l="1"/>
  <c r="G2" i="1"/>
  <c r="F2" i="1"/>
  <c r="E2" i="1"/>
  <c r="C2" i="1"/>
  <c r="D2" i="1"/>
  <c r="D26" i="1"/>
  <c r="D28" i="1"/>
  <c r="D24" i="1"/>
  <c r="D38" i="1"/>
  <c r="D37" i="1"/>
  <c r="D36" i="1"/>
  <c r="D33" i="1"/>
  <c r="D30" i="1"/>
  <c r="D29" i="1"/>
  <c r="D25" i="1" l="1"/>
  <c r="E24" i="1"/>
  <c r="D40" i="1"/>
  <c r="E40" i="1"/>
  <c r="E41" i="1"/>
  <c r="D41" i="1"/>
  <c r="E33" i="1"/>
  <c r="E28" i="1"/>
  <c r="D39" i="1"/>
  <c r="E25" i="1"/>
  <c r="F17" i="36" l="1"/>
  <c r="F18" i="36"/>
  <c r="F16" i="36"/>
  <c r="F14" i="36"/>
  <c r="F15" i="36"/>
  <c r="F13" i="36"/>
  <c r="F33" i="1" l="1"/>
  <c r="F9" i="36" l="1"/>
  <c r="F12" i="36"/>
  <c r="F10" i="36"/>
  <c r="F11" i="36"/>
  <c r="G33" i="1" l="1"/>
  <c r="F8" i="36" l="1"/>
  <c r="F7" i="36" l="1"/>
  <c r="F6" i="36" l="1"/>
  <c r="F5" i="36" l="1"/>
  <c r="F4" i="36" l="1"/>
  <c r="D27" i="1" l="1"/>
  <c r="E27" i="1" l="1"/>
  <c r="E29" i="1" l="1"/>
  <c r="F3" i="36"/>
  <c r="E37" i="1" l="1"/>
  <c r="E39" i="1"/>
  <c r="F39" i="1"/>
  <c r="E36" i="1" l="1"/>
  <c r="D34" i="1" l="1"/>
  <c r="E34" i="1" l="1"/>
  <c r="G39" i="1" l="1"/>
  <c r="D32" i="1" l="1"/>
  <c r="E32" i="1" l="1"/>
  <c r="I7" i="36" l="1"/>
  <c r="I13" i="36"/>
  <c r="I15" i="36"/>
  <c r="I9" i="36"/>
  <c r="I11" i="36"/>
  <c r="E26" i="1"/>
  <c r="E38" i="1"/>
  <c r="I8" i="36"/>
  <c r="I10" i="36"/>
  <c r="I12" i="36"/>
  <c r="I14" i="36"/>
  <c r="I16" i="36"/>
  <c r="I17" i="36"/>
  <c r="F34" i="1" l="1"/>
  <c r="G34" i="1"/>
  <c r="D35" i="1" l="1"/>
  <c r="E35" i="1" l="1"/>
  <c r="F35" i="1"/>
  <c r="O18" i="21" l="1"/>
  <c r="P18" i="21" s="1"/>
  <c r="F3" i="1" l="1"/>
  <c r="F18" i="60"/>
  <c r="O19" i="21"/>
  <c r="P19" i="21" s="1"/>
  <c r="F19" i="60" l="1"/>
  <c r="G3" i="1"/>
  <c r="F24" i="1"/>
  <c r="G24" i="1" l="1"/>
  <c r="E30" i="1" l="1"/>
  <c r="G35" i="1" l="1"/>
  <c r="F26" i="1"/>
  <c r="F8" i="1" l="1"/>
  <c r="F28" i="1"/>
  <c r="F29" i="1" l="1"/>
  <c r="G8" i="1"/>
  <c r="G28" i="1"/>
  <c r="G26" i="1"/>
  <c r="G29" i="1" l="1"/>
  <c r="F32" i="1"/>
  <c r="G32" i="1" l="1"/>
  <c r="F19" i="36"/>
  <c r="F30" i="1" l="1"/>
  <c r="G30" i="1"/>
  <c r="H19" i="36"/>
  <c r="B18" i="63" l="1"/>
  <c r="B18" i="60"/>
  <c r="C18" i="60" s="1"/>
  <c r="G18" i="60" s="1"/>
  <c r="J18" i="60" s="1"/>
  <c r="F6" i="1" s="1"/>
  <c r="I19" i="36"/>
  <c r="F4" i="1"/>
  <c r="F27" i="1" l="1"/>
  <c r="C18" i="63"/>
  <c r="F15" i="1" s="1"/>
  <c r="F18" i="63"/>
  <c r="F25" i="1"/>
  <c r="F20" i="36"/>
  <c r="F36" i="1" l="1"/>
  <c r="O18" i="63"/>
  <c r="P18" i="63" s="1"/>
  <c r="S18" i="63" s="1"/>
  <c r="F17" i="1" s="1"/>
  <c r="G18" i="63"/>
  <c r="F16" i="1" s="1"/>
  <c r="H20" i="36"/>
  <c r="F37" i="1" l="1"/>
  <c r="F38" i="1"/>
  <c r="B19" i="63"/>
  <c r="B19" i="60"/>
  <c r="C19" i="60" s="1"/>
  <c r="G19" i="60" s="1"/>
  <c r="J19" i="60" s="1"/>
  <c r="G6" i="1" s="1"/>
  <c r="G4" i="1"/>
  <c r="I20" i="36"/>
  <c r="G25" i="1" l="1"/>
  <c r="G27" i="1"/>
  <c r="C19" i="63"/>
  <c r="G15" i="1" s="1"/>
  <c r="F19" i="63"/>
  <c r="G36" i="1" l="1"/>
  <c r="G19" i="63"/>
  <c r="G16" i="1" s="1"/>
  <c r="O19" i="63"/>
  <c r="P19" i="63" s="1"/>
  <c r="S19" i="63" s="1"/>
  <c r="G17" i="1" s="1"/>
  <c r="I4" i="36"/>
  <c r="G38" i="1" l="1"/>
  <c r="G37" i="1"/>
  <c r="I5" i="36"/>
  <c r="I6" i="36"/>
</calcChain>
</file>

<file path=xl/sharedStrings.xml><?xml version="1.0" encoding="utf-8"?>
<sst xmlns="http://schemas.openxmlformats.org/spreadsheetml/2006/main" count="236" uniqueCount="150">
  <si>
    <t xml:space="preserve">Financial year </t>
  </si>
  <si>
    <t>Wharfage volumes</t>
  </si>
  <si>
    <t>Containerised - Full - outward</t>
  </si>
  <si>
    <t>TEU</t>
  </si>
  <si>
    <t>Containerised - Full - inward</t>
  </si>
  <si>
    <t>Containerised - Full - Bass Strait</t>
  </si>
  <si>
    <t>Containerised - Empty</t>
  </si>
  <si>
    <t>Containerised - Empty - Bass Strait (incl transhipment)</t>
  </si>
  <si>
    <t>Containerised - Empty returns</t>
  </si>
  <si>
    <t>Non-containerised / general</t>
  </si>
  <si>
    <t>tonne or cm</t>
  </si>
  <si>
    <t>Accompanied passenger vehicles</t>
  </si>
  <si>
    <t>Motor vehicles</t>
  </si>
  <si>
    <t>Liquid bulk</t>
  </si>
  <si>
    <t>Dry bulk - inwards - overseas and coastal</t>
  </si>
  <si>
    <t>tonne</t>
  </si>
  <si>
    <t>Dry bulk - outwards - overseas and coastal</t>
  </si>
  <si>
    <t>Transhipment - Full - outward</t>
  </si>
  <si>
    <t>Transhipment - Full - inward</t>
  </si>
  <si>
    <t>Transhipment - Full - Bass Strait</t>
  </si>
  <si>
    <t>Transhipment - Containerised Empty (excl Bass Strait)</t>
  </si>
  <si>
    <t>Transhipment - Motor vehicles and break bulk</t>
  </si>
  <si>
    <t>Transhipment - Non-containerised / general</t>
  </si>
  <si>
    <t>Total</t>
  </si>
  <si>
    <t>Other</t>
  </si>
  <si>
    <t>Timber</t>
  </si>
  <si>
    <t>Paper</t>
  </si>
  <si>
    <t>Manufacturing</t>
  </si>
  <si>
    <t>Agriculture</t>
  </si>
  <si>
    <t>Export (excl. Bass Strait)</t>
  </si>
  <si>
    <t>Misc</t>
  </si>
  <si>
    <t>Vehicles</t>
  </si>
  <si>
    <t>Medical</t>
  </si>
  <si>
    <t>Machinery</t>
  </si>
  <si>
    <t>Construction</t>
  </si>
  <si>
    <t>Chemical</t>
  </si>
  <si>
    <t>Mining / Quarrying</t>
  </si>
  <si>
    <t>Beverages</t>
  </si>
  <si>
    <t>Annual Growth</t>
  </si>
  <si>
    <t>Total TEUs</t>
  </si>
  <si>
    <t>Wheeled Imports</t>
  </si>
  <si>
    <t>Wheeled Exports</t>
  </si>
  <si>
    <t>Imports</t>
  </si>
  <si>
    <t>Barley</t>
  </si>
  <si>
    <t>Wheat</t>
  </si>
  <si>
    <t>Exports</t>
  </si>
  <si>
    <t>Total Empty</t>
  </si>
  <si>
    <t>Legend</t>
  </si>
  <si>
    <t>Hard Coded (Historic)</t>
  </si>
  <si>
    <t>Linked (Forecasts)</t>
  </si>
  <si>
    <t>Financial Year</t>
  </si>
  <si>
    <t>Year Ending</t>
  </si>
  <si>
    <t>Calculation</t>
  </si>
  <si>
    <t>Wharfage volumes: Annual Growth Rates</t>
  </si>
  <si>
    <t>Consumer Goods (Food and Beverages)</t>
  </si>
  <si>
    <t>Consumer Goods (Other)</t>
  </si>
  <si>
    <t>Capital Goods and Parts</t>
  </si>
  <si>
    <t>Macro Driver: Food Retail Turnover</t>
  </si>
  <si>
    <t>Macro Driver: Non-Food Retail Turnover</t>
  </si>
  <si>
    <t>Modelled Driver/TEUs Trend</t>
  </si>
  <si>
    <t>Macro Driver: Machinery and Equipment Investment</t>
  </si>
  <si>
    <t>Macro Driver: Building Activity + GSP</t>
  </si>
  <si>
    <t>Other Goods (Industrial/Intermediate)</t>
  </si>
  <si>
    <t>Agriculture Production</t>
  </si>
  <si>
    <t>Beverage Production</t>
  </si>
  <si>
    <t>Mine production</t>
  </si>
  <si>
    <t>Non-Commodity Manufacturing</t>
  </si>
  <si>
    <t>Machinery Exports ($ terms)</t>
  </si>
  <si>
    <t>Motor Vehicle Manufacturing</t>
  </si>
  <si>
    <t>Bass Strait Exports - TEUs</t>
  </si>
  <si>
    <t>Tas Priv Consumption Expenditure</t>
  </si>
  <si>
    <t>Total Bass Strait Trade</t>
  </si>
  <si>
    <t>Empty In - TEUs</t>
  </si>
  <si>
    <t>Full In - TEUs</t>
  </si>
  <si>
    <t>Ratio</t>
  </si>
  <si>
    <t>Empty Out - TEUs</t>
  </si>
  <si>
    <t>Full Out - TEUs</t>
  </si>
  <si>
    <t>Net In</t>
  </si>
  <si>
    <t>Total (excl. Bass Strait)</t>
  </si>
  <si>
    <t>Total Wheeled Unitised + Breakbulk</t>
  </si>
  <si>
    <t>Total Motor Vehicles</t>
  </si>
  <si>
    <t>New Motor Vehicle Imports</t>
  </si>
  <si>
    <t>Motor Vehicle Sales</t>
  </si>
  <si>
    <t>Transport Equipment + Second Hand Motor Veh. Imports</t>
  </si>
  <si>
    <t>Transport Equipment + Second Hand Motor Veh. Exports</t>
  </si>
  <si>
    <t>New Motor Vehicle Exports</t>
  </si>
  <si>
    <t>Modelled Driver/Unit Trend</t>
  </si>
  <si>
    <t>Building Materials</t>
  </si>
  <si>
    <t>Transhipments In - TEUs</t>
  </si>
  <si>
    <t>Transhipments Out - TEUs</t>
  </si>
  <si>
    <t>Transhipments Empty In - TEUs</t>
  </si>
  <si>
    <t>Total Bass Strait</t>
  </si>
  <si>
    <t>Out</t>
  </si>
  <si>
    <t>In</t>
  </si>
  <si>
    <t>Table 1: TEUs</t>
  </si>
  <si>
    <t>Table 2: Drivers (Index: 2006=100)</t>
  </si>
  <si>
    <t>Full Import Excl Bass Strait (domestic plus international)</t>
  </si>
  <si>
    <r>
      <t>Subtotal</t>
    </r>
    <r>
      <rPr>
        <sz val="11"/>
        <rFont val="Calibri"/>
        <family val="2"/>
        <scheme val="minor"/>
      </rPr>
      <t xml:space="preserve"> (modelled international)</t>
    </r>
  </si>
  <si>
    <t>Table 1: Full Direct Imports (TEUs)</t>
  </si>
  <si>
    <t>Table 2: Sub-Component Drivers (In Log terms)</t>
  </si>
  <si>
    <t>Table 1: Bass Strait Imports - TEUs</t>
  </si>
  <si>
    <t>Table 3: Bass Strait Exports - TEUs</t>
  </si>
  <si>
    <t>Table 1: Empty In - TEUs</t>
  </si>
  <si>
    <t>Table 2: Empty Out - TEUs</t>
  </si>
  <si>
    <t>Table 3: Bass Strait Empty In - TEUs</t>
  </si>
  <si>
    <t>Table 4: Bass Strait Empty Out - TEUs</t>
  </si>
  <si>
    <t>Table 1: Motor Vehicles</t>
  </si>
  <si>
    <t>Table 2: Liquid Bulk</t>
  </si>
  <si>
    <t>Table 3: Dry Bulk</t>
  </si>
  <si>
    <t>Table 1: Wheeled Unitised</t>
  </si>
  <si>
    <t>Table 2: Break Bulk</t>
  </si>
  <si>
    <t>Table 1: Transhipments In - TEUs</t>
  </si>
  <si>
    <t>Table 2: Transhipments Out - TEUs</t>
  </si>
  <si>
    <t>Table 3: Bass Strait Transhipments In - TEUs</t>
  </si>
  <si>
    <t>Table 4: Bass Strait Transhipments Out - TEUs</t>
  </si>
  <si>
    <t>Table 5: Empty Transhipments - TEUs</t>
  </si>
  <si>
    <t>Table 6: MV + breakbulk Transhipments</t>
  </si>
  <si>
    <t>Table 7: Other Transhipments</t>
  </si>
  <si>
    <t>Sheet</t>
  </si>
  <si>
    <t>Input/assumption</t>
  </si>
  <si>
    <t>Source/basis</t>
  </si>
  <si>
    <t>Revenue</t>
  </si>
  <si>
    <t>Linked to other sheets</t>
  </si>
  <si>
    <t>N/A</t>
  </si>
  <si>
    <t>Full_out</t>
  </si>
  <si>
    <t>BISOE custom series on industrial production and demand.</t>
  </si>
  <si>
    <t>Based on historical link between production volumes and trade</t>
  </si>
  <si>
    <t>Full_in</t>
  </si>
  <si>
    <t>Retail turnover, investment and production (ABS)</t>
  </si>
  <si>
    <t>Based on historical link between demand and trade</t>
  </si>
  <si>
    <t>Bass Strait</t>
  </si>
  <si>
    <t>Demand for consumer goods (ABS), BISOE custom series on industrial production and demand.</t>
  </si>
  <si>
    <t>Based on historical link between demand/production volumes and trade</t>
  </si>
  <si>
    <t>General Cargo</t>
  </si>
  <si>
    <t>Bass Strait trade, recent trends</t>
  </si>
  <si>
    <t>Based on prominence of RoRo trade in the Bass Strait</t>
  </si>
  <si>
    <t>Empty</t>
  </si>
  <si>
    <t xml:space="preserve">Full imports and full exports </t>
  </si>
  <si>
    <t>Balancing equation</t>
  </si>
  <si>
    <t>Other Bulk</t>
  </si>
  <si>
    <t>Motor vehicle sales, BISOE custom series on agricultural production and building activity</t>
  </si>
  <si>
    <t>Federal Chamber of Automotive Industries, BISOE economic model (for forecasts)</t>
  </si>
  <si>
    <t>Transhipments</t>
  </si>
  <si>
    <t>In-bound (direct) TEUs, recent trends</t>
  </si>
  <si>
    <t>Based on historical link between transhipment and direct volumes</t>
  </si>
  <si>
    <t>Input Assumptions</t>
  </si>
  <si>
    <t>Other Notes</t>
  </si>
  <si>
    <t>1. All value measures are based in constant prices</t>
  </si>
  <si>
    <t>2. References to the BISOE economic model refer to series that are constructed in our database that serve to explain underlying movements in sectors of interest but may not reflect a public data series.</t>
  </si>
  <si>
    <t>3. Professional judgment is employed throughout. This allows us to account for factors that are difficult to quantify and therefore difficult to explicitly model. For example, we know there is a strong trend globally towards using 40-foot containers (as opposed to 20-foot containers) but the shape of trend is difficult to quantify. Thus we make sure our forecasts are consistent with this factor, making manual adjustments where necessary.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</si>
</sst>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dd\-mmm\-yy;@"/>
    <numFmt numFmtId="165" formatCode="_(\ #,##0.0_);_(\ \(#,##0.0\);_(* &quot;-&quot;??_);_(@_)"/>
    <numFmt numFmtId="166" formatCode="0.0%"/>
    <numFmt numFmtId="167" formatCode="0.0"/>
    <numFmt numFmtId="168" formatCode="#,##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 Narrow"/>
      <family val="2"/>
    </font>
    <font>
      <b/>
      <sz val="10"/>
      <color indexed="9"/>
      <name val="Arial Narrow"/>
      <family val="2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FFFF"/>
      <name val="Arial"/>
    </font>
    <font>
      <sz val="10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18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3469"/>
        <bgColor indexed="64"/>
      </patternFill>
    </fill>
    <fill>
      <patternFill patternType="solid">
        <fgColor rgb="FFCBCDD4"/>
        <bgColor indexed="64"/>
      </patternFill>
    </fill>
    <fill>
      <patternFill patternType="solid">
        <fgColor rgb="FFE7E8EB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7" fillId="0" borderId="0">
      <alignment horizontal="center"/>
    </xf>
    <xf numFmtId="165" fontId="8" fillId="4" borderId="0" applyNumberFormat="0" applyProtection="0">
      <alignment horizontal="left" vertical="center"/>
    </xf>
    <xf numFmtId="0" fontId="9" fillId="0" borderId="0"/>
    <xf numFmtId="0" fontId="19" fillId="0" borderId="0"/>
  </cellStyleXfs>
  <cellXfs count="10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3" fontId="0" fillId="0" borderId="0" xfId="0" applyNumberFormat="1"/>
    <xf numFmtId="0" fontId="9" fillId="0" borderId="0" xfId="5" applyAlignment="1">
      <alignment wrapText="1"/>
    </xf>
    <xf numFmtId="3" fontId="6" fillId="0" borderId="0" xfId="0" applyNumberFormat="1" applyFont="1"/>
    <xf numFmtId="17" fontId="0" fillId="0" borderId="0" xfId="0" applyNumberFormat="1"/>
    <xf numFmtId="166" fontId="0" fillId="0" borderId="0" xfId="2" applyNumberFormat="1" applyFont="1"/>
    <xf numFmtId="1" fontId="0" fillId="0" borderId="0" xfId="0" applyNumberFormat="1"/>
    <xf numFmtId="1" fontId="0" fillId="2" borderId="0" xfId="0" applyNumberFormat="1" applyFill="1"/>
    <xf numFmtId="166" fontId="0" fillId="5" borderId="0" xfId="2" applyNumberFormat="1" applyFont="1" applyFill="1"/>
    <xf numFmtId="1" fontId="0" fillId="5" borderId="0" xfId="0" applyNumberFormat="1" applyFill="1"/>
    <xf numFmtId="0" fontId="0" fillId="0" borderId="1" xfId="0" applyBorder="1"/>
    <xf numFmtId="3" fontId="10" fillId="0" borderId="0" xfId="0" applyNumberFormat="1" applyFont="1"/>
    <xf numFmtId="1" fontId="0" fillId="2" borderId="1" xfId="0" applyNumberFormat="1" applyFill="1" applyBorder="1"/>
    <xf numFmtId="166" fontId="0" fillId="5" borderId="1" xfId="2" applyNumberFormat="1" applyFont="1" applyFill="1" applyBorder="1"/>
    <xf numFmtId="1" fontId="0" fillId="5" borderId="1" xfId="0" applyNumberFormat="1" applyFill="1" applyBorder="1"/>
    <xf numFmtId="0" fontId="12" fillId="5" borderId="0" xfId="0" applyFont="1" applyFill="1" applyAlignment="1">
      <alignment horizontal="center" wrapText="1"/>
    </xf>
    <xf numFmtId="3" fontId="13" fillId="6" borderId="0" xfId="0" applyNumberFormat="1" applyFont="1" applyFill="1" applyAlignment="1">
      <alignment horizontal="center" wrapText="1"/>
    </xf>
    <xf numFmtId="167" fontId="13" fillId="6" borderId="0" xfId="0" applyNumberFormat="1" applyFont="1" applyFill="1" applyAlignment="1">
      <alignment horizontal="center" wrapText="1"/>
    </xf>
    <xf numFmtId="0" fontId="11" fillId="0" borderId="0" xfId="0" applyFont="1"/>
    <xf numFmtId="3" fontId="16" fillId="0" borderId="0" xfId="0" applyNumberFormat="1" applyFont="1"/>
    <xf numFmtId="3" fontId="14" fillId="0" borderId="0" xfId="0" applyNumberFormat="1" applyFont="1"/>
    <xf numFmtId="0" fontId="6" fillId="0" borderId="0" xfId="0" applyFont="1"/>
    <xf numFmtId="168" fontId="14" fillId="0" borderId="0" xfId="0" applyNumberFormat="1" applyFont="1"/>
    <xf numFmtId="166" fontId="6" fillId="0" borderId="0" xfId="2" applyNumberFormat="1" applyFont="1"/>
    <xf numFmtId="0" fontId="0" fillId="0" borderId="0" xfId="0" applyAlignment="1">
      <alignment wrapText="1"/>
    </xf>
    <xf numFmtId="167" fontId="0" fillId="0" borderId="0" xfId="0" applyNumberFormat="1"/>
    <xf numFmtId="167" fontId="0" fillId="0" borderId="1" xfId="0" applyNumberFormat="1" applyBorder="1"/>
    <xf numFmtId="3" fontId="10" fillId="6" borderId="0" xfId="0" applyNumberFormat="1" applyFont="1" applyFill="1"/>
    <xf numFmtId="0" fontId="9" fillId="0" borderId="0" xfId="5"/>
    <xf numFmtId="3" fontId="18" fillId="0" borderId="0" xfId="0" applyNumberFormat="1" applyFont="1"/>
    <xf numFmtId="0" fontId="18" fillId="0" borderId="0" xfId="0" applyFont="1"/>
    <xf numFmtId="3" fontId="10" fillId="6" borderId="0" xfId="6" applyNumberFormat="1" applyFont="1" applyFill="1" applyAlignment="1">
      <alignment wrapText="1"/>
    </xf>
    <xf numFmtId="3" fontId="6" fillId="0" borderId="0" xfId="6" applyNumberFormat="1" applyFont="1" applyAlignment="1">
      <alignment wrapText="1"/>
    </xf>
    <xf numFmtId="3" fontId="1" fillId="0" borderId="0" xfId="6" applyNumberFormat="1" applyFont="1" applyAlignment="1">
      <alignment wrapText="1"/>
    </xf>
    <xf numFmtId="3" fontId="0" fillId="0" borderId="0" xfId="0" applyNumberFormat="1" applyAlignment="1">
      <alignment wrapText="1"/>
    </xf>
    <xf numFmtId="0" fontId="17" fillId="0" borderId="0" xfId="0" applyFont="1" applyAlignment="1">
      <alignment wrapText="1"/>
    </xf>
    <xf numFmtId="3" fontId="0" fillId="3" borderId="0" xfId="0" applyNumberFormat="1" applyFill="1"/>
    <xf numFmtId="3" fontId="15" fillId="0" borderId="0" xfId="0" applyNumberFormat="1" applyFont="1"/>
    <xf numFmtId="1" fontId="20" fillId="0" borderId="0" xfId="1" applyNumberFormat="1" applyFont="1" applyAlignment="1">
      <alignment horizontal="right"/>
    </xf>
    <xf numFmtId="0" fontId="3" fillId="0" borderId="0" xfId="0" applyFont="1"/>
    <xf numFmtId="17" fontId="3" fillId="0" borderId="0" xfId="0" applyNumberFormat="1" applyFont="1" applyAlignment="1">
      <alignment horizontal="right" wrapText="1"/>
    </xf>
    <xf numFmtId="0" fontId="4" fillId="0" borderId="0" xfId="0" applyFont="1" applyAlignment="1">
      <alignment horizontal="right"/>
    </xf>
    <xf numFmtId="3" fontId="3" fillId="0" borderId="0" xfId="0" applyNumberFormat="1" applyFont="1" applyAlignment="1">
      <alignment horizontal="left" indent="1"/>
    </xf>
    <xf numFmtId="3" fontId="3" fillId="0" borderId="0" xfId="0" applyNumberFormat="1" applyFont="1" applyAlignment="1">
      <alignment horizontal="left"/>
    </xf>
    <xf numFmtId="3" fontId="5" fillId="0" borderId="0" xfId="1" applyNumberFormat="1" applyFont="1" applyAlignment="1">
      <alignment horizontal="right"/>
    </xf>
    <xf numFmtId="3" fontId="20" fillId="7" borderId="0" xfId="1" applyNumberFormat="1" applyFont="1" applyFill="1" applyAlignment="1">
      <alignment horizontal="right" vertical="center"/>
    </xf>
    <xf numFmtId="3" fontId="3" fillId="0" borderId="0" xfId="0" applyNumberFormat="1" applyFont="1"/>
    <xf numFmtId="3" fontId="20" fillId="5" borderId="0" xfId="1" applyNumberFormat="1" applyFont="1" applyFill="1" applyAlignment="1">
      <alignment horizontal="right" vertical="center"/>
    </xf>
    <xf numFmtId="166" fontId="20" fillId="5" borderId="0" xfId="2" applyNumberFormat="1" applyFont="1" applyFill="1" applyAlignment="1">
      <alignment horizontal="right" vertical="center"/>
    </xf>
    <xf numFmtId="3" fontId="10" fillId="0" borderId="1" xfId="0" applyNumberFormat="1" applyFont="1" applyBorder="1"/>
    <xf numFmtId="3" fontId="9" fillId="0" borderId="0" xfId="5" applyNumberFormat="1"/>
    <xf numFmtId="0" fontId="18" fillId="0" borderId="0" xfId="5" applyFont="1" applyAlignment="1">
      <alignment horizontal="right"/>
    </xf>
    <xf numFmtId="3" fontId="15" fillId="0" borderId="1" xfId="0" applyNumberFormat="1" applyFont="1" applyBorder="1"/>
    <xf numFmtId="3" fontId="0" fillId="0" borderId="2" xfId="0" applyNumberFormat="1" applyBorder="1"/>
    <xf numFmtId="167" fontId="0" fillId="3" borderId="0" xfId="0" applyNumberFormat="1" applyFill="1"/>
    <xf numFmtId="3" fontId="6" fillId="0" borderId="2" xfId="0" applyNumberFormat="1" applyFont="1" applyBorder="1"/>
    <xf numFmtId="0" fontId="6" fillId="0" borderId="0" xfId="0" applyFont="1" applyAlignment="1">
      <alignment wrapText="1"/>
    </xf>
    <xf numFmtId="9" fontId="0" fillId="3" borderId="0" xfId="2" applyFont="1" applyFill="1"/>
    <xf numFmtId="9" fontId="0" fillId="3" borderId="2" xfId="2" applyFont="1" applyFill="1" applyBorder="1"/>
    <xf numFmtId="3" fontId="0" fillId="3" borderId="2" xfId="0" applyNumberFormat="1" applyFill="1" applyBorder="1"/>
    <xf numFmtId="168" fontId="0" fillId="3" borderId="0" xfId="0" applyNumberFormat="1" applyFill="1"/>
    <xf numFmtId="3" fontId="20" fillId="5" borderId="0" xfId="2" applyNumberFormat="1" applyFont="1" applyFill="1" applyAlignment="1">
      <alignment horizontal="right" vertical="center"/>
    </xf>
    <xf numFmtId="168" fontId="0" fillId="3" borderId="2" xfId="0" applyNumberFormat="1" applyFill="1" applyBorder="1"/>
    <xf numFmtId="166" fontId="0" fillId="3" borderId="2" xfId="2" applyNumberFormat="1" applyFont="1" applyFill="1" applyBorder="1"/>
    <xf numFmtId="166" fontId="0" fillId="3" borderId="0" xfId="2" applyNumberFormat="1" applyFont="1" applyFill="1"/>
    <xf numFmtId="3" fontId="15" fillId="0" borderId="2" xfId="0" applyNumberFormat="1" applyFont="1" applyBorder="1"/>
    <xf numFmtId="3" fontId="6" fillId="5" borderId="0" xfId="0" applyNumberFormat="1" applyFont="1" applyFill="1"/>
    <xf numFmtId="3" fontId="15" fillId="5" borderId="0" xfId="0" applyNumberFormat="1" applyFont="1" applyFill="1"/>
    <xf numFmtId="3" fontId="21" fillId="5" borderId="0" xfId="0" applyNumberFormat="1" applyFont="1" applyFill="1"/>
    <xf numFmtId="3" fontId="0" fillId="5" borderId="0" xfId="0" applyNumberFormat="1" applyFill="1"/>
    <xf numFmtId="0" fontId="15" fillId="0" borderId="0" xfId="0" applyFont="1" applyAlignment="1">
      <alignment wrapText="1"/>
    </xf>
    <xf numFmtId="0" fontId="21" fillId="0" borderId="0" xfId="0" applyFont="1" applyAlignment="1">
      <alignment wrapText="1"/>
    </xf>
    <xf numFmtId="3" fontId="15" fillId="0" borderId="0" xfId="0" applyNumberFormat="1" applyFont="1" applyAlignment="1">
      <alignment wrapText="1"/>
    </xf>
    <xf numFmtId="17" fontId="21" fillId="0" borderId="0" xfId="0" applyNumberFormat="1" applyFont="1"/>
    <xf numFmtId="3" fontId="21" fillId="2" borderId="0" xfId="0" applyNumberFormat="1" applyFont="1" applyFill="1"/>
    <xf numFmtId="168" fontId="21" fillId="0" borderId="0" xfId="0" applyNumberFormat="1" applyFont="1"/>
    <xf numFmtId="168" fontId="21" fillId="2" borderId="0" xfId="0" applyNumberFormat="1" applyFont="1" applyFill="1"/>
    <xf numFmtId="3" fontId="21" fillId="0" borderId="0" xfId="0" applyNumberFormat="1" applyFont="1"/>
    <xf numFmtId="168" fontId="15" fillId="5" borderId="0" xfId="0" applyNumberFormat="1" applyFont="1" applyFill="1"/>
    <xf numFmtId="168" fontId="21" fillId="3" borderId="0" xfId="0" applyNumberFormat="1" applyFont="1" applyFill="1"/>
    <xf numFmtId="3" fontId="6" fillId="2" borderId="0" xfId="0" applyNumberFormat="1" applyFont="1" applyFill="1"/>
    <xf numFmtId="3" fontId="6" fillId="5" borderId="2" xfId="0" applyNumberFormat="1" applyFont="1" applyFill="1" applyBorder="1"/>
    <xf numFmtId="167" fontId="6" fillId="5" borderId="0" xfId="0" applyNumberFormat="1" applyFont="1" applyFill="1"/>
    <xf numFmtId="168" fontId="21" fillId="5" borderId="0" xfId="0" applyNumberFormat="1" applyFont="1" applyFill="1"/>
    <xf numFmtId="167" fontId="0" fillId="5" borderId="0" xfId="0" applyNumberFormat="1" applyFill="1"/>
    <xf numFmtId="167" fontId="0" fillId="5" borderId="1" xfId="0" applyNumberFormat="1" applyFill="1" applyBorder="1"/>
    <xf numFmtId="3" fontId="0" fillId="5" borderId="2" xfId="0" applyNumberFormat="1" applyFill="1" applyBorder="1"/>
    <xf numFmtId="3" fontId="0" fillId="2" borderId="0" xfId="0" applyNumberFormat="1" applyFill="1"/>
    <xf numFmtId="9" fontId="0" fillId="5" borderId="0" xfId="2" applyFont="1" applyFill="1"/>
    <xf numFmtId="3" fontId="0" fillId="2" borderId="2" xfId="0" applyNumberFormat="1" applyFill="1" applyBorder="1"/>
    <xf numFmtId="168" fontId="0" fillId="5" borderId="0" xfId="0" applyNumberFormat="1" applyFill="1"/>
    <xf numFmtId="9" fontId="0" fillId="2" borderId="0" xfId="2" applyFont="1" applyFill="1"/>
    <xf numFmtId="166" fontId="0" fillId="2" borderId="0" xfId="2" applyNumberFormat="1" applyFont="1" applyFill="1"/>
    <xf numFmtId="167" fontId="0" fillId="2" borderId="0" xfId="0" applyNumberFormat="1" applyFill="1"/>
    <xf numFmtId="167" fontId="0" fillId="2" borderId="1" xfId="0" applyNumberFormat="1" applyFill="1" applyBorder="1"/>
    <xf numFmtId="0" fontId="22" fillId="8" borderId="3" xfId="0" applyFont="1" applyFill="1" applyBorder="1" applyAlignment="1">
      <alignment horizontal="left" vertical="center" wrapText="1" readingOrder="1"/>
    </xf>
    <xf numFmtId="0" fontId="23" fillId="9" borderId="4" xfId="0" applyFont="1" applyFill="1" applyBorder="1" applyAlignment="1">
      <alignment horizontal="left" vertical="center" wrapText="1" readingOrder="1"/>
    </xf>
    <xf numFmtId="0" fontId="23" fillId="10" borderId="5" xfId="0" applyFont="1" applyFill="1" applyBorder="1" applyAlignment="1">
      <alignment horizontal="left" vertical="center" wrapText="1" readingOrder="1"/>
    </xf>
    <xf numFmtId="0" fontId="23" fillId="9" borderId="5" xfId="0" applyFont="1" applyFill="1" applyBorder="1" applyAlignment="1">
      <alignment horizontal="left" vertical="center" wrapText="1" readingOrder="1"/>
    </xf>
    <xf numFmtId="0" fontId="6" fillId="7" borderId="0" xfId="0" applyFont="1" applyFill="1" applyAlignment="1">
      <alignment horizontal="center"/>
    </xf>
    <xf numFmtId="0" fontId="0" fillId="0" borderId="0" xfId="0" applyAlignment="1">
      <alignment horizontal="left" wrapText="1"/>
    </xf>
  </cellXfs>
  <cellStyles count="7">
    <cellStyle name="CALC_Date" xfId="3"/>
    <cellStyle name="Comma" xfId="1" builtinId="3"/>
    <cellStyle name="GEN_Heading 2" xfId="4"/>
    <cellStyle name="Normal" xfId="0" builtinId="0"/>
    <cellStyle name="Normal 2" xfId="6"/>
    <cellStyle name="Normal 4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theme" Target="theme/theme1.xml"/><Relationship Id="rId25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o.net.au\BIS$\Economic\FC\LABOU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cromble/AppData/Local/Microsoft/Windows/Temporary%20Internet%20Files/Content.Outlook/GOXX0LV3/160702_Input_template_Technical%20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REE/_Programs_and_Themes/_Data%20&amp;%20Statistics/_Projects/DataForPublication/_ResourcesEnergyQuarterly/Templates/Data_Products/_StatisticalTables/REQ_StatsTables_Sep2011_P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REE/_Programs_and_Themes/_Data%20&amp;%20Statistics/_Projects/DataForPublication/_ResourcesEnergyQuarterly/Templates/Data_Products/_StatisticalTables/REQ_StatsTables_June201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Economic/Private%20Clients/Project%20Manta%20Ray%20-%20Port%20of%20Melbourne/Outputs/160704_Input_template_BIS_LIV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rade/PORTS/VIC/Melbourne/Forecast%20Trade%20by%20commodity/Melbourne%20Import%20Forecast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wen/Documents/Offline%20Records%20(EP)/Port%20~%20MANAGEMENT%20-%20TRANSPORT%20-%20Ports%20-%20Tariff%20Compliance%20Statement%202019-20/PoM%20ESC%20Warfage%20volumes%20v2%20(link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bour"/>
      <sheetName val="Population"/>
      <sheetName val="Table 2.1 ltf"/>
      <sheetName val="Table 2.2 ltf"/>
      <sheetName val="table 2.3 ltf"/>
      <sheetName val="Chart3"/>
      <sheetName val="Chart1"/>
      <sheetName val="data"/>
      <sheetName val="data2"/>
      <sheetName val="TABLE 1.7 LTF"/>
      <sheetName val="ltf employ growth chart"/>
      <sheetName val="OS Part Rates"/>
      <sheetName val="LF 15+ &amp; Civ Popn Ann Ch"/>
      <sheetName val="LF 15+ &amp; Civ Popn Qtrly Ch"/>
      <sheetName val="Pop'n, LF Annual Chart"/>
      <sheetName val="Pop'n LF Qtrly Chart"/>
      <sheetName val="Net Interstate Migration"/>
      <sheetName val="Charts"/>
      <sheetName val="Table 1.5 ltf"/>
      <sheetName val="table 1.6 ltf"/>
      <sheetName val="Table 1.4 ltf"/>
      <sheetName val="Participation Rates"/>
      <sheetName val="M"/>
      <sheetName val="Sheet1"/>
      <sheetName val="qtr data"/>
      <sheetName val="Table 1.3 ltf"/>
      <sheetName val="Part Time vs FT in downturn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Assum_Opex"/>
      <sheetName val="Assum_Capex"/>
    </sheetNames>
    <sheetDataSet>
      <sheetData sheetId="0" refreshError="1"/>
      <sheetData sheetId="1">
        <row r="32">
          <cell r="B32" t="str">
            <v>Salaries and Employee Benefits</v>
          </cell>
        </row>
        <row r="33">
          <cell r="B33" t="str">
            <v>Contractors and Consultants</v>
          </cell>
        </row>
        <row r="34">
          <cell r="B34" t="str">
            <v>Land Tax</v>
          </cell>
        </row>
        <row r="35">
          <cell r="B35" t="str">
            <v>Utilities, Rent and Communications</v>
          </cell>
        </row>
        <row r="36">
          <cell r="B36" t="str">
            <v>Administration</v>
          </cell>
        </row>
        <row r="37">
          <cell r="B37" t="str">
            <v>Defined benefits superannuation fund liability movement</v>
          </cell>
        </row>
        <row r="38">
          <cell r="B38" t="str">
            <v>CEO &amp; Board Costs</v>
          </cell>
        </row>
        <row r="39">
          <cell r="B39" t="str">
            <v>Transitional costs</v>
          </cell>
        </row>
        <row r="40">
          <cell r="B40" t="str">
            <v xml:space="preserve">Channel Deepening Levy </v>
          </cell>
        </row>
        <row r="41">
          <cell r="B41" t="str">
            <v>Council Rates and Fire Levy</v>
          </cell>
        </row>
        <row r="42">
          <cell r="B42" t="str">
            <v>Security / Health and Safety Services</v>
          </cell>
        </row>
        <row r="43">
          <cell r="B43" t="str">
            <v>Insurance</v>
          </cell>
        </row>
        <row r="44">
          <cell r="B44" t="str">
            <v>Audit costs</v>
          </cell>
        </row>
        <row r="45">
          <cell r="B45" t="str">
            <v>[Spare]</v>
          </cell>
        </row>
        <row r="46">
          <cell r="B46" t="str">
            <v>[Spare]</v>
          </cell>
        </row>
        <row r="73">
          <cell r="B73" t="str">
            <v>Temporary labour</v>
          </cell>
        </row>
        <row r="74">
          <cell r="B74" t="str">
            <v>Workcover 1st 10 days and 1st $610</v>
          </cell>
        </row>
        <row r="75">
          <cell r="B75" t="str">
            <v>Contracted Resources</v>
          </cell>
        </row>
        <row r="76">
          <cell r="B76" t="str">
            <v>Salary sacrifice - other</v>
          </cell>
        </row>
        <row r="77">
          <cell r="B77" t="str">
            <v>Salary sacrifice - superannuation contribution</v>
          </cell>
        </row>
        <row r="78">
          <cell r="B78" t="str">
            <v>PoMC Defined Benefit Super Fund – Fortnightly Payroll Contr</v>
          </cell>
        </row>
        <row r="79">
          <cell r="B79" t="str">
            <v>PoMC Defined Benefit Super Fund -  Employer Contributions</v>
          </cell>
        </row>
        <row r="80">
          <cell r="B80" t="str">
            <v>State defined superannuation fund</v>
          </cell>
        </row>
        <row r="81">
          <cell r="B81" t="str">
            <v>Other superannuation funds</v>
          </cell>
        </row>
        <row r="82">
          <cell r="B82" t="str">
            <v>Severance Pay</v>
          </cell>
        </row>
        <row r="83">
          <cell r="B83" t="str">
            <v>Long Service Leave on Termination</v>
          </cell>
        </row>
        <row r="84">
          <cell r="B84" t="str">
            <v>Novated lease - GST gross up expense</v>
          </cell>
        </row>
        <row r="85">
          <cell r="B85" t="str">
            <v>Payroll Overhead - Normal Time</v>
          </cell>
        </row>
        <row r="86">
          <cell r="B86" t="str">
            <v>Second Liquid Bulk Terminal</v>
          </cell>
        </row>
        <row r="87">
          <cell r="B87" t="str">
            <v>Allowances</v>
          </cell>
        </row>
        <row r="88">
          <cell r="B88" t="str">
            <v>Casual wages</v>
          </cell>
        </row>
        <row r="89">
          <cell r="B89" t="str">
            <v>Salaries</v>
          </cell>
        </row>
        <row r="90">
          <cell r="B90" t="str">
            <v>Overtime</v>
          </cell>
        </row>
        <row r="91">
          <cell r="B91" t="str">
            <v>Annual Leave Taken</v>
          </cell>
        </row>
        <row r="92">
          <cell r="B92" t="str">
            <v>Long Service Leave Taken</v>
          </cell>
        </row>
        <row r="93">
          <cell r="B93" t="str">
            <v>Long Service Leave Provided</v>
          </cell>
        </row>
        <row r="94">
          <cell r="B94" t="str">
            <v>Annual Leave Provided</v>
          </cell>
        </row>
        <row r="95">
          <cell r="B95" t="str">
            <v>Sick Leave Taken</v>
          </cell>
        </row>
        <row r="96">
          <cell r="B96" t="str">
            <v>Other Leave Taken</v>
          </cell>
        </row>
        <row r="97">
          <cell r="B97" t="str">
            <v>Payroll Tax</v>
          </cell>
        </row>
        <row r="98">
          <cell r="B98" t="str">
            <v>Transport superannuation fund</v>
          </cell>
        </row>
        <row r="99">
          <cell r="B99" t="str">
            <v>Workcover premium</v>
          </cell>
        </row>
        <row r="100">
          <cell r="B100" t="str">
            <v>Contractors R&amp;M - Disposed</v>
          </cell>
        </row>
        <row r="101">
          <cell r="B101" t="str">
            <v>Contractors R&amp;M - Port Wide</v>
          </cell>
        </row>
        <row r="102">
          <cell r="B102" t="str">
            <v>Contractors R&amp;M - PCP Recurring Spend</v>
          </cell>
        </row>
        <row r="103">
          <cell r="B103" t="str">
            <v>Contractors R&amp;M - CH2M Hill</v>
          </cell>
        </row>
        <row r="104">
          <cell r="B104" t="str">
            <v>Consultants</v>
          </cell>
        </row>
        <row r="105">
          <cell r="B105" t="str">
            <v>Contractors</v>
          </cell>
        </row>
        <row r="106">
          <cell r="B106" t="str">
            <v>Contractors - Health and Safety</v>
          </cell>
        </row>
        <row r="107">
          <cell r="B107" t="str">
            <v>Contractors - Project Management</v>
          </cell>
        </row>
        <row r="108">
          <cell r="B108" t="str">
            <v>Contractors - Payroll &amp; Human Resources</v>
          </cell>
        </row>
        <row r="109">
          <cell r="B109" t="str">
            <v>Contractors - Office &amp; Administration</v>
          </cell>
        </row>
        <row r="110">
          <cell r="B110" t="str">
            <v>Consultants - Accounting and Tax (including audit fees)</v>
          </cell>
        </row>
        <row r="111">
          <cell r="B111" t="str">
            <v>Consultants - Capital works</v>
          </cell>
        </row>
        <row r="112">
          <cell r="B112" t="str">
            <v>Consultants - Environmental</v>
          </cell>
        </row>
        <row r="113">
          <cell r="B113" t="str">
            <v>Consultants - Marine and Navigation (including dredging)</v>
          </cell>
        </row>
        <row r="114">
          <cell r="B114" t="str">
            <v>Consultants - Strategic Planning and Development</v>
          </cell>
        </row>
        <row r="115">
          <cell r="B115" t="str">
            <v>Consultants - Major Projects (non-recurring)</v>
          </cell>
        </row>
        <row r="116">
          <cell r="B116" t="str">
            <v>Consultants - People and Culture (including recruitment)</v>
          </cell>
        </row>
        <row r="117">
          <cell r="B117" t="str">
            <v>Consultants - General analysis and advice</v>
          </cell>
        </row>
        <row r="118">
          <cell r="B118" t="str">
            <v>Contractors - Other</v>
          </cell>
        </row>
        <row r="119">
          <cell r="B119" t="str">
            <v>Compensation Payments</v>
          </cell>
        </row>
        <row r="120">
          <cell r="B120" t="str">
            <v>Security – fixed</v>
          </cell>
        </row>
        <row r="121">
          <cell r="B121" t="str">
            <v>Security / Health &amp; Safety Services</v>
          </cell>
        </row>
        <row r="122">
          <cell r="B122" t="str">
            <v>IT Spend</v>
          </cell>
        </row>
        <row r="123">
          <cell r="B123" t="str">
            <v>Review</v>
          </cell>
        </row>
        <row r="124">
          <cell r="B124" t="str">
            <v>Recruitment</v>
          </cell>
        </row>
        <row r="125">
          <cell r="B125" t="str">
            <v>Property Valuations</v>
          </cell>
        </row>
        <row r="126">
          <cell r="B126" t="str">
            <v>Contractors - IT (Including Support &amp; Maintenance)</v>
          </cell>
        </row>
        <row r="127">
          <cell r="B127" t="str">
            <v>Contractors - Repairs and Maintenance - Fixed</v>
          </cell>
        </row>
        <row r="128">
          <cell r="B128" t="str">
            <v>Contractors - Repairs and Maintenance - Variable</v>
          </cell>
        </row>
        <row r="129">
          <cell r="B129" t="str">
            <v>Contractors - Installation &amp; Construction</v>
          </cell>
        </row>
        <row r="130">
          <cell r="B130" t="str">
            <v>Land Tax</v>
          </cell>
        </row>
        <row r="131">
          <cell r="B131" t="str">
            <v>Council Rates</v>
          </cell>
        </row>
        <row r="132">
          <cell r="B132" t="str">
            <v>Council Rates - Recoverable</v>
          </cell>
        </row>
        <row r="133">
          <cell r="B133" t="str">
            <v>Water Charges</v>
          </cell>
        </row>
        <row r="134">
          <cell r="B134" t="str">
            <v>Water Charges - Recoverable</v>
          </cell>
        </row>
        <row r="135">
          <cell r="B135" t="str">
            <v>Equipment Lease / Other Rental Charges</v>
          </cell>
        </row>
        <row r="136">
          <cell r="B136" t="str">
            <v>Office Rental</v>
          </cell>
        </row>
        <row r="137">
          <cell r="B137" t="str">
            <v>Telephone, internet and paging expenses</v>
          </cell>
        </row>
        <row r="138">
          <cell r="B138" t="str">
            <v>Electricity Charges</v>
          </cell>
        </row>
        <row r="139">
          <cell r="B139" t="str">
            <v>Electricity - Recoverable</v>
          </cell>
        </row>
        <row r="140">
          <cell r="B140" t="str">
            <v>Advertising</v>
          </cell>
        </row>
        <row r="141">
          <cell r="B141" t="str">
            <v>Promotions</v>
          </cell>
        </row>
        <row r="142">
          <cell r="B142" t="str">
            <v>Advertising and Promotions</v>
          </cell>
        </row>
        <row r="143">
          <cell r="B143" t="str">
            <v>Sponsorship and Donations</v>
          </cell>
        </row>
        <row r="144">
          <cell r="B144" t="str">
            <v>Media Relations</v>
          </cell>
        </row>
        <row r="145">
          <cell r="B145" t="str">
            <v>Subscription/Membership/Books/Papers</v>
          </cell>
        </row>
        <row r="146">
          <cell r="B146" t="str">
            <v>Professional Memberships and Corporate Subscriptions</v>
          </cell>
        </row>
        <row r="147">
          <cell r="B147" t="str">
            <v>Training and Course Fees</v>
          </cell>
        </row>
        <row r="148">
          <cell r="B148" t="str">
            <v>Legal Fees</v>
          </cell>
        </row>
        <row r="149">
          <cell r="B149" t="str">
            <v>Legal Fees - Recoverable</v>
          </cell>
        </row>
        <row r="150">
          <cell r="B150" t="str">
            <v>Conferences and Seminars</v>
          </cell>
        </row>
        <row r="151">
          <cell r="B151" t="str">
            <v>Photocopying</v>
          </cell>
        </row>
        <row r="152">
          <cell r="B152" t="str">
            <v>Courier / Postage</v>
          </cell>
        </row>
        <row r="153">
          <cell r="B153" t="str">
            <v>Printing</v>
          </cell>
        </row>
        <row r="154">
          <cell r="B154" t="str">
            <v>Purchase of minor equipment and trade tools</v>
          </cell>
        </row>
        <row r="155">
          <cell r="B155" t="str">
            <v>Motor vehicle expenses - Other (fuel, repairs, other)</v>
          </cell>
        </row>
        <row r="156">
          <cell r="B156" t="str">
            <v>Marine transport - diesel</v>
          </cell>
        </row>
        <row r="157">
          <cell r="B157" t="str">
            <v>Motor vehicle expenses - road tolls</v>
          </cell>
        </row>
        <row r="158">
          <cell r="B158" t="str">
            <v>Motor vehicle expenses - registration and insurance</v>
          </cell>
        </row>
        <row r="159">
          <cell r="B159" t="str">
            <v>Materials</v>
          </cell>
        </row>
        <row r="160">
          <cell r="B160" t="str">
            <v>Doubtful Debts</v>
          </cell>
        </row>
        <row r="161">
          <cell r="B161" t="str">
            <v>Fringe Benefits Tax</v>
          </cell>
        </row>
        <row r="162">
          <cell r="B162" t="str">
            <v>Purchase of Fixed Assets</v>
          </cell>
        </row>
        <row r="163">
          <cell r="B163" t="str">
            <v>Stationery &amp; Office Consumables</v>
          </cell>
        </row>
        <row r="164">
          <cell r="B164" t="str">
            <v>General Office Supplies/Expenses</v>
          </cell>
        </row>
        <row r="165">
          <cell r="B165" t="str">
            <v>Light Refreshment</v>
          </cell>
        </row>
        <row r="166">
          <cell r="B166" t="str">
            <v>Meal entertainment (FBT applicable)</v>
          </cell>
        </row>
        <row r="167">
          <cell r="B167" t="str">
            <v>Social club contributions</v>
          </cell>
        </row>
        <row r="168">
          <cell r="B168" t="str">
            <v>Employee property benefits (FBT applicable)</v>
          </cell>
        </row>
        <row r="169">
          <cell r="B169" t="str">
            <v>Travelling Expenses</v>
          </cell>
        </row>
        <row r="170">
          <cell r="B170" t="str">
            <v>Conferences/Seminars/Course Fees</v>
          </cell>
        </row>
        <row r="171">
          <cell r="B171" t="str">
            <v>Protective Clothing</v>
          </cell>
        </row>
        <row r="172">
          <cell r="B172" t="str">
            <v>Regulatory Licence Fees</v>
          </cell>
        </row>
        <row r="173">
          <cell r="B173" t="str">
            <v>Proceeds on Sale of Assets</v>
          </cell>
        </row>
        <row r="174">
          <cell r="B174" t="str">
            <v>WDV of Fixed Assets Sold</v>
          </cell>
        </row>
        <row r="175">
          <cell r="B175" t="str">
            <v>WDV of Fixed Assets Scrapped</v>
          </cell>
        </row>
        <row r="176">
          <cell r="B176" t="str">
            <v>Impairment Loss Land</v>
          </cell>
        </row>
        <row r="177">
          <cell r="B177" t="str">
            <v>Congestion Levy - Recoverable</v>
          </cell>
        </row>
        <row r="178">
          <cell r="B178" t="str">
            <v>Defined benefits superannuation fund liability movement</v>
          </cell>
        </row>
        <row r="179">
          <cell r="B179" t="str">
            <v>CEO &amp; Board Costs</v>
          </cell>
        </row>
        <row r="180">
          <cell r="B180" t="str">
            <v>Transitional costs</v>
          </cell>
        </row>
        <row r="181">
          <cell r="B181" t="str">
            <v xml:space="preserve">Channel Deepening Levy </v>
          </cell>
        </row>
        <row r="182">
          <cell r="B182" t="str">
            <v>Council Rates and Fire Levy</v>
          </cell>
        </row>
        <row r="183">
          <cell r="B183" t="str">
            <v>Security / Health and Safety Services</v>
          </cell>
        </row>
        <row r="184">
          <cell r="B184" t="str">
            <v>Insurance</v>
          </cell>
        </row>
        <row r="185">
          <cell r="B185" t="str">
            <v>Audit costs</v>
          </cell>
        </row>
        <row r="186">
          <cell r="B186" t="str">
            <v>[Spare]</v>
          </cell>
        </row>
        <row r="187">
          <cell r="B187" t="str">
            <v>[Spare]</v>
          </cell>
        </row>
        <row r="188">
          <cell r="B188" t="str">
            <v>[Spare]</v>
          </cell>
        </row>
        <row r="189">
          <cell r="B189" t="str">
            <v>[Spare]</v>
          </cell>
        </row>
        <row r="190">
          <cell r="B190" t="str">
            <v>[Spare]</v>
          </cell>
        </row>
        <row r="191">
          <cell r="B191" t="str">
            <v>[Spare]</v>
          </cell>
        </row>
        <row r="192">
          <cell r="B192" t="str">
            <v>[Spare]</v>
          </cell>
        </row>
        <row r="193">
          <cell r="B193" t="str">
            <v>[Spare]</v>
          </cell>
        </row>
        <row r="194">
          <cell r="B194" t="str">
            <v>[Spare]</v>
          </cell>
        </row>
        <row r="195">
          <cell r="B195" t="str">
            <v>[Spare]</v>
          </cell>
        </row>
        <row r="196">
          <cell r="B196" t="str">
            <v>[Spare]</v>
          </cell>
        </row>
        <row r="197">
          <cell r="B197" t="str">
            <v>[Spare]</v>
          </cell>
        </row>
      </sheetData>
      <sheetData sheetId="2">
        <row r="20">
          <cell r="B20" t="str">
            <v>Shared Channel</v>
          </cell>
        </row>
        <row r="21">
          <cell r="B21" t="str">
            <v>Shared Channel Over-Dredge</v>
          </cell>
        </row>
        <row r="22">
          <cell r="B22" t="str">
            <v>Melbourne Channel</v>
          </cell>
        </row>
        <row r="23">
          <cell r="B23" t="str">
            <v>Melbourne Channel Over-Dredge</v>
          </cell>
        </row>
        <row r="24">
          <cell r="B24" t="str">
            <v>Channel Protection</v>
          </cell>
        </row>
        <row r="25">
          <cell r="B25" t="str">
            <v>Service Protection</v>
          </cell>
        </row>
        <row r="26">
          <cell r="B26" t="str">
            <v>Road</v>
          </cell>
        </row>
        <row r="27">
          <cell r="B27" t="str">
            <v>Rail</v>
          </cell>
        </row>
        <row r="28">
          <cell r="B28" t="str">
            <v>Building</v>
          </cell>
        </row>
        <row r="29">
          <cell r="B29" t="str">
            <v>Wharf</v>
          </cell>
        </row>
        <row r="30">
          <cell r="B30" t="str">
            <v>Plant</v>
          </cell>
        </row>
        <row r="31">
          <cell r="B31" t="str">
            <v>Land</v>
          </cell>
        </row>
        <row r="32">
          <cell r="B32" t="str">
            <v>PCP</v>
          </cell>
        </row>
        <row r="33">
          <cell r="B33" t="str">
            <v>N/A</v>
          </cell>
        </row>
        <row r="43">
          <cell r="B43" t="str">
            <v>ROAD</v>
          </cell>
        </row>
        <row r="44">
          <cell r="B44" t="str">
            <v>PATH/ROAD</v>
          </cell>
        </row>
        <row r="45">
          <cell r="B45" t="str">
            <v>WHF</v>
          </cell>
        </row>
        <row r="46">
          <cell r="B46" t="str">
            <v>UTIL</v>
          </cell>
        </row>
        <row r="47">
          <cell r="B47" t="str">
            <v>CIVIL</v>
          </cell>
        </row>
        <row r="48">
          <cell r="B48" t="str">
            <v>BLDG</v>
          </cell>
        </row>
        <row r="49">
          <cell r="B49" t="str">
            <v>LANDIMP</v>
          </cell>
        </row>
        <row r="50">
          <cell r="B50" t="str">
            <v>PLANT</v>
          </cell>
        </row>
        <row r="51">
          <cell r="B51" t="str">
            <v>NAVAIDS/NS</v>
          </cell>
        </row>
        <row r="52">
          <cell r="B52" t="str">
            <v>NAVAIDS</v>
          </cell>
        </row>
        <row r="53">
          <cell r="B53" t="str">
            <v>RAIL</v>
          </cell>
        </row>
        <row r="54">
          <cell r="B54" t="str">
            <v>OFEQP</v>
          </cell>
        </row>
        <row r="55">
          <cell r="B55" t="str">
            <v>SURVEY</v>
          </cell>
        </row>
        <row r="56">
          <cell r="B56" t="str">
            <v>NS</v>
          </cell>
        </row>
        <row r="57">
          <cell r="B57" t="str">
            <v>CHNL</v>
          </cell>
        </row>
        <row r="58">
          <cell r="B58" t="str">
            <v>CHNLNEW</v>
          </cell>
        </row>
        <row r="59">
          <cell r="B59" t="str">
            <v>OFURN</v>
          </cell>
        </row>
        <row r="60">
          <cell r="B60" t="str">
            <v>COMP</v>
          </cell>
        </row>
        <row r="61">
          <cell r="B61" t="str">
            <v>LVP</v>
          </cell>
        </row>
        <row r="62">
          <cell r="B62" t="str">
            <v>MV</v>
          </cell>
        </row>
        <row r="63">
          <cell r="B63" t="str">
            <v>BOAT</v>
          </cell>
        </row>
        <row r="64">
          <cell r="B64" t="str">
            <v>INTAN</v>
          </cell>
        </row>
        <row r="65">
          <cell r="B65" t="str">
            <v>REVET</v>
          </cell>
        </row>
        <row r="66">
          <cell r="B66" t="str">
            <v>SCHNLOD</v>
          </cell>
        </row>
        <row r="67">
          <cell r="B67" t="str">
            <v>LAND</v>
          </cell>
        </row>
        <row r="68">
          <cell r="B68" t="str">
            <v>Spare</v>
          </cell>
        </row>
        <row r="69">
          <cell r="B69" t="str">
            <v>Spare</v>
          </cell>
        </row>
        <row r="70">
          <cell r="B70" t="str">
            <v>Spare</v>
          </cell>
        </row>
        <row r="71">
          <cell r="B71" t="str">
            <v>Spare</v>
          </cell>
        </row>
        <row r="72">
          <cell r="B72" t="str">
            <v>Spare</v>
          </cell>
        </row>
        <row r="73">
          <cell r="B73" t="str">
            <v>Spare</v>
          </cell>
        </row>
        <row r="74">
          <cell r="B74" t="str">
            <v>Spare</v>
          </cell>
        </row>
        <row r="75">
          <cell r="B75" t="str">
            <v>Spare</v>
          </cell>
        </row>
        <row r="76">
          <cell r="B76" t="str">
            <v>Spare</v>
          </cell>
        </row>
        <row r="77">
          <cell r="B77" t="str">
            <v>Spare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 a"/>
      <sheetName val="Table 12 b"/>
      <sheetName val="Table 13 a"/>
      <sheetName val="Table 13 b"/>
      <sheetName val="Table 14"/>
      <sheetName val="Table 15 a"/>
      <sheetName val="Table 15 b"/>
      <sheetName val="Table 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2a"/>
      <sheetName val="Table 12b"/>
      <sheetName val="Table 13a"/>
      <sheetName val="Table 13b"/>
      <sheetName val="Table 14"/>
      <sheetName val="Table 15a"/>
      <sheetName val="Table 15b"/>
      <sheetName val="Table 16"/>
      <sheetName val="Table 17"/>
      <sheetName val="Table 18"/>
      <sheetName val="Table 19"/>
      <sheetName val="Table 20"/>
      <sheetName val="Table 21"/>
      <sheetName val="Table 22"/>
      <sheetName val="Table 23"/>
      <sheetName val="Table 24"/>
      <sheetName val="Table 25a"/>
      <sheetName val="Table 25b"/>
      <sheetName val="Table 26"/>
      <sheetName val="Table 27"/>
      <sheetName val="Table 28"/>
      <sheetName val="Table 29"/>
      <sheetName val="Table 30"/>
      <sheetName val="Table 31"/>
      <sheetName val="Table 32"/>
      <sheetName val="Table 33a"/>
      <sheetName val="Table 33b"/>
      <sheetName val="Table 33c"/>
      <sheetName val="Table 35a"/>
      <sheetName val="Table 35b"/>
      <sheetName val="Table 36"/>
      <sheetName val="Table 37"/>
      <sheetName val="Table 38"/>
      <sheetName val="Table 39"/>
      <sheetName val="Table 40"/>
      <sheetName val="Table 41"/>
      <sheetName val="Table 42"/>
      <sheetName val="Table 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IS_2026"/>
      <sheetName val="Macros"/>
      <sheetName val="Detailed Trade_2026"/>
      <sheetName val="BIS_2021"/>
      <sheetName val="Detailed Trade_2021"/>
      <sheetName val="Raw Data"/>
      <sheetName val="PoM Data"/>
      <sheetName val="Elasticities"/>
      <sheetName val="Macroeconomic Scenarios"/>
      <sheetName val="CHARTS"/>
      <sheetName val="Tab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A"/>
      <sheetName val="IC4"/>
      <sheetName val="ICC_"/>
      <sheetName val="ICC"/>
      <sheetName val="Sheet1 (2)"/>
      <sheetName val="IK7"/>
      <sheetName val="IOA"/>
      <sheetName val="IOJ"/>
      <sheetName val="IOX"/>
      <sheetName val="TOTAL"/>
      <sheetName val="Containers"/>
      <sheetName val="Imports (2018)"/>
      <sheetName val="Empty"/>
      <sheetName val="Empty Charts"/>
      <sheetName val="Transhipments"/>
      <sheetName val="TSHIP_Break Bulk Import"/>
      <sheetName val="TSHIP_Break Bulk Export"/>
      <sheetName val="Sheet1"/>
      <sheetName val="APPENDIX"/>
      <sheetName val="Dry Bulk"/>
      <sheetName val="Liquid Bulk"/>
      <sheetName val="Imports_27"/>
      <sheetName val="Exports_27"/>
      <sheetName val="Production Table 2"/>
      <sheetName val="Table 1BB"/>
      <sheetName val="Table 3A"/>
      <sheetName val="Table 3B"/>
      <sheetName val="ABS MV Census"/>
      <sheetName val="Liquid Bulk Export"/>
      <sheetName val="Dry Bulk Export"/>
      <sheetName val="Export Cereals"/>
      <sheetName val="Break Bulk Export"/>
      <sheetName val="Break Bulk"/>
      <sheetName val="Wheeled Unitised"/>
      <sheetName val="TEU_Exports"/>
      <sheetName val="TEUs - Forecast"/>
      <sheetName val="Bass Strait Imports"/>
      <sheetName val="Bass Strait Imports - FC"/>
      <sheetName val="Bass Strait Exports"/>
      <sheetName val="Sheet2"/>
      <sheetName val="comcats"/>
    </sheetNames>
    <sheetDataSet>
      <sheetData sheetId="0" refreshError="1"/>
      <sheetData sheetId="1" refreshError="1"/>
      <sheetData sheetId="2" refreshError="1"/>
      <sheetData sheetId="3">
        <row r="7">
          <cell r="K7" t="str">
            <v>Sales</v>
          </cell>
        </row>
        <row r="8">
          <cell r="K8">
            <v>256945</v>
          </cell>
        </row>
        <row r="9">
          <cell r="K9">
            <v>258645</v>
          </cell>
        </row>
        <row r="10">
          <cell r="K10">
            <v>259868</v>
          </cell>
        </row>
        <row r="11">
          <cell r="K11">
            <v>257410</v>
          </cell>
        </row>
        <row r="12">
          <cell r="K12">
            <v>256786</v>
          </cell>
        </row>
        <row r="13">
          <cell r="K13">
            <v>257196</v>
          </cell>
        </row>
        <row r="14">
          <cell r="K14">
            <v>257009</v>
          </cell>
        </row>
        <row r="15">
          <cell r="K15">
            <v>256346</v>
          </cell>
        </row>
        <row r="16">
          <cell r="K16">
            <v>255776</v>
          </cell>
        </row>
        <row r="17">
          <cell r="K17">
            <v>253855</v>
          </cell>
        </row>
        <row r="18">
          <cell r="K18">
            <v>252667</v>
          </cell>
        </row>
        <row r="19">
          <cell r="G19">
            <v>38869</v>
          </cell>
          <cell r="K19">
            <v>250189</v>
          </cell>
        </row>
        <row r="20">
          <cell r="G20">
            <v>38899</v>
          </cell>
          <cell r="K20">
            <v>249486</v>
          </cell>
        </row>
        <row r="21">
          <cell r="G21">
            <v>38930</v>
          </cell>
          <cell r="K21">
            <v>247979</v>
          </cell>
        </row>
        <row r="22">
          <cell r="G22">
            <v>38961</v>
          </cell>
          <cell r="K22">
            <v>246384</v>
          </cell>
        </row>
        <row r="23">
          <cell r="G23">
            <v>38991</v>
          </cell>
          <cell r="K23">
            <v>246880</v>
          </cell>
        </row>
        <row r="24">
          <cell r="G24">
            <v>39022</v>
          </cell>
          <cell r="K24">
            <v>245191</v>
          </cell>
        </row>
        <row r="25">
          <cell r="G25">
            <v>39052</v>
          </cell>
          <cell r="K25">
            <v>242871</v>
          </cell>
        </row>
        <row r="26">
          <cell r="G26">
            <v>39083</v>
          </cell>
          <cell r="K26">
            <v>243995</v>
          </cell>
        </row>
        <row r="27">
          <cell r="G27">
            <v>39114</v>
          </cell>
          <cell r="K27">
            <v>245526</v>
          </cell>
        </row>
        <row r="28">
          <cell r="G28">
            <v>39142</v>
          </cell>
          <cell r="K28">
            <v>247473</v>
          </cell>
        </row>
        <row r="29">
          <cell r="G29">
            <v>39173</v>
          </cell>
          <cell r="K29">
            <v>248670</v>
          </cell>
        </row>
        <row r="30">
          <cell r="G30">
            <v>39203</v>
          </cell>
          <cell r="K30">
            <v>250045</v>
          </cell>
        </row>
        <row r="31">
          <cell r="G31">
            <v>39234</v>
          </cell>
          <cell r="K31">
            <v>252521</v>
          </cell>
        </row>
        <row r="32">
          <cell r="G32">
            <v>39264</v>
          </cell>
          <cell r="K32">
            <v>254854</v>
          </cell>
        </row>
        <row r="33">
          <cell r="G33">
            <v>39295</v>
          </cell>
          <cell r="K33">
            <v>256769</v>
          </cell>
        </row>
        <row r="34">
          <cell r="G34">
            <v>39326</v>
          </cell>
          <cell r="K34">
            <v>258108</v>
          </cell>
        </row>
        <row r="35">
          <cell r="G35">
            <v>39356</v>
          </cell>
          <cell r="K35">
            <v>260420</v>
          </cell>
        </row>
        <row r="36">
          <cell r="G36">
            <v>39387</v>
          </cell>
          <cell r="K36">
            <v>263325</v>
          </cell>
        </row>
        <row r="37">
          <cell r="G37">
            <v>39417</v>
          </cell>
          <cell r="K37">
            <v>265967</v>
          </cell>
        </row>
        <row r="38">
          <cell r="G38">
            <v>39448</v>
          </cell>
          <cell r="K38">
            <v>268011</v>
          </cell>
        </row>
        <row r="39">
          <cell r="G39">
            <v>39479</v>
          </cell>
          <cell r="K39">
            <v>270304</v>
          </cell>
        </row>
        <row r="40">
          <cell r="G40">
            <v>39508</v>
          </cell>
          <cell r="K40">
            <v>270049</v>
          </cell>
        </row>
        <row r="41">
          <cell r="G41">
            <v>39539</v>
          </cell>
          <cell r="K41">
            <v>273030</v>
          </cell>
        </row>
        <row r="42">
          <cell r="G42">
            <v>39569</v>
          </cell>
          <cell r="K42">
            <v>274744</v>
          </cell>
        </row>
        <row r="43">
          <cell r="G43">
            <v>39600</v>
          </cell>
          <cell r="K43">
            <v>276891</v>
          </cell>
        </row>
        <row r="44">
          <cell r="G44">
            <v>39630</v>
          </cell>
          <cell r="K44">
            <v>277508</v>
          </cell>
        </row>
        <row r="45">
          <cell r="G45">
            <v>39661</v>
          </cell>
          <cell r="K45">
            <v>275125</v>
          </cell>
        </row>
        <row r="46">
          <cell r="G46">
            <v>39692</v>
          </cell>
          <cell r="K46">
            <v>274816</v>
          </cell>
        </row>
        <row r="47">
          <cell r="G47">
            <v>39722</v>
          </cell>
          <cell r="K47">
            <v>273056</v>
          </cell>
        </row>
        <row r="48">
          <cell r="G48">
            <v>39753</v>
          </cell>
          <cell r="K48">
            <v>268168</v>
          </cell>
        </row>
        <row r="49">
          <cell r="G49">
            <v>39783</v>
          </cell>
          <cell r="K49">
            <v>266528</v>
          </cell>
        </row>
        <row r="50">
          <cell r="G50">
            <v>39814</v>
          </cell>
          <cell r="K50">
            <v>262977</v>
          </cell>
        </row>
        <row r="51">
          <cell r="G51">
            <v>39845</v>
          </cell>
          <cell r="K51">
            <v>257447</v>
          </cell>
        </row>
        <row r="52">
          <cell r="G52">
            <v>39873</v>
          </cell>
          <cell r="K52">
            <v>253797</v>
          </cell>
        </row>
        <row r="53">
          <cell r="G53">
            <v>39904</v>
          </cell>
          <cell r="K53">
            <v>248378</v>
          </cell>
        </row>
        <row r="54">
          <cell r="G54">
            <v>39934</v>
          </cell>
          <cell r="K54">
            <v>244508</v>
          </cell>
        </row>
        <row r="55">
          <cell r="G55">
            <v>39965</v>
          </cell>
          <cell r="K55">
            <v>243378</v>
          </cell>
        </row>
        <row r="56">
          <cell r="G56">
            <v>39995</v>
          </cell>
          <cell r="K56">
            <v>240990</v>
          </cell>
        </row>
        <row r="57">
          <cell r="G57">
            <v>40026</v>
          </cell>
          <cell r="K57">
            <v>239263</v>
          </cell>
        </row>
        <row r="58">
          <cell r="G58">
            <v>40057</v>
          </cell>
          <cell r="K58">
            <v>238641</v>
          </cell>
        </row>
        <row r="59">
          <cell r="G59">
            <v>40087</v>
          </cell>
          <cell r="K59">
            <v>239293</v>
          </cell>
        </row>
        <row r="60">
          <cell r="G60">
            <v>40118</v>
          </cell>
          <cell r="K60">
            <v>243954</v>
          </cell>
        </row>
        <row r="61">
          <cell r="G61">
            <v>40148</v>
          </cell>
          <cell r="K61">
            <v>246560</v>
          </cell>
        </row>
        <row r="62">
          <cell r="G62">
            <v>40179</v>
          </cell>
          <cell r="K62">
            <v>248813</v>
          </cell>
        </row>
        <row r="63">
          <cell r="G63">
            <v>40210</v>
          </cell>
          <cell r="K63">
            <v>252464</v>
          </cell>
        </row>
        <row r="64">
          <cell r="G64">
            <v>40238</v>
          </cell>
          <cell r="K64">
            <v>259341</v>
          </cell>
        </row>
        <row r="65">
          <cell r="G65">
            <v>40269</v>
          </cell>
          <cell r="K65">
            <v>265606</v>
          </cell>
        </row>
        <row r="66">
          <cell r="G66">
            <v>40299</v>
          </cell>
          <cell r="K66">
            <v>269605</v>
          </cell>
        </row>
        <row r="67">
          <cell r="G67">
            <v>40330</v>
          </cell>
          <cell r="K67">
            <v>272289</v>
          </cell>
        </row>
        <row r="68">
          <cell r="G68">
            <v>40360</v>
          </cell>
          <cell r="K68">
            <v>274904</v>
          </cell>
        </row>
        <row r="69">
          <cell r="G69">
            <v>40391</v>
          </cell>
          <cell r="K69">
            <v>278368</v>
          </cell>
        </row>
        <row r="70">
          <cell r="G70">
            <v>40422</v>
          </cell>
          <cell r="K70">
            <v>280022</v>
          </cell>
        </row>
        <row r="71">
          <cell r="G71">
            <v>40452</v>
          </cell>
          <cell r="K71">
            <v>280862</v>
          </cell>
        </row>
        <row r="72">
          <cell r="G72">
            <v>40483</v>
          </cell>
          <cell r="K72">
            <v>280936</v>
          </cell>
        </row>
        <row r="73">
          <cell r="G73">
            <v>40513</v>
          </cell>
          <cell r="K73">
            <v>281411</v>
          </cell>
        </row>
        <row r="74">
          <cell r="G74">
            <v>40544</v>
          </cell>
          <cell r="K74">
            <v>281988</v>
          </cell>
        </row>
        <row r="75">
          <cell r="G75">
            <v>40575</v>
          </cell>
          <cell r="K75">
            <v>282510</v>
          </cell>
        </row>
        <row r="76">
          <cell r="G76">
            <v>40603</v>
          </cell>
          <cell r="K76">
            <v>280938</v>
          </cell>
        </row>
        <row r="77">
          <cell r="G77">
            <v>40634</v>
          </cell>
          <cell r="K77">
            <v>277813</v>
          </cell>
        </row>
        <row r="78">
          <cell r="G78">
            <v>40664</v>
          </cell>
          <cell r="K78">
            <v>273389</v>
          </cell>
        </row>
        <row r="79">
          <cell r="G79">
            <v>40695</v>
          </cell>
          <cell r="K79">
            <v>269288</v>
          </cell>
        </row>
        <row r="80">
          <cell r="G80">
            <v>40725</v>
          </cell>
          <cell r="K80">
            <v>268532</v>
          </cell>
        </row>
        <row r="81">
          <cell r="G81">
            <v>40756</v>
          </cell>
          <cell r="K81">
            <v>269656</v>
          </cell>
        </row>
        <row r="82">
          <cell r="G82">
            <v>40787</v>
          </cell>
          <cell r="K82">
            <v>269990</v>
          </cell>
        </row>
        <row r="83">
          <cell r="G83">
            <v>40817</v>
          </cell>
          <cell r="K83">
            <v>270157</v>
          </cell>
        </row>
        <row r="84">
          <cell r="G84">
            <v>40848</v>
          </cell>
          <cell r="K84">
            <v>269711</v>
          </cell>
        </row>
        <row r="85">
          <cell r="G85">
            <v>40878</v>
          </cell>
          <cell r="K85">
            <v>268194</v>
          </cell>
        </row>
        <row r="86">
          <cell r="G86">
            <v>40909</v>
          </cell>
          <cell r="K86">
            <v>268149</v>
          </cell>
        </row>
        <row r="87">
          <cell r="G87">
            <v>40940</v>
          </cell>
          <cell r="K87">
            <v>268973</v>
          </cell>
        </row>
        <row r="88">
          <cell r="G88">
            <v>40969</v>
          </cell>
          <cell r="K88">
            <v>270342</v>
          </cell>
        </row>
        <row r="89">
          <cell r="G89">
            <v>41000</v>
          </cell>
          <cell r="K89">
            <v>271592</v>
          </cell>
        </row>
        <row r="90">
          <cell r="G90">
            <v>41030</v>
          </cell>
          <cell r="K90">
            <v>276622</v>
          </cell>
        </row>
        <row r="91">
          <cell r="G91">
            <v>41061</v>
          </cell>
          <cell r="K91">
            <v>280193</v>
          </cell>
        </row>
        <row r="92">
          <cell r="G92">
            <v>41091</v>
          </cell>
          <cell r="K92">
            <v>281441</v>
          </cell>
        </row>
        <row r="93">
          <cell r="G93">
            <v>41122</v>
          </cell>
          <cell r="K93">
            <v>282701</v>
          </cell>
        </row>
        <row r="94">
          <cell r="G94">
            <v>41153</v>
          </cell>
          <cell r="K94">
            <v>285119</v>
          </cell>
        </row>
        <row r="95">
          <cell r="G95">
            <v>41183</v>
          </cell>
          <cell r="K95">
            <v>288201</v>
          </cell>
        </row>
        <row r="96">
          <cell r="G96">
            <v>41214</v>
          </cell>
          <cell r="K96">
            <v>290896</v>
          </cell>
        </row>
        <row r="97">
          <cell r="G97">
            <v>41244</v>
          </cell>
          <cell r="K97">
            <v>293778</v>
          </cell>
        </row>
        <row r="98">
          <cell r="G98">
            <v>41275</v>
          </cell>
          <cell r="K98">
            <v>296083</v>
          </cell>
        </row>
        <row r="99">
          <cell r="G99">
            <v>41306</v>
          </cell>
          <cell r="K99">
            <v>297222</v>
          </cell>
        </row>
        <row r="100">
          <cell r="G100">
            <v>41334</v>
          </cell>
          <cell r="K100">
            <v>296401</v>
          </cell>
        </row>
        <row r="101">
          <cell r="G101">
            <v>41365</v>
          </cell>
          <cell r="K101">
            <v>298639</v>
          </cell>
        </row>
        <row r="102">
          <cell r="G102">
            <v>41395</v>
          </cell>
          <cell r="K102">
            <v>300265</v>
          </cell>
        </row>
        <row r="103">
          <cell r="G103">
            <v>41426</v>
          </cell>
          <cell r="K103">
            <v>302250</v>
          </cell>
        </row>
        <row r="104">
          <cell r="G104">
            <v>41456</v>
          </cell>
          <cell r="K104">
            <v>303843</v>
          </cell>
        </row>
        <row r="105">
          <cell r="G105">
            <v>41487</v>
          </cell>
          <cell r="K105">
            <v>304357</v>
          </cell>
        </row>
        <row r="106">
          <cell r="G106">
            <v>41518</v>
          </cell>
          <cell r="K106">
            <v>304524</v>
          </cell>
        </row>
        <row r="107">
          <cell r="G107">
            <v>41548</v>
          </cell>
          <cell r="K107">
            <v>304407</v>
          </cell>
        </row>
        <row r="108">
          <cell r="G108">
            <v>41579</v>
          </cell>
          <cell r="K108">
            <v>306214</v>
          </cell>
        </row>
        <row r="109">
          <cell r="G109">
            <v>41609</v>
          </cell>
          <cell r="K109">
            <v>307292</v>
          </cell>
        </row>
        <row r="110">
          <cell r="G110">
            <v>41640</v>
          </cell>
          <cell r="K110">
            <v>305998</v>
          </cell>
        </row>
        <row r="111">
          <cell r="G111">
            <v>41671</v>
          </cell>
          <cell r="K111">
            <v>305000</v>
          </cell>
        </row>
        <row r="112">
          <cell r="G112">
            <v>41699</v>
          </cell>
          <cell r="K112">
            <v>305955</v>
          </cell>
        </row>
        <row r="113">
          <cell r="G113">
            <v>41730</v>
          </cell>
          <cell r="K113">
            <v>304040</v>
          </cell>
        </row>
        <row r="114">
          <cell r="G114">
            <v>41760</v>
          </cell>
          <cell r="K114">
            <v>303856</v>
          </cell>
        </row>
        <row r="115">
          <cell r="G115">
            <v>41791</v>
          </cell>
          <cell r="K115">
            <v>304536</v>
          </cell>
        </row>
        <row r="116">
          <cell r="G116">
            <v>41821</v>
          </cell>
          <cell r="K116">
            <v>304708</v>
          </cell>
        </row>
        <row r="117">
          <cell r="G117">
            <v>41852</v>
          </cell>
          <cell r="K117">
            <v>303682</v>
          </cell>
        </row>
        <row r="118">
          <cell r="G118">
            <v>41883</v>
          </cell>
          <cell r="K118">
            <v>303922</v>
          </cell>
        </row>
        <row r="119">
          <cell r="G119">
            <v>41913</v>
          </cell>
          <cell r="K119">
            <v>303520</v>
          </cell>
        </row>
        <row r="120">
          <cell r="G120">
            <v>41944</v>
          </cell>
          <cell r="K120">
            <v>302255</v>
          </cell>
        </row>
        <row r="121">
          <cell r="G121">
            <v>41974</v>
          </cell>
          <cell r="K121">
            <v>302722</v>
          </cell>
        </row>
        <row r="122">
          <cell r="G122">
            <v>42005</v>
          </cell>
          <cell r="K122">
            <v>303644</v>
          </cell>
        </row>
        <row r="123">
          <cell r="G123">
            <v>42036</v>
          </cell>
          <cell r="K123">
            <v>304975</v>
          </cell>
        </row>
        <row r="124">
          <cell r="G124">
            <v>42064</v>
          </cell>
          <cell r="K124">
            <v>307200</v>
          </cell>
        </row>
        <row r="125">
          <cell r="G125">
            <v>42095</v>
          </cell>
          <cell r="K125">
            <v>308252</v>
          </cell>
        </row>
        <row r="126">
          <cell r="G126">
            <v>42125</v>
          </cell>
          <cell r="K126">
            <v>307441</v>
          </cell>
        </row>
        <row r="127">
          <cell r="G127">
            <v>42156</v>
          </cell>
          <cell r="K127">
            <v>308729</v>
          </cell>
        </row>
        <row r="128">
          <cell r="G128">
            <v>42186</v>
          </cell>
          <cell r="K128">
            <v>309875</v>
          </cell>
        </row>
        <row r="129">
          <cell r="G129">
            <v>42217</v>
          </cell>
          <cell r="K129">
            <v>310299</v>
          </cell>
        </row>
        <row r="130">
          <cell r="G130">
            <v>42248</v>
          </cell>
          <cell r="K130">
            <v>312304</v>
          </cell>
        </row>
        <row r="131">
          <cell r="G131">
            <v>42278</v>
          </cell>
          <cell r="K131">
            <v>313248</v>
          </cell>
        </row>
        <row r="132">
          <cell r="G132">
            <v>42309</v>
          </cell>
          <cell r="K132">
            <v>314387</v>
          </cell>
        </row>
        <row r="133">
          <cell r="G133">
            <v>42339</v>
          </cell>
          <cell r="K133">
            <v>315389</v>
          </cell>
        </row>
        <row r="134">
          <cell r="G134">
            <v>42370</v>
          </cell>
          <cell r="K134">
            <v>315604</v>
          </cell>
        </row>
        <row r="135">
          <cell r="G135">
            <v>42401</v>
          </cell>
          <cell r="K135">
            <v>317644</v>
          </cell>
        </row>
        <row r="136">
          <cell r="G136">
            <v>42430</v>
          </cell>
          <cell r="K136">
            <v>316833</v>
          </cell>
        </row>
        <row r="137">
          <cell r="G137">
            <v>42461</v>
          </cell>
          <cell r="K137">
            <v>318641</v>
          </cell>
        </row>
        <row r="138">
          <cell r="G138">
            <v>42491</v>
          </cell>
          <cell r="K138">
            <v>319535</v>
          </cell>
        </row>
        <row r="139">
          <cell r="G139">
            <v>42522</v>
          </cell>
          <cell r="K139">
            <v>321182</v>
          </cell>
        </row>
        <row r="140">
          <cell r="G140">
            <v>42552</v>
          </cell>
          <cell r="K140">
            <v>320797</v>
          </cell>
        </row>
        <row r="141">
          <cell r="G141">
            <v>42583</v>
          </cell>
          <cell r="K141">
            <v>323285</v>
          </cell>
        </row>
        <row r="142">
          <cell r="G142">
            <v>42614</v>
          </cell>
          <cell r="K142">
            <v>324376</v>
          </cell>
        </row>
        <row r="143">
          <cell r="G143">
            <v>42644</v>
          </cell>
          <cell r="K143">
            <v>325419</v>
          </cell>
        </row>
        <row r="144">
          <cell r="G144">
            <v>42675</v>
          </cell>
          <cell r="K144">
            <v>326989</v>
          </cell>
        </row>
        <row r="145">
          <cell r="G145">
            <v>42705</v>
          </cell>
          <cell r="K145">
            <v>326269</v>
          </cell>
        </row>
        <row r="146">
          <cell r="G146">
            <v>42736</v>
          </cell>
          <cell r="K146">
            <v>328378</v>
          </cell>
        </row>
        <row r="147">
          <cell r="G147">
            <v>42767</v>
          </cell>
          <cell r="K147">
            <v>326513</v>
          </cell>
        </row>
        <row r="148">
          <cell r="G148">
            <v>42795</v>
          </cell>
          <cell r="K148">
            <v>328040</v>
          </cell>
        </row>
        <row r="149">
          <cell r="G149">
            <v>42826</v>
          </cell>
          <cell r="K149">
            <v>327364</v>
          </cell>
        </row>
        <row r="150">
          <cell r="G150">
            <v>42856</v>
          </cell>
          <cell r="K150">
            <v>330316</v>
          </cell>
        </row>
        <row r="151">
          <cell r="G151">
            <v>42887</v>
          </cell>
          <cell r="K151">
            <v>333309</v>
          </cell>
        </row>
        <row r="152">
          <cell r="G152">
            <v>42917</v>
          </cell>
          <cell r="K152">
            <v>334376</v>
          </cell>
        </row>
        <row r="153">
          <cell r="G153">
            <v>42948</v>
          </cell>
          <cell r="K153">
            <v>334849</v>
          </cell>
        </row>
        <row r="154">
          <cell r="G154">
            <v>42979</v>
          </cell>
          <cell r="K154">
            <v>334179</v>
          </cell>
        </row>
        <row r="155">
          <cell r="G155">
            <v>43009</v>
          </cell>
          <cell r="K155">
            <v>334731</v>
          </cell>
        </row>
        <row r="156">
          <cell r="G156">
            <v>43040</v>
          </cell>
          <cell r="K156">
            <v>335072</v>
          </cell>
        </row>
        <row r="157">
          <cell r="G157">
            <v>43070</v>
          </cell>
          <cell r="K157">
            <v>339343</v>
          </cell>
        </row>
        <row r="158">
          <cell r="G158">
            <v>43101</v>
          </cell>
          <cell r="K158">
            <v>340769</v>
          </cell>
        </row>
        <row r="159">
          <cell r="G159">
            <v>43132</v>
          </cell>
          <cell r="K159">
            <v>344303</v>
          </cell>
        </row>
        <row r="160">
          <cell r="G160">
            <v>43160</v>
          </cell>
          <cell r="K160">
            <v>346156</v>
          </cell>
        </row>
        <row r="161">
          <cell r="G161">
            <v>43191</v>
          </cell>
          <cell r="K161">
            <v>346634</v>
          </cell>
        </row>
        <row r="162">
          <cell r="G162">
            <v>43221</v>
          </cell>
          <cell r="K162">
            <v>345661</v>
          </cell>
        </row>
        <row r="163">
          <cell r="G163">
            <v>43252</v>
          </cell>
          <cell r="K163">
            <v>345101</v>
          </cell>
        </row>
        <row r="164">
          <cell r="G164">
            <v>43282</v>
          </cell>
          <cell r="K164">
            <v>343438</v>
          </cell>
        </row>
        <row r="165">
          <cell r="G165">
            <v>43313</v>
          </cell>
          <cell r="K165">
            <v>343589</v>
          </cell>
        </row>
        <row r="166">
          <cell r="G166">
            <v>43344</v>
          </cell>
          <cell r="K166">
            <v>342220</v>
          </cell>
        </row>
        <row r="167">
          <cell r="G167">
            <v>43374</v>
          </cell>
          <cell r="K167">
            <v>341036</v>
          </cell>
        </row>
        <row r="168">
          <cell r="G168">
            <v>43405</v>
          </cell>
          <cell r="K168">
            <v>338994</v>
          </cell>
        </row>
        <row r="169">
          <cell r="G169">
            <v>43435</v>
          </cell>
          <cell r="K169">
            <v>333392</v>
          </cell>
        </row>
        <row r="175">
          <cell r="G175">
            <v>43617</v>
          </cell>
          <cell r="K175">
            <v>321472.73576002108</v>
          </cell>
        </row>
        <row r="176">
          <cell r="G176">
            <v>43983</v>
          </cell>
          <cell r="K176">
            <v>342675.05528729543</v>
          </cell>
        </row>
        <row r="177">
          <cell r="G177">
            <v>44348</v>
          </cell>
          <cell r="K177">
            <v>357216.12049759773</v>
          </cell>
        </row>
        <row r="178">
          <cell r="G178">
            <v>44713</v>
          </cell>
          <cell r="K178">
            <v>368330.68750653416</v>
          </cell>
        </row>
        <row r="179">
          <cell r="G179">
            <v>45078</v>
          </cell>
          <cell r="K179">
            <v>375574.43745605892</v>
          </cell>
        </row>
        <row r="180">
          <cell r="G180">
            <v>45444</v>
          </cell>
          <cell r="K180">
            <v>382294.98939378461</v>
          </cell>
        </row>
        <row r="181">
          <cell r="G181">
            <v>45809</v>
          </cell>
          <cell r="K181">
            <v>389008.99262345146</v>
          </cell>
        </row>
        <row r="182">
          <cell r="G182">
            <v>46174</v>
          </cell>
          <cell r="K182">
            <v>395706.56364765071</v>
          </cell>
        </row>
        <row r="183">
          <cell r="G183">
            <v>46539</v>
          </cell>
          <cell r="K183">
            <v>402382.22518929432</v>
          </cell>
        </row>
        <row r="184">
          <cell r="G184">
            <v>46905</v>
          </cell>
          <cell r="K184">
            <v>409040.69596529711</v>
          </cell>
        </row>
        <row r="185">
          <cell r="G185">
            <v>47270</v>
          </cell>
          <cell r="K185">
            <v>415648.02910765691</v>
          </cell>
        </row>
        <row r="186">
          <cell r="G186">
            <v>47635</v>
          </cell>
          <cell r="K186">
            <v>422224.79270189325</v>
          </cell>
        </row>
        <row r="187">
          <cell r="G187">
            <v>48000</v>
          </cell>
          <cell r="K187">
            <v>428767.77608724288</v>
          </cell>
        </row>
        <row r="188">
          <cell r="G188">
            <v>48366</v>
          </cell>
          <cell r="K188">
            <v>435269.9076233849</v>
          </cell>
        </row>
        <row r="189">
          <cell r="G189">
            <v>48731</v>
          </cell>
          <cell r="K189">
            <v>441731.65146444796</v>
          </cell>
        </row>
        <row r="190">
          <cell r="G190">
            <v>49096</v>
          </cell>
          <cell r="K190">
            <v>448314.19747928728</v>
          </cell>
        </row>
        <row r="191">
          <cell r="G191">
            <v>49461</v>
          </cell>
          <cell r="K191">
            <v>454868.07407681533</v>
          </cell>
        </row>
        <row r="192">
          <cell r="G192">
            <v>49827</v>
          </cell>
          <cell r="K192">
            <v>461399.00357112702</v>
          </cell>
        </row>
        <row r="193">
          <cell r="G193">
            <v>50192</v>
          </cell>
          <cell r="K193">
            <v>467913.60989765939</v>
          </cell>
        </row>
        <row r="194">
          <cell r="G194">
            <v>50557</v>
          </cell>
          <cell r="K194">
            <v>474418.09665152774</v>
          </cell>
        </row>
        <row r="195">
          <cell r="G195">
            <v>50922</v>
          </cell>
          <cell r="K195">
            <v>480918.85395070788</v>
          </cell>
        </row>
        <row r="196">
          <cell r="G196">
            <v>51288</v>
          </cell>
          <cell r="K196">
            <v>487421.00598132034</v>
          </cell>
        </row>
        <row r="197">
          <cell r="G197">
            <v>51653</v>
          </cell>
          <cell r="K197">
            <v>493928.72838149284</v>
          </cell>
        </row>
        <row r="198">
          <cell r="G198">
            <v>52018</v>
          </cell>
          <cell r="K198">
            <v>500445.29001913883</v>
          </cell>
        </row>
        <row r="199">
          <cell r="G199">
            <v>52383</v>
          </cell>
          <cell r="K199">
            <v>506972.92628068361</v>
          </cell>
        </row>
        <row r="200">
          <cell r="G200">
            <v>52749</v>
          </cell>
          <cell r="K200">
            <v>513647.12186068861</v>
          </cell>
        </row>
        <row r="201">
          <cell r="G201">
            <v>53114</v>
          </cell>
          <cell r="K201">
            <v>520336.20120288339</v>
          </cell>
        </row>
        <row r="202">
          <cell r="G202">
            <v>53479</v>
          </cell>
          <cell r="K202">
            <v>527038.25561128207</v>
          </cell>
        </row>
        <row r="203">
          <cell r="G203">
            <v>53844</v>
          </cell>
          <cell r="K203">
            <v>533751.98187408678</v>
          </cell>
        </row>
        <row r="204">
          <cell r="G204">
            <v>54210</v>
          </cell>
          <cell r="K204">
            <v>540474.85801703855</v>
          </cell>
        </row>
        <row r="205">
          <cell r="G205">
            <v>54575</v>
          </cell>
          <cell r="K205">
            <v>547204.21712822618</v>
          </cell>
        </row>
        <row r="206">
          <cell r="G206">
            <v>54940</v>
          </cell>
          <cell r="K206">
            <v>553937.24541995814</v>
          </cell>
        </row>
        <row r="207">
          <cell r="G207">
            <v>55305</v>
          </cell>
          <cell r="K207">
            <v>560671.73175486107</v>
          </cell>
        </row>
        <row r="208">
          <cell r="G208">
            <v>55671</v>
          </cell>
          <cell r="K208">
            <v>567405.84493051504</v>
          </cell>
        </row>
        <row r="209">
          <cell r="G209">
            <v>56036</v>
          </cell>
          <cell r="K209">
            <v>574138.43026824936</v>
          </cell>
        </row>
        <row r="210">
          <cell r="G210">
            <v>56401</v>
          </cell>
          <cell r="K210">
            <v>580867.4450952292</v>
          </cell>
        </row>
        <row r="211">
          <cell r="G211">
            <v>56766</v>
          </cell>
          <cell r="K211">
            <v>587592.63649430545</v>
          </cell>
        </row>
        <row r="212">
          <cell r="G212">
            <v>57132</v>
          </cell>
          <cell r="K212">
            <v>594312.86923515261</v>
          </cell>
        </row>
        <row r="213">
          <cell r="G213">
            <v>57497</v>
          </cell>
          <cell r="K213">
            <v>601610.27117481467</v>
          </cell>
        </row>
        <row r="214">
          <cell r="G214">
            <v>57862</v>
          </cell>
          <cell r="K214">
            <v>608926.19878159883</v>
          </cell>
        </row>
        <row r="215">
          <cell r="G215">
            <v>58227</v>
          </cell>
          <cell r="K215">
            <v>616260.89210847125</v>
          </cell>
        </row>
        <row r="216">
          <cell r="G216">
            <v>58593</v>
          </cell>
          <cell r="K216">
            <v>623613.71084482863</v>
          </cell>
        </row>
        <row r="217">
          <cell r="G217">
            <v>58958</v>
          </cell>
          <cell r="K217">
            <v>630985.79838318331</v>
          </cell>
        </row>
        <row r="218">
          <cell r="G218">
            <v>59323</v>
          </cell>
          <cell r="K218">
            <v>638342.04241743835</v>
          </cell>
        </row>
        <row r="219">
          <cell r="G219">
            <v>59688</v>
          </cell>
          <cell r="K219">
            <v>645684.07431716099</v>
          </cell>
        </row>
        <row r="220">
          <cell r="G220">
            <v>60054</v>
          </cell>
          <cell r="K220">
            <v>653013.7353640158</v>
          </cell>
        </row>
        <row r="221">
          <cell r="G221">
            <v>60419</v>
          </cell>
          <cell r="K221">
            <v>660333.07996142178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0">
          <cell r="K20" t="str">
            <v>Empty In (excl. BS)</v>
          </cell>
          <cell r="X20" t="str">
            <v>Empty Out (excl. BS)</v>
          </cell>
        </row>
        <row r="21">
          <cell r="I21">
            <v>38869</v>
          </cell>
          <cell r="K21">
            <v>59032.659999999996</v>
          </cell>
          <cell r="X21">
            <v>229516.72999999998</v>
          </cell>
        </row>
        <row r="22">
          <cell r="I22">
            <v>38899</v>
          </cell>
          <cell r="K22">
            <v>60027.644</v>
          </cell>
          <cell r="X22">
            <v>227502.72999999998</v>
          </cell>
        </row>
        <row r="23">
          <cell r="I23">
            <v>38930</v>
          </cell>
          <cell r="K23">
            <v>61278.644</v>
          </cell>
          <cell r="X23">
            <v>231326.40599999999</v>
          </cell>
        </row>
        <row r="24">
          <cell r="I24">
            <v>38961</v>
          </cell>
          <cell r="K24">
            <v>62410.135000000002</v>
          </cell>
          <cell r="X24">
            <v>231461.40599999999</v>
          </cell>
        </row>
        <row r="25">
          <cell r="I25">
            <v>38991</v>
          </cell>
          <cell r="K25">
            <v>63564.135000000002</v>
          </cell>
          <cell r="X25">
            <v>234484.655</v>
          </cell>
        </row>
        <row r="26">
          <cell r="I26">
            <v>39022</v>
          </cell>
          <cell r="K26">
            <v>63149.192000000003</v>
          </cell>
          <cell r="X26">
            <v>236264.155</v>
          </cell>
        </row>
        <row r="27">
          <cell r="I27">
            <v>39052</v>
          </cell>
          <cell r="K27">
            <v>62652.530999999995</v>
          </cell>
          <cell r="X27">
            <v>242488.155</v>
          </cell>
        </row>
        <row r="28">
          <cell r="I28">
            <v>39083</v>
          </cell>
          <cell r="K28">
            <v>61402.356000000007</v>
          </cell>
          <cell r="X28">
            <v>256085.60800000001</v>
          </cell>
        </row>
        <row r="29">
          <cell r="I29">
            <v>39114</v>
          </cell>
          <cell r="K29">
            <v>61750.356000000007</v>
          </cell>
          <cell r="X29">
            <v>260211.60800000001</v>
          </cell>
        </row>
        <row r="30">
          <cell r="I30">
            <v>39142</v>
          </cell>
          <cell r="K30">
            <v>62716.356</v>
          </cell>
          <cell r="X30">
            <v>273550.44</v>
          </cell>
        </row>
        <row r="31">
          <cell r="I31">
            <v>39173</v>
          </cell>
          <cell r="K31">
            <v>59898.356</v>
          </cell>
          <cell r="X31">
            <v>276598.44</v>
          </cell>
        </row>
        <row r="32">
          <cell r="I32">
            <v>39203</v>
          </cell>
          <cell r="K32">
            <v>56737.474999999999</v>
          </cell>
          <cell r="X32">
            <v>282425.31800000003</v>
          </cell>
        </row>
        <row r="33">
          <cell r="I33">
            <v>39234</v>
          </cell>
          <cell r="K33">
            <v>56205.540999999997</v>
          </cell>
          <cell r="X33">
            <v>293654.75200000004</v>
          </cell>
        </row>
        <row r="34">
          <cell r="I34">
            <v>39264</v>
          </cell>
          <cell r="K34">
            <v>54859.557000000001</v>
          </cell>
          <cell r="X34">
            <v>306248.17599999998</v>
          </cell>
        </row>
        <row r="35">
          <cell r="I35">
            <v>39295</v>
          </cell>
          <cell r="K35">
            <v>52428.557000000001</v>
          </cell>
          <cell r="X35">
            <v>312298.00800000003</v>
          </cell>
        </row>
        <row r="36">
          <cell r="I36">
            <v>39326</v>
          </cell>
          <cell r="K36">
            <v>50548.983999999997</v>
          </cell>
          <cell r="X36">
            <v>320490.00800000003</v>
          </cell>
        </row>
        <row r="37">
          <cell r="I37">
            <v>39356</v>
          </cell>
          <cell r="K37">
            <v>48811.357999999993</v>
          </cell>
          <cell r="X37">
            <v>329846.516</v>
          </cell>
        </row>
        <row r="38">
          <cell r="I38">
            <v>39387</v>
          </cell>
          <cell r="K38">
            <v>47580.960999999996</v>
          </cell>
          <cell r="X38">
            <v>334147.77</v>
          </cell>
        </row>
        <row r="39">
          <cell r="I39">
            <v>39417</v>
          </cell>
          <cell r="K39">
            <v>47806.960999999996</v>
          </cell>
          <cell r="X39">
            <v>337848.77</v>
          </cell>
        </row>
        <row r="40">
          <cell r="I40">
            <v>39448</v>
          </cell>
          <cell r="K40">
            <v>47004.960999999996</v>
          </cell>
          <cell r="X40">
            <v>332505.77</v>
          </cell>
        </row>
        <row r="41">
          <cell r="I41">
            <v>39479</v>
          </cell>
          <cell r="K41">
            <v>46231.703000000001</v>
          </cell>
          <cell r="X41">
            <v>335317.77</v>
          </cell>
        </row>
        <row r="42">
          <cell r="I42">
            <v>39508</v>
          </cell>
          <cell r="K42">
            <v>45005.702999999994</v>
          </cell>
          <cell r="X42">
            <v>331614.08799999999</v>
          </cell>
        </row>
        <row r="43">
          <cell r="I43">
            <v>39539</v>
          </cell>
          <cell r="K43">
            <v>44578.919000000002</v>
          </cell>
          <cell r="X43">
            <v>335278.84999999998</v>
          </cell>
        </row>
        <row r="44">
          <cell r="I44">
            <v>39569</v>
          </cell>
          <cell r="K44">
            <v>44062.919000000002</v>
          </cell>
          <cell r="X44">
            <v>334119.94799999997</v>
          </cell>
        </row>
        <row r="45">
          <cell r="I45">
            <v>39600</v>
          </cell>
          <cell r="K45">
            <v>44219.317000000003</v>
          </cell>
          <cell r="X45">
            <v>333459.51400000002</v>
          </cell>
        </row>
        <row r="46">
          <cell r="I46">
            <v>39630</v>
          </cell>
          <cell r="K46">
            <v>43021.622000000003</v>
          </cell>
          <cell r="X46">
            <v>337650.08800000005</v>
          </cell>
        </row>
        <row r="47">
          <cell r="I47">
            <v>39661</v>
          </cell>
          <cell r="K47">
            <v>44344.904000000002</v>
          </cell>
          <cell r="X47">
            <v>343092.22099999996</v>
          </cell>
        </row>
        <row r="48">
          <cell r="I48">
            <v>39692</v>
          </cell>
          <cell r="K48">
            <v>44138.985999999997</v>
          </cell>
          <cell r="X48">
            <v>349984.58399999997</v>
          </cell>
        </row>
        <row r="49">
          <cell r="I49">
            <v>39722</v>
          </cell>
          <cell r="K49">
            <v>43954.612000000001</v>
          </cell>
          <cell r="X49">
            <v>350181.30699999997</v>
          </cell>
        </row>
        <row r="50">
          <cell r="I50">
            <v>39753</v>
          </cell>
          <cell r="K50">
            <v>43765.008999999998</v>
          </cell>
          <cell r="X50">
            <v>358021.27199999994</v>
          </cell>
        </row>
        <row r="51">
          <cell r="I51">
            <v>39783</v>
          </cell>
          <cell r="K51">
            <v>43532.288</v>
          </cell>
          <cell r="X51">
            <v>361067.96099999995</v>
          </cell>
        </row>
        <row r="52">
          <cell r="I52">
            <v>39814</v>
          </cell>
          <cell r="K52">
            <v>43467.288</v>
          </cell>
          <cell r="X52">
            <v>357178.46899999992</v>
          </cell>
        </row>
        <row r="53">
          <cell r="I53">
            <v>39845</v>
          </cell>
          <cell r="K53">
            <v>43332.546000000002</v>
          </cell>
          <cell r="X53">
            <v>347435.92599999992</v>
          </cell>
        </row>
        <row r="54">
          <cell r="I54">
            <v>39873</v>
          </cell>
          <cell r="K54">
            <v>45843.546000000002</v>
          </cell>
          <cell r="X54">
            <v>338380.84199999995</v>
          </cell>
        </row>
        <row r="55">
          <cell r="I55">
            <v>39904</v>
          </cell>
          <cell r="K55">
            <v>50469.33</v>
          </cell>
          <cell r="X55">
            <v>330543.07999999996</v>
          </cell>
        </row>
        <row r="56">
          <cell r="I56">
            <v>39934</v>
          </cell>
          <cell r="K56">
            <v>51166.33</v>
          </cell>
          <cell r="X56">
            <v>323416.10400000005</v>
          </cell>
        </row>
        <row r="57">
          <cell r="I57">
            <v>39965</v>
          </cell>
          <cell r="K57">
            <v>49666.865999999995</v>
          </cell>
          <cell r="X57">
            <v>314407.10399999999</v>
          </cell>
        </row>
        <row r="58">
          <cell r="I58">
            <v>39995</v>
          </cell>
          <cell r="K58">
            <v>51176.561000000002</v>
          </cell>
          <cell r="X58">
            <v>298443.10600000003</v>
          </cell>
        </row>
        <row r="59">
          <cell r="I59">
            <v>40026</v>
          </cell>
          <cell r="K59">
            <v>50445.279000000002</v>
          </cell>
          <cell r="X59">
            <v>284551.71399999998</v>
          </cell>
        </row>
        <row r="60">
          <cell r="I60">
            <v>40057</v>
          </cell>
          <cell r="K60">
            <v>50305.279000000002</v>
          </cell>
          <cell r="X60">
            <v>275595.35100000002</v>
          </cell>
        </row>
        <row r="61">
          <cell r="I61">
            <v>40087</v>
          </cell>
          <cell r="K61">
            <v>49705.428</v>
          </cell>
          <cell r="X61">
            <v>272105.12</v>
          </cell>
        </row>
        <row r="62">
          <cell r="I62">
            <v>40118</v>
          </cell>
          <cell r="K62">
            <v>50084.428</v>
          </cell>
          <cell r="X62">
            <v>262146.90100000001</v>
          </cell>
        </row>
        <row r="63">
          <cell r="I63">
            <v>40148</v>
          </cell>
          <cell r="K63">
            <v>49189.148999999998</v>
          </cell>
          <cell r="X63">
            <v>255858.21200000003</v>
          </cell>
        </row>
        <row r="64">
          <cell r="I64">
            <v>40179</v>
          </cell>
          <cell r="K64">
            <v>48322.148999999998</v>
          </cell>
          <cell r="X64">
            <v>257252.70400000003</v>
          </cell>
        </row>
        <row r="65">
          <cell r="I65">
            <v>40210</v>
          </cell>
          <cell r="K65">
            <v>47899.148999999998</v>
          </cell>
          <cell r="X65">
            <v>268363.50099999999</v>
          </cell>
        </row>
        <row r="66">
          <cell r="I66">
            <v>40238</v>
          </cell>
          <cell r="K66">
            <v>44418.149000000005</v>
          </cell>
          <cell r="X66">
            <v>276134.75199999998</v>
          </cell>
        </row>
        <row r="67">
          <cell r="I67">
            <v>40269</v>
          </cell>
          <cell r="K67">
            <v>39857.149000000005</v>
          </cell>
          <cell r="X67">
            <v>282397.75199999998</v>
          </cell>
        </row>
        <row r="68">
          <cell r="I68">
            <v>40299</v>
          </cell>
          <cell r="K68">
            <v>39474.394999999997</v>
          </cell>
          <cell r="X68">
            <v>288036.00099999999</v>
          </cell>
        </row>
        <row r="69">
          <cell r="I69">
            <v>40330</v>
          </cell>
          <cell r="K69">
            <v>40078.394999999997</v>
          </cell>
          <cell r="X69">
            <v>294336.00099999999</v>
          </cell>
        </row>
        <row r="70">
          <cell r="I70">
            <v>40360</v>
          </cell>
          <cell r="K70">
            <v>40276.370999999999</v>
          </cell>
          <cell r="X70">
            <v>302609.00099999999</v>
          </cell>
        </row>
        <row r="71">
          <cell r="I71">
            <v>40391</v>
          </cell>
          <cell r="K71">
            <v>40633.370999999999</v>
          </cell>
          <cell r="X71">
            <v>313471.75200000004</v>
          </cell>
        </row>
        <row r="72">
          <cell r="I72">
            <v>40422</v>
          </cell>
          <cell r="K72">
            <v>40744.038999999997</v>
          </cell>
          <cell r="X72">
            <v>316977.75199999998</v>
          </cell>
        </row>
        <row r="73">
          <cell r="I73">
            <v>40452</v>
          </cell>
          <cell r="K73">
            <v>41398.889999999992</v>
          </cell>
          <cell r="X73">
            <v>320796.50300000003</v>
          </cell>
        </row>
        <row r="74">
          <cell r="I74">
            <v>40483</v>
          </cell>
          <cell r="K74">
            <v>41951.889999999992</v>
          </cell>
          <cell r="X74">
            <v>324813.50300000003</v>
          </cell>
        </row>
        <row r="75">
          <cell r="I75">
            <v>40513</v>
          </cell>
          <cell r="K75">
            <v>41682.89</v>
          </cell>
          <cell r="X75">
            <v>334203.50300000003</v>
          </cell>
        </row>
        <row r="76">
          <cell r="I76">
            <v>40544</v>
          </cell>
          <cell r="K76">
            <v>43297.89</v>
          </cell>
          <cell r="X76">
            <v>336097.50300000003</v>
          </cell>
        </row>
        <row r="77">
          <cell r="I77">
            <v>40575</v>
          </cell>
          <cell r="K77">
            <v>43084.89</v>
          </cell>
          <cell r="X77">
            <v>332262.24900000001</v>
          </cell>
        </row>
        <row r="78">
          <cell r="I78">
            <v>40603</v>
          </cell>
          <cell r="K78">
            <v>43954.89</v>
          </cell>
          <cell r="X78">
            <v>329294.24900000001</v>
          </cell>
        </row>
        <row r="79">
          <cell r="I79">
            <v>40634</v>
          </cell>
          <cell r="K79">
            <v>45011.89</v>
          </cell>
          <cell r="X79">
            <v>326988.24900000001</v>
          </cell>
        </row>
        <row r="80">
          <cell r="I80">
            <v>40664</v>
          </cell>
          <cell r="K80">
            <v>44479.635999999999</v>
          </cell>
          <cell r="X80">
            <v>327154</v>
          </cell>
        </row>
        <row r="81">
          <cell r="I81">
            <v>40695</v>
          </cell>
          <cell r="K81">
            <v>45418.976999999999</v>
          </cell>
          <cell r="X81">
            <v>331094.74599999998</v>
          </cell>
        </row>
        <row r="82">
          <cell r="I82">
            <v>40725</v>
          </cell>
          <cell r="K82">
            <v>44725.000999999997</v>
          </cell>
          <cell r="X82">
            <v>332590.74599999998</v>
          </cell>
        </row>
        <row r="83">
          <cell r="I83">
            <v>40756</v>
          </cell>
          <cell r="K83">
            <v>45127.918999999994</v>
          </cell>
          <cell r="X83">
            <v>333678.74599999998</v>
          </cell>
        </row>
        <row r="84">
          <cell r="I84">
            <v>40787</v>
          </cell>
          <cell r="K84">
            <v>46224.250999999997</v>
          </cell>
          <cell r="X84">
            <v>332404.74599999998</v>
          </cell>
        </row>
        <row r="85">
          <cell r="I85">
            <v>40817</v>
          </cell>
          <cell r="K85">
            <v>48071.250999999997</v>
          </cell>
          <cell r="X85">
            <v>331888.74599999998</v>
          </cell>
        </row>
        <row r="86">
          <cell r="I86">
            <v>40848</v>
          </cell>
          <cell r="K86">
            <v>49729.791999999994</v>
          </cell>
          <cell r="X86">
            <v>329557.74599999998</v>
          </cell>
        </row>
        <row r="87">
          <cell r="I87">
            <v>40878</v>
          </cell>
          <cell r="K87">
            <v>52105.742999999995</v>
          </cell>
          <cell r="X87">
            <v>327870.74599999998</v>
          </cell>
        </row>
        <row r="88">
          <cell r="I88">
            <v>40909</v>
          </cell>
          <cell r="K88">
            <v>53383.742999999995</v>
          </cell>
          <cell r="X88">
            <v>330637.74599999998</v>
          </cell>
        </row>
        <row r="89">
          <cell r="I89">
            <v>40940</v>
          </cell>
          <cell r="K89">
            <v>55154.029999999992</v>
          </cell>
          <cell r="X89">
            <v>337289.74599999998</v>
          </cell>
        </row>
        <row r="90">
          <cell r="I90">
            <v>40969</v>
          </cell>
          <cell r="K90">
            <v>54715.029999999992</v>
          </cell>
          <cell r="X90">
            <v>338232</v>
          </cell>
        </row>
        <row r="91">
          <cell r="I91">
            <v>41000</v>
          </cell>
          <cell r="K91">
            <v>54935.03</v>
          </cell>
          <cell r="X91">
            <v>340071.49199999997</v>
          </cell>
        </row>
        <row r="92">
          <cell r="I92">
            <v>41030</v>
          </cell>
          <cell r="K92">
            <v>57618.286999999997</v>
          </cell>
          <cell r="X92">
            <v>346300.49199999997</v>
          </cell>
        </row>
        <row r="93">
          <cell r="I93">
            <v>41061</v>
          </cell>
          <cell r="K93">
            <v>59497.945999999996</v>
          </cell>
          <cell r="X93">
            <v>341594.74600000004</v>
          </cell>
        </row>
        <row r="94">
          <cell r="I94">
            <v>41091</v>
          </cell>
          <cell r="K94">
            <v>62386.194999999992</v>
          </cell>
          <cell r="X94">
            <v>340037.24600000004</v>
          </cell>
        </row>
        <row r="95">
          <cell r="I95">
            <v>41122</v>
          </cell>
          <cell r="K95">
            <v>62511.057000000001</v>
          </cell>
          <cell r="X95">
            <v>336261.74900000007</v>
          </cell>
        </row>
        <row r="96">
          <cell r="I96">
            <v>41153</v>
          </cell>
          <cell r="K96">
            <v>63365.057000000001</v>
          </cell>
          <cell r="X96">
            <v>340525.00300000008</v>
          </cell>
        </row>
        <row r="97">
          <cell r="I97">
            <v>41183</v>
          </cell>
          <cell r="K97">
            <v>63121.811000000002</v>
          </cell>
          <cell r="X97">
            <v>339680.76500000001</v>
          </cell>
        </row>
        <row r="98">
          <cell r="I98">
            <v>41214</v>
          </cell>
          <cell r="K98">
            <v>61524.270000000004</v>
          </cell>
          <cell r="X98">
            <v>344231.27299999993</v>
          </cell>
        </row>
        <row r="99">
          <cell r="I99">
            <v>41244</v>
          </cell>
          <cell r="K99">
            <v>61524.975000000006</v>
          </cell>
          <cell r="X99">
            <v>342099.02399999992</v>
          </cell>
        </row>
        <row r="100">
          <cell r="I100">
            <v>41275</v>
          </cell>
          <cell r="K100">
            <v>60042.772000000004</v>
          </cell>
          <cell r="X100">
            <v>341862.02399999992</v>
          </cell>
        </row>
        <row r="101">
          <cell r="I101">
            <v>41306</v>
          </cell>
          <cell r="K101">
            <v>61096.321000000004</v>
          </cell>
          <cell r="X101">
            <v>335447.52700000006</v>
          </cell>
        </row>
        <row r="102">
          <cell r="I102">
            <v>41334</v>
          </cell>
          <cell r="K102">
            <v>64221.993000000002</v>
          </cell>
          <cell r="X102">
            <v>333772.53800000006</v>
          </cell>
        </row>
        <row r="103">
          <cell r="I103">
            <v>41365</v>
          </cell>
          <cell r="K103">
            <v>66712.993000000002</v>
          </cell>
          <cell r="X103">
            <v>330411.29500000004</v>
          </cell>
        </row>
        <row r="104">
          <cell r="I104">
            <v>41395</v>
          </cell>
          <cell r="K104">
            <v>66957.744000000006</v>
          </cell>
          <cell r="X104">
            <v>324824.29500000004</v>
          </cell>
        </row>
        <row r="105">
          <cell r="I105">
            <v>41426</v>
          </cell>
          <cell r="K105">
            <v>66309.744000000006</v>
          </cell>
          <cell r="X105">
            <v>325991.29499999998</v>
          </cell>
        </row>
        <row r="106">
          <cell r="I106">
            <v>41456</v>
          </cell>
          <cell r="K106">
            <v>65955.494999999995</v>
          </cell>
          <cell r="X106">
            <v>331018.77399999998</v>
          </cell>
        </row>
        <row r="107">
          <cell r="I107">
            <v>41487</v>
          </cell>
          <cell r="K107">
            <v>65625.214999999997</v>
          </cell>
          <cell r="X107">
            <v>335347.337</v>
          </cell>
        </row>
        <row r="108">
          <cell r="I108">
            <v>41518</v>
          </cell>
          <cell r="K108">
            <v>64758.011999999995</v>
          </cell>
          <cell r="X108">
            <v>332608.67799999996</v>
          </cell>
        </row>
        <row r="109">
          <cell r="I109">
            <v>41548</v>
          </cell>
          <cell r="K109">
            <v>64915.257999999994</v>
          </cell>
          <cell r="X109">
            <v>330688.41399999999</v>
          </cell>
        </row>
        <row r="110">
          <cell r="I110">
            <v>41579</v>
          </cell>
          <cell r="K110">
            <v>66159.258000000002</v>
          </cell>
          <cell r="X110">
            <v>328403.59699999995</v>
          </cell>
        </row>
        <row r="111">
          <cell r="I111">
            <v>41609</v>
          </cell>
          <cell r="K111">
            <v>65984.601999999999</v>
          </cell>
          <cell r="X111">
            <v>326582.44099999993</v>
          </cell>
        </row>
        <row r="112">
          <cell r="I112">
            <v>41640</v>
          </cell>
          <cell r="K112">
            <v>68743.286999999997</v>
          </cell>
          <cell r="X112">
            <v>323177.93299999996</v>
          </cell>
        </row>
        <row r="113">
          <cell r="I113">
            <v>41671</v>
          </cell>
          <cell r="K113">
            <v>70094.451000000001</v>
          </cell>
          <cell r="X113">
            <v>322791.17799999996</v>
          </cell>
        </row>
        <row r="114">
          <cell r="I114">
            <v>41699</v>
          </cell>
          <cell r="K114">
            <v>69992.672999999995</v>
          </cell>
          <cell r="X114">
            <v>329894.90300000005</v>
          </cell>
        </row>
        <row r="115">
          <cell r="I115">
            <v>41730</v>
          </cell>
          <cell r="K115">
            <v>70207.070999999996</v>
          </cell>
          <cell r="X115">
            <v>332285.402</v>
          </cell>
        </row>
        <row r="116">
          <cell r="I116">
            <v>41760</v>
          </cell>
          <cell r="K116">
            <v>70011.070999999996</v>
          </cell>
          <cell r="X116">
            <v>339518.28600000002</v>
          </cell>
        </row>
        <row r="117">
          <cell r="I117">
            <v>41791</v>
          </cell>
          <cell r="K117">
            <v>70372.813999999998</v>
          </cell>
          <cell r="X117">
            <v>343707.527</v>
          </cell>
        </row>
        <row r="118">
          <cell r="I118">
            <v>41821</v>
          </cell>
          <cell r="K118">
            <v>68985.14</v>
          </cell>
          <cell r="X118">
            <v>342890.79699999996</v>
          </cell>
        </row>
        <row r="119">
          <cell r="I119">
            <v>41852</v>
          </cell>
          <cell r="K119">
            <v>68747.64</v>
          </cell>
          <cell r="X119">
            <v>343433.97099999996</v>
          </cell>
        </row>
        <row r="120">
          <cell r="I120">
            <v>41883</v>
          </cell>
          <cell r="K120">
            <v>69964.842999999993</v>
          </cell>
          <cell r="X120">
            <v>346250.625</v>
          </cell>
        </row>
        <row r="121">
          <cell r="I121">
            <v>41913</v>
          </cell>
          <cell r="K121">
            <v>70261.953999999998</v>
          </cell>
          <cell r="X121">
            <v>352487.625</v>
          </cell>
        </row>
        <row r="122">
          <cell r="I122">
            <v>41944</v>
          </cell>
          <cell r="K122">
            <v>68963.692999999999</v>
          </cell>
          <cell r="X122">
            <v>357378.72399999999</v>
          </cell>
        </row>
        <row r="123">
          <cell r="I123">
            <v>41974</v>
          </cell>
          <cell r="K123">
            <v>68845.692999999999</v>
          </cell>
          <cell r="X123">
            <v>366970.37800000003</v>
          </cell>
        </row>
        <row r="124">
          <cell r="I124">
            <v>42005</v>
          </cell>
          <cell r="K124">
            <v>65982.21100000001</v>
          </cell>
          <cell r="X124">
            <v>376157.886</v>
          </cell>
        </row>
        <row r="125">
          <cell r="I125">
            <v>42036</v>
          </cell>
          <cell r="K125">
            <v>63400.008000000002</v>
          </cell>
          <cell r="X125">
            <v>381427.63600000006</v>
          </cell>
        </row>
        <row r="126">
          <cell r="I126">
            <v>42064</v>
          </cell>
          <cell r="K126">
            <v>63637.211000000003</v>
          </cell>
          <cell r="X126">
            <v>385533.89400000003</v>
          </cell>
        </row>
        <row r="127">
          <cell r="I127">
            <v>42095</v>
          </cell>
          <cell r="K127">
            <v>62734.711000000003</v>
          </cell>
          <cell r="X127">
            <v>390043.39400000009</v>
          </cell>
        </row>
        <row r="128">
          <cell r="I128">
            <v>42125</v>
          </cell>
          <cell r="K128">
            <v>63444.711000000003</v>
          </cell>
          <cell r="X128">
            <v>389981.6050000001</v>
          </cell>
        </row>
        <row r="129">
          <cell r="I129">
            <v>42156</v>
          </cell>
          <cell r="K129">
            <v>62441.765000000007</v>
          </cell>
          <cell r="X129">
            <v>397711.86200000008</v>
          </cell>
        </row>
        <row r="130">
          <cell r="I130">
            <v>42186</v>
          </cell>
          <cell r="K130">
            <v>60469.439000000006</v>
          </cell>
          <cell r="X130">
            <v>406293.86700000003</v>
          </cell>
        </row>
        <row r="131">
          <cell r="I131">
            <v>42217</v>
          </cell>
          <cell r="K131">
            <v>60189.837</v>
          </cell>
          <cell r="X131">
            <v>414463.87600000005</v>
          </cell>
        </row>
        <row r="132">
          <cell r="I132">
            <v>42248</v>
          </cell>
          <cell r="K132">
            <v>58256.235000000001</v>
          </cell>
          <cell r="X132">
            <v>418430.62800000003</v>
          </cell>
        </row>
        <row r="133">
          <cell r="I133">
            <v>42278</v>
          </cell>
          <cell r="K133">
            <v>57509.331000000006</v>
          </cell>
          <cell r="X133">
            <v>423019.62699999998</v>
          </cell>
        </row>
        <row r="134">
          <cell r="I134">
            <v>42309</v>
          </cell>
          <cell r="K134">
            <v>57671.592000000004</v>
          </cell>
          <cell r="X134">
            <v>425066.58899999992</v>
          </cell>
        </row>
        <row r="135">
          <cell r="I135">
            <v>42339</v>
          </cell>
          <cell r="K135">
            <v>58121.592000000004</v>
          </cell>
          <cell r="X135">
            <v>420396.33999999997</v>
          </cell>
        </row>
        <row r="136">
          <cell r="I136">
            <v>42370</v>
          </cell>
          <cell r="K136">
            <v>58820.592000000004</v>
          </cell>
          <cell r="X136">
            <v>422553.83699999994</v>
          </cell>
        </row>
        <row r="137">
          <cell r="I137">
            <v>42401</v>
          </cell>
          <cell r="K137">
            <v>59630.168999999994</v>
          </cell>
          <cell r="X137">
            <v>429877.58799999993</v>
          </cell>
        </row>
        <row r="138">
          <cell r="I138">
            <v>42430</v>
          </cell>
          <cell r="K138">
            <v>59266.023000000001</v>
          </cell>
          <cell r="X138">
            <v>428918.34100000001</v>
          </cell>
        </row>
        <row r="139">
          <cell r="I139">
            <v>42461</v>
          </cell>
          <cell r="K139">
            <v>58627.381999999998</v>
          </cell>
          <cell r="X139">
            <v>430297.83999999997</v>
          </cell>
        </row>
        <row r="140">
          <cell r="I140">
            <v>42491</v>
          </cell>
          <cell r="K140">
            <v>57267.381999999998</v>
          </cell>
          <cell r="X140">
            <v>429050.99400000001</v>
          </cell>
        </row>
        <row r="141">
          <cell r="I141">
            <v>42522</v>
          </cell>
          <cell r="K141">
            <v>56491.584999999999</v>
          </cell>
          <cell r="X141">
            <v>426203.99900000001</v>
          </cell>
        </row>
        <row r="142">
          <cell r="I142">
            <v>42552</v>
          </cell>
          <cell r="K142">
            <v>56525.584999999999</v>
          </cell>
          <cell r="X142">
            <v>417420.88299999997</v>
          </cell>
        </row>
        <row r="143">
          <cell r="I143">
            <v>42583</v>
          </cell>
          <cell r="K143">
            <v>55953.186999999998</v>
          </cell>
          <cell r="X143">
            <v>414129.62999999995</v>
          </cell>
        </row>
        <row r="144">
          <cell r="I144">
            <v>42614</v>
          </cell>
          <cell r="K144">
            <v>55626.723000000005</v>
          </cell>
          <cell r="X144">
            <v>412554.62899999996</v>
          </cell>
        </row>
        <row r="145">
          <cell r="I145">
            <v>42644</v>
          </cell>
          <cell r="K145">
            <v>54240.516000000003</v>
          </cell>
          <cell r="X145">
            <v>410831.32899999997</v>
          </cell>
        </row>
        <row r="146">
          <cell r="I146">
            <v>42675</v>
          </cell>
          <cell r="K146">
            <v>53579.516000000003</v>
          </cell>
          <cell r="X146">
            <v>411403.02899999998</v>
          </cell>
        </row>
        <row r="147">
          <cell r="I147">
            <v>42705</v>
          </cell>
          <cell r="K147">
            <v>51325.662000000004</v>
          </cell>
          <cell r="X147">
            <v>418834.76399999997</v>
          </cell>
        </row>
        <row r="148">
          <cell r="I148">
            <v>42736</v>
          </cell>
          <cell r="K148">
            <v>51268.198000000004</v>
          </cell>
          <cell r="X148">
            <v>417149.321</v>
          </cell>
        </row>
        <row r="149">
          <cell r="I149">
            <v>42767</v>
          </cell>
          <cell r="K149">
            <v>50697.824000000001</v>
          </cell>
          <cell r="X149">
            <v>407491.29800000001</v>
          </cell>
        </row>
        <row r="150">
          <cell r="I150">
            <v>42795</v>
          </cell>
          <cell r="K150">
            <v>50849.222000000002</v>
          </cell>
          <cell r="X150">
            <v>404705.20399999997</v>
          </cell>
        </row>
        <row r="151">
          <cell r="I151">
            <v>42826</v>
          </cell>
          <cell r="K151">
            <v>51749.694000000003</v>
          </cell>
          <cell r="X151">
            <v>405341.20299999998</v>
          </cell>
        </row>
        <row r="152">
          <cell r="I152">
            <v>42856</v>
          </cell>
          <cell r="K152">
            <v>49405.694000000003</v>
          </cell>
          <cell r="X152">
            <v>408510.95399999997</v>
          </cell>
        </row>
        <row r="153">
          <cell r="I153">
            <v>42887</v>
          </cell>
          <cell r="K153">
            <v>50221.291000000005</v>
          </cell>
          <cell r="X153">
            <v>407537.451</v>
          </cell>
          <cell r="Z153">
            <v>454675</v>
          </cell>
        </row>
        <row r="154">
          <cell r="I154">
            <v>42917</v>
          </cell>
          <cell r="K154">
            <v>52190.540000000008</v>
          </cell>
          <cell r="X154">
            <v>409252.30999999994</v>
          </cell>
        </row>
        <row r="155">
          <cell r="I155">
            <v>42948</v>
          </cell>
          <cell r="K155">
            <v>54509.992000000006</v>
          </cell>
          <cell r="X155">
            <v>409640.02899999998</v>
          </cell>
        </row>
        <row r="156">
          <cell r="I156">
            <v>42979</v>
          </cell>
          <cell r="K156">
            <v>55039.455999999998</v>
          </cell>
          <cell r="X156">
            <v>411435.02899999998</v>
          </cell>
        </row>
        <row r="157">
          <cell r="I157">
            <v>43009</v>
          </cell>
          <cell r="K157">
            <v>55274.61</v>
          </cell>
          <cell r="X157">
            <v>412555.86399999994</v>
          </cell>
        </row>
        <row r="158">
          <cell r="I158">
            <v>43040</v>
          </cell>
          <cell r="K158">
            <v>56556.61</v>
          </cell>
          <cell r="X158">
            <v>414229.62300000002</v>
          </cell>
        </row>
        <row r="159">
          <cell r="I159">
            <v>43070</v>
          </cell>
          <cell r="K159">
            <v>57616.415000000008</v>
          </cell>
          <cell r="X159">
            <v>409307.91100000002</v>
          </cell>
        </row>
        <row r="160">
          <cell r="I160">
            <v>43101</v>
          </cell>
          <cell r="K160">
            <v>56868.879000000001</v>
          </cell>
          <cell r="X160">
            <v>412928.94700000004</v>
          </cell>
        </row>
        <row r="161">
          <cell r="I161">
            <v>43132</v>
          </cell>
          <cell r="K161">
            <v>57200.879000000008</v>
          </cell>
          <cell r="X161">
            <v>418546.93700000003</v>
          </cell>
        </row>
        <row r="162">
          <cell r="I162">
            <v>43160</v>
          </cell>
          <cell r="K162">
            <v>57144.53</v>
          </cell>
          <cell r="X162">
            <v>424107.77800000005</v>
          </cell>
        </row>
        <row r="163">
          <cell r="I163">
            <v>43191</v>
          </cell>
          <cell r="K163">
            <v>55040.307999999997</v>
          </cell>
          <cell r="X163">
            <v>426022.50099999999</v>
          </cell>
        </row>
        <row r="164">
          <cell r="I164">
            <v>43221</v>
          </cell>
          <cell r="K164">
            <v>56208.705999999998</v>
          </cell>
          <cell r="X164">
            <v>433596.70600000001</v>
          </cell>
        </row>
        <row r="165">
          <cell r="I165">
            <v>43252</v>
          </cell>
          <cell r="K165">
            <v>54766.506999999998</v>
          </cell>
          <cell r="X165">
            <v>442536.15399999998</v>
          </cell>
          <cell r="Z165">
            <v>495962</v>
          </cell>
        </row>
        <row r="166">
          <cell r="I166">
            <v>43282</v>
          </cell>
          <cell r="K166">
            <v>55416.338000000003</v>
          </cell>
          <cell r="X166">
            <v>458738.88699999999</v>
          </cell>
        </row>
        <row r="167">
          <cell r="I167">
            <v>43313</v>
          </cell>
          <cell r="K167">
            <v>54896.886000000006</v>
          </cell>
          <cell r="X167">
            <v>459582.14900000003</v>
          </cell>
        </row>
        <row r="168">
          <cell r="I168">
            <v>43344</v>
          </cell>
          <cell r="K168">
            <v>56097.282000000007</v>
          </cell>
          <cell r="X168">
            <v>472909.61300000001</v>
          </cell>
        </row>
        <row r="169">
          <cell r="I169">
            <v>43374</v>
          </cell>
          <cell r="K169">
            <v>55757.526000000005</v>
          </cell>
          <cell r="X169">
            <v>486899.32299999997</v>
          </cell>
        </row>
        <row r="170">
          <cell r="I170">
            <v>43405</v>
          </cell>
          <cell r="K170">
            <v>54330.924000000006</v>
          </cell>
          <cell r="X170">
            <v>494075.71199999994</v>
          </cell>
        </row>
        <row r="171">
          <cell r="I171">
            <v>43435</v>
          </cell>
          <cell r="K171">
            <v>54424.371000000006</v>
          </cell>
          <cell r="X171">
            <v>508260.18700000003</v>
          </cell>
        </row>
        <row r="172">
          <cell r="I172">
            <v>43466</v>
          </cell>
        </row>
        <row r="173">
          <cell r="I173">
            <v>43497</v>
          </cell>
        </row>
        <row r="174">
          <cell r="I174">
            <v>43525</v>
          </cell>
        </row>
        <row r="175">
          <cell r="I175">
            <v>43556</v>
          </cell>
        </row>
        <row r="176">
          <cell r="I176">
            <v>43586</v>
          </cell>
        </row>
        <row r="177">
          <cell r="I177">
            <v>43617</v>
          </cell>
          <cell r="K177">
            <v>56047.53341552637</v>
          </cell>
          <cell r="X177">
            <v>540813.23949896463</v>
          </cell>
        </row>
        <row r="178">
          <cell r="I178">
            <v>43983</v>
          </cell>
          <cell r="K178">
            <v>57177.760580631606</v>
          </cell>
          <cell r="X178">
            <v>575633.18253006449</v>
          </cell>
        </row>
        <row r="179">
          <cell r="I179">
            <v>44348</v>
          </cell>
          <cell r="K179">
            <v>58761.817839672221</v>
          </cell>
          <cell r="X179">
            <v>574709.89065737359</v>
          </cell>
        </row>
        <row r="180">
          <cell r="I180">
            <v>44713</v>
          </cell>
          <cell r="K180">
            <v>61296.066209736375</v>
          </cell>
          <cell r="X180">
            <v>616772.53759058891</v>
          </cell>
        </row>
        <row r="181">
          <cell r="I181">
            <v>45078</v>
          </cell>
          <cell r="K181">
            <v>63673.768364333002</v>
          </cell>
          <cell r="X181">
            <v>656730.99367376545</v>
          </cell>
        </row>
        <row r="182">
          <cell r="I182">
            <v>45444</v>
          </cell>
          <cell r="K182">
            <v>66154.981402481135</v>
          </cell>
          <cell r="X182">
            <v>695835.598772711</v>
          </cell>
        </row>
        <row r="183">
          <cell r="I183">
            <v>45809</v>
          </cell>
          <cell r="K183">
            <v>68711.689369495944</v>
          </cell>
          <cell r="X183">
            <v>736424.80289735086</v>
          </cell>
        </row>
        <row r="184">
          <cell r="I184">
            <v>46174</v>
          </cell>
          <cell r="K184">
            <v>71628.917461082921</v>
          </cell>
          <cell r="X184">
            <v>785130.29179353744</v>
          </cell>
        </row>
        <row r="185">
          <cell r="I185">
            <v>46539</v>
          </cell>
          <cell r="K185">
            <v>74875.134437389584</v>
          </cell>
          <cell r="X185">
            <v>841431.70398798096</v>
          </cell>
        </row>
        <row r="186">
          <cell r="I186">
            <v>46905</v>
          </cell>
          <cell r="K186">
            <v>78248.483168923995</v>
          </cell>
          <cell r="X186">
            <v>900898.2574806317</v>
          </cell>
        </row>
        <row r="187">
          <cell r="I187">
            <v>47270</v>
          </cell>
          <cell r="K187">
            <v>81591.676826065202</v>
          </cell>
          <cell r="X187">
            <v>959479.3128642746</v>
          </cell>
        </row>
        <row r="188">
          <cell r="I188">
            <v>47635</v>
          </cell>
          <cell r="K188">
            <v>84889.916803944041</v>
          </cell>
          <cell r="X188">
            <v>1016837.9309540754</v>
          </cell>
        </row>
        <row r="189">
          <cell r="I189">
            <v>48000</v>
          </cell>
          <cell r="K189">
            <v>88253.702855782903</v>
          </cell>
          <cell r="X189">
            <v>1075594.2513986623</v>
          </cell>
        </row>
        <row r="190">
          <cell r="I190">
            <v>48366</v>
          </cell>
          <cell r="K190">
            <v>91736.483556090476</v>
          </cell>
          <cell r="X190">
            <v>1136972.5291312018</v>
          </cell>
        </row>
        <row r="191">
          <cell r="I191">
            <v>48731</v>
          </cell>
          <cell r="K191">
            <v>95323.233477042872</v>
          </cell>
          <cell r="X191">
            <v>1200534.0656588753</v>
          </cell>
        </row>
        <row r="192">
          <cell r="I192">
            <v>49096</v>
          </cell>
          <cell r="K192">
            <v>99164.493574017091</v>
          </cell>
          <cell r="X192">
            <v>1275993.3178578552</v>
          </cell>
        </row>
        <row r="193">
          <cell r="I193">
            <v>49461</v>
          </cell>
          <cell r="K193">
            <v>103109.82112408966</v>
          </cell>
          <cell r="X193">
            <v>1347774.3951875914</v>
          </cell>
        </row>
        <row r="194">
          <cell r="I194">
            <v>49827</v>
          </cell>
          <cell r="K194">
            <v>107094.58359208201</v>
          </cell>
          <cell r="X194">
            <v>1420283.5288943572</v>
          </cell>
        </row>
        <row r="195">
          <cell r="I195">
            <v>50192</v>
          </cell>
          <cell r="K195">
            <v>111170.29980526598</v>
          </cell>
          <cell r="X195">
            <v>1494786.7845323847</v>
          </cell>
        </row>
        <row r="196">
          <cell r="I196">
            <v>50557</v>
          </cell>
          <cell r="K196">
            <v>115347.07292707007</v>
          </cell>
          <cell r="X196">
            <v>1571586.1202928752</v>
          </cell>
        </row>
        <row r="197">
          <cell r="I197">
            <v>50922</v>
          </cell>
          <cell r="K197">
            <v>119641.36595890862</v>
          </cell>
          <cell r="X197">
            <v>1651144.1159739885</v>
          </cell>
        </row>
        <row r="198">
          <cell r="I198">
            <v>51288</v>
          </cell>
          <cell r="K198">
            <v>124055.94039692602</v>
          </cell>
          <cell r="X198">
            <v>1735383.5445704935</v>
          </cell>
        </row>
        <row r="199">
          <cell r="I199">
            <v>51653</v>
          </cell>
          <cell r="K199">
            <v>128568.57698507495</v>
          </cell>
          <cell r="X199">
            <v>1822206.9047705331</v>
          </cell>
        </row>
        <row r="200">
          <cell r="I200">
            <v>52018</v>
          </cell>
          <cell r="K200">
            <v>133204.58029868553</v>
          </cell>
          <cell r="X200">
            <v>1912073.7374642766</v>
          </cell>
        </row>
        <row r="201">
          <cell r="I201">
            <v>52383</v>
          </cell>
          <cell r="K201">
            <v>137953.17655340288</v>
          </cell>
          <cell r="X201">
            <v>2004722.1321033626</v>
          </cell>
        </row>
        <row r="202">
          <cell r="I202">
            <v>52749</v>
          </cell>
          <cell r="K202">
            <v>142842.7826861995</v>
          </cell>
          <cell r="X202">
            <v>2100859.7539206855</v>
          </cell>
        </row>
        <row r="203">
          <cell r="I203">
            <v>53114</v>
          </cell>
          <cell r="K203">
            <v>147860.85591783773</v>
          </cell>
          <cell r="X203">
            <v>2201577.7515453734</v>
          </cell>
        </row>
        <row r="204">
          <cell r="I204">
            <v>53479</v>
          </cell>
          <cell r="K204">
            <v>153096.01196486631</v>
          </cell>
          <cell r="X204">
            <v>2307564.3778071161</v>
          </cell>
        </row>
        <row r="205">
          <cell r="I205">
            <v>53844</v>
          </cell>
          <cell r="K205">
            <v>158468.82503669127</v>
          </cell>
          <cell r="X205">
            <v>2416934.8813269045</v>
          </cell>
        </row>
        <row r="206">
          <cell r="I206">
            <v>54210</v>
          </cell>
          <cell r="K206">
            <v>163980.67522905886</v>
          </cell>
          <cell r="X206">
            <v>2529689.7942484887</v>
          </cell>
        </row>
        <row r="207">
          <cell r="I207">
            <v>54575</v>
          </cell>
          <cell r="K207">
            <v>169632.49436264788</v>
          </cell>
          <cell r="X207">
            <v>2645814.3437678106</v>
          </cell>
        </row>
        <row r="208">
          <cell r="I208">
            <v>54940</v>
          </cell>
          <cell r="K208">
            <v>175424.59951995566</v>
          </cell>
          <cell r="X208">
            <v>2765278.8805774665</v>
          </cell>
        </row>
        <row r="209">
          <cell r="I209">
            <v>55305</v>
          </cell>
          <cell r="K209">
            <v>181320.86889762428</v>
          </cell>
          <cell r="X209">
            <v>2887218.9605742618</v>
          </cell>
        </row>
        <row r="210">
          <cell r="I210">
            <v>55671</v>
          </cell>
          <cell r="K210">
            <v>187360.76001164989</v>
          </cell>
          <cell r="X210">
            <v>3012509.9366124775</v>
          </cell>
        </row>
        <row r="211">
          <cell r="I211">
            <v>56036</v>
          </cell>
          <cell r="K211">
            <v>193547.43223140721</v>
          </cell>
          <cell r="X211">
            <v>3141233.6289647566</v>
          </cell>
        </row>
        <row r="212">
          <cell r="I212">
            <v>56401</v>
          </cell>
          <cell r="K212">
            <v>199883.0854896692</v>
          </cell>
          <cell r="X212">
            <v>3273426.3775525214</v>
          </cell>
        </row>
        <row r="213">
          <cell r="I213">
            <v>56766</v>
          </cell>
          <cell r="K213">
            <v>206369.88556497975</v>
          </cell>
          <cell r="X213">
            <v>3408040.4168884754</v>
          </cell>
        </row>
        <row r="214">
          <cell r="I214">
            <v>57132</v>
          </cell>
          <cell r="K214">
            <v>212964.64878647047</v>
          </cell>
          <cell r="X214">
            <v>3545253.6906317268</v>
          </cell>
        </row>
        <row r="215">
          <cell r="I215">
            <v>57497</v>
          </cell>
          <cell r="K215">
            <v>219747.76159480552</v>
          </cell>
          <cell r="X215">
            <v>3686983.5574025223</v>
          </cell>
        </row>
        <row r="216">
          <cell r="I216">
            <v>57862</v>
          </cell>
          <cell r="K216">
            <v>226688.67651732775</v>
          </cell>
          <cell r="X216">
            <v>3832537.6126055121</v>
          </cell>
        </row>
        <row r="217">
          <cell r="I217">
            <v>58227</v>
          </cell>
          <cell r="K217">
            <v>233783.17061419337</v>
          </cell>
          <cell r="X217">
            <v>3981859.4427295774</v>
          </cell>
        </row>
        <row r="218">
          <cell r="I218">
            <v>58593</v>
          </cell>
          <cell r="K218">
            <v>241032.57973254431</v>
          </cell>
          <cell r="X218">
            <v>4135018.218253566</v>
          </cell>
        </row>
        <row r="219">
          <cell r="I219">
            <v>58958</v>
          </cell>
          <cell r="K219">
            <v>248386.90212868765</v>
          </cell>
          <cell r="X219">
            <v>4290622.5593352364</v>
          </cell>
        </row>
        <row r="220">
          <cell r="I220">
            <v>59323</v>
          </cell>
          <cell r="K220">
            <v>255893.52114222292</v>
          </cell>
          <cell r="X220">
            <v>4449764.3838149225</v>
          </cell>
        </row>
        <row r="221">
          <cell r="I221">
            <v>59688</v>
          </cell>
          <cell r="K221">
            <v>263553.44548525749</v>
          </cell>
          <cell r="X221">
            <v>4612469.1377957379</v>
          </cell>
        </row>
        <row r="222">
          <cell r="I222">
            <v>60054</v>
          </cell>
          <cell r="K222">
            <v>271367.84651930677</v>
          </cell>
          <cell r="X222">
            <v>4778765.967938615</v>
          </cell>
        </row>
        <row r="223">
          <cell r="I223">
            <v>60419</v>
          </cell>
          <cell r="K223">
            <v>279435.28553317179</v>
          </cell>
          <cell r="X223">
            <v>4950984.0529771112</v>
          </cell>
        </row>
      </sheetData>
      <sheetData sheetId="13" refreshError="1"/>
      <sheetData sheetId="14">
        <row r="19">
          <cell r="M19" t="str">
            <v>Bass Strait</v>
          </cell>
          <cell r="AB19" t="str">
            <v>Full Outward</v>
          </cell>
          <cell r="AC19" t="str">
            <v>Excl Bass Strait</v>
          </cell>
        </row>
        <row r="20">
          <cell r="M20" t="str">
            <v>Inbound</v>
          </cell>
          <cell r="AB20" t="str">
            <v>Tasmania</v>
          </cell>
          <cell r="AC20" t="str">
            <v>Full Outward</v>
          </cell>
          <cell r="AD20" t="str">
            <v>Full Inward</v>
          </cell>
        </row>
        <row r="21">
          <cell r="M21">
            <v>0.28711363248484068</v>
          </cell>
          <cell r="Y21">
            <v>38869</v>
          </cell>
          <cell r="AB21">
            <v>7.1566004779163089E-3</v>
          </cell>
          <cell r="AC21">
            <v>5.6975075612294326E-2</v>
          </cell>
          <cell r="AD21">
            <v>4.0033848455686256E-2</v>
          </cell>
          <cell r="AN21">
            <v>38869</v>
          </cell>
          <cell r="AQ21">
            <v>3365</v>
          </cell>
          <cell r="BC21">
            <v>38869</v>
          </cell>
          <cell r="BF21">
            <v>3065</v>
          </cell>
        </row>
        <row r="22">
          <cell r="M22">
            <v>0.29326656718120764</v>
          </cell>
          <cell r="Y22">
            <v>38899</v>
          </cell>
          <cell r="AB22">
            <v>6.8723410428571056E-3</v>
          </cell>
          <cell r="AC22">
            <v>5.7323125737626358E-2</v>
          </cell>
          <cell r="AD22">
            <v>3.9858757775085692E-2</v>
          </cell>
          <cell r="AN22">
            <v>38899</v>
          </cell>
          <cell r="AQ22">
            <v>3489</v>
          </cell>
          <cell r="BC22">
            <v>38899</v>
          </cell>
          <cell r="BF22">
            <v>3016</v>
          </cell>
        </row>
        <row r="23">
          <cell r="M23">
            <v>0.29096895044425258</v>
          </cell>
          <cell r="Y23">
            <v>38930</v>
          </cell>
          <cell r="AB23">
            <v>6.8033927210533621E-3</v>
          </cell>
          <cell r="AC23">
            <v>5.7174916543904636E-2</v>
          </cell>
          <cell r="AD23">
            <v>4.0389416880374951E-2</v>
          </cell>
          <cell r="AN23">
            <v>38930</v>
          </cell>
          <cell r="AQ23">
            <v>3555</v>
          </cell>
          <cell r="BC23">
            <v>38930</v>
          </cell>
          <cell r="BF23">
            <v>3014</v>
          </cell>
        </row>
        <row r="24">
          <cell r="M24">
            <v>0.29481797362106282</v>
          </cell>
          <cell r="Y24">
            <v>38961</v>
          </cell>
          <cell r="AB24">
            <v>6.6240624076177963E-3</v>
          </cell>
          <cell r="AC24">
            <v>5.6458403671873533E-2</v>
          </cell>
          <cell r="AD24">
            <v>4.0139407979463686E-2</v>
          </cell>
          <cell r="AN24">
            <v>38961</v>
          </cell>
          <cell r="AQ24">
            <v>3666</v>
          </cell>
          <cell r="BC24">
            <v>38961</v>
          </cell>
          <cell r="BF24">
            <v>3034</v>
          </cell>
        </row>
        <row r="25">
          <cell r="M25">
            <v>0.2932234573056558</v>
          </cell>
          <cell r="Y25">
            <v>38991</v>
          </cell>
          <cell r="AB25">
            <v>6.76470706392188E-3</v>
          </cell>
          <cell r="AC25">
            <v>5.6727282887933585E-2</v>
          </cell>
          <cell r="AD25">
            <v>4.0636143211750179E-2</v>
          </cell>
          <cell r="AN25">
            <v>38991</v>
          </cell>
          <cell r="AQ25">
            <v>3604</v>
          </cell>
          <cell r="BC25">
            <v>38991</v>
          </cell>
          <cell r="BF25">
            <v>3059</v>
          </cell>
        </row>
        <row r="26">
          <cell r="M26">
            <v>0.29574749093781588</v>
          </cell>
          <cell r="Y26">
            <v>39022</v>
          </cell>
          <cell r="AB26">
            <v>6.7491466204206542E-3</v>
          </cell>
          <cell r="AC26">
            <v>5.944404433230073E-2</v>
          </cell>
          <cell r="AD26">
            <v>4.1717098909450613E-2</v>
          </cell>
          <cell r="AN26">
            <v>39022</v>
          </cell>
          <cell r="AQ26">
            <v>3699</v>
          </cell>
          <cell r="BC26">
            <v>39022</v>
          </cell>
          <cell r="BF26">
            <v>3106</v>
          </cell>
        </row>
        <row r="27">
          <cell r="M27">
            <v>0.30055662487531537</v>
          </cell>
          <cell r="Y27">
            <v>39052</v>
          </cell>
          <cell r="AB27">
            <v>6.698407819302375E-3</v>
          </cell>
          <cell r="AC27">
            <v>6.0557883745874952E-2</v>
          </cell>
          <cell r="AD27">
            <v>4.2970105051835891E-2</v>
          </cell>
          <cell r="AN27">
            <v>39052</v>
          </cell>
          <cell r="AQ27">
            <v>4054</v>
          </cell>
          <cell r="BC27">
            <v>39052</v>
          </cell>
          <cell r="BF27">
            <v>3196</v>
          </cell>
        </row>
        <row r="28">
          <cell r="M28">
            <v>0.30715702229232655</v>
          </cell>
          <cell r="Y28">
            <v>39083</v>
          </cell>
          <cell r="AB28">
            <v>6.958037445133315E-3</v>
          </cell>
          <cell r="AC28">
            <v>6.2851261252945281E-2</v>
          </cell>
          <cell r="AD28">
            <v>4.4872667166508035E-2</v>
          </cell>
          <cell r="AN28">
            <v>39083</v>
          </cell>
          <cell r="AQ28">
            <v>4045</v>
          </cell>
          <cell r="BC28">
            <v>39083</v>
          </cell>
          <cell r="BF28">
            <v>3116</v>
          </cell>
        </row>
        <row r="29">
          <cell r="M29">
            <v>0.31091304288967148</v>
          </cell>
          <cell r="Y29">
            <v>39114</v>
          </cell>
          <cell r="AB29">
            <v>7.2806458222427137E-3</v>
          </cell>
          <cell r="AC29">
            <v>6.2731284373389679E-2</v>
          </cell>
          <cell r="AD29">
            <v>4.5903264030587504E-2</v>
          </cell>
          <cell r="AN29">
            <v>39114</v>
          </cell>
          <cell r="AQ29">
            <v>3978</v>
          </cell>
          <cell r="BC29">
            <v>39114</v>
          </cell>
          <cell r="BF29">
            <v>2986</v>
          </cell>
        </row>
        <row r="30">
          <cell r="M30">
            <v>0.31435285654145456</v>
          </cell>
          <cell r="Y30">
            <v>39142</v>
          </cell>
          <cell r="AB30">
            <v>7.5595741651709744E-3</v>
          </cell>
          <cell r="AC30">
            <v>6.2723180441704482E-2</v>
          </cell>
          <cell r="AD30">
            <v>4.6460361233888116E-2</v>
          </cell>
          <cell r="AN30">
            <v>39142</v>
          </cell>
          <cell r="AQ30">
            <v>5010</v>
          </cell>
          <cell r="BC30">
            <v>39142</v>
          </cell>
          <cell r="BF30">
            <v>3635</v>
          </cell>
        </row>
        <row r="31">
          <cell r="M31">
            <v>0.3154992382941697</v>
          </cell>
          <cell r="Y31">
            <v>39173</v>
          </cell>
          <cell r="AB31">
            <v>7.6209016670378072E-3</v>
          </cell>
          <cell r="AC31">
            <v>6.2953295898307712E-2</v>
          </cell>
          <cell r="AD31">
            <v>4.6486384110773361E-2</v>
          </cell>
          <cell r="AN31">
            <v>39173</v>
          </cell>
          <cell r="AQ31">
            <v>4753</v>
          </cell>
          <cell r="BC31">
            <v>39173</v>
          </cell>
          <cell r="BF31">
            <v>3053</v>
          </cell>
        </row>
        <row r="32">
          <cell r="M32">
            <v>0.31385911840664493</v>
          </cell>
          <cell r="Y32">
            <v>39203</v>
          </cell>
          <cell r="AB32">
            <v>7.4269345277480775E-3</v>
          </cell>
          <cell r="AC32">
            <v>6.2190849199513558E-2</v>
          </cell>
          <cell r="AD32">
            <v>4.8120833881720775E-2</v>
          </cell>
          <cell r="AN32">
            <v>39203</v>
          </cell>
          <cell r="AQ32">
            <v>4488</v>
          </cell>
          <cell r="BC32">
            <v>39203</v>
          </cell>
          <cell r="BF32">
            <v>2635</v>
          </cell>
        </row>
        <row r="33">
          <cell r="M33">
            <v>0.30923513789663604</v>
          </cell>
          <cell r="Y33">
            <v>39234</v>
          </cell>
          <cell r="AB33">
            <v>7.4172247300570947E-3</v>
          </cell>
          <cell r="AC33">
            <v>6.2194493292502359E-2</v>
          </cell>
          <cell r="AD33">
            <v>4.9812957403835276E-2</v>
          </cell>
          <cell r="AN33">
            <v>39234</v>
          </cell>
          <cell r="AQ33">
            <v>4292</v>
          </cell>
          <cell r="BC33">
            <v>39234</v>
          </cell>
          <cell r="BF33">
            <v>2649</v>
          </cell>
        </row>
        <row r="34">
          <cell r="M34">
            <v>0.30442825833248399</v>
          </cell>
          <cell r="Y34">
            <v>39264</v>
          </cell>
          <cell r="AB34">
            <v>7.374589351632042E-3</v>
          </cell>
          <cell r="AC34">
            <v>6.1670895837707962E-2</v>
          </cell>
          <cell r="AD34">
            <v>5.1381600244558956E-2</v>
          </cell>
          <cell r="AN34">
            <v>39264</v>
          </cell>
          <cell r="AQ34">
            <v>4167</v>
          </cell>
          <cell r="BC34">
            <v>39264</v>
          </cell>
          <cell r="BF34">
            <v>2833</v>
          </cell>
        </row>
        <row r="35">
          <cell r="M35">
            <v>0.30760538388245506</v>
          </cell>
          <cell r="Y35">
            <v>39295</v>
          </cell>
          <cell r="AB35">
            <v>7.2310276703769728E-3</v>
          </cell>
          <cell r="AC35">
            <v>6.0773103782263548E-2</v>
          </cell>
          <cell r="AD35">
            <v>5.0856574741004378E-2</v>
          </cell>
          <cell r="AN35">
            <v>39295</v>
          </cell>
          <cell r="AQ35">
            <v>4221</v>
          </cell>
          <cell r="BC35">
            <v>39295</v>
          </cell>
          <cell r="BF35">
            <v>3039</v>
          </cell>
        </row>
        <row r="36">
          <cell r="M36">
            <v>0.31611902322427193</v>
          </cell>
          <cell r="Y36">
            <v>39326</v>
          </cell>
          <cell r="AB36">
            <v>6.9762570566199037E-3</v>
          </cell>
          <cell r="AC36">
            <v>6.1081586332632894E-2</v>
          </cell>
          <cell r="AD36">
            <v>5.1540988628607322E-2</v>
          </cell>
          <cell r="AN36">
            <v>39326</v>
          </cell>
          <cell r="AQ36">
            <v>4153</v>
          </cell>
          <cell r="BC36">
            <v>39326</v>
          </cell>
          <cell r="BF36">
            <v>3364</v>
          </cell>
        </row>
        <row r="37">
          <cell r="M37">
            <v>0.32677158204408219</v>
          </cell>
          <cell r="Y37">
            <v>39356</v>
          </cell>
          <cell r="AB37">
            <v>6.8384335255456639E-3</v>
          </cell>
          <cell r="AC37">
            <v>6.2961152062572107E-2</v>
          </cell>
          <cell r="AD37">
            <v>5.2029507109826297E-2</v>
          </cell>
          <cell r="AN37">
            <v>39356</v>
          </cell>
          <cell r="AQ37">
            <v>4087</v>
          </cell>
          <cell r="BC37">
            <v>39356</v>
          </cell>
          <cell r="BF37">
            <v>3539</v>
          </cell>
        </row>
        <row r="38">
          <cell r="M38">
            <v>0.33835471577107468</v>
          </cell>
          <cell r="Y38">
            <v>39387</v>
          </cell>
          <cell r="AB38">
            <v>6.7159290199152455E-3</v>
          </cell>
          <cell r="AC38">
            <v>6.2462408328224236E-2</v>
          </cell>
          <cell r="AD38">
            <v>5.2457482073874087E-2</v>
          </cell>
          <cell r="AN38">
            <v>39387</v>
          </cell>
          <cell r="AQ38">
            <v>3835</v>
          </cell>
          <cell r="BC38">
            <v>39387</v>
          </cell>
          <cell r="BF38">
            <v>3508</v>
          </cell>
        </row>
        <row r="39">
          <cell r="M39">
            <v>0.3477071130967147</v>
          </cell>
          <cell r="Y39">
            <v>39417</v>
          </cell>
          <cell r="AB39">
            <v>6.5926773479364938E-3</v>
          </cell>
          <cell r="AC39">
            <v>6.3689242689628181E-2</v>
          </cell>
          <cell r="AD39">
            <v>5.2299540256142835E-2</v>
          </cell>
          <cell r="AN39">
            <v>39417</v>
          </cell>
          <cell r="AQ39">
            <v>3603</v>
          </cell>
          <cell r="BC39">
            <v>39417</v>
          </cell>
          <cell r="BF39">
            <v>4153</v>
          </cell>
        </row>
        <row r="40">
          <cell r="M40">
            <v>0.34794994756381958</v>
          </cell>
          <cell r="Y40">
            <v>39448</v>
          </cell>
          <cell r="AB40">
            <v>6.4055555460823055E-3</v>
          </cell>
          <cell r="AC40">
            <v>6.3199436803356046E-2</v>
          </cell>
          <cell r="AD40">
            <v>5.2558987629837108E-2</v>
          </cell>
          <cell r="AN40">
            <v>39448</v>
          </cell>
          <cell r="AQ40">
            <v>3936</v>
          </cell>
          <cell r="BC40">
            <v>39448</v>
          </cell>
          <cell r="BF40">
            <v>5119</v>
          </cell>
        </row>
        <row r="41">
          <cell r="M41">
            <v>0.34806852176346892</v>
          </cell>
          <cell r="Y41">
            <v>39479</v>
          </cell>
          <cell r="AB41">
            <v>6.0950291621964716E-3</v>
          </cell>
          <cell r="AC41">
            <v>6.4838003840218122E-2</v>
          </cell>
          <cell r="AD41">
            <v>5.243673283469838E-2</v>
          </cell>
          <cell r="AN41">
            <v>39479</v>
          </cell>
          <cell r="AQ41">
            <v>4473</v>
          </cell>
          <cell r="BC41">
            <v>39479</v>
          </cell>
          <cell r="BF41">
            <v>5602</v>
          </cell>
        </row>
        <row r="42">
          <cell r="M42">
            <v>0.35422568064405024</v>
          </cell>
          <cell r="Y42">
            <v>39508</v>
          </cell>
          <cell r="AB42">
            <v>6.0760557319126619E-3</v>
          </cell>
          <cell r="AC42">
            <v>6.5350657706615967E-2</v>
          </cell>
          <cell r="AD42">
            <v>5.3545211600814935E-2</v>
          </cell>
          <cell r="AN42">
            <v>39508</v>
          </cell>
          <cell r="AQ42">
            <v>4220</v>
          </cell>
          <cell r="BC42">
            <v>39508</v>
          </cell>
          <cell r="BF42">
            <v>6069</v>
          </cell>
        </row>
        <row r="43">
          <cell r="M43">
            <v>0.35752406639269413</v>
          </cell>
          <cell r="Y43">
            <v>39539</v>
          </cell>
          <cell r="AB43">
            <v>6.3710210196590185E-3</v>
          </cell>
          <cell r="AC43">
            <v>6.6336468799456871E-2</v>
          </cell>
          <cell r="AD43">
            <v>5.411110895238002E-2</v>
          </cell>
          <cell r="AN43">
            <v>39539</v>
          </cell>
          <cell r="AQ43">
            <v>4619</v>
          </cell>
          <cell r="BC43">
            <v>39539</v>
          </cell>
          <cell r="BF43">
            <v>6119</v>
          </cell>
        </row>
        <row r="44">
          <cell r="M44">
            <v>0.35896688012365047</v>
          </cell>
          <cell r="Y44">
            <v>39569</v>
          </cell>
          <cell r="AB44">
            <v>6.4771929343637518E-3</v>
          </cell>
          <cell r="AC44">
            <v>6.6925461087104093E-2</v>
          </cell>
          <cell r="AD44">
            <v>5.3146780611554659E-2</v>
          </cell>
          <cell r="AN44">
            <v>39569</v>
          </cell>
          <cell r="AQ44">
            <v>4293</v>
          </cell>
          <cell r="BC44">
            <v>39569</v>
          </cell>
          <cell r="BF44">
            <v>5874</v>
          </cell>
        </row>
        <row r="45">
          <cell r="M45">
            <v>0.36873219531024998</v>
          </cell>
          <cell r="Y45">
            <v>39600</v>
          </cell>
          <cell r="AB45">
            <v>6.6111765261755205E-3</v>
          </cell>
          <cell r="AC45">
            <v>6.7627386829513442E-2</v>
          </cell>
          <cell r="AD45">
            <v>5.2791655067051094E-2</v>
          </cell>
          <cell r="AN45">
            <v>39600</v>
          </cell>
          <cell r="AQ45">
            <v>4320</v>
          </cell>
          <cell r="BC45">
            <v>39600</v>
          </cell>
          <cell r="BF45">
            <v>5768</v>
          </cell>
        </row>
        <row r="46">
          <cell r="M46">
            <v>0.37300544269570901</v>
          </cell>
          <cell r="Y46">
            <v>39630</v>
          </cell>
          <cell r="AB46">
            <v>6.6802924175788387E-3</v>
          </cell>
          <cell r="AC46">
            <v>6.9172167497643822E-2</v>
          </cell>
          <cell r="AD46">
            <v>5.3006222789284373E-2</v>
          </cell>
          <cell r="AN46">
            <v>39630</v>
          </cell>
          <cell r="AQ46">
            <v>4961</v>
          </cell>
          <cell r="BC46">
            <v>39630</v>
          </cell>
          <cell r="BF46">
            <v>6334</v>
          </cell>
        </row>
        <row r="47">
          <cell r="M47">
            <v>0.37284782923340493</v>
          </cell>
          <cell r="Y47">
            <v>39661</v>
          </cell>
          <cell r="AB47">
            <v>6.7632073181232762E-3</v>
          </cell>
          <cell r="AC47">
            <v>7.2816904334036592E-2</v>
          </cell>
          <cell r="AD47">
            <v>5.6079355082004775E-2</v>
          </cell>
          <cell r="AN47">
            <v>39661</v>
          </cell>
          <cell r="AQ47">
            <v>5051</v>
          </cell>
          <cell r="BC47">
            <v>39661</v>
          </cell>
          <cell r="BF47">
            <v>6184</v>
          </cell>
        </row>
        <row r="48">
          <cell r="M48">
            <v>0.35755742759259451</v>
          </cell>
          <cell r="Y48">
            <v>39692</v>
          </cell>
          <cell r="AB48">
            <v>7.0045609929527148E-3</v>
          </cell>
          <cell r="AC48">
            <v>7.450599588082385E-2</v>
          </cell>
          <cell r="AD48">
            <v>5.6861675049640813E-2</v>
          </cell>
          <cell r="AN48">
            <v>39692</v>
          </cell>
          <cell r="AQ48">
            <v>5771</v>
          </cell>
          <cell r="BC48">
            <v>39692</v>
          </cell>
          <cell r="BF48">
            <v>6624</v>
          </cell>
        </row>
        <row r="49">
          <cell r="M49">
            <v>0.34479905665540417</v>
          </cell>
          <cell r="Y49">
            <v>39722</v>
          </cell>
          <cell r="AB49">
            <v>7.1193882082159947E-3</v>
          </cell>
          <cell r="AC49">
            <v>7.5288962456964953E-2</v>
          </cell>
          <cell r="AD49">
            <v>5.8535303189311043E-2</v>
          </cell>
          <cell r="AN49">
            <v>39722</v>
          </cell>
          <cell r="AQ49">
            <v>6163</v>
          </cell>
          <cell r="BC49">
            <v>39722</v>
          </cell>
          <cell r="BF49">
            <v>6868</v>
          </cell>
        </row>
        <row r="50">
          <cell r="M50">
            <v>0.32580242483591126</v>
          </cell>
          <cell r="Y50">
            <v>39753</v>
          </cell>
          <cell r="AB50">
            <v>7.1525608528622527E-3</v>
          </cell>
          <cell r="AC50">
            <v>7.6419673247742306E-2</v>
          </cell>
          <cell r="AD50">
            <v>6.0192844367937925E-2</v>
          </cell>
          <cell r="AN50">
            <v>39753</v>
          </cell>
          <cell r="AQ50">
            <v>6232</v>
          </cell>
          <cell r="BC50">
            <v>39753</v>
          </cell>
          <cell r="BF50">
            <v>7134</v>
          </cell>
        </row>
        <row r="51">
          <cell r="M51">
            <v>0.30925451877997068</v>
          </cell>
          <cell r="Y51">
            <v>39783</v>
          </cell>
          <cell r="AB51">
            <v>7.3022813275455617E-3</v>
          </cell>
          <cell r="AC51">
            <v>7.777380304826928E-2</v>
          </cell>
          <cell r="AD51">
            <v>6.2047780862630478E-2</v>
          </cell>
          <cell r="AN51">
            <v>39783</v>
          </cell>
          <cell r="AQ51">
            <v>6068</v>
          </cell>
          <cell r="BC51">
            <v>39783</v>
          </cell>
          <cell r="BF51">
            <v>6371</v>
          </cell>
        </row>
        <row r="52">
          <cell r="M52">
            <v>0.29964709680530804</v>
          </cell>
          <cell r="Y52">
            <v>39814</v>
          </cell>
          <cell r="AB52">
            <v>7.163384499111883E-3</v>
          </cell>
          <cell r="AC52">
            <v>7.7681353441080458E-2</v>
          </cell>
          <cell r="AD52">
            <v>6.2064478692215097E-2</v>
          </cell>
          <cell r="AN52">
            <v>39814</v>
          </cell>
          <cell r="AQ52">
            <v>5796</v>
          </cell>
          <cell r="BC52">
            <v>39814</v>
          </cell>
          <cell r="BF52">
            <v>5794</v>
          </cell>
        </row>
        <row r="53">
          <cell r="M53">
            <v>0.28831801418175257</v>
          </cell>
          <cell r="Y53">
            <v>39845</v>
          </cell>
          <cell r="AB53">
            <v>7.401849831368176E-3</v>
          </cell>
          <cell r="AC53">
            <v>7.8255658693875255E-2</v>
          </cell>
          <cell r="AD53">
            <v>6.3410915220689729E-2</v>
          </cell>
          <cell r="AN53">
            <v>39845</v>
          </cell>
          <cell r="AQ53">
            <v>5141</v>
          </cell>
          <cell r="BC53">
            <v>39845</v>
          </cell>
          <cell r="BF53">
            <v>5468</v>
          </cell>
        </row>
        <row r="54">
          <cell r="M54">
            <v>0.2728445893724657</v>
          </cell>
          <cell r="Y54">
            <v>39873</v>
          </cell>
          <cell r="AB54">
            <v>7.2162522582587376E-3</v>
          </cell>
          <cell r="AC54">
            <v>7.8258817503504718E-2</v>
          </cell>
          <cell r="AD54">
            <v>6.3141209670310727E-2</v>
          </cell>
          <cell r="AN54">
            <v>39873</v>
          </cell>
          <cell r="AQ54">
            <v>4898</v>
          </cell>
          <cell r="BC54">
            <v>39873</v>
          </cell>
          <cell r="BF54">
            <v>4299</v>
          </cell>
        </row>
        <row r="55">
          <cell r="M55">
            <v>0.26287142362825267</v>
          </cell>
          <cell r="Y55">
            <v>39904</v>
          </cell>
          <cell r="AB55">
            <v>7.0065508616492644E-3</v>
          </cell>
          <cell r="AC55">
            <v>7.9909953525896749E-2</v>
          </cell>
          <cell r="AD55">
            <v>6.3806922519494547E-2</v>
          </cell>
          <cell r="AN55">
            <v>39904</v>
          </cell>
          <cell r="AQ55">
            <v>4827</v>
          </cell>
          <cell r="BC55">
            <v>39904</v>
          </cell>
          <cell r="BF55">
            <v>4416</v>
          </cell>
        </row>
        <row r="56">
          <cell r="M56">
            <v>0.25484836588113313</v>
          </cell>
          <cell r="Y56">
            <v>39934</v>
          </cell>
          <cell r="AB56">
            <v>7.1709594686911824E-3</v>
          </cell>
          <cell r="AC56">
            <v>7.9863436671475246E-2</v>
          </cell>
          <cell r="AD56">
            <v>6.4858600304419228E-2</v>
          </cell>
          <cell r="AN56">
            <v>39934</v>
          </cell>
          <cell r="AQ56">
            <v>4848</v>
          </cell>
          <cell r="BC56">
            <v>39934</v>
          </cell>
          <cell r="BF56">
            <v>4445</v>
          </cell>
        </row>
        <row r="57">
          <cell r="M57">
            <v>0.24254468223709438</v>
          </cell>
          <cell r="Y57">
            <v>39965</v>
          </cell>
          <cell r="AB57">
            <v>7.1028526562452897E-3</v>
          </cell>
          <cell r="AC57">
            <v>8.120470034112709E-2</v>
          </cell>
          <cell r="AD57">
            <v>6.6404595968279329E-2</v>
          </cell>
          <cell r="AN57">
            <v>39965</v>
          </cell>
          <cell r="AQ57">
            <v>4986</v>
          </cell>
          <cell r="BC57">
            <v>39965</v>
          </cell>
          <cell r="BF57">
            <v>4557</v>
          </cell>
        </row>
        <row r="58">
          <cell r="M58">
            <v>0.23339263709133196</v>
          </cell>
          <cell r="Y58">
            <v>39995</v>
          </cell>
          <cell r="AB58">
            <v>7.432591762180381E-3</v>
          </cell>
          <cell r="AC58">
            <v>8.0893114268231633E-2</v>
          </cell>
          <cell r="AD58">
            <v>6.6907623802998598E-2</v>
          </cell>
          <cell r="AN58">
            <v>39995</v>
          </cell>
          <cell r="AQ58">
            <v>4735</v>
          </cell>
          <cell r="BC58">
            <v>39995</v>
          </cell>
          <cell r="BF58">
            <v>4219</v>
          </cell>
        </row>
        <row r="59">
          <cell r="M59">
            <v>0.21642384035647075</v>
          </cell>
          <cell r="Y59">
            <v>40026</v>
          </cell>
          <cell r="AB59">
            <v>7.1712385603796723E-3</v>
          </cell>
          <cell r="AC59">
            <v>7.9565794857241176E-2</v>
          </cell>
          <cell r="AD59">
            <v>6.5270026497769529E-2</v>
          </cell>
          <cell r="AN59">
            <v>40026</v>
          </cell>
          <cell r="AQ59">
            <v>4318</v>
          </cell>
          <cell r="BC59">
            <v>40026</v>
          </cell>
          <cell r="BF59">
            <v>3986</v>
          </cell>
        </row>
        <row r="60">
          <cell r="M60">
            <v>0.20767938263019262</v>
          </cell>
          <cell r="Y60">
            <v>40057</v>
          </cell>
          <cell r="AB60">
            <v>6.8989538324515931E-3</v>
          </cell>
          <cell r="AC60">
            <v>8.0541142453047304E-2</v>
          </cell>
          <cell r="AD60">
            <v>6.6835671465742097E-2</v>
          </cell>
          <cell r="AN60">
            <v>40057</v>
          </cell>
          <cell r="AQ60">
            <v>3526</v>
          </cell>
          <cell r="BC60">
            <v>40057</v>
          </cell>
          <cell r="BF60">
            <v>3213</v>
          </cell>
        </row>
        <row r="61">
          <cell r="M61">
            <v>0.20188219736963772</v>
          </cell>
          <cell r="Y61">
            <v>40087</v>
          </cell>
          <cell r="AB61">
            <v>6.7218176425878724E-3</v>
          </cell>
          <cell r="AC61">
            <v>8.1386450797820531E-2</v>
          </cell>
          <cell r="AD61">
            <v>6.834780546516174E-2</v>
          </cell>
          <cell r="AN61">
            <v>40087</v>
          </cell>
          <cell r="AQ61">
            <v>3267</v>
          </cell>
          <cell r="BC61">
            <v>40087</v>
          </cell>
          <cell r="BF61">
            <v>3126</v>
          </cell>
        </row>
        <row r="62">
          <cell r="M62">
            <v>0.20007696069212236</v>
          </cell>
          <cell r="Y62">
            <v>40118</v>
          </cell>
          <cell r="AB62">
            <v>6.5203015589180256E-3</v>
          </cell>
          <cell r="AC62">
            <v>7.9943214637717155E-2</v>
          </cell>
          <cell r="AD62">
            <v>6.7681542281823007E-2</v>
          </cell>
          <cell r="AN62">
            <v>40118</v>
          </cell>
          <cell r="AQ62">
            <v>3389</v>
          </cell>
          <cell r="BC62">
            <v>40118</v>
          </cell>
          <cell r="BF62">
            <v>3762</v>
          </cell>
        </row>
        <row r="63">
          <cell r="M63">
            <v>0.19351049337683307</v>
          </cell>
          <cell r="Y63">
            <v>40148</v>
          </cell>
          <cell r="AB63">
            <v>6.2834390753458685E-3</v>
          </cell>
          <cell r="AC63">
            <v>7.7146722314462401E-2</v>
          </cell>
          <cell r="AD63">
            <v>6.607562977300864E-2</v>
          </cell>
          <cell r="AN63">
            <v>40148</v>
          </cell>
          <cell r="AQ63">
            <v>3744</v>
          </cell>
          <cell r="BC63">
            <v>40148</v>
          </cell>
          <cell r="BF63">
            <v>4422</v>
          </cell>
        </row>
        <row r="64">
          <cell r="M64">
            <v>0.19209426955457751</v>
          </cell>
          <cell r="Y64">
            <v>40179</v>
          </cell>
          <cell r="AB64">
            <v>6.3295478743854222E-3</v>
          </cell>
          <cell r="AC64">
            <v>7.7228764934882205E-2</v>
          </cell>
          <cell r="AD64">
            <v>6.5387681402627865E-2</v>
          </cell>
          <cell r="AN64">
            <v>40179</v>
          </cell>
          <cell r="AQ64">
            <v>4740</v>
          </cell>
          <cell r="BC64">
            <v>40179</v>
          </cell>
          <cell r="BF64">
            <v>5707</v>
          </cell>
        </row>
        <row r="65">
          <cell r="M65">
            <v>0.19046929339775606</v>
          </cell>
          <cell r="Y65">
            <v>40210</v>
          </cell>
          <cell r="AB65">
            <v>6.004399104281394E-3</v>
          </cell>
          <cell r="AC65">
            <v>7.5299407699800869E-2</v>
          </cell>
          <cell r="AD65">
            <v>6.4379026326906147E-2</v>
          </cell>
          <cell r="AN65">
            <v>40210</v>
          </cell>
          <cell r="AQ65">
            <v>5964</v>
          </cell>
          <cell r="BC65">
            <v>40210</v>
          </cell>
          <cell r="BF65">
            <v>6149</v>
          </cell>
        </row>
        <row r="66">
          <cell r="M66">
            <v>0.19042110110639365</v>
          </cell>
          <cell r="Y66">
            <v>40238</v>
          </cell>
          <cell r="AB66">
            <v>5.837798009805213E-3</v>
          </cell>
          <cell r="AC66">
            <v>7.4722747592985389E-2</v>
          </cell>
          <cell r="AD66">
            <v>6.4612454579510981E-2</v>
          </cell>
          <cell r="AN66">
            <v>40238</v>
          </cell>
          <cell r="AQ66">
            <v>5945</v>
          </cell>
          <cell r="BC66">
            <v>40238</v>
          </cell>
          <cell r="BF66">
            <v>6676</v>
          </cell>
        </row>
        <row r="67">
          <cell r="M67">
            <v>0.19826185993282752</v>
          </cell>
          <cell r="Y67">
            <v>40269</v>
          </cell>
          <cell r="AB67">
            <v>6.0345850187282259E-3</v>
          </cell>
          <cell r="AC67">
            <v>7.3443538043681478E-2</v>
          </cell>
          <cell r="AD67">
            <v>6.4070388294019731E-2</v>
          </cell>
          <cell r="AN67">
            <v>40269</v>
          </cell>
          <cell r="AQ67">
            <v>5688</v>
          </cell>
          <cell r="BC67">
            <v>40269</v>
          </cell>
          <cell r="BF67">
            <v>6346</v>
          </cell>
        </row>
        <row r="68">
          <cell r="M68">
            <v>0.18940760664990008</v>
          </cell>
          <cell r="Y68">
            <v>40299</v>
          </cell>
          <cell r="AB68">
            <v>5.9476157324367734E-3</v>
          </cell>
          <cell r="AC68">
            <v>7.321229221727435E-2</v>
          </cell>
          <cell r="AD68">
            <v>6.3219315972853948E-2</v>
          </cell>
          <cell r="AN68">
            <v>40299</v>
          </cell>
          <cell r="AQ68">
            <v>6346</v>
          </cell>
          <cell r="BC68">
            <v>40299</v>
          </cell>
          <cell r="BF68">
            <v>6613</v>
          </cell>
        </row>
        <row r="69">
          <cell r="M69">
            <v>0.19054958591246682</v>
          </cell>
          <cell r="Y69">
            <v>40330</v>
          </cell>
          <cell r="AB69">
            <v>6.0811528031922343E-3</v>
          </cell>
          <cell r="AC69">
            <v>7.1609190170456929E-2</v>
          </cell>
          <cell r="AD69">
            <v>6.2250148046421858E-2</v>
          </cell>
          <cell r="AN69">
            <v>40330</v>
          </cell>
          <cell r="AQ69">
            <v>6706</v>
          </cell>
          <cell r="BC69">
            <v>40330</v>
          </cell>
          <cell r="BF69">
            <v>7057</v>
          </cell>
        </row>
        <row r="70">
          <cell r="M70">
            <v>0.19155791241992301</v>
          </cell>
          <cell r="Y70">
            <v>40360</v>
          </cell>
          <cell r="AB70">
            <v>5.5479487415837003E-3</v>
          </cell>
          <cell r="AC70">
            <v>7.1180587033746551E-2</v>
          </cell>
          <cell r="AD70">
            <v>6.1532713215243728E-2</v>
          </cell>
          <cell r="AN70">
            <v>40360</v>
          </cell>
          <cell r="AQ70">
            <v>6917</v>
          </cell>
          <cell r="BC70">
            <v>40360</v>
          </cell>
          <cell r="BF70">
            <v>6994</v>
          </cell>
        </row>
        <row r="71">
          <cell r="M71">
            <v>0.19652931258726666</v>
          </cell>
          <cell r="Y71">
            <v>40391</v>
          </cell>
          <cell r="AB71">
            <v>5.6048876133460157E-3</v>
          </cell>
          <cell r="AC71">
            <v>7.1007921253904788E-2</v>
          </cell>
          <cell r="AD71">
            <v>6.1488973461640499E-2</v>
          </cell>
          <cell r="AN71">
            <v>40391</v>
          </cell>
          <cell r="AQ71">
            <v>7253</v>
          </cell>
          <cell r="BC71">
            <v>40391</v>
          </cell>
          <cell r="BF71">
            <v>7112</v>
          </cell>
        </row>
        <row r="72">
          <cell r="M72">
            <v>0.20092072711203929</v>
          </cell>
          <cell r="Y72">
            <v>40422</v>
          </cell>
          <cell r="AB72">
            <v>5.5593966101834778E-3</v>
          </cell>
          <cell r="AC72">
            <v>7.0233068513438648E-2</v>
          </cell>
          <cell r="AD72">
            <v>6.0939340350463632E-2</v>
          </cell>
          <cell r="AN72">
            <v>40422</v>
          </cell>
          <cell r="AQ72">
            <v>7620</v>
          </cell>
          <cell r="BC72">
            <v>40422</v>
          </cell>
          <cell r="BF72">
            <v>7503</v>
          </cell>
        </row>
        <row r="73">
          <cell r="M73">
            <v>0.19886342809217517</v>
          </cell>
          <cell r="Y73">
            <v>40452</v>
          </cell>
          <cell r="AB73">
            <v>5.4312090674858088E-3</v>
          </cell>
          <cell r="AC73">
            <v>6.8301563073270011E-2</v>
          </cell>
          <cell r="AD73">
            <v>5.8518883455148454E-2</v>
          </cell>
          <cell r="AN73">
            <v>40452</v>
          </cell>
          <cell r="AQ73">
            <v>8319</v>
          </cell>
          <cell r="BC73">
            <v>40452</v>
          </cell>
          <cell r="BF73">
            <v>8004</v>
          </cell>
        </row>
        <row r="74">
          <cell r="M74">
            <v>0.19691750879395176</v>
          </cell>
          <cell r="Y74">
            <v>40483</v>
          </cell>
          <cell r="AB74">
            <v>5.4678352651911441E-3</v>
          </cell>
          <cell r="AC74">
            <v>6.75728584398681E-2</v>
          </cell>
          <cell r="AD74">
            <v>5.7970289922452962E-2</v>
          </cell>
          <cell r="AN74">
            <v>40483</v>
          </cell>
          <cell r="AQ74">
            <v>8572</v>
          </cell>
          <cell r="BC74">
            <v>40483</v>
          </cell>
          <cell r="BF74">
            <v>7285</v>
          </cell>
        </row>
        <row r="75">
          <cell r="M75">
            <v>0.19603278189118128</v>
          </cell>
          <cell r="Y75">
            <v>40513</v>
          </cell>
          <cell r="AB75">
            <v>5.5285298078949488E-3</v>
          </cell>
          <cell r="AC75">
            <v>6.7780550542507492E-2</v>
          </cell>
          <cell r="AD75">
            <v>5.8537301232232095E-2</v>
          </cell>
          <cell r="AN75">
            <v>40513</v>
          </cell>
          <cell r="AQ75">
            <v>8499</v>
          </cell>
          <cell r="BC75">
            <v>40513</v>
          </cell>
          <cell r="BF75">
            <v>6909</v>
          </cell>
        </row>
        <row r="76">
          <cell r="M76">
            <v>0.20136315910257063</v>
          </cell>
          <cell r="Y76">
            <v>40544</v>
          </cell>
          <cell r="AB76">
            <v>5.4860704791427177E-3</v>
          </cell>
          <cell r="AC76">
            <v>6.8215790136735954E-2</v>
          </cell>
          <cell r="AD76">
            <v>5.8817476286167902E-2</v>
          </cell>
          <cell r="AN76">
            <v>40544</v>
          </cell>
          <cell r="AQ76">
            <v>8243</v>
          </cell>
          <cell r="BC76">
            <v>40544</v>
          </cell>
          <cell r="BF76">
            <v>5975</v>
          </cell>
        </row>
        <row r="77">
          <cell r="M77">
            <v>0.20153967874858916</v>
          </cell>
          <cell r="Y77">
            <v>40575</v>
          </cell>
          <cell r="AB77">
            <v>5.463342915573475E-3</v>
          </cell>
          <cell r="AC77">
            <v>6.9110716362363253E-2</v>
          </cell>
          <cell r="AD77">
            <v>5.856527555267222E-2</v>
          </cell>
          <cell r="AN77">
            <v>40575</v>
          </cell>
          <cell r="AQ77">
            <v>7524</v>
          </cell>
          <cell r="BC77">
            <v>40575</v>
          </cell>
          <cell r="BF77">
            <v>5595</v>
          </cell>
        </row>
        <row r="78">
          <cell r="M78">
            <v>0.19905168142733318</v>
          </cell>
          <cell r="Y78">
            <v>40603</v>
          </cell>
          <cell r="AB78">
            <v>5.4603196260162067E-3</v>
          </cell>
          <cell r="AC78">
            <v>6.9664120652791581E-2</v>
          </cell>
          <cell r="AD78">
            <v>5.8687698146101086E-2</v>
          </cell>
          <cell r="AN78">
            <v>40603</v>
          </cell>
          <cell r="AQ78">
            <v>7614</v>
          </cell>
          <cell r="BC78">
            <v>40603</v>
          </cell>
          <cell r="BF78">
            <v>6374</v>
          </cell>
        </row>
        <row r="79">
          <cell r="M79">
            <v>0.1921758507570796</v>
          </cell>
          <cell r="Y79">
            <v>40634</v>
          </cell>
          <cell r="AB79">
            <v>5.0889705375367173E-3</v>
          </cell>
          <cell r="AC79">
            <v>6.946216207041718E-2</v>
          </cell>
          <cell r="AD79">
            <v>5.8661582051514338E-2</v>
          </cell>
          <cell r="AN79">
            <v>40634</v>
          </cell>
          <cell r="AQ79">
            <v>8398</v>
          </cell>
          <cell r="BC79">
            <v>40634</v>
          </cell>
          <cell r="BF79">
            <v>7244</v>
          </cell>
        </row>
        <row r="80">
          <cell r="M80">
            <v>0.20708825568294351</v>
          </cell>
          <cell r="Y80">
            <v>40664</v>
          </cell>
          <cell r="AB80">
            <v>5.4842030348431249E-3</v>
          </cell>
          <cell r="AC80">
            <v>7.1568784031209559E-2</v>
          </cell>
          <cell r="AD80">
            <v>6.1268696759350524E-2</v>
          </cell>
          <cell r="AN80">
            <v>40664</v>
          </cell>
          <cell r="AQ80">
            <v>8680</v>
          </cell>
          <cell r="BC80">
            <v>40664</v>
          </cell>
          <cell r="BF80">
            <v>7838</v>
          </cell>
        </row>
        <row r="81">
          <cell r="M81">
            <v>0.20564825938865414</v>
          </cell>
          <cell r="Y81">
            <v>40695</v>
          </cell>
          <cell r="AB81">
            <v>5.8062050296294725E-3</v>
          </cell>
          <cell r="AC81">
            <v>7.549638366467977E-2</v>
          </cell>
          <cell r="AD81">
            <v>6.4314098738615905E-2</v>
          </cell>
          <cell r="AN81">
            <v>40695</v>
          </cell>
          <cell r="AQ81">
            <v>9138</v>
          </cell>
          <cell r="BC81">
            <v>40695</v>
          </cell>
          <cell r="BF81">
            <v>8589</v>
          </cell>
        </row>
        <row r="82">
          <cell r="M82">
            <v>0.21216493885818855</v>
          </cell>
          <cell r="Y82">
            <v>40725</v>
          </cell>
          <cell r="AB82">
            <v>6.4640715987922129E-3</v>
          </cell>
          <cell r="AC82">
            <v>7.8985447398416717E-2</v>
          </cell>
          <cell r="AD82">
            <v>6.8367038887944168E-2</v>
          </cell>
          <cell r="AN82">
            <v>40725</v>
          </cell>
          <cell r="AQ82">
            <v>9538</v>
          </cell>
          <cell r="BC82">
            <v>40725</v>
          </cell>
          <cell r="BF82">
            <v>9022</v>
          </cell>
        </row>
        <row r="83">
          <cell r="M83">
            <v>0.22276289578553363</v>
          </cell>
          <cell r="Y83">
            <v>40756</v>
          </cell>
          <cell r="AB83">
            <v>7.1864948011342777E-3</v>
          </cell>
          <cell r="AC83">
            <v>8.391920561947587E-2</v>
          </cell>
          <cell r="AD83">
            <v>7.2252533107616618E-2</v>
          </cell>
          <cell r="AN83">
            <v>40756</v>
          </cell>
          <cell r="AQ83">
            <v>10369</v>
          </cell>
          <cell r="BC83">
            <v>40756</v>
          </cell>
          <cell r="BF83">
            <v>10040</v>
          </cell>
        </row>
        <row r="84">
          <cell r="M84">
            <v>0.23448692757776568</v>
          </cell>
          <cell r="Y84">
            <v>40787</v>
          </cell>
          <cell r="AB84">
            <v>7.8217716633071834E-3</v>
          </cell>
          <cell r="AC84">
            <v>8.7601572356079821E-2</v>
          </cell>
          <cell r="AD84">
            <v>7.6580324183166515E-2</v>
          </cell>
          <cell r="AN84">
            <v>40787</v>
          </cell>
          <cell r="AQ84">
            <v>10500</v>
          </cell>
          <cell r="BC84">
            <v>40787</v>
          </cell>
          <cell r="BF84">
            <v>10458</v>
          </cell>
        </row>
        <row r="85">
          <cell r="M85">
            <v>0.25465104058956362</v>
          </cell>
          <cell r="Y85">
            <v>40817</v>
          </cell>
          <cell r="AB85">
            <v>8.3556713490994146E-3</v>
          </cell>
          <cell r="AC85">
            <v>9.4876077945602544E-2</v>
          </cell>
          <cell r="AD85">
            <v>8.2552596140705564E-2</v>
          </cell>
          <cell r="AN85">
            <v>40817</v>
          </cell>
          <cell r="AQ85">
            <v>10073</v>
          </cell>
          <cell r="BC85">
            <v>40817</v>
          </cell>
          <cell r="BF85">
            <v>10274</v>
          </cell>
        </row>
        <row r="86">
          <cell r="M86">
            <v>0.27090819802131982</v>
          </cell>
          <cell r="Y86">
            <v>40848</v>
          </cell>
          <cell r="AB86">
            <v>8.8644747045615799E-3</v>
          </cell>
          <cell r="AC86">
            <v>0.10137181994169703</v>
          </cell>
          <cell r="AD86">
            <v>8.7860013034841408E-2</v>
          </cell>
          <cell r="AN86">
            <v>40848</v>
          </cell>
          <cell r="AQ86">
            <v>11013</v>
          </cell>
          <cell r="BC86">
            <v>40848</v>
          </cell>
          <cell r="BF86">
            <v>11343</v>
          </cell>
        </row>
        <row r="87">
          <cell r="M87">
            <v>0.2852198958490057</v>
          </cell>
          <cell r="Y87">
            <v>40878</v>
          </cell>
          <cell r="AB87">
            <v>9.387482172723045E-3</v>
          </cell>
          <cell r="AC87">
            <v>0.10480126012829899</v>
          </cell>
          <cell r="AD87">
            <v>9.064130164043871E-2</v>
          </cell>
          <cell r="AN87">
            <v>40878</v>
          </cell>
          <cell r="AQ87">
            <v>11387</v>
          </cell>
          <cell r="BC87">
            <v>40878</v>
          </cell>
          <cell r="BF87">
            <v>12037</v>
          </cell>
        </row>
        <row r="88">
          <cell r="M88">
            <v>0.2931985592033054</v>
          </cell>
          <cell r="Y88">
            <v>40909</v>
          </cell>
          <cell r="AB88">
            <v>9.8345163991436415E-3</v>
          </cell>
          <cell r="AC88">
            <v>0.10469758393935909</v>
          </cell>
          <cell r="AD88">
            <v>9.1486530192762483E-2</v>
          </cell>
          <cell r="AN88">
            <v>40909</v>
          </cell>
          <cell r="AQ88">
            <v>12283</v>
          </cell>
          <cell r="BC88">
            <v>40909</v>
          </cell>
          <cell r="BF88">
            <v>12620</v>
          </cell>
        </row>
        <row r="89">
          <cell r="M89">
            <v>0.3028668722668249</v>
          </cell>
          <cell r="Y89">
            <v>40940</v>
          </cell>
          <cell r="AB89">
            <v>1.0144577699687038E-2</v>
          </cell>
          <cell r="AC89">
            <v>0.10602641730456981</v>
          </cell>
          <cell r="AD89">
            <v>9.3660814835147599E-2</v>
          </cell>
          <cell r="AN89">
            <v>40940</v>
          </cell>
          <cell r="AQ89">
            <v>12827</v>
          </cell>
          <cell r="BC89">
            <v>40940</v>
          </cell>
          <cell r="BF89">
            <v>13553</v>
          </cell>
        </row>
        <row r="90">
          <cell r="M90">
            <v>0.32471657031020607</v>
          </cell>
          <cell r="Y90">
            <v>40969</v>
          </cell>
          <cell r="AB90">
            <v>1.068879774997205E-2</v>
          </cell>
          <cell r="AC90">
            <v>0.10721529500274887</v>
          </cell>
          <cell r="AD90">
            <v>9.4526116982484407E-2</v>
          </cell>
          <cell r="AN90">
            <v>40969</v>
          </cell>
          <cell r="AQ90">
            <v>13140</v>
          </cell>
          <cell r="BC90">
            <v>40969</v>
          </cell>
          <cell r="BF90">
            <v>12996</v>
          </cell>
        </row>
        <row r="91">
          <cell r="M91">
            <v>0.33951102196293304</v>
          </cell>
          <cell r="Y91">
            <v>41000</v>
          </cell>
          <cell r="AB91">
            <v>1.124341140587381E-2</v>
          </cell>
          <cell r="AC91">
            <v>0.10881571646780491</v>
          </cell>
          <cell r="AD91">
            <v>9.5560761847100328E-2</v>
          </cell>
          <cell r="AN91">
            <v>41000</v>
          </cell>
          <cell r="AQ91">
            <v>13244</v>
          </cell>
          <cell r="BC91">
            <v>41000</v>
          </cell>
          <cell r="BF91">
            <v>13232</v>
          </cell>
        </row>
        <row r="92">
          <cell r="M92">
            <v>0.3471583576221754</v>
          </cell>
          <cell r="Y92">
            <v>41030</v>
          </cell>
          <cell r="AB92">
            <v>1.1458013741220172E-2</v>
          </cell>
          <cell r="AC92">
            <v>0.10847785055336656</v>
          </cell>
          <cell r="AD92">
            <v>9.4265266121006622E-2</v>
          </cell>
          <cell r="AN92">
            <v>41030</v>
          </cell>
          <cell r="AQ92">
            <v>13468</v>
          </cell>
          <cell r="BC92">
            <v>41030</v>
          </cell>
          <cell r="BF92">
            <v>13348</v>
          </cell>
        </row>
        <row r="93">
          <cell r="M93">
            <v>0.36060780301667222</v>
          </cell>
          <cell r="Y93">
            <v>41061</v>
          </cell>
          <cell r="AB93">
            <v>1.1435846887715206E-2</v>
          </cell>
          <cell r="AC93">
            <v>0.10655739751138116</v>
          </cell>
          <cell r="AD93">
            <v>9.1844946288651558E-2</v>
          </cell>
          <cell r="AN93">
            <v>41061</v>
          </cell>
          <cell r="AQ93">
            <v>13667</v>
          </cell>
          <cell r="BC93">
            <v>41061</v>
          </cell>
          <cell r="BF93">
            <v>12794</v>
          </cell>
        </row>
        <row r="94">
          <cell r="M94">
            <v>0.36372968860669547</v>
          </cell>
          <cell r="Y94">
            <v>41091</v>
          </cell>
          <cell r="AB94">
            <v>1.1476641531666422E-2</v>
          </cell>
          <cell r="AC94">
            <v>0.10545201190129908</v>
          </cell>
          <cell r="AD94">
            <v>9.002729365792464E-2</v>
          </cell>
          <cell r="AN94">
            <v>41091</v>
          </cell>
          <cell r="AQ94">
            <v>14099</v>
          </cell>
          <cell r="BC94">
            <v>41091</v>
          </cell>
          <cell r="BF94">
            <v>12521</v>
          </cell>
        </row>
        <row r="95">
          <cell r="M95">
            <v>0.37411325475329105</v>
          </cell>
          <cell r="Y95">
            <v>41122</v>
          </cell>
          <cell r="AB95">
            <v>1.1494669024411083E-2</v>
          </cell>
          <cell r="AC95">
            <v>0.10270249597582984</v>
          </cell>
          <cell r="AD95">
            <v>8.6945524215601575E-2</v>
          </cell>
          <cell r="AN95">
            <v>41122</v>
          </cell>
          <cell r="AQ95">
            <v>14340</v>
          </cell>
          <cell r="BC95">
            <v>41122</v>
          </cell>
          <cell r="BF95">
            <v>13221</v>
          </cell>
        </row>
        <row r="96">
          <cell r="M96">
            <v>0.37922747309015964</v>
          </cell>
          <cell r="Y96">
            <v>41153</v>
          </cell>
          <cell r="AB96">
            <v>1.1551727551351233E-2</v>
          </cell>
          <cell r="AC96">
            <v>9.9510149165228184E-2</v>
          </cell>
          <cell r="AD96">
            <v>8.3033777320671645E-2</v>
          </cell>
          <cell r="AN96">
            <v>41153</v>
          </cell>
          <cell r="AQ96">
            <v>14536</v>
          </cell>
          <cell r="BC96">
            <v>41153</v>
          </cell>
          <cell r="BF96">
            <v>12795</v>
          </cell>
        </row>
        <row r="97">
          <cell r="M97">
            <v>0.37764331591789474</v>
          </cell>
          <cell r="Y97">
            <v>41183</v>
          </cell>
          <cell r="AB97">
            <v>1.1908544815533698E-2</v>
          </cell>
          <cell r="AC97">
            <v>9.6067439846244315E-2</v>
          </cell>
          <cell r="AD97">
            <v>7.9619704734483931E-2</v>
          </cell>
          <cell r="AN97">
            <v>41183</v>
          </cell>
          <cell r="AQ97">
            <v>15381</v>
          </cell>
          <cell r="BC97">
            <v>41183</v>
          </cell>
          <cell r="BF97">
            <v>13266</v>
          </cell>
        </row>
        <row r="98">
          <cell r="M98">
            <v>0.37990379958380499</v>
          </cell>
          <cell r="Y98">
            <v>41214</v>
          </cell>
          <cell r="AB98">
            <v>1.1964458444081495E-2</v>
          </cell>
          <cell r="AC98">
            <v>9.1145343189964895E-2</v>
          </cell>
          <cell r="AD98">
            <v>7.4626359992608332E-2</v>
          </cell>
          <cell r="AN98">
            <v>41214</v>
          </cell>
          <cell r="AQ98">
            <v>15349</v>
          </cell>
          <cell r="BC98">
            <v>41214</v>
          </cell>
          <cell r="BF98">
            <v>13204</v>
          </cell>
        </row>
        <row r="99">
          <cell r="M99">
            <v>0.38963829085403345</v>
          </cell>
          <cell r="Y99">
            <v>41244</v>
          </cell>
          <cell r="AB99">
            <v>1.2052735469151386E-2</v>
          </cell>
          <cell r="AC99">
            <v>9.0023197301682539E-2</v>
          </cell>
          <cell r="AD99">
            <v>7.2719003840387125E-2</v>
          </cell>
          <cell r="AN99">
            <v>41244</v>
          </cell>
          <cell r="AQ99">
            <v>15149</v>
          </cell>
          <cell r="BC99">
            <v>41244</v>
          </cell>
          <cell r="BF99">
            <v>12696</v>
          </cell>
        </row>
        <row r="100">
          <cell r="M100">
            <v>0.39637200354159957</v>
          </cell>
          <cell r="Y100">
            <v>41275</v>
          </cell>
          <cell r="AB100">
            <v>1.2490365447057963E-2</v>
          </cell>
          <cell r="AC100">
            <v>9.0875590788420585E-2</v>
          </cell>
          <cell r="AD100">
            <v>7.2386346646058738E-2</v>
          </cell>
          <cell r="AN100">
            <v>41275</v>
          </cell>
          <cell r="AQ100">
            <v>13746</v>
          </cell>
          <cell r="BC100">
            <v>41275</v>
          </cell>
          <cell r="BF100">
            <v>11648</v>
          </cell>
        </row>
        <row r="101">
          <cell r="M101">
            <v>0.41439219601274363</v>
          </cell>
          <cell r="Y101">
            <v>41306</v>
          </cell>
          <cell r="AB101">
            <v>1.256796685477218E-2</v>
          </cell>
          <cell r="AC101">
            <v>9.048573804746636E-2</v>
          </cell>
          <cell r="AD101">
            <v>7.1906242089998323E-2</v>
          </cell>
          <cell r="AN101">
            <v>41306</v>
          </cell>
          <cell r="AQ101">
            <v>13912</v>
          </cell>
          <cell r="BC101">
            <v>41306</v>
          </cell>
          <cell r="BF101">
            <v>11436</v>
          </cell>
        </row>
        <row r="102">
          <cell r="M102">
            <v>0.42150103942833517</v>
          </cell>
          <cell r="Y102">
            <v>41334</v>
          </cell>
          <cell r="AB102">
            <v>1.2244090862021721E-2</v>
          </cell>
          <cell r="AC102">
            <v>9.3426305781536656E-2</v>
          </cell>
          <cell r="AD102">
            <v>7.1691265011717895E-2</v>
          </cell>
          <cell r="AN102">
            <v>41334</v>
          </cell>
          <cell r="AQ102">
            <v>14732</v>
          </cell>
          <cell r="BC102">
            <v>41334</v>
          </cell>
          <cell r="BF102">
            <v>11779</v>
          </cell>
        </row>
        <row r="103">
          <cell r="M103">
            <v>0.43072494909903636</v>
          </cell>
          <cell r="Y103">
            <v>41365</v>
          </cell>
          <cell r="AB103">
            <v>1.2268382627036535E-2</v>
          </cell>
          <cell r="AC103">
            <v>9.2676419285017866E-2</v>
          </cell>
          <cell r="AD103">
            <v>6.9712877424216571E-2</v>
          </cell>
          <cell r="AN103">
            <v>41365</v>
          </cell>
          <cell r="AQ103">
            <v>14577</v>
          </cell>
          <cell r="BC103">
            <v>41365</v>
          </cell>
          <cell r="BF103">
            <v>11962</v>
          </cell>
        </row>
        <row r="104">
          <cell r="M104">
            <v>0.44089953208490029</v>
          </cell>
          <cell r="Y104">
            <v>41395</v>
          </cell>
          <cell r="AB104">
            <v>1.1943141606107002E-2</v>
          </cell>
          <cell r="AC104">
            <v>9.1069814598218418E-2</v>
          </cell>
          <cell r="AD104">
            <v>6.7669977307595136E-2</v>
          </cell>
          <cell r="AN104">
            <v>41395</v>
          </cell>
          <cell r="AQ104">
            <v>14365</v>
          </cell>
          <cell r="BC104">
            <v>41395</v>
          </cell>
          <cell r="BF104">
            <v>11762</v>
          </cell>
        </row>
        <row r="105">
          <cell r="M105">
            <v>0.45091297325338386</v>
          </cell>
          <cell r="Y105">
            <v>41426</v>
          </cell>
          <cell r="AB105">
            <v>1.205067255124998E-2</v>
          </cell>
          <cell r="AC105">
            <v>8.9555568645134809E-2</v>
          </cell>
          <cell r="AD105">
            <v>6.5821140595244354E-2</v>
          </cell>
          <cell r="AN105">
            <v>41426</v>
          </cell>
          <cell r="AQ105">
            <v>13666</v>
          </cell>
          <cell r="BC105">
            <v>41426</v>
          </cell>
          <cell r="BF105">
            <v>11643</v>
          </cell>
        </row>
        <row r="106">
          <cell r="M106">
            <v>0.45883861071509818</v>
          </cell>
          <cell r="Y106">
            <v>41456</v>
          </cell>
          <cell r="AB106">
            <v>1.2207315701026584E-2</v>
          </cell>
          <cell r="AC106">
            <v>8.6277637829939691E-2</v>
          </cell>
          <cell r="AD106">
            <v>6.2298884955289832E-2</v>
          </cell>
          <cell r="AN106">
            <v>41456</v>
          </cell>
          <cell r="AQ106">
            <v>12848</v>
          </cell>
          <cell r="BC106">
            <v>41456</v>
          </cell>
          <cell r="BF106">
            <v>12058</v>
          </cell>
        </row>
        <row r="107">
          <cell r="M107">
            <v>0.46325446189718245</v>
          </cell>
          <cell r="Y107">
            <v>41487</v>
          </cell>
          <cell r="AB107">
            <v>1.2202946428891061E-2</v>
          </cell>
          <cell r="AC107">
            <v>8.3717973149663172E-2</v>
          </cell>
          <cell r="AD107">
            <v>5.9389620973116931E-2</v>
          </cell>
          <cell r="AN107">
            <v>41487</v>
          </cell>
          <cell r="AQ107">
            <v>12020.066000000001</v>
          </cell>
          <cell r="BC107">
            <v>41487</v>
          </cell>
          <cell r="BF107">
            <v>10967</v>
          </cell>
        </row>
        <row r="108">
          <cell r="M108">
            <v>0.46898074808774465</v>
          </cell>
          <cell r="Y108">
            <v>41518</v>
          </cell>
          <cell r="AB108">
            <v>1.2071527196388756E-2</v>
          </cell>
          <cell r="AC108">
            <v>8.239410487878035E-2</v>
          </cell>
          <cell r="AD108">
            <v>5.6600927778529771E-2</v>
          </cell>
          <cell r="AN108">
            <v>41518</v>
          </cell>
          <cell r="AQ108">
            <v>11852.132000000001</v>
          </cell>
          <cell r="BC108">
            <v>41518</v>
          </cell>
          <cell r="BF108">
            <v>11815.066000000001</v>
          </cell>
        </row>
        <row r="109">
          <cell r="M109">
            <v>0.476918622944978</v>
          </cell>
          <cell r="Y109">
            <v>41548</v>
          </cell>
          <cell r="AB109">
            <v>1.1864504858269126E-2</v>
          </cell>
          <cell r="AC109">
            <v>7.8053282504274332E-2</v>
          </cell>
          <cell r="AD109">
            <v>5.2550883174220374E-2</v>
          </cell>
          <cell r="AN109">
            <v>41548</v>
          </cell>
          <cell r="AQ109">
            <v>11375.263000000001</v>
          </cell>
          <cell r="BC109">
            <v>41548</v>
          </cell>
          <cell r="BF109">
            <v>11229.197</v>
          </cell>
        </row>
        <row r="110">
          <cell r="M110">
            <v>0.4868533780533284</v>
          </cell>
          <cell r="Y110">
            <v>41579</v>
          </cell>
          <cell r="AB110">
            <v>1.1932715337220184E-2</v>
          </cell>
          <cell r="AC110">
            <v>7.726742744847831E-2</v>
          </cell>
          <cell r="AD110">
            <v>5.1322664952758529E-2</v>
          </cell>
          <cell r="AN110">
            <v>41579</v>
          </cell>
          <cell r="AQ110">
            <v>10517.263000000001</v>
          </cell>
          <cell r="BC110">
            <v>41579</v>
          </cell>
          <cell r="BF110">
            <v>10593.197</v>
          </cell>
        </row>
        <row r="111">
          <cell r="M111">
            <v>0.48506466886149952</v>
          </cell>
          <cell r="Y111">
            <v>41609</v>
          </cell>
          <cell r="AB111">
            <v>1.182934513035909E-2</v>
          </cell>
          <cell r="AC111">
            <v>7.4488718105628918E-2</v>
          </cell>
          <cell r="AD111">
            <v>4.7872612118791701E-2</v>
          </cell>
          <cell r="AN111">
            <v>41609</v>
          </cell>
          <cell r="AQ111">
            <v>11089.262999999999</v>
          </cell>
          <cell r="BC111">
            <v>41609</v>
          </cell>
          <cell r="BF111">
            <v>10805.197</v>
          </cell>
        </row>
        <row r="112">
          <cell r="M112">
            <v>0.48921927013536209</v>
          </cell>
          <cell r="Y112">
            <v>41640</v>
          </cell>
          <cell r="AB112">
            <v>1.1300927749868087E-2</v>
          </cell>
          <cell r="AC112">
            <v>7.1152099687896028E-2</v>
          </cell>
          <cell r="AD112">
            <v>4.4903521575282108E-2</v>
          </cell>
          <cell r="AN112">
            <v>41640</v>
          </cell>
          <cell r="AQ112">
            <v>10924.262999999999</v>
          </cell>
          <cell r="BC112">
            <v>41640</v>
          </cell>
          <cell r="BF112">
            <v>11254.197</v>
          </cell>
        </row>
        <row r="113">
          <cell r="M113">
            <v>0.47919607997430519</v>
          </cell>
          <cell r="Y113">
            <v>41671</v>
          </cell>
          <cell r="AB113">
            <v>1.1224694036367999E-2</v>
          </cell>
          <cell r="AC113">
            <v>6.8839111616225537E-2</v>
          </cell>
          <cell r="AD113">
            <v>4.155931610748783E-2</v>
          </cell>
          <cell r="AN113">
            <v>41671</v>
          </cell>
          <cell r="AQ113">
            <v>10413.262999999999</v>
          </cell>
          <cell r="BC113">
            <v>41671</v>
          </cell>
          <cell r="BF113">
            <v>10768.197</v>
          </cell>
        </row>
        <row r="114">
          <cell r="M114">
            <v>0.47621149715335404</v>
          </cell>
          <cell r="Y114">
            <v>41699</v>
          </cell>
          <cell r="AB114">
            <v>1.1299170309169798E-2</v>
          </cell>
          <cell r="AC114">
            <v>6.3964509725703597E-2</v>
          </cell>
          <cell r="AD114">
            <v>3.9142901612173243E-2</v>
          </cell>
          <cell r="AN114">
            <v>41699</v>
          </cell>
          <cell r="AQ114">
            <v>9738.262999999999</v>
          </cell>
          <cell r="BC114">
            <v>41699</v>
          </cell>
          <cell r="BF114">
            <v>10555.197</v>
          </cell>
        </row>
        <row r="115">
          <cell r="M115">
            <v>0.47052416915722384</v>
          </cell>
          <cell r="Y115">
            <v>41730</v>
          </cell>
          <cell r="AB115">
            <v>1.1275894546695663E-2</v>
          </cell>
          <cell r="AC115">
            <v>6.1913342543337774E-2</v>
          </cell>
          <cell r="AD115">
            <v>3.8152214307350094E-2</v>
          </cell>
          <cell r="AN115">
            <v>41730</v>
          </cell>
          <cell r="AQ115">
            <v>9404.262999999999</v>
          </cell>
          <cell r="BC115">
            <v>41730</v>
          </cell>
          <cell r="BF115">
            <v>9754.1970000000001</v>
          </cell>
        </row>
        <row r="116">
          <cell r="M116">
            <v>0.45573686557236637</v>
          </cell>
          <cell r="Y116">
            <v>41760</v>
          </cell>
          <cell r="AB116">
            <v>1.1535364322358351E-2</v>
          </cell>
          <cell r="AC116">
            <v>6.1260912377243751E-2</v>
          </cell>
          <cell r="AD116">
            <v>3.7385976722474658E-2</v>
          </cell>
          <cell r="AN116">
            <v>41760</v>
          </cell>
          <cell r="AQ116">
            <v>9584.262999999999</v>
          </cell>
          <cell r="BC116">
            <v>41760</v>
          </cell>
          <cell r="BF116">
            <v>10020.197</v>
          </cell>
        </row>
        <row r="117">
          <cell r="M117">
            <v>0.45230104927680542</v>
          </cell>
          <cell r="Y117">
            <v>41791</v>
          </cell>
          <cell r="AB117">
            <v>1.1370891675482105E-2</v>
          </cell>
          <cell r="AC117">
            <v>6.074859977458047E-2</v>
          </cell>
          <cell r="AD117">
            <v>3.6966579695834535E-2</v>
          </cell>
          <cell r="AN117">
            <v>41791</v>
          </cell>
          <cell r="AQ117">
            <v>10442.262999999999</v>
          </cell>
          <cell r="BC117">
            <v>41791</v>
          </cell>
          <cell r="BF117">
            <v>10596.197</v>
          </cell>
        </row>
        <row r="118">
          <cell r="M118">
            <v>0.44934008198717051</v>
          </cell>
          <cell r="Y118">
            <v>41821</v>
          </cell>
          <cell r="AB118">
            <v>1.1333201441185173E-2</v>
          </cell>
          <cell r="AC118">
            <v>6.075097117907538E-2</v>
          </cell>
          <cell r="AD118">
            <v>3.6493236169501703E-2</v>
          </cell>
          <cell r="AN118">
            <v>41821</v>
          </cell>
          <cell r="AQ118">
            <v>10237.262999999999</v>
          </cell>
          <cell r="BC118">
            <v>41821</v>
          </cell>
          <cell r="BF118">
            <v>9976.1970000000001</v>
          </cell>
        </row>
        <row r="119">
          <cell r="M119">
            <v>0.44028632173582444</v>
          </cell>
          <cell r="Y119">
            <v>41852</v>
          </cell>
          <cell r="AB119">
            <v>1.1278279045573728E-2</v>
          </cell>
          <cell r="AC119">
            <v>6.0089707809876769E-2</v>
          </cell>
          <cell r="AD119">
            <v>3.6264086142177084E-2</v>
          </cell>
          <cell r="AN119">
            <v>41852</v>
          </cell>
          <cell r="AQ119">
            <v>10554.197</v>
          </cell>
          <cell r="BC119">
            <v>41852</v>
          </cell>
          <cell r="BF119">
            <v>9636.1970000000001</v>
          </cell>
        </row>
        <row r="120">
          <cell r="M120">
            <v>0.42875281008406935</v>
          </cell>
          <cell r="Y120">
            <v>41883</v>
          </cell>
          <cell r="AB120">
            <v>1.1429547773598154E-2</v>
          </cell>
          <cell r="AC120">
            <v>5.939241137338671E-2</v>
          </cell>
          <cell r="AD120">
            <v>3.5983425165353231E-2</v>
          </cell>
          <cell r="AN120">
            <v>41883</v>
          </cell>
          <cell r="AQ120">
            <v>10462.130999999999</v>
          </cell>
          <cell r="BC120">
            <v>41883</v>
          </cell>
          <cell r="BF120">
            <v>8737.1309999999994</v>
          </cell>
        </row>
        <row r="121">
          <cell r="M121">
            <v>0.41716470525085647</v>
          </cell>
          <cell r="Y121">
            <v>41913</v>
          </cell>
          <cell r="AB121">
            <v>1.1389466248785876E-2</v>
          </cell>
          <cell r="AC121">
            <v>5.9036900880910334E-2</v>
          </cell>
          <cell r="AD121">
            <v>3.5684447482345796E-2</v>
          </cell>
          <cell r="AN121">
            <v>41913</v>
          </cell>
          <cell r="AQ121">
            <v>9714</v>
          </cell>
          <cell r="BC121">
            <v>41913</v>
          </cell>
          <cell r="BF121">
            <v>8334</v>
          </cell>
        </row>
        <row r="122">
          <cell r="M122">
            <v>0.40493158712448574</v>
          </cell>
          <cell r="Y122">
            <v>41944</v>
          </cell>
          <cell r="AB122">
            <v>1.1393027113445597E-2</v>
          </cell>
          <cell r="AC122">
            <v>5.7287178129651867E-2</v>
          </cell>
          <cell r="AD122">
            <v>3.4395980316965231E-2</v>
          </cell>
          <cell r="AN122">
            <v>41944</v>
          </cell>
          <cell r="AQ122">
            <v>9461</v>
          </cell>
          <cell r="BC122">
            <v>41944</v>
          </cell>
          <cell r="BF122">
            <v>8052</v>
          </cell>
        </row>
        <row r="123">
          <cell r="M123">
            <v>0.39698758248861876</v>
          </cell>
          <cell r="Y123">
            <v>41974</v>
          </cell>
          <cell r="AB123">
            <v>1.1567543466112063E-2</v>
          </cell>
          <cell r="AC123">
            <v>5.6858494556685256E-2</v>
          </cell>
          <cell r="AD123">
            <v>3.4680755522843013E-2</v>
          </cell>
          <cell r="AN123">
            <v>41974</v>
          </cell>
          <cell r="AQ123">
            <v>8499</v>
          </cell>
          <cell r="BC123">
            <v>41974</v>
          </cell>
          <cell r="BF123">
            <v>7539</v>
          </cell>
        </row>
        <row r="124">
          <cell r="M124">
            <v>0.38591675555848964</v>
          </cell>
          <cell r="Y124">
            <v>42005</v>
          </cell>
          <cell r="AB124">
            <v>1.1807761754733413E-2</v>
          </cell>
          <cell r="AC124">
            <v>5.6556019743538993E-2</v>
          </cell>
          <cell r="AD124">
            <v>3.4426725306442425E-2</v>
          </cell>
          <cell r="AN124">
            <v>42005</v>
          </cell>
          <cell r="AQ124">
            <v>8588</v>
          </cell>
          <cell r="BC124">
            <v>42005</v>
          </cell>
          <cell r="BF124">
            <v>7137</v>
          </cell>
        </row>
        <row r="125">
          <cell r="M125">
            <v>0.37666195155901439</v>
          </cell>
          <cell r="Y125">
            <v>42036</v>
          </cell>
          <cell r="AB125">
            <v>1.1828717923331214E-2</v>
          </cell>
          <cell r="AC125">
            <v>5.5207796461572478E-2</v>
          </cell>
          <cell r="AD125">
            <v>3.3148317148575482E-2</v>
          </cell>
          <cell r="AN125">
            <v>42036</v>
          </cell>
          <cell r="AQ125">
            <v>8066</v>
          </cell>
          <cell r="BC125">
            <v>42036</v>
          </cell>
          <cell r="BF125">
            <v>6625</v>
          </cell>
        </row>
        <row r="126">
          <cell r="M126">
            <v>0.36241955426409767</v>
          </cell>
          <cell r="Y126">
            <v>42064</v>
          </cell>
          <cell r="AB126">
            <v>1.1975154056434798E-2</v>
          </cell>
          <cell r="AC126">
            <v>5.3609447765654308E-2</v>
          </cell>
          <cell r="AD126">
            <v>3.2481723657686271E-2</v>
          </cell>
          <cell r="AN126">
            <v>42064</v>
          </cell>
          <cell r="AQ126">
            <v>7542</v>
          </cell>
          <cell r="BC126">
            <v>42064</v>
          </cell>
          <cell r="BF126">
            <v>6325</v>
          </cell>
        </row>
        <row r="127">
          <cell r="M127">
            <v>0.35287314614480153</v>
          </cell>
          <cell r="Y127">
            <v>42095</v>
          </cell>
          <cell r="AB127">
            <v>1.2129559900777409E-2</v>
          </cell>
          <cell r="AC127">
            <v>5.5233551490389637E-2</v>
          </cell>
          <cell r="AD127">
            <v>3.4382526567033674E-2</v>
          </cell>
          <cell r="AN127">
            <v>42095</v>
          </cell>
          <cell r="AQ127">
            <v>7696</v>
          </cell>
          <cell r="BC127">
            <v>42095</v>
          </cell>
          <cell r="BF127">
            <v>6464</v>
          </cell>
        </row>
        <row r="128">
          <cell r="M128">
            <v>0.34979715731258315</v>
          </cell>
          <cell r="Y128">
            <v>42125</v>
          </cell>
          <cell r="AB128">
            <v>1.2308352576758028E-2</v>
          </cell>
          <cell r="AC128">
            <v>5.5734751591154527E-2</v>
          </cell>
          <cell r="AD128">
            <v>3.5527383335614074E-2</v>
          </cell>
          <cell r="AN128">
            <v>42125</v>
          </cell>
          <cell r="AQ128">
            <v>7112</v>
          </cell>
          <cell r="BC128">
            <v>42125</v>
          </cell>
          <cell r="BF128">
            <v>5663</v>
          </cell>
        </row>
        <row r="129">
          <cell r="M129">
            <v>0.34195439863078225</v>
          </cell>
          <cell r="Y129">
            <v>42156</v>
          </cell>
          <cell r="AB129">
            <v>1.246966686420474E-2</v>
          </cell>
          <cell r="AC129">
            <v>5.5050828604281191E-2</v>
          </cell>
          <cell r="AD129">
            <v>3.5043492650837046E-2</v>
          </cell>
          <cell r="AN129">
            <v>42156</v>
          </cell>
          <cell r="AQ129">
            <v>6430</v>
          </cell>
          <cell r="BC129">
            <v>42156</v>
          </cell>
          <cell r="BF129">
            <v>4701</v>
          </cell>
        </row>
        <row r="130">
          <cell r="M130">
            <v>0.33405961814960916</v>
          </cell>
          <cell r="Y130">
            <v>42186</v>
          </cell>
          <cell r="AB130">
            <v>1.2372185448727101E-2</v>
          </cell>
          <cell r="AC130">
            <v>5.4606755672846119E-2</v>
          </cell>
          <cell r="AD130">
            <v>3.5153732451161018E-2</v>
          </cell>
          <cell r="AN130">
            <v>42186</v>
          </cell>
          <cell r="AQ130">
            <v>6896</v>
          </cell>
          <cell r="BC130">
            <v>42186</v>
          </cell>
          <cell r="BF130">
            <v>5525</v>
          </cell>
        </row>
        <row r="131">
          <cell r="M131">
            <v>0.32838544214683979</v>
          </cell>
          <cell r="Y131">
            <v>42217</v>
          </cell>
          <cell r="AB131">
            <v>1.2388457029347939E-2</v>
          </cell>
          <cell r="AC131">
            <v>5.3766008507031289E-2</v>
          </cell>
          <cell r="AD131">
            <v>3.5339510436539483E-2</v>
          </cell>
          <cell r="AN131">
            <v>42217</v>
          </cell>
          <cell r="AQ131">
            <v>6176</v>
          </cell>
          <cell r="BC131">
            <v>42217</v>
          </cell>
          <cell r="BF131">
            <v>5376</v>
          </cell>
        </row>
        <row r="132">
          <cell r="M132">
            <v>0.32802215584362054</v>
          </cell>
          <cell r="Y132">
            <v>42248</v>
          </cell>
          <cell r="AB132">
            <v>1.2281208080532114E-2</v>
          </cell>
          <cell r="AC132">
            <v>5.2878757906455492E-2</v>
          </cell>
          <cell r="AD132">
            <v>3.4882646106802771E-2</v>
          </cell>
          <cell r="AN132">
            <v>42248</v>
          </cell>
          <cell r="AQ132">
            <v>6464</v>
          </cell>
          <cell r="BC132">
            <v>42248</v>
          </cell>
          <cell r="BF132">
            <v>5592</v>
          </cell>
        </row>
        <row r="133">
          <cell r="M133">
            <v>0.32587545577456795</v>
          </cell>
          <cell r="Y133">
            <v>42278</v>
          </cell>
          <cell r="AB133">
            <v>1.2354336422552351E-2</v>
          </cell>
          <cell r="AC133">
            <v>5.2356712925115387E-2</v>
          </cell>
          <cell r="AD133">
            <v>3.4531911023589844E-2</v>
          </cell>
          <cell r="AN133">
            <v>42278</v>
          </cell>
          <cell r="AQ133">
            <v>7260</v>
          </cell>
          <cell r="BC133">
            <v>42278</v>
          </cell>
          <cell r="BF133">
            <v>5891</v>
          </cell>
        </row>
        <row r="134">
          <cell r="M134">
            <v>0.31796661350558192</v>
          </cell>
          <cell r="Y134">
            <v>42309</v>
          </cell>
          <cell r="AB134">
            <v>1.2418896558051316E-2</v>
          </cell>
          <cell r="AC134">
            <v>5.1796819314392575E-2</v>
          </cell>
          <cell r="AD134">
            <v>3.4881807725312929E-2</v>
          </cell>
          <cell r="AN134">
            <v>42309</v>
          </cell>
          <cell r="AQ134">
            <v>7259</v>
          </cell>
          <cell r="BC134">
            <v>42309</v>
          </cell>
          <cell r="BF134">
            <v>5917</v>
          </cell>
        </row>
        <row r="135">
          <cell r="M135">
            <v>0.31660288454682045</v>
          </cell>
          <cell r="Y135">
            <v>42339</v>
          </cell>
          <cell r="AB135">
            <v>1.2349442612526761E-2</v>
          </cell>
          <cell r="AC135">
            <v>5.2111963011423332E-2</v>
          </cell>
          <cell r="AD135">
            <v>3.5510949635328734E-2</v>
          </cell>
          <cell r="AN135">
            <v>42339</v>
          </cell>
          <cell r="AQ135">
            <v>7379</v>
          </cell>
          <cell r="BC135">
            <v>42339</v>
          </cell>
          <cell r="BF135">
            <v>6023</v>
          </cell>
        </row>
        <row r="136">
          <cell r="M136">
            <v>0.32172679351933597</v>
          </cell>
          <cell r="Y136">
            <v>42370</v>
          </cell>
          <cell r="AB136">
            <v>1.2175238253463699E-2</v>
          </cell>
          <cell r="AC136">
            <v>5.3739636083035072E-2</v>
          </cell>
          <cell r="AD136">
            <v>3.693198160701313E-2</v>
          </cell>
          <cell r="AN136">
            <v>42370</v>
          </cell>
          <cell r="AQ136">
            <v>7475</v>
          </cell>
          <cell r="BC136">
            <v>42370</v>
          </cell>
          <cell r="BF136">
            <v>6180</v>
          </cell>
        </row>
        <row r="137">
          <cell r="M137">
            <v>0.32197130135023694</v>
          </cell>
          <cell r="Y137">
            <v>42401</v>
          </cell>
          <cell r="AB137">
            <v>1.2158027372910172E-2</v>
          </cell>
          <cell r="AC137">
            <v>5.3890080556804318E-2</v>
          </cell>
          <cell r="AD137">
            <v>3.7512797958394371E-2</v>
          </cell>
          <cell r="AN137">
            <v>42401</v>
          </cell>
          <cell r="AQ137">
            <v>7908</v>
          </cell>
          <cell r="BC137">
            <v>42401</v>
          </cell>
          <cell r="BF137">
            <v>6720</v>
          </cell>
        </row>
        <row r="138">
          <cell r="M138">
            <v>0.31851150250673188</v>
          </cell>
          <cell r="Y138">
            <v>42430</v>
          </cell>
          <cell r="AB138">
            <v>1.2156997779898839E-2</v>
          </cell>
          <cell r="AC138">
            <v>5.5324934806632593E-2</v>
          </cell>
          <cell r="AD138">
            <v>3.8159826651748337E-2</v>
          </cell>
          <cell r="AN138">
            <v>42430</v>
          </cell>
          <cell r="AQ138">
            <v>8217</v>
          </cell>
          <cell r="BC138">
            <v>42430</v>
          </cell>
          <cell r="BF138">
            <v>6553</v>
          </cell>
        </row>
        <row r="139">
          <cell r="M139">
            <v>0.31068042963417375</v>
          </cell>
          <cell r="Y139">
            <v>42461</v>
          </cell>
          <cell r="AB139">
            <v>1.2082558485730092E-2</v>
          </cell>
          <cell r="AC139">
            <v>5.3418472389318711E-2</v>
          </cell>
          <cell r="AD139">
            <v>3.6312545287752254E-2</v>
          </cell>
          <cell r="AN139">
            <v>42461</v>
          </cell>
          <cell r="AQ139">
            <v>8294</v>
          </cell>
          <cell r="BC139">
            <v>42461</v>
          </cell>
          <cell r="BF139">
            <v>6475</v>
          </cell>
        </row>
        <row r="140">
          <cell r="M140">
            <v>0.30814124584471836</v>
          </cell>
          <cell r="Y140">
            <v>42491</v>
          </cell>
          <cell r="AB140">
            <v>1.1669947827680978E-2</v>
          </cell>
          <cell r="AC140">
            <v>5.2879337805019203E-2</v>
          </cell>
          <cell r="AD140">
            <v>3.6371254103324049E-2</v>
          </cell>
          <cell r="AN140">
            <v>42491</v>
          </cell>
          <cell r="AQ140">
            <v>8839</v>
          </cell>
          <cell r="BC140">
            <v>42491</v>
          </cell>
          <cell r="BF140">
            <v>7459</v>
          </cell>
        </row>
        <row r="141">
          <cell r="M141">
            <v>0.30997118647339555</v>
          </cell>
          <cell r="Y141">
            <v>42522</v>
          </cell>
          <cell r="AB141">
            <v>1.1713402899783903E-2</v>
          </cell>
          <cell r="AC141">
            <v>5.3374001015862593E-2</v>
          </cell>
          <cell r="AD141">
            <v>3.7438067277239973E-2</v>
          </cell>
          <cell r="AN141">
            <v>42522</v>
          </cell>
          <cell r="AQ141">
            <v>8535</v>
          </cell>
          <cell r="BC141">
            <v>42522</v>
          </cell>
          <cell r="BF141">
            <v>7456</v>
          </cell>
        </row>
        <row r="142">
          <cell r="M142">
            <v>0.3103100178935348</v>
          </cell>
          <cell r="Y142">
            <v>42552</v>
          </cell>
          <cell r="AB142">
            <v>1.161010352527639E-2</v>
          </cell>
          <cell r="AC142">
            <v>5.3609349639494056E-2</v>
          </cell>
          <cell r="AD142">
            <v>3.7617342339246969E-2</v>
          </cell>
          <cell r="AN142">
            <v>42552</v>
          </cell>
          <cell r="AQ142">
            <v>8059</v>
          </cell>
          <cell r="BC142">
            <v>42552</v>
          </cell>
          <cell r="BF142">
            <v>6588</v>
          </cell>
        </row>
        <row r="143">
          <cell r="M143">
            <v>0.31024050488152238</v>
          </cell>
          <cell r="Y143">
            <v>42583</v>
          </cell>
          <cell r="AB143">
            <v>1.1465558449946841E-2</v>
          </cell>
          <cell r="AC143">
            <v>5.4939374342651157E-2</v>
          </cell>
          <cell r="AD143">
            <v>3.8439551299111474E-2</v>
          </cell>
          <cell r="AN143">
            <v>42583</v>
          </cell>
          <cell r="AQ143">
            <v>8606</v>
          </cell>
          <cell r="BC143">
            <v>42583</v>
          </cell>
          <cell r="BF143">
            <v>7183</v>
          </cell>
        </row>
        <row r="144">
          <cell r="M144">
            <v>0.31435664379032746</v>
          </cell>
          <cell r="Y144">
            <v>42614</v>
          </cell>
          <cell r="AB144">
            <v>1.1621066522932712E-2</v>
          </cell>
          <cell r="AC144">
            <v>5.6495089014104348E-2</v>
          </cell>
          <cell r="AD144">
            <v>3.9806382232660545E-2</v>
          </cell>
          <cell r="AN144">
            <v>42614</v>
          </cell>
          <cell r="AQ144">
            <v>8900</v>
          </cell>
          <cell r="BC144">
            <v>42614</v>
          </cell>
          <cell r="BF144">
            <v>7436</v>
          </cell>
        </row>
        <row r="145">
          <cell r="M145">
            <v>0.31409198402391725</v>
          </cell>
          <cell r="Y145">
            <v>42644</v>
          </cell>
          <cell r="AB145">
            <v>1.166128025713776E-2</v>
          </cell>
          <cell r="AC145">
            <v>5.6712905649434035E-2</v>
          </cell>
          <cell r="AD145">
            <v>4.0637924502355795E-2</v>
          </cell>
          <cell r="AN145">
            <v>42644</v>
          </cell>
          <cell r="AQ145">
            <v>8879</v>
          </cell>
          <cell r="BC145">
            <v>42644</v>
          </cell>
          <cell r="BF145">
            <v>7776</v>
          </cell>
        </row>
        <row r="146">
          <cell r="M146">
            <v>0.31385482075590626</v>
          </cell>
          <cell r="Y146">
            <v>42675</v>
          </cell>
          <cell r="AB146">
            <v>1.1663527644538362E-2</v>
          </cell>
          <cell r="AC146">
            <v>5.7327220757429673E-2</v>
          </cell>
          <cell r="AD146">
            <v>4.0953524460084711E-2</v>
          </cell>
          <cell r="AN146">
            <v>42675</v>
          </cell>
          <cell r="AQ146">
            <v>9309</v>
          </cell>
          <cell r="BC146">
            <v>42675</v>
          </cell>
          <cell r="BF146">
            <v>7916</v>
          </cell>
        </row>
        <row r="147">
          <cell r="M147">
            <v>0.3188286370370394</v>
          </cell>
          <cell r="Y147">
            <v>42705</v>
          </cell>
          <cell r="AB147">
            <v>1.160798024554806E-2</v>
          </cell>
          <cell r="AC147">
            <v>5.7025704114087777E-2</v>
          </cell>
          <cell r="AD147">
            <v>4.0325994307089504E-2</v>
          </cell>
          <cell r="AN147">
            <v>42705</v>
          </cell>
          <cell r="AQ147">
            <v>9515</v>
          </cell>
          <cell r="BC147">
            <v>42705</v>
          </cell>
          <cell r="BF147">
            <v>7881</v>
          </cell>
        </row>
        <row r="148">
          <cell r="M148">
            <v>0.32200760367251768</v>
          </cell>
          <cell r="Y148">
            <v>42736</v>
          </cell>
          <cell r="AB148">
            <v>1.1833570747690854E-2</v>
          </cell>
          <cell r="AC148">
            <v>5.6051212837965547E-2</v>
          </cell>
          <cell r="AD148">
            <v>3.9709832289055488E-2</v>
          </cell>
          <cell r="AN148">
            <v>42736</v>
          </cell>
          <cell r="AQ148">
            <v>9644</v>
          </cell>
          <cell r="BC148">
            <v>42736</v>
          </cell>
          <cell r="BF148">
            <v>7949</v>
          </cell>
        </row>
        <row r="149">
          <cell r="M149">
            <v>0.32001747798334024</v>
          </cell>
          <cell r="Y149">
            <v>42767</v>
          </cell>
          <cell r="AB149">
            <v>1.191470816523113E-2</v>
          </cell>
          <cell r="AC149">
            <v>5.6294151196158604E-2</v>
          </cell>
          <cell r="AD149">
            <v>3.9926818563659199E-2</v>
          </cell>
          <cell r="AN149">
            <v>42767</v>
          </cell>
          <cell r="AQ149">
            <v>9347</v>
          </cell>
          <cell r="BC149">
            <v>42767</v>
          </cell>
          <cell r="BF149">
            <v>7589</v>
          </cell>
        </row>
        <row r="150">
          <cell r="M150">
            <v>0.32347537501036949</v>
          </cell>
          <cell r="Y150">
            <v>42795</v>
          </cell>
          <cell r="AB150">
            <v>1.173044175682306E-2</v>
          </cell>
          <cell r="AC150">
            <v>5.5581463601077519E-2</v>
          </cell>
          <cell r="AD150">
            <v>3.9628537329955964E-2</v>
          </cell>
          <cell r="AN150">
            <v>42795</v>
          </cell>
          <cell r="AQ150">
            <v>8985</v>
          </cell>
          <cell r="BC150">
            <v>42795</v>
          </cell>
          <cell r="BF150">
            <v>7667.3819999999996</v>
          </cell>
        </row>
        <row r="151">
          <cell r="M151">
            <v>0.32930143323441796</v>
          </cell>
          <cell r="Y151">
            <v>42826</v>
          </cell>
          <cell r="AB151">
            <v>1.157264034673728E-2</v>
          </cell>
          <cell r="AC151">
            <v>5.585690439283246E-2</v>
          </cell>
          <cell r="AD151">
            <v>3.9543441682082438E-2</v>
          </cell>
          <cell r="AN151">
            <v>42826</v>
          </cell>
          <cell r="AQ151">
            <v>8571</v>
          </cell>
          <cell r="BC151">
            <v>42826</v>
          </cell>
          <cell r="BF151">
            <v>7373.3819999999996</v>
          </cell>
        </row>
        <row r="152">
          <cell r="M152">
            <v>0.33210827088252404</v>
          </cell>
          <cell r="Y152">
            <v>42856</v>
          </cell>
          <cell r="AB152">
            <v>1.1576565469562868E-2</v>
          </cell>
          <cell r="AC152">
            <v>5.4941940019745478E-2</v>
          </cell>
          <cell r="AD152">
            <v>3.8091657877619235E-2</v>
          </cell>
          <cell r="AN152">
            <v>42856</v>
          </cell>
          <cell r="AQ152">
            <v>8273</v>
          </cell>
          <cell r="BC152">
            <v>42856</v>
          </cell>
          <cell r="BF152">
            <v>7028.3819999999996</v>
          </cell>
        </row>
        <row r="153">
          <cell r="M153">
            <v>0.32649118866861543</v>
          </cell>
          <cell r="Y153">
            <v>42887</v>
          </cell>
          <cell r="AB153">
            <v>1.1711665007469119E-2</v>
          </cell>
          <cell r="AC153">
            <v>5.459205808887397E-2</v>
          </cell>
          <cell r="AD153">
            <v>3.8055941834325618E-2</v>
          </cell>
          <cell r="AN153">
            <v>42887</v>
          </cell>
          <cell r="AQ153">
            <v>8559</v>
          </cell>
          <cell r="BC153">
            <v>42887</v>
          </cell>
          <cell r="BF153">
            <v>7393.3819999999996</v>
          </cell>
        </row>
        <row r="154">
          <cell r="M154">
            <v>0.32665594420488187</v>
          </cell>
          <cell r="Y154">
            <v>42917</v>
          </cell>
          <cell r="AB154">
            <v>1.1788245220120083E-2</v>
          </cell>
          <cell r="AC154">
            <v>5.5297346091506813E-2</v>
          </cell>
          <cell r="AD154">
            <v>3.8516853389183259E-2</v>
          </cell>
          <cell r="AN154">
            <v>42917</v>
          </cell>
          <cell r="AQ154">
            <v>8970</v>
          </cell>
          <cell r="BC154">
            <v>42917</v>
          </cell>
          <cell r="BF154">
            <v>7838.3819999999996</v>
          </cell>
        </row>
        <row r="155">
          <cell r="M155">
            <v>0.33164017495759734</v>
          </cell>
          <cell r="Y155">
            <v>42948</v>
          </cell>
          <cell r="AB155">
            <v>1.1878689444777171E-2</v>
          </cell>
          <cell r="AC155">
            <v>5.3969013452703905E-2</v>
          </cell>
          <cell r="AD155">
            <v>3.7537800090601516E-2</v>
          </cell>
          <cell r="AN155">
            <v>42948</v>
          </cell>
          <cell r="AQ155">
            <v>8904</v>
          </cell>
          <cell r="BC155">
            <v>42948</v>
          </cell>
          <cell r="BF155">
            <v>7189.3819999999996</v>
          </cell>
        </row>
        <row r="156">
          <cell r="M156">
            <v>0.32593096332892529</v>
          </cell>
          <cell r="Y156">
            <v>42979</v>
          </cell>
          <cell r="AB156">
            <v>1.1691380245583702E-2</v>
          </cell>
          <cell r="AC156">
            <v>5.4072217906020029E-2</v>
          </cell>
          <cell r="AD156">
            <v>3.803636723455904E-2</v>
          </cell>
          <cell r="AN156">
            <v>42979</v>
          </cell>
          <cell r="AQ156">
            <v>7991</v>
          </cell>
          <cell r="BC156">
            <v>42979</v>
          </cell>
          <cell r="BF156">
            <v>6701.3819999999996</v>
          </cell>
        </row>
        <row r="157">
          <cell r="M157">
            <v>0.32787077633281808</v>
          </cell>
          <cell r="Y157">
            <v>43009</v>
          </cell>
          <cell r="AB157">
            <v>1.1597155360513204E-2</v>
          </cell>
          <cell r="AC157">
            <v>5.391083126012948E-2</v>
          </cell>
          <cell r="AD157">
            <v>3.7443431057383514E-2</v>
          </cell>
          <cell r="AN157">
            <v>43009</v>
          </cell>
          <cell r="AQ157">
            <v>7864</v>
          </cell>
          <cell r="BC157">
            <v>43009</v>
          </cell>
          <cell r="BF157">
            <v>6108.3819999999996</v>
          </cell>
        </row>
        <row r="158">
          <cell r="M158">
            <v>0.3291434626648046</v>
          </cell>
          <cell r="Y158">
            <v>43040</v>
          </cell>
          <cell r="AB158">
            <v>1.1632331782058027E-2</v>
          </cell>
          <cell r="AC158">
            <v>5.3805447744256704E-2</v>
          </cell>
          <cell r="AD158">
            <v>3.6878124601930844E-2</v>
          </cell>
          <cell r="AN158">
            <v>43040</v>
          </cell>
          <cell r="AQ158">
            <v>8135</v>
          </cell>
          <cell r="BC158">
            <v>43040</v>
          </cell>
          <cell r="BF158">
            <v>6127.3819999999996</v>
          </cell>
        </row>
        <row r="159">
          <cell r="M159">
            <v>0.32958608720235233</v>
          </cell>
          <cell r="Y159">
            <v>43070</v>
          </cell>
          <cell r="AB159">
            <v>1.1572250203063105E-2</v>
          </cell>
          <cell r="AC159">
            <v>5.3836828208894134E-2</v>
          </cell>
          <cell r="AD159">
            <v>3.7655870017588307E-2</v>
          </cell>
          <cell r="AN159">
            <v>43070</v>
          </cell>
          <cell r="AQ159">
            <v>8034</v>
          </cell>
          <cell r="BC159">
            <v>43070</v>
          </cell>
          <cell r="BF159">
            <v>6524.3819999999996</v>
          </cell>
        </row>
        <row r="160">
          <cell r="M160">
            <v>0.3295518101934658</v>
          </cell>
          <cell r="Y160">
            <v>43101</v>
          </cell>
          <cell r="AB160">
            <v>1.1424742622032793E-2</v>
          </cell>
          <cell r="AC160">
            <v>5.4351566407024078E-2</v>
          </cell>
          <cell r="AD160">
            <v>3.7656199306955233E-2</v>
          </cell>
          <cell r="AN160">
            <v>43101</v>
          </cell>
          <cell r="AQ160">
            <v>8040</v>
          </cell>
          <cell r="BC160">
            <v>43101</v>
          </cell>
          <cell r="BF160">
            <v>6388.3819999999996</v>
          </cell>
        </row>
        <row r="161">
          <cell r="M161">
            <v>0.33479848587810296</v>
          </cell>
          <cell r="Y161">
            <v>43132</v>
          </cell>
          <cell r="AB161">
            <v>1.1274348793818134E-2</v>
          </cell>
          <cell r="AC161">
            <v>5.4735739180656481E-2</v>
          </cell>
          <cell r="AD161">
            <v>3.9160147945082033E-2</v>
          </cell>
          <cell r="AN161">
            <v>43132</v>
          </cell>
          <cell r="AQ161">
            <v>8429</v>
          </cell>
          <cell r="BC161">
            <v>43132</v>
          </cell>
          <cell r="BF161">
            <v>6507.3819999999996</v>
          </cell>
        </row>
        <row r="162">
          <cell r="M162">
            <v>0.33918535999547156</v>
          </cell>
          <cell r="Y162">
            <v>43160</v>
          </cell>
          <cell r="AB162">
            <v>1.1351615684670396E-2</v>
          </cell>
          <cell r="AC162">
            <v>5.6657208558813843E-2</v>
          </cell>
          <cell r="AD162">
            <v>3.9065233671706535E-2</v>
          </cell>
          <cell r="AN162">
            <v>43160</v>
          </cell>
          <cell r="AQ162">
            <v>8913</v>
          </cell>
          <cell r="BC162">
            <v>43160</v>
          </cell>
          <cell r="BF162">
            <v>6979</v>
          </cell>
        </row>
        <row r="163">
          <cell r="M163">
            <v>0.35556371470851444</v>
          </cell>
          <cell r="Y163">
            <v>43191</v>
          </cell>
          <cell r="AB163">
            <v>1.119034867106476E-2</v>
          </cell>
          <cell r="AC163">
            <v>5.7115458749692982E-2</v>
          </cell>
          <cell r="AD163">
            <v>3.8995845460052268E-2</v>
          </cell>
          <cell r="AN163">
            <v>43191</v>
          </cell>
          <cell r="AQ163">
            <v>9726</v>
          </cell>
          <cell r="BC163">
            <v>43191</v>
          </cell>
          <cell r="BF163">
            <v>7619</v>
          </cell>
        </row>
        <row r="164">
          <cell r="M164">
            <v>0.37835686109353356</v>
          </cell>
          <cell r="Y164">
            <v>43221</v>
          </cell>
          <cell r="AB164">
            <v>1.0829095759318976E-2</v>
          </cell>
          <cell r="AC164">
            <v>5.8741584295879889E-2</v>
          </cell>
          <cell r="AD164">
            <v>3.899980531165357E-2</v>
          </cell>
          <cell r="AN164">
            <v>43221</v>
          </cell>
          <cell r="AQ164">
            <v>9103</v>
          </cell>
          <cell r="BC164">
            <v>43221</v>
          </cell>
          <cell r="BF164">
            <v>7644</v>
          </cell>
        </row>
        <row r="165">
          <cell r="M165">
            <v>0.39705165598613584</v>
          </cell>
          <cell r="Y165">
            <v>43252</v>
          </cell>
          <cell r="AB165">
            <v>1.038751902595258E-2</v>
          </cell>
          <cell r="AC165">
            <v>5.9482462416126078E-2</v>
          </cell>
          <cell r="AD165">
            <v>3.816335329253874E-2</v>
          </cell>
          <cell r="AN165">
            <v>43252</v>
          </cell>
          <cell r="AQ165">
            <v>8693</v>
          </cell>
          <cell r="BC165">
            <v>43252</v>
          </cell>
          <cell r="BF165">
            <v>7546</v>
          </cell>
        </row>
        <row r="166">
          <cell r="M166">
            <v>0.41661145510595415</v>
          </cell>
          <cell r="Y166">
            <v>43282</v>
          </cell>
          <cell r="AB166">
            <v>1.0379667102188492E-2</v>
          </cell>
          <cell r="AC166">
            <v>5.9237783070379725E-2</v>
          </cell>
          <cell r="AD166">
            <v>3.7478072933377723E-2</v>
          </cell>
          <cell r="AN166">
            <v>43282</v>
          </cell>
          <cell r="AQ166">
            <v>8048</v>
          </cell>
          <cell r="BC166">
            <v>43282</v>
          </cell>
          <cell r="BF166">
            <v>7025</v>
          </cell>
        </row>
        <row r="167">
          <cell r="M167">
            <v>0.42118436920008301</v>
          </cell>
          <cell r="Y167">
            <v>43313</v>
          </cell>
          <cell r="AB167">
            <v>1.0036442296223682E-2</v>
          </cell>
          <cell r="AC167">
            <v>6.0816451632133062E-2</v>
          </cell>
          <cell r="AD167">
            <v>3.8072509707120589E-2</v>
          </cell>
          <cell r="AN167">
            <v>43313</v>
          </cell>
          <cell r="AQ167">
            <v>7793</v>
          </cell>
          <cell r="BC167">
            <v>43313</v>
          </cell>
          <cell r="BF167">
            <v>7053</v>
          </cell>
        </row>
        <row r="168">
          <cell r="M168">
            <v>0.43162085287013402</v>
          </cell>
          <cell r="Y168">
            <v>43344</v>
          </cell>
          <cell r="AB168">
            <v>9.6884238201201314E-3</v>
          </cell>
          <cell r="AC168">
            <v>6.1270966679293007E-2</v>
          </cell>
          <cell r="AD168">
            <v>3.7634832034216768E-2</v>
          </cell>
          <cell r="AN168">
            <v>43344</v>
          </cell>
          <cell r="AQ168">
            <v>7966</v>
          </cell>
          <cell r="BC168">
            <v>43344</v>
          </cell>
          <cell r="BF168">
            <v>6986</v>
          </cell>
        </row>
        <row r="169">
          <cell r="M169">
            <v>0.43378991921252613</v>
          </cell>
          <cell r="Y169">
            <v>43374</v>
          </cell>
          <cell r="AB169">
            <v>9.3838375134336523E-3</v>
          </cell>
          <cell r="AC169">
            <v>6.2113660742027829E-2</v>
          </cell>
          <cell r="AD169">
            <v>3.8118049341208521E-2</v>
          </cell>
          <cell r="AN169">
            <v>43374</v>
          </cell>
          <cell r="AQ169">
            <v>7881</v>
          </cell>
          <cell r="BC169">
            <v>43374</v>
          </cell>
          <cell r="BF169">
            <v>7214</v>
          </cell>
        </row>
        <row r="170">
          <cell r="M170">
            <v>0.44371369358721624</v>
          </cell>
          <cell r="Y170">
            <v>43405</v>
          </cell>
          <cell r="AB170">
            <v>8.9335031049745453E-3</v>
          </cell>
          <cell r="AC170">
            <v>6.2602804927856623E-2</v>
          </cell>
          <cell r="AD170">
            <v>3.8624752585690404E-2</v>
          </cell>
          <cell r="AN170">
            <v>43405</v>
          </cell>
          <cell r="AQ170">
            <v>7347</v>
          </cell>
          <cell r="BC170">
            <v>43405</v>
          </cell>
          <cell r="BF170">
            <v>7224</v>
          </cell>
        </row>
        <row r="171">
          <cell r="M171">
            <v>0.44757057567124475</v>
          </cell>
          <cell r="Y171">
            <v>43435</v>
          </cell>
          <cell r="AB171">
            <v>8.5713828798187463E-3</v>
          </cell>
          <cell r="AC171">
            <v>6.4821102880607856E-2</v>
          </cell>
          <cell r="AD171">
            <v>3.9616896025913922E-2</v>
          </cell>
          <cell r="AN171">
            <v>43435</v>
          </cell>
          <cell r="AQ171">
            <v>7059</v>
          </cell>
          <cell r="BC171">
            <v>43435</v>
          </cell>
          <cell r="BF171">
            <v>6887</v>
          </cell>
        </row>
        <row r="172">
          <cell r="M172">
            <v>0.44757057567124475</v>
          </cell>
          <cell r="AB172">
            <v>8.5713828798187463E-3</v>
          </cell>
          <cell r="AC172">
            <v>6.4821102880607856E-2</v>
          </cell>
          <cell r="AD172">
            <v>3.9616896025913922E-2</v>
          </cell>
          <cell r="AN172">
            <v>43466</v>
          </cell>
          <cell r="AQ172">
            <v>7059</v>
          </cell>
          <cell r="BC172">
            <v>43466</v>
          </cell>
          <cell r="BF172">
            <v>6887</v>
          </cell>
        </row>
        <row r="173">
          <cell r="M173">
            <v>0.44757057567124475</v>
          </cell>
          <cell r="AB173">
            <v>8.5713828798187463E-3</v>
          </cell>
          <cell r="AC173">
            <v>6.4821102880607856E-2</v>
          </cell>
          <cell r="AD173">
            <v>3.9616896025913922E-2</v>
          </cell>
          <cell r="AN173">
            <v>43497</v>
          </cell>
          <cell r="AQ173">
            <v>7059</v>
          </cell>
          <cell r="BC173">
            <v>43497</v>
          </cell>
          <cell r="BF173">
            <v>6887</v>
          </cell>
        </row>
        <row r="174">
          <cell r="M174">
            <v>0.44757057567124475</v>
          </cell>
          <cell r="AB174">
            <v>8.5713828798187463E-3</v>
          </cell>
          <cell r="AC174">
            <v>6.4821102880607856E-2</v>
          </cell>
          <cell r="AD174">
            <v>3.9616896025913922E-2</v>
          </cell>
          <cell r="AN174">
            <v>43525</v>
          </cell>
          <cell r="AQ174">
            <v>7059</v>
          </cell>
          <cell r="BC174">
            <v>43525</v>
          </cell>
          <cell r="BF174">
            <v>6887</v>
          </cell>
        </row>
        <row r="175">
          <cell r="M175">
            <v>0.44757057567124475</v>
          </cell>
          <cell r="AB175">
            <v>8.5713828798187463E-3</v>
          </cell>
          <cell r="AC175">
            <v>6.4821102880607856E-2</v>
          </cell>
          <cell r="AD175">
            <v>3.9616896025913922E-2</v>
          </cell>
          <cell r="AN175">
            <v>43556</v>
          </cell>
          <cell r="AQ175">
            <v>7059</v>
          </cell>
          <cell r="BC175">
            <v>43556</v>
          </cell>
          <cell r="BF175">
            <v>6887</v>
          </cell>
        </row>
        <row r="176">
          <cell r="M176">
            <v>0.44757057567124475</v>
          </cell>
          <cell r="AB176">
            <v>8.5713828798187463E-3</v>
          </cell>
          <cell r="AC176">
            <v>6.4821102880607856E-2</v>
          </cell>
          <cell r="AD176">
            <v>3.9616896025913922E-2</v>
          </cell>
          <cell r="AN176">
            <v>43586</v>
          </cell>
          <cell r="AQ176">
            <v>7059</v>
          </cell>
          <cell r="BC176">
            <v>43586</v>
          </cell>
          <cell r="BF176">
            <v>6887</v>
          </cell>
        </row>
        <row r="177">
          <cell r="M177">
            <v>0.44757057567124475</v>
          </cell>
          <cell r="Y177">
            <v>43617</v>
          </cell>
          <cell r="AB177">
            <v>8.5713828798187463E-3</v>
          </cell>
          <cell r="AC177">
            <v>6.4821102880607856E-2</v>
          </cell>
          <cell r="AD177">
            <v>3.9616896025913922E-2</v>
          </cell>
          <cell r="AN177">
            <v>43617</v>
          </cell>
          <cell r="AQ177">
            <v>7059</v>
          </cell>
          <cell r="BC177">
            <v>43617</v>
          </cell>
          <cell r="BF177">
            <v>6887</v>
          </cell>
        </row>
        <row r="178">
          <cell r="M178">
            <v>0.44757057567124475</v>
          </cell>
          <cell r="Y178">
            <v>43983</v>
          </cell>
          <cell r="AB178">
            <v>8.5713828798187463E-3</v>
          </cell>
          <cell r="AC178">
            <v>6.4821102880607856E-2</v>
          </cell>
          <cell r="AD178">
            <v>3.9616896025913922E-2</v>
          </cell>
          <cell r="AN178">
            <v>43983</v>
          </cell>
          <cell r="AQ178">
            <v>7059</v>
          </cell>
          <cell r="BC178">
            <v>43983</v>
          </cell>
          <cell r="BF178">
            <v>6887</v>
          </cell>
        </row>
        <row r="179">
          <cell r="M179">
            <v>0.44757057567124475</v>
          </cell>
          <cell r="Y179">
            <v>44348</v>
          </cell>
          <cell r="AB179">
            <v>8.5713828798187463E-3</v>
          </cell>
          <cell r="AC179">
            <v>6.4821102880607856E-2</v>
          </cell>
          <cell r="AD179">
            <v>3.9616896025913922E-2</v>
          </cell>
          <cell r="AN179">
            <v>44348</v>
          </cell>
          <cell r="AQ179">
            <v>7059</v>
          </cell>
          <cell r="BC179">
            <v>44348</v>
          </cell>
          <cell r="BF179">
            <v>6887</v>
          </cell>
        </row>
        <row r="180">
          <cell r="M180">
            <v>0.44757057567124475</v>
          </cell>
          <cell r="Y180">
            <v>44713</v>
          </cell>
          <cell r="AB180">
            <v>8.5713828798187463E-3</v>
          </cell>
          <cell r="AC180">
            <v>6.4821102880607856E-2</v>
          </cell>
          <cell r="AD180">
            <v>3.9616896025913922E-2</v>
          </cell>
          <cell r="AN180">
            <v>44713</v>
          </cell>
          <cell r="AQ180">
            <v>7059</v>
          </cell>
          <cell r="BC180">
            <v>44713</v>
          </cell>
          <cell r="BF180">
            <v>6887</v>
          </cell>
        </row>
        <row r="181">
          <cell r="M181">
            <v>0.44757057567124475</v>
          </cell>
          <cell r="Y181">
            <v>45078</v>
          </cell>
          <cell r="AB181">
            <v>8.5713828798187463E-3</v>
          </cell>
          <cell r="AC181">
            <v>6.4821102880607856E-2</v>
          </cell>
          <cell r="AD181">
            <v>3.9616896025913922E-2</v>
          </cell>
          <cell r="AN181">
            <v>45078</v>
          </cell>
          <cell r="AQ181">
            <v>7059</v>
          </cell>
          <cell r="BC181">
            <v>45078</v>
          </cell>
          <cell r="BF181">
            <v>6887</v>
          </cell>
        </row>
        <row r="182">
          <cell r="M182">
            <v>0.44757057567124475</v>
          </cell>
          <cell r="Y182">
            <v>45444</v>
          </cell>
          <cell r="AB182">
            <v>8.5713828798187463E-3</v>
          </cell>
          <cell r="AC182">
            <v>6.4821102880607856E-2</v>
          </cell>
          <cell r="AD182">
            <v>3.9616896025913922E-2</v>
          </cell>
          <cell r="AN182">
            <v>45444</v>
          </cell>
          <cell r="AQ182">
            <v>7059</v>
          </cell>
          <cell r="BC182">
            <v>45444</v>
          </cell>
          <cell r="BF182">
            <v>6887</v>
          </cell>
        </row>
        <row r="183">
          <cell r="M183">
            <v>0.44757057567124475</v>
          </cell>
          <cell r="Y183">
            <v>45809</v>
          </cell>
          <cell r="AB183">
            <v>8.5713828798187463E-3</v>
          </cell>
          <cell r="AC183">
            <v>6.4821102880607856E-2</v>
          </cell>
          <cell r="AD183">
            <v>3.9616896025913922E-2</v>
          </cell>
          <cell r="AN183">
            <v>45809</v>
          </cell>
          <cell r="AQ183">
            <v>7059</v>
          </cell>
          <cell r="BC183">
            <v>45809</v>
          </cell>
          <cell r="BF183">
            <v>6887</v>
          </cell>
        </row>
        <row r="184">
          <cell r="M184">
            <v>0.44757057567124475</v>
          </cell>
          <cell r="Y184">
            <v>46174</v>
          </cell>
          <cell r="AB184">
            <v>8.5713828798187463E-3</v>
          </cell>
          <cell r="AC184">
            <v>6.4821102880607856E-2</v>
          </cell>
          <cell r="AD184">
            <v>3.9616896025913922E-2</v>
          </cell>
          <cell r="AN184">
            <v>46174</v>
          </cell>
          <cell r="AQ184">
            <v>7059</v>
          </cell>
          <cell r="BC184">
            <v>46174</v>
          </cell>
          <cell r="BF184">
            <v>6887</v>
          </cell>
        </row>
        <row r="185">
          <cell r="M185">
            <v>0.44757057567124475</v>
          </cell>
          <cell r="Y185">
            <v>46539</v>
          </cell>
          <cell r="AB185">
            <v>8.5713828798187463E-3</v>
          </cell>
          <cell r="AC185">
            <v>6.4821102880607856E-2</v>
          </cell>
          <cell r="AD185">
            <v>3.9616896025913922E-2</v>
          </cell>
          <cell r="AN185">
            <v>46539</v>
          </cell>
          <cell r="AQ185">
            <v>7059</v>
          </cell>
          <cell r="BC185">
            <v>46539</v>
          </cell>
          <cell r="BF185">
            <v>6887</v>
          </cell>
        </row>
        <row r="186">
          <cell r="M186">
            <v>0.44757057567124475</v>
          </cell>
          <cell r="Y186">
            <v>46905</v>
          </cell>
          <cell r="AB186">
            <v>8.5713828798187463E-3</v>
          </cell>
          <cell r="AC186">
            <v>6.4821102880607856E-2</v>
          </cell>
          <cell r="AD186">
            <v>3.9616896025913922E-2</v>
          </cell>
          <cell r="AN186">
            <v>46905</v>
          </cell>
          <cell r="AQ186">
            <v>7059</v>
          </cell>
          <cell r="BC186">
            <v>46905</v>
          </cell>
          <cell r="BF186">
            <v>6887</v>
          </cell>
        </row>
        <row r="187">
          <cell r="M187">
            <v>0.44757057567124475</v>
          </cell>
          <cell r="Y187">
            <v>47270</v>
          </cell>
          <cell r="AB187">
            <v>8.5713828798187463E-3</v>
          </cell>
          <cell r="AC187">
            <v>6.4821102880607856E-2</v>
          </cell>
          <cell r="AD187">
            <v>3.9616896025913922E-2</v>
          </cell>
          <cell r="AN187">
            <v>47270</v>
          </cell>
          <cell r="AQ187">
            <v>7059</v>
          </cell>
          <cell r="BC187">
            <v>47270</v>
          </cell>
          <cell r="BF187">
            <v>6887</v>
          </cell>
        </row>
        <row r="188">
          <cell r="M188">
            <v>0.44757057567124475</v>
          </cell>
          <cell r="Y188">
            <v>47635</v>
          </cell>
          <cell r="AB188">
            <v>8.5713828798187463E-3</v>
          </cell>
          <cell r="AC188">
            <v>6.4821102880607856E-2</v>
          </cell>
          <cell r="AD188">
            <v>3.9616896025913922E-2</v>
          </cell>
          <cell r="AN188">
            <v>47635</v>
          </cell>
          <cell r="AQ188">
            <v>7059</v>
          </cell>
          <cell r="BC188">
            <v>47635</v>
          </cell>
          <cell r="BF188">
            <v>6887</v>
          </cell>
        </row>
        <row r="189">
          <cell r="M189">
            <v>0.44757057567124475</v>
          </cell>
          <cell r="Y189">
            <v>48000</v>
          </cell>
          <cell r="AB189">
            <v>8.5713828798187463E-3</v>
          </cell>
          <cell r="AC189">
            <v>6.4821102880607856E-2</v>
          </cell>
          <cell r="AD189">
            <v>3.9616896025913922E-2</v>
          </cell>
          <cell r="AN189">
            <v>48000</v>
          </cell>
          <cell r="AQ189">
            <v>7059</v>
          </cell>
          <cell r="BC189">
            <v>48000</v>
          </cell>
          <cell r="BF189">
            <v>6887</v>
          </cell>
        </row>
        <row r="190">
          <cell r="M190">
            <v>0.44757057567124475</v>
          </cell>
          <cell r="Y190">
            <v>48366</v>
          </cell>
          <cell r="AB190">
            <v>8.5713828798187463E-3</v>
          </cell>
          <cell r="AC190">
            <v>6.4821102880607856E-2</v>
          </cell>
          <cell r="AD190">
            <v>3.9616896025913922E-2</v>
          </cell>
          <cell r="AN190">
            <v>48366</v>
          </cell>
          <cell r="AQ190">
            <v>7059</v>
          </cell>
          <cell r="BC190">
            <v>48366</v>
          </cell>
          <cell r="BF190">
            <v>6887</v>
          </cell>
        </row>
        <row r="191">
          <cell r="M191">
            <v>0.44757057567124475</v>
          </cell>
          <cell r="Y191">
            <v>48731</v>
          </cell>
          <cell r="AB191">
            <v>8.5713828798187463E-3</v>
          </cell>
          <cell r="AC191">
            <v>6.4821102880607856E-2</v>
          </cell>
          <cell r="AD191">
            <v>3.9616896025913922E-2</v>
          </cell>
          <cell r="AN191">
            <v>48731</v>
          </cell>
          <cell r="AQ191">
            <v>7059</v>
          </cell>
          <cell r="BC191">
            <v>48731</v>
          </cell>
          <cell r="BF191">
            <v>6887</v>
          </cell>
        </row>
        <row r="192">
          <cell r="M192">
            <v>0.44757057567124475</v>
          </cell>
          <cell r="Y192">
            <v>49096</v>
          </cell>
          <cell r="AB192">
            <v>8.5713828798187463E-3</v>
          </cell>
          <cell r="AC192">
            <v>6.4821102880607856E-2</v>
          </cell>
          <cell r="AD192">
            <v>3.9616896025913922E-2</v>
          </cell>
          <cell r="AN192">
            <v>49096</v>
          </cell>
          <cell r="AQ192">
            <v>7059</v>
          </cell>
          <cell r="BC192">
            <v>49096</v>
          </cell>
          <cell r="BF192">
            <v>6887</v>
          </cell>
        </row>
        <row r="193">
          <cell r="M193">
            <v>0.44757057567124475</v>
          </cell>
          <cell r="Y193">
            <v>49461</v>
          </cell>
          <cell r="AB193">
            <v>8.5713828798187463E-3</v>
          </cell>
          <cell r="AC193">
            <v>6.4821102880607856E-2</v>
          </cell>
          <cell r="AD193">
            <v>3.9616896025913922E-2</v>
          </cell>
          <cell r="AN193">
            <v>49461</v>
          </cell>
          <cell r="AQ193">
            <v>7059</v>
          </cell>
          <cell r="BC193">
            <v>49461</v>
          </cell>
          <cell r="BF193">
            <v>6887</v>
          </cell>
        </row>
        <row r="194">
          <cell r="M194">
            <v>0.44757057567124475</v>
          </cell>
          <cell r="Y194">
            <v>49827</v>
          </cell>
          <cell r="AB194">
            <v>8.5713828798187463E-3</v>
          </cell>
          <cell r="AC194">
            <v>6.4821102880607856E-2</v>
          </cell>
          <cell r="AD194">
            <v>3.9616896025913922E-2</v>
          </cell>
          <cell r="AN194">
            <v>49827</v>
          </cell>
          <cell r="AQ194">
            <v>7059</v>
          </cell>
          <cell r="BC194">
            <v>49827</v>
          </cell>
          <cell r="BF194">
            <v>6887</v>
          </cell>
        </row>
        <row r="195">
          <cell r="M195">
            <v>0.44757057567124475</v>
          </cell>
          <cell r="Y195">
            <v>50192</v>
          </cell>
          <cell r="AB195">
            <v>8.5713828798187463E-3</v>
          </cell>
          <cell r="AC195">
            <v>6.4821102880607856E-2</v>
          </cell>
          <cell r="AD195">
            <v>3.9616896025913922E-2</v>
          </cell>
          <cell r="AN195">
            <v>50192</v>
          </cell>
          <cell r="AQ195">
            <v>7059</v>
          </cell>
          <cell r="BC195">
            <v>50192</v>
          </cell>
          <cell r="BF195">
            <v>6887</v>
          </cell>
        </row>
        <row r="196">
          <cell r="M196">
            <v>0.44757057567124475</v>
          </cell>
          <cell r="Y196">
            <v>50557</v>
          </cell>
          <cell r="AB196">
            <v>8.5713828798187463E-3</v>
          </cell>
          <cell r="AC196">
            <v>6.4821102880607856E-2</v>
          </cell>
          <cell r="AD196">
            <v>3.9616896025913922E-2</v>
          </cell>
          <cell r="AN196">
            <v>50557</v>
          </cell>
          <cell r="AQ196">
            <v>7059</v>
          </cell>
          <cell r="BC196">
            <v>50557</v>
          </cell>
          <cell r="BF196">
            <v>6887</v>
          </cell>
        </row>
        <row r="197">
          <cell r="M197">
            <v>0.44757057567124475</v>
          </cell>
          <cell r="Y197">
            <v>50922</v>
          </cell>
          <cell r="AB197">
            <v>8.5713828798187463E-3</v>
          </cell>
          <cell r="AC197">
            <v>6.4821102880607856E-2</v>
          </cell>
          <cell r="AD197">
            <v>3.9616896025913922E-2</v>
          </cell>
          <cell r="AN197">
            <v>50922</v>
          </cell>
          <cell r="AQ197">
            <v>7059</v>
          </cell>
          <cell r="BC197">
            <v>50922</v>
          </cell>
          <cell r="BF197">
            <v>6887</v>
          </cell>
        </row>
        <row r="198">
          <cell r="M198">
            <v>0.44757057567124475</v>
          </cell>
          <cell r="Y198">
            <v>51288</v>
          </cell>
          <cell r="AB198">
            <v>8.5713828798187463E-3</v>
          </cell>
          <cell r="AC198">
            <v>6.4821102880607856E-2</v>
          </cell>
          <cell r="AD198">
            <v>3.9616896025913922E-2</v>
          </cell>
          <cell r="AN198">
            <v>51288</v>
          </cell>
          <cell r="AQ198">
            <v>7059</v>
          </cell>
          <cell r="BC198">
            <v>51288</v>
          </cell>
          <cell r="BF198">
            <v>6887</v>
          </cell>
        </row>
        <row r="199">
          <cell r="M199">
            <v>0.44757057567124475</v>
          </cell>
          <cell r="Y199">
            <v>51653</v>
          </cell>
          <cell r="AB199">
            <v>8.5713828798187463E-3</v>
          </cell>
          <cell r="AC199">
            <v>6.4821102880607856E-2</v>
          </cell>
          <cell r="AD199">
            <v>3.9616896025913922E-2</v>
          </cell>
          <cell r="AN199">
            <v>51653</v>
          </cell>
          <cell r="AQ199">
            <v>7059</v>
          </cell>
          <cell r="BC199">
            <v>51653</v>
          </cell>
          <cell r="BF199">
            <v>6887</v>
          </cell>
        </row>
        <row r="200">
          <cell r="M200">
            <v>0.44757057567124475</v>
          </cell>
          <cell r="Y200">
            <v>52018</v>
          </cell>
          <cell r="AB200">
            <v>8.5713828798187463E-3</v>
          </cell>
          <cell r="AC200">
            <v>6.4821102880607856E-2</v>
          </cell>
          <cell r="AD200">
            <v>3.9616896025913922E-2</v>
          </cell>
          <cell r="AN200">
            <v>52018</v>
          </cell>
          <cell r="AQ200">
            <v>7059</v>
          </cell>
          <cell r="BC200">
            <v>52018</v>
          </cell>
          <cell r="BF200">
            <v>6887</v>
          </cell>
        </row>
        <row r="201">
          <cell r="M201">
            <v>0.44757057567124475</v>
          </cell>
          <cell r="Y201">
            <v>52383</v>
          </cell>
          <cell r="AB201">
            <v>8.5713828798187463E-3</v>
          </cell>
          <cell r="AC201">
            <v>6.4821102880607856E-2</v>
          </cell>
          <cell r="AD201">
            <v>3.9616896025913922E-2</v>
          </cell>
          <cell r="AN201">
            <v>52383</v>
          </cell>
          <cell r="AQ201">
            <v>7059</v>
          </cell>
          <cell r="BC201">
            <v>52383</v>
          </cell>
          <cell r="BF201">
            <v>6887</v>
          </cell>
        </row>
        <row r="202">
          <cell r="M202">
            <v>0.44757057567124475</v>
          </cell>
          <cell r="Y202">
            <v>52749</v>
          </cell>
          <cell r="AB202">
            <v>8.5713828798187463E-3</v>
          </cell>
          <cell r="AC202">
            <v>6.4821102880607856E-2</v>
          </cell>
          <cell r="AD202">
            <v>3.9616896025913922E-2</v>
          </cell>
          <cell r="AN202">
            <v>52749</v>
          </cell>
          <cell r="AQ202">
            <v>7059</v>
          </cell>
          <cell r="BC202">
            <v>52749</v>
          </cell>
          <cell r="BF202">
            <v>6887</v>
          </cell>
        </row>
        <row r="203">
          <cell r="M203">
            <v>0.44757057567124475</v>
          </cell>
          <cell r="Y203">
            <v>53114</v>
          </cell>
          <cell r="AB203">
            <v>8.5713828798187463E-3</v>
          </cell>
          <cell r="AC203">
            <v>6.4821102880607856E-2</v>
          </cell>
          <cell r="AD203">
            <v>3.9616896025913922E-2</v>
          </cell>
          <cell r="AN203">
            <v>53114</v>
          </cell>
          <cell r="AQ203">
            <v>7059</v>
          </cell>
          <cell r="BC203">
            <v>53114</v>
          </cell>
          <cell r="BF203">
            <v>6887</v>
          </cell>
        </row>
        <row r="204">
          <cell r="M204">
            <v>0.44757057567124475</v>
          </cell>
          <cell r="Y204">
            <v>53479</v>
          </cell>
          <cell r="AB204">
            <v>8.5713828798187463E-3</v>
          </cell>
          <cell r="AC204">
            <v>6.4821102880607856E-2</v>
          </cell>
          <cell r="AD204">
            <v>3.9616896025913922E-2</v>
          </cell>
          <cell r="AN204">
            <v>53479</v>
          </cell>
          <cell r="AQ204">
            <v>7059</v>
          </cell>
          <cell r="BC204">
            <v>53479</v>
          </cell>
          <cell r="BF204">
            <v>6887</v>
          </cell>
        </row>
        <row r="205">
          <cell r="M205">
            <v>0.44757057567124475</v>
          </cell>
          <cell r="Y205">
            <v>53844</v>
          </cell>
          <cell r="AB205">
            <v>8.5713828798187463E-3</v>
          </cell>
          <cell r="AC205">
            <v>6.4821102880607856E-2</v>
          </cell>
          <cell r="AD205">
            <v>3.9616896025913922E-2</v>
          </cell>
          <cell r="AN205">
            <v>53844</v>
          </cell>
          <cell r="AQ205">
            <v>7059</v>
          </cell>
          <cell r="BC205">
            <v>53844</v>
          </cell>
          <cell r="BF205">
            <v>6887</v>
          </cell>
        </row>
        <row r="206">
          <cell r="M206">
            <v>0.44757057567124475</v>
          </cell>
          <cell r="Y206">
            <v>54210</v>
          </cell>
          <cell r="AB206">
            <v>8.5713828798187463E-3</v>
          </cell>
          <cell r="AC206">
            <v>6.4821102880607856E-2</v>
          </cell>
          <cell r="AD206">
            <v>3.9616896025913922E-2</v>
          </cell>
          <cell r="AN206">
            <v>54210</v>
          </cell>
          <cell r="AQ206">
            <v>7059</v>
          </cell>
          <cell r="BC206">
            <v>54210</v>
          </cell>
          <cell r="BF206">
            <v>6887</v>
          </cell>
        </row>
        <row r="207">
          <cell r="M207">
            <v>0.44757057567124475</v>
          </cell>
          <cell r="Y207">
            <v>54575</v>
          </cell>
          <cell r="AB207">
            <v>8.5713828798187463E-3</v>
          </cell>
          <cell r="AC207">
            <v>6.4821102880607856E-2</v>
          </cell>
          <cell r="AD207">
            <v>3.9616896025913922E-2</v>
          </cell>
          <cell r="AN207">
            <v>54575</v>
          </cell>
          <cell r="AQ207">
            <v>7059</v>
          </cell>
          <cell r="BC207">
            <v>54575</v>
          </cell>
          <cell r="BF207">
            <v>6887</v>
          </cell>
        </row>
        <row r="208">
          <cell r="M208">
            <v>0.44757057567124475</v>
          </cell>
          <cell r="Y208">
            <v>54940</v>
          </cell>
          <cell r="AB208">
            <v>8.5713828798187463E-3</v>
          </cell>
          <cell r="AC208">
            <v>6.4821102880607856E-2</v>
          </cell>
          <cell r="AD208">
            <v>3.9616896025913922E-2</v>
          </cell>
          <cell r="AN208">
            <v>54940</v>
          </cell>
          <cell r="AQ208">
            <v>7059</v>
          </cell>
          <cell r="BC208">
            <v>54940</v>
          </cell>
          <cell r="BF208">
            <v>6887</v>
          </cell>
        </row>
        <row r="209">
          <cell r="M209">
            <v>0.44757057567124475</v>
          </cell>
          <cell r="Y209">
            <v>55305</v>
          </cell>
          <cell r="AB209">
            <v>8.5713828798187463E-3</v>
          </cell>
          <cell r="AC209">
            <v>6.4821102880607856E-2</v>
          </cell>
          <cell r="AD209">
            <v>3.9616896025913922E-2</v>
          </cell>
          <cell r="AN209">
            <v>55305</v>
          </cell>
          <cell r="AQ209">
            <v>7059</v>
          </cell>
          <cell r="BC209">
            <v>55305</v>
          </cell>
          <cell r="BF209">
            <v>6887</v>
          </cell>
        </row>
        <row r="210">
          <cell r="M210">
            <v>0.44757057567124475</v>
          </cell>
          <cell r="Y210">
            <v>55671</v>
          </cell>
          <cell r="AB210">
            <v>8.5713828798187463E-3</v>
          </cell>
          <cell r="AC210">
            <v>6.4821102880607856E-2</v>
          </cell>
          <cell r="AD210">
            <v>3.9616896025913922E-2</v>
          </cell>
          <cell r="AN210">
            <v>55671</v>
          </cell>
          <cell r="AQ210">
            <v>7059</v>
          </cell>
          <cell r="BC210">
            <v>55671</v>
          </cell>
          <cell r="BF210">
            <v>6887</v>
          </cell>
        </row>
        <row r="211">
          <cell r="M211">
            <v>0.44757057567124475</v>
          </cell>
          <cell r="Y211">
            <v>56036</v>
          </cell>
          <cell r="AB211">
            <v>8.5713828798187463E-3</v>
          </cell>
          <cell r="AC211">
            <v>6.4821102880607856E-2</v>
          </cell>
          <cell r="AD211">
            <v>3.9616896025913922E-2</v>
          </cell>
          <cell r="AN211">
            <v>56036</v>
          </cell>
          <cell r="AQ211">
            <v>7059</v>
          </cell>
          <cell r="BC211">
            <v>56036</v>
          </cell>
          <cell r="BF211">
            <v>6887</v>
          </cell>
        </row>
        <row r="212">
          <cell r="M212">
            <v>0.44757057567124475</v>
          </cell>
          <cell r="Y212">
            <v>56401</v>
          </cell>
          <cell r="AB212">
            <v>8.5713828798187463E-3</v>
          </cell>
          <cell r="AC212">
            <v>6.4821102880607856E-2</v>
          </cell>
          <cell r="AD212">
            <v>3.9616896025913922E-2</v>
          </cell>
          <cell r="AN212">
            <v>56401</v>
          </cell>
          <cell r="AQ212">
            <v>7059</v>
          </cell>
          <cell r="BC212">
            <v>56401</v>
          </cell>
          <cell r="BF212">
            <v>6887</v>
          </cell>
        </row>
        <row r="213">
          <cell r="M213">
            <v>0.44757057567124475</v>
          </cell>
          <cell r="Y213">
            <v>56766</v>
          </cell>
          <cell r="AB213">
            <v>8.5713828798187463E-3</v>
          </cell>
          <cell r="AC213">
            <v>6.4821102880607856E-2</v>
          </cell>
          <cell r="AD213">
            <v>3.9616896025913922E-2</v>
          </cell>
          <cell r="AN213">
            <v>56766</v>
          </cell>
          <cell r="AQ213">
            <v>7059</v>
          </cell>
          <cell r="BC213">
            <v>56766</v>
          </cell>
          <cell r="BF213">
            <v>6887</v>
          </cell>
        </row>
        <row r="214">
          <cell r="M214">
            <v>0.44757057567124475</v>
          </cell>
          <cell r="Y214">
            <v>57132</v>
          </cell>
          <cell r="AB214">
            <v>8.5713828798187463E-3</v>
          </cell>
          <cell r="AC214">
            <v>6.4821102880607856E-2</v>
          </cell>
          <cell r="AD214">
            <v>3.9616896025913922E-2</v>
          </cell>
          <cell r="AN214">
            <v>57132</v>
          </cell>
          <cell r="AQ214">
            <v>7059</v>
          </cell>
          <cell r="BC214">
            <v>57132</v>
          </cell>
          <cell r="BF214">
            <v>6887</v>
          </cell>
        </row>
        <row r="215">
          <cell r="M215">
            <v>0.44757057567124475</v>
          </cell>
          <cell r="Y215">
            <v>57497</v>
          </cell>
          <cell r="AB215">
            <v>8.5713828798187463E-3</v>
          </cell>
          <cell r="AC215">
            <v>6.4821102880607856E-2</v>
          </cell>
          <cell r="AD215">
            <v>3.9616896025913922E-2</v>
          </cell>
          <cell r="AN215">
            <v>57497</v>
          </cell>
          <cell r="AQ215">
            <v>7059</v>
          </cell>
          <cell r="BC215">
            <v>57497</v>
          </cell>
          <cell r="BF215">
            <v>6887</v>
          </cell>
        </row>
        <row r="216">
          <cell r="M216">
            <v>0.44757057567124475</v>
          </cell>
          <cell r="Y216">
            <v>57862</v>
          </cell>
          <cell r="AB216">
            <v>8.5713828798187463E-3</v>
          </cell>
          <cell r="AC216">
            <v>6.4821102880607856E-2</v>
          </cell>
          <cell r="AD216">
            <v>3.9616896025913922E-2</v>
          </cell>
          <cell r="AN216">
            <v>57862</v>
          </cell>
          <cell r="AQ216">
            <v>7059</v>
          </cell>
          <cell r="BC216">
            <v>57862</v>
          </cell>
          <cell r="BF216">
            <v>6887</v>
          </cell>
        </row>
        <row r="217">
          <cell r="M217">
            <v>0.44757057567124475</v>
          </cell>
          <cell r="Y217">
            <v>58227</v>
          </cell>
          <cell r="AB217">
            <v>8.5713828798187463E-3</v>
          </cell>
          <cell r="AC217">
            <v>6.4821102880607856E-2</v>
          </cell>
          <cell r="AD217">
            <v>3.9616896025913922E-2</v>
          </cell>
          <cell r="AN217">
            <v>58227</v>
          </cell>
          <cell r="AQ217">
            <v>7059</v>
          </cell>
          <cell r="BC217">
            <v>58227</v>
          </cell>
          <cell r="BF217">
            <v>6887</v>
          </cell>
        </row>
        <row r="218">
          <cell r="M218">
            <v>0.44757057567124475</v>
          </cell>
          <cell r="Y218">
            <v>58593</v>
          </cell>
          <cell r="AB218">
            <v>8.5713828798187463E-3</v>
          </cell>
          <cell r="AC218">
            <v>6.4821102880607856E-2</v>
          </cell>
          <cell r="AD218">
            <v>3.9616896025913922E-2</v>
          </cell>
          <cell r="AN218">
            <v>58593</v>
          </cell>
          <cell r="AQ218">
            <v>7059</v>
          </cell>
          <cell r="BC218">
            <v>58593</v>
          </cell>
          <cell r="BF218">
            <v>6887</v>
          </cell>
        </row>
        <row r="219">
          <cell r="M219">
            <v>0.44757057567124475</v>
          </cell>
          <cell r="Y219">
            <v>58958</v>
          </cell>
          <cell r="AB219">
            <v>8.5713828798187463E-3</v>
          </cell>
          <cell r="AC219">
            <v>6.4821102880607856E-2</v>
          </cell>
          <cell r="AD219">
            <v>3.9616896025913922E-2</v>
          </cell>
          <cell r="AN219">
            <v>58958</v>
          </cell>
          <cell r="AQ219">
            <v>7059</v>
          </cell>
          <cell r="BC219">
            <v>58958</v>
          </cell>
          <cell r="BF219">
            <v>6887</v>
          </cell>
        </row>
        <row r="220">
          <cell r="M220">
            <v>0.44757057567124475</v>
          </cell>
          <cell r="Y220">
            <v>59323</v>
          </cell>
          <cell r="AB220">
            <v>8.5713828798187463E-3</v>
          </cell>
          <cell r="AC220">
            <v>6.4821102880607856E-2</v>
          </cell>
          <cell r="AD220">
            <v>3.9616896025913922E-2</v>
          </cell>
          <cell r="AN220">
            <v>59323</v>
          </cell>
          <cell r="AQ220">
            <v>7059</v>
          </cell>
          <cell r="BC220">
            <v>59323</v>
          </cell>
          <cell r="BF220">
            <v>6887</v>
          </cell>
        </row>
        <row r="221">
          <cell r="M221">
            <v>0.44757057567124475</v>
          </cell>
          <cell r="Y221">
            <v>59688</v>
          </cell>
          <cell r="AB221">
            <v>8.5713828798187463E-3</v>
          </cell>
          <cell r="AC221">
            <v>6.4821102880607856E-2</v>
          </cell>
          <cell r="AD221">
            <v>3.9616896025913922E-2</v>
          </cell>
          <cell r="AN221">
            <v>59688</v>
          </cell>
          <cell r="AQ221">
            <v>7059</v>
          </cell>
          <cell r="BC221">
            <v>59688</v>
          </cell>
          <cell r="BF221">
            <v>6887</v>
          </cell>
        </row>
        <row r="222">
          <cell r="M222">
            <v>0.44757057567124475</v>
          </cell>
          <cell r="Y222">
            <v>60054</v>
          </cell>
          <cell r="AB222">
            <v>8.5713828798187463E-3</v>
          </cell>
          <cell r="AC222">
            <v>6.4821102880607856E-2</v>
          </cell>
          <cell r="AD222">
            <v>3.9616896025913922E-2</v>
          </cell>
          <cell r="AN222">
            <v>60054</v>
          </cell>
          <cell r="AQ222">
            <v>7059</v>
          </cell>
          <cell r="BC222">
            <v>60054</v>
          </cell>
          <cell r="BF222">
            <v>6887</v>
          </cell>
        </row>
        <row r="223">
          <cell r="M223">
            <v>0.44757057567124475</v>
          </cell>
          <cell r="Y223">
            <v>60419</v>
          </cell>
          <cell r="AB223">
            <v>8.5713828798187463E-3</v>
          </cell>
          <cell r="AC223">
            <v>6.4821102880607856E-2</v>
          </cell>
          <cell r="AD223">
            <v>3.9616896025913922E-2</v>
          </cell>
          <cell r="AN223">
            <v>60419</v>
          </cell>
          <cell r="AQ223">
            <v>7059</v>
          </cell>
          <cell r="BC223">
            <v>60419</v>
          </cell>
          <cell r="BF223">
            <v>6887</v>
          </cell>
        </row>
        <row r="224">
          <cell r="M224">
            <v>0.44757057567124475</v>
          </cell>
          <cell r="Y224">
            <v>60784</v>
          </cell>
          <cell r="AB224">
            <v>8.5713828798187463E-3</v>
          </cell>
          <cell r="AC224">
            <v>6.4821102880607856E-2</v>
          </cell>
          <cell r="AD224">
            <v>3.9616896025913922E-2</v>
          </cell>
          <cell r="AN224">
            <v>60784</v>
          </cell>
          <cell r="AQ224">
            <v>7059</v>
          </cell>
          <cell r="BC224">
            <v>60784</v>
          </cell>
          <cell r="BF224">
            <v>6887</v>
          </cell>
        </row>
        <row r="225">
          <cell r="M225">
            <v>0.44757057567124475</v>
          </cell>
          <cell r="Y225">
            <v>61149</v>
          </cell>
          <cell r="AB225">
            <v>8.5713828798187463E-3</v>
          </cell>
          <cell r="AC225">
            <v>6.4821102880607856E-2</v>
          </cell>
          <cell r="AD225">
            <v>3.9616896025913922E-2</v>
          </cell>
          <cell r="AN225">
            <v>61149</v>
          </cell>
          <cell r="AQ225">
            <v>7059</v>
          </cell>
          <cell r="BC225">
            <v>61149</v>
          </cell>
          <cell r="BF225">
            <v>6887</v>
          </cell>
        </row>
      </sheetData>
      <sheetData sheetId="15">
        <row r="8">
          <cell r="B8" t="str">
            <v>New Motor Vehicles</v>
          </cell>
          <cell r="C8" t="str">
            <v>Other</v>
          </cell>
        </row>
        <row r="9">
          <cell r="A9">
            <v>38534</v>
          </cell>
        </row>
        <row r="10">
          <cell r="A10">
            <v>38565</v>
          </cell>
        </row>
        <row r="11">
          <cell r="A11">
            <v>38596</v>
          </cell>
        </row>
        <row r="12">
          <cell r="A12">
            <v>38626</v>
          </cell>
        </row>
        <row r="13">
          <cell r="A13">
            <v>38657</v>
          </cell>
        </row>
        <row r="14">
          <cell r="A14">
            <v>38687</v>
          </cell>
        </row>
        <row r="15">
          <cell r="A15">
            <v>38718</v>
          </cell>
        </row>
        <row r="16">
          <cell r="A16">
            <v>38749</v>
          </cell>
        </row>
        <row r="17">
          <cell r="A17">
            <v>38777</v>
          </cell>
        </row>
        <row r="18">
          <cell r="A18">
            <v>38808</v>
          </cell>
        </row>
        <row r="19">
          <cell r="A19">
            <v>38838</v>
          </cell>
        </row>
        <row r="20">
          <cell r="A20">
            <v>38869</v>
          </cell>
          <cell r="B20">
            <v>168572.66399999999</v>
          </cell>
          <cell r="C20">
            <v>17889.061999999998</v>
          </cell>
        </row>
        <row r="21">
          <cell r="A21">
            <v>38899</v>
          </cell>
          <cell r="B21">
            <v>181909.00399999999</v>
          </cell>
          <cell r="C21">
            <v>11430.121999999998</v>
          </cell>
        </row>
        <row r="22">
          <cell r="A22">
            <v>38930</v>
          </cell>
          <cell r="B22">
            <v>181224.04499999995</v>
          </cell>
          <cell r="C22">
            <v>10047.273000000001</v>
          </cell>
        </row>
        <row r="23">
          <cell r="A23">
            <v>38961</v>
          </cell>
          <cell r="B23">
            <v>169173.33799999996</v>
          </cell>
          <cell r="C23">
            <v>9547.9259999999995</v>
          </cell>
        </row>
        <row r="24">
          <cell r="A24">
            <v>38991</v>
          </cell>
          <cell r="B24">
            <v>169657.57099999997</v>
          </cell>
          <cell r="C24">
            <v>8977.3869999999988</v>
          </cell>
        </row>
        <row r="25">
          <cell r="A25">
            <v>39022</v>
          </cell>
          <cell r="B25">
            <v>179154.712</v>
          </cell>
          <cell r="C25">
            <v>8007.311999999999</v>
          </cell>
        </row>
        <row r="26">
          <cell r="A26">
            <v>39052</v>
          </cell>
          <cell r="B26">
            <v>180587.318</v>
          </cell>
          <cell r="C26">
            <v>8421.948000000004</v>
          </cell>
        </row>
        <row r="27">
          <cell r="A27">
            <v>39083</v>
          </cell>
          <cell r="B27">
            <v>177467.98900000006</v>
          </cell>
          <cell r="C27">
            <v>6878.1180000000031</v>
          </cell>
        </row>
        <row r="28">
          <cell r="A28">
            <v>39114</v>
          </cell>
          <cell r="B28">
            <v>171632.78700000007</v>
          </cell>
          <cell r="C28">
            <v>7800.3259999999982</v>
          </cell>
        </row>
        <row r="29">
          <cell r="A29">
            <v>39142</v>
          </cell>
          <cell r="B29">
            <v>173877.84100000004</v>
          </cell>
          <cell r="C29">
            <v>6997.637999999999</v>
          </cell>
        </row>
        <row r="30">
          <cell r="A30">
            <v>39173</v>
          </cell>
          <cell r="B30">
            <v>174535.93000000002</v>
          </cell>
          <cell r="C30">
            <v>7091.8009999999977</v>
          </cell>
        </row>
        <row r="31">
          <cell r="A31">
            <v>39203</v>
          </cell>
          <cell r="B31">
            <v>171304.96699999998</v>
          </cell>
          <cell r="C31">
            <v>6857.8709999999974</v>
          </cell>
        </row>
        <row r="32">
          <cell r="A32">
            <v>39234</v>
          </cell>
          <cell r="B32">
            <v>159727.592</v>
          </cell>
          <cell r="C32">
            <v>7113.9589999999971</v>
          </cell>
        </row>
        <row r="33">
          <cell r="A33">
            <v>39264</v>
          </cell>
          <cell r="B33">
            <v>152476.14800000002</v>
          </cell>
          <cell r="C33">
            <v>7481.0049999999956</v>
          </cell>
        </row>
        <row r="34">
          <cell r="A34">
            <v>39295</v>
          </cell>
          <cell r="B34">
            <v>158145.59199999998</v>
          </cell>
          <cell r="C34">
            <v>7011.3609999999962</v>
          </cell>
        </row>
        <row r="35">
          <cell r="A35">
            <v>39326</v>
          </cell>
          <cell r="B35">
            <v>157185.41700000002</v>
          </cell>
          <cell r="C35">
            <v>6704.6079999999965</v>
          </cell>
        </row>
        <row r="36">
          <cell r="A36">
            <v>39356</v>
          </cell>
          <cell r="B36">
            <v>166645.38200000004</v>
          </cell>
          <cell r="C36">
            <v>6852.4529999999968</v>
          </cell>
        </row>
        <row r="37">
          <cell r="A37">
            <v>39387</v>
          </cell>
          <cell r="B37">
            <v>156202.364</v>
          </cell>
          <cell r="C37">
            <v>6535.643999999992</v>
          </cell>
        </row>
        <row r="38">
          <cell r="A38">
            <v>39417</v>
          </cell>
          <cell r="B38">
            <v>170398.70500000002</v>
          </cell>
          <cell r="C38">
            <v>7794.7659999999933</v>
          </cell>
        </row>
        <row r="39">
          <cell r="A39">
            <v>39448</v>
          </cell>
          <cell r="B39">
            <v>181450.11299999998</v>
          </cell>
          <cell r="C39">
            <v>7887.7039999999952</v>
          </cell>
        </row>
        <row r="40">
          <cell r="A40">
            <v>39479</v>
          </cell>
          <cell r="B40">
            <v>191727.35699999999</v>
          </cell>
          <cell r="C40">
            <v>11446.220999999994</v>
          </cell>
        </row>
        <row r="41">
          <cell r="A41">
            <v>39508</v>
          </cell>
          <cell r="B41">
            <v>195025.87299999999</v>
          </cell>
          <cell r="C41">
            <v>11627.532999999996</v>
          </cell>
        </row>
        <row r="42">
          <cell r="A42">
            <v>39539</v>
          </cell>
          <cell r="B42">
            <v>200307.46600000001</v>
          </cell>
          <cell r="C42">
            <v>12831.724999999997</v>
          </cell>
        </row>
        <row r="43">
          <cell r="A43">
            <v>39569</v>
          </cell>
          <cell r="B43">
            <v>212980.69300000003</v>
          </cell>
          <cell r="C43">
            <v>13615.334999999997</v>
          </cell>
        </row>
        <row r="44">
          <cell r="A44">
            <v>39600</v>
          </cell>
          <cell r="B44">
            <v>225739.80200000005</v>
          </cell>
          <cell r="C44">
            <v>13820.669999999996</v>
          </cell>
        </row>
        <row r="45">
          <cell r="A45">
            <v>39630</v>
          </cell>
          <cell r="B45">
            <v>232455.35100000008</v>
          </cell>
          <cell r="C45">
            <v>16092.561999999996</v>
          </cell>
        </row>
        <row r="46">
          <cell r="A46">
            <v>39661</v>
          </cell>
          <cell r="B46">
            <v>230806.55800000005</v>
          </cell>
          <cell r="C46">
            <v>20321.310999999994</v>
          </cell>
        </row>
        <row r="47">
          <cell r="A47">
            <v>39692</v>
          </cell>
          <cell r="B47">
            <v>232820.45900000003</v>
          </cell>
          <cell r="C47">
            <v>25892.068999999992</v>
          </cell>
        </row>
        <row r="48">
          <cell r="A48">
            <v>39722</v>
          </cell>
          <cell r="B48">
            <v>227671.76500000001</v>
          </cell>
          <cell r="C48">
            <v>26551.681999999993</v>
          </cell>
        </row>
        <row r="49">
          <cell r="A49">
            <v>39753</v>
          </cell>
          <cell r="B49">
            <v>230645.606</v>
          </cell>
          <cell r="C49">
            <v>26171.159</v>
          </cell>
        </row>
        <row r="50">
          <cell r="A50">
            <v>39783</v>
          </cell>
          <cell r="B50">
            <v>218738.57800000001</v>
          </cell>
          <cell r="C50">
            <v>26015.589</v>
          </cell>
        </row>
        <row r="51">
          <cell r="A51">
            <v>39814</v>
          </cell>
          <cell r="B51">
            <v>196588.86</v>
          </cell>
          <cell r="C51">
            <v>24736.096999999994</v>
          </cell>
        </row>
        <row r="52">
          <cell r="A52">
            <v>39845</v>
          </cell>
          <cell r="B52">
            <v>187656.47499999998</v>
          </cell>
          <cell r="C52">
            <v>26846.635999999999</v>
          </cell>
        </row>
        <row r="53">
          <cell r="A53">
            <v>39873</v>
          </cell>
          <cell r="B53">
            <v>184972.63899999994</v>
          </cell>
          <cell r="C53">
            <v>27378.118999999995</v>
          </cell>
        </row>
        <row r="54">
          <cell r="A54">
            <v>39904</v>
          </cell>
          <cell r="B54">
            <v>179082.63499999992</v>
          </cell>
          <cell r="C54">
            <v>29112.898999999998</v>
          </cell>
        </row>
        <row r="55">
          <cell r="A55">
            <v>39934</v>
          </cell>
          <cell r="B55">
            <v>172243.91699999996</v>
          </cell>
          <cell r="C55">
            <v>30541.202999999998</v>
          </cell>
        </row>
        <row r="56">
          <cell r="A56">
            <v>39965</v>
          </cell>
          <cell r="B56">
            <v>163074.28599999999</v>
          </cell>
          <cell r="C56">
            <v>29444.930999999997</v>
          </cell>
        </row>
        <row r="57">
          <cell r="A57">
            <v>39995</v>
          </cell>
          <cell r="B57">
            <v>160157.701</v>
          </cell>
          <cell r="C57">
            <v>26336.500999999993</v>
          </cell>
        </row>
        <row r="58">
          <cell r="A58">
            <v>40026</v>
          </cell>
          <cell r="B58">
            <v>164279.886</v>
          </cell>
          <cell r="C58">
            <v>20501.356</v>
          </cell>
        </row>
        <row r="59">
          <cell r="A59">
            <v>40057</v>
          </cell>
          <cell r="B59">
            <v>176781.97699999998</v>
          </cell>
          <cell r="C59">
            <v>20070.496999999996</v>
          </cell>
        </row>
        <row r="60">
          <cell r="A60">
            <v>40087</v>
          </cell>
          <cell r="B60">
            <v>186528.34699999998</v>
          </cell>
          <cell r="C60">
            <v>18716.64699999999</v>
          </cell>
        </row>
        <row r="61">
          <cell r="A61">
            <v>40118</v>
          </cell>
          <cell r="B61">
            <v>195548.81900000002</v>
          </cell>
          <cell r="C61">
            <v>20770.219999999994</v>
          </cell>
        </row>
        <row r="62">
          <cell r="A62">
            <v>40148</v>
          </cell>
          <cell r="B62">
            <v>212742.41800000003</v>
          </cell>
          <cell r="C62">
            <v>20291.654999999995</v>
          </cell>
        </row>
        <row r="63">
          <cell r="A63">
            <v>40179</v>
          </cell>
          <cell r="B63">
            <v>218832.17300000001</v>
          </cell>
          <cell r="C63">
            <v>18482.370999999988</v>
          </cell>
        </row>
        <row r="64">
          <cell r="A64">
            <v>40210</v>
          </cell>
          <cell r="B64">
            <v>238863.93400000001</v>
          </cell>
          <cell r="C64">
            <v>16118.654999999988</v>
          </cell>
        </row>
        <row r="65">
          <cell r="A65">
            <v>40238</v>
          </cell>
          <cell r="B65">
            <v>251950.068</v>
          </cell>
          <cell r="C65">
            <v>14470.757999999985</v>
          </cell>
        </row>
        <row r="66">
          <cell r="A66">
            <v>40269</v>
          </cell>
          <cell r="B66">
            <v>255459.35599999997</v>
          </cell>
          <cell r="C66">
            <v>12423.72799999999</v>
          </cell>
        </row>
        <row r="67">
          <cell r="A67">
            <v>40299</v>
          </cell>
          <cell r="B67">
            <v>268890.83199999994</v>
          </cell>
          <cell r="C67">
            <v>11949.983999999991</v>
          </cell>
        </row>
        <row r="68">
          <cell r="A68">
            <v>40330</v>
          </cell>
          <cell r="B68">
            <v>287884.739</v>
          </cell>
          <cell r="C68">
            <v>10462.075999999992</v>
          </cell>
        </row>
        <row r="69">
          <cell r="A69">
            <v>40360</v>
          </cell>
          <cell r="B69">
            <v>298364.44699999999</v>
          </cell>
          <cell r="C69">
            <v>10375.889999999989</v>
          </cell>
        </row>
        <row r="70">
          <cell r="A70">
            <v>40391</v>
          </cell>
          <cell r="B70">
            <v>309819.12000000005</v>
          </cell>
          <cell r="C70">
            <v>10241.306999999988</v>
          </cell>
        </row>
        <row r="71">
          <cell r="A71">
            <v>40422</v>
          </cell>
          <cell r="B71">
            <v>313350.63400000008</v>
          </cell>
          <cell r="C71">
            <v>10353.803999999991</v>
          </cell>
        </row>
        <row r="72">
          <cell r="A72">
            <v>40452</v>
          </cell>
          <cell r="B72">
            <v>303642.13800000004</v>
          </cell>
          <cell r="C72">
            <v>7554.7629999999899</v>
          </cell>
        </row>
        <row r="73">
          <cell r="A73">
            <v>40483</v>
          </cell>
          <cell r="B73">
            <v>297685.97900000005</v>
          </cell>
          <cell r="C73">
            <v>5402.06699999999</v>
          </cell>
        </row>
        <row r="74">
          <cell r="A74">
            <v>40513</v>
          </cell>
          <cell r="B74">
            <v>288963.49100000004</v>
          </cell>
          <cell r="C74">
            <v>4695.2459999999937</v>
          </cell>
        </row>
        <row r="75">
          <cell r="A75">
            <v>40544</v>
          </cell>
          <cell r="B75">
            <v>291604.49700000003</v>
          </cell>
          <cell r="C75">
            <v>4500.5809999999929</v>
          </cell>
        </row>
        <row r="76">
          <cell r="A76">
            <v>40575</v>
          </cell>
          <cell r="B76">
            <v>277024.62099999993</v>
          </cell>
          <cell r="C76">
            <v>3136.9349999999959</v>
          </cell>
        </row>
        <row r="77">
          <cell r="A77">
            <v>40603</v>
          </cell>
          <cell r="B77">
            <v>274897.26499999996</v>
          </cell>
          <cell r="C77">
            <v>3077.5159999999942</v>
          </cell>
        </row>
        <row r="78">
          <cell r="A78">
            <v>40634</v>
          </cell>
          <cell r="B78">
            <v>276619.55800000002</v>
          </cell>
          <cell r="C78">
            <v>2069.9579999999951</v>
          </cell>
        </row>
        <row r="79">
          <cell r="A79">
            <v>40664</v>
          </cell>
          <cell r="B79">
            <v>265796.478</v>
          </cell>
          <cell r="C79">
            <v>1918.4319999999952</v>
          </cell>
        </row>
        <row r="80">
          <cell r="A80">
            <v>40695</v>
          </cell>
          <cell r="B80">
            <v>261927.04000000004</v>
          </cell>
          <cell r="C80">
            <v>1384.271999999999</v>
          </cell>
        </row>
        <row r="81">
          <cell r="A81">
            <v>40725</v>
          </cell>
          <cell r="B81">
            <v>261196.14800000002</v>
          </cell>
          <cell r="C81">
            <v>1799.9679999999989</v>
          </cell>
        </row>
        <row r="82">
          <cell r="A82">
            <v>40756</v>
          </cell>
          <cell r="B82">
            <v>265473.27000000008</v>
          </cell>
          <cell r="C82">
            <v>1613.0940000000028</v>
          </cell>
        </row>
        <row r="83">
          <cell r="A83">
            <v>40787</v>
          </cell>
          <cell r="B83">
            <v>262208.848</v>
          </cell>
          <cell r="C83">
            <v>3531.1610000000055</v>
          </cell>
        </row>
        <row r="84">
          <cell r="A84">
            <v>40817</v>
          </cell>
          <cell r="B84">
            <v>268520.06199999998</v>
          </cell>
          <cell r="C84">
            <v>4814.1030000000046</v>
          </cell>
        </row>
        <row r="85">
          <cell r="A85">
            <v>40848</v>
          </cell>
          <cell r="B85">
            <v>270110.587</v>
          </cell>
          <cell r="C85">
            <v>6418.8020000000088</v>
          </cell>
        </row>
        <row r="86">
          <cell r="A86">
            <v>40878</v>
          </cell>
          <cell r="B86">
            <v>265566.82400000002</v>
          </cell>
          <cell r="C86">
            <v>7901.2250000000113</v>
          </cell>
        </row>
        <row r="87">
          <cell r="A87">
            <v>40909</v>
          </cell>
          <cell r="B87">
            <v>268813.70399999991</v>
          </cell>
          <cell r="C87">
            <v>9734.9450000000124</v>
          </cell>
        </row>
        <row r="88">
          <cell r="A88">
            <v>40940</v>
          </cell>
          <cell r="B88">
            <v>274475.36499999993</v>
          </cell>
          <cell r="C88">
            <v>11872.457000000011</v>
          </cell>
        </row>
        <row r="89">
          <cell r="A89">
            <v>40969</v>
          </cell>
          <cell r="B89">
            <v>289238.99099999998</v>
          </cell>
          <cell r="C89">
            <v>12023.244000000008</v>
          </cell>
        </row>
        <row r="90">
          <cell r="A90">
            <v>41000</v>
          </cell>
          <cell r="B90">
            <v>289779.04199999996</v>
          </cell>
          <cell r="C90">
            <v>12654.029000000006</v>
          </cell>
        </row>
        <row r="91">
          <cell r="A91">
            <v>41030</v>
          </cell>
          <cell r="B91">
            <v>300947.52499999997</v>
          </cell>
          <cell r="C91">
            <v>12654.029000000006</v>
          </cell>
        </row>
        <row r="92">
          <cell r="A92">
            <v>41061</v>
          </cell>
          <cell r="B92">
            <v>293139.55100000004</v>
          </cell>
          <cell r="C92">
            <v>17774.701000000005</v>
          </cell>
        </row>
        <row r="93">
          <cell r="A93">
            <v>41091</v>
          </cell>
          <cell r="B93">
            <v>284809.19900000008</v>
          </cell>
          <cell r="C93">
            <v>18667.561999999998</v>
          </cell>
        </row>
        <row r="94">
          <cell r="A94">
            <v>41122</v>
          </cell>
          <cell r="B94">
            <v>274165.81799999997</v>
          </cell>
          <cell r="C94">
            <v>17772.695999999993</v>
          </cell>
        </row>
        <row r="95">
          <cell r="A95">
            <v>41153</v>
          </cell>
          <cell r="B95">
            <v>265087.93800000002</v>
          </cell>
          <cell r="C95">
            <v>20474.096999999994</v>
          </cell>
        </row>
        <row r="96">
          <cell r="A96">
            <v>41183</v>
          </cell>
          <cell r="B96">
            <v>258578.80699999997</v>
          </cell>
          <cell r="C96">
            <v>22640.27199999999</v>
          </cell>
        </row>
        <row r="97">
          <cell r="A97">
            <v>41214</v>
          </cell>
          <cell r="B97">
            <v>251922.54300000001</v>
          </cell>
          <cell r="C97">
            <v>22894.560999999991</v>
          </cell>
        </row>
        <row r="98">
          <cell r="A98">
            <v>41244</v>
          </cell>
          <cell r="B98">
            <v>264888.45699999994</v>
          </cell>
          <cell r="C98">
            <v>23166.030999999988</v>
          </cell>
        </row>
        <row r="99">
          <cell r="A99">
            <v>41275</v>
          </cell>
          <cell r="B99">
            <v>262452.41600000003</v>
          </cell>
          <cell r="C99">
            <v>24829.599999999988</v>
          </cell>
        </row>
        <row r="100">
          <cell r="A100">
            <v>41306</v>
          </cell>
          <cell r="B100">
            <v>261672.10699999996</v>
          </cell>
          <cell r="C100">
            <v>25250.300999999989</v>
          </cell>
        </row>
        <row r="101">
          <cell r="A101">
            <v>41334</v>
          </cell>
          <cell r="B101">
            <v>240491.69700000004</v>
          </cell>
          <cell r="C101">
            <v>25918.417999999991</v>
          </cell>
        </row>
        <row r="102">
          <cell r="A102">
            <v>41365</v>
          </cell>
          <cell r="B102">
            <v>239041.27500000005</v>
          </cell>
          <cell r="C102">
            <v>27139.624999999989</v>
          </cell>
        </row>
        <row r="103">
          <cell r="A103">
            <v>41395</v>
          </cell>
          <cell r="B103">
            <v>229039.69800000003</v>
          </cell>
          <cell r="C103">
            <v>22795.364999999991</v>
          </cell>
        </row>
        <row r="104">
          <cell r="A104">
            <v>41426</v>
          </cell>
          <cell r="B104">
            <v>225595.693</v>
          </cell>
          <cell r="C104">
            <v>23699.638999999992</v>
          </cell>
        </row>
        <row r="105">
          <cell r="A105">
            <v>41456</v>
          </cell>
          <cell r="B105">
            <v>223148.734</v>
          </cell>
          <cell r="C105">
            <v>24347.117999999995</v>
          </cell>
        </row>
        <row r="106">
          <cell r="A106">
            <v>41487</v>
          </cell>
          <cell r="B106">
            <v>221154.47600000002</v>
          </cell>
          <cell r="C106">
            <v>21484.134999999995</v>
          </cell>
        </row>
        <row r="107">
          <cell r="A107">
            <v>41518</v>
          </cell>
          <cell r="B107">
            <v>226013.06100000002</v>
          </cell>
          <cell r="C107">
            <v>18843.079999999998</v>
          </cell>
        </row>
        <row r="108">
          <cell r="A108">
            <v>41548</v>
          </cell>
          <cell r="B108">
            <v>231953.44099999996</v>
          </cell>
          <cell r="C108">
            <v>18339.314999999991</v>
          </cell>
        </row>
        <row r="109">
          <cell r="A109">
            <v>41579</v>
          </cell>
          <cell r="B109">
            <v>225508.86799999996</v>
          </cell>
          <cell r="C109">
            <v>20038.303999999996</v>
          </cell>
        </row>
        <row r="110">
          <cell r="A110">
            <v>41609</v>
          </cell>
          <cell r="B110">
            <v>213460.70199999996</v>
          </cell>
          <cell r="C110">
            <v>16502.823999999993</v>
          </cell>
        </row>
        <row r="111">
          <cell r="A111">
            <v>41640</v>
          </cell>
          <cell r="B111">
            <v>216400.25299999997</v>
          </cell>
          <cell r="C111">
            <v>16164.500999999997</v>
          </cell>
        </row>
        <row r="112">
          <cell r="A112">
            <v>41671</v>
          </cell>
          <cell r="B112">
            <v>210729.42499999996</v>
          </cell>
          <cell r="C112">
            <v>15280.837999999996</v>
          </cell>
        </row>
        <row r="113">
          <cell r="A113">
            <v>41699</v>
          </cell>
          <cell r="B113">
            <v>215909.41099999999</v>
          </cell>
          <cell r="C113">
            <v>14442.024999999996</v>
          </cell>
        </row>
        <row r="114">
          <cell r="A114">
            <v>41730</v>
          </cell>
          <cell r="B114">
            <v>212747.20100000003</v>
          </cell>
          <cell r="C114">
            <v>13344.491</v>
          </cell>
        </row>
        <row r="115">
          <cell r="A115">
            <v>41760</v>
          </cell>
          <cell r="B115">
            <v>214089.454</v>
          </cell>
          <cell r="C115">
            <v>11594.541000000001</v>
          </cell>
        </row>
        <row r="116">
          <cell r="A116">
            <v>41791</v>
          </cell>
          <cell r="B116">
            <v>203761.04100000003</v>
          </cell>
          <cell r="C116">
            <v>9920.4110000000037</v>
          </cell>
        </row>
        <row r="117">
          <cell r="A117">
            <v>41821</v>
          </cell>
          <cell r="B117">
            <v>190386.41800000001</v>
          </cell>
          <cell r="C117">
            <v>8998.6430000000018</v>
          </cell>
        </row>
        <row r="118">
          <cell r="A118">
            <v>41852</v>
          </cell>
          <cell r="B118">
            <v>175557.70199999999</v>
          </cell>
          <cell r="C118">
            <v>7784.8020000000033</v>
          </cell>
        </row>
        <row r="119">
          <cell r="A119">
            <v>41883</v>
          </cell>
          <cell r="B119">
            <v>160074.69099999999</v>
          </cell>
          <cell r="C119">
            <v>7009.7270000000053</v>
          </cell>
        </row>
        <row r="120">
          <cell r="A120">
            <v>41913</v>
          </cell>
          <cell r="B120">
            <v>136348.109</v>
          </cell>
          <cell r="C120">
            <v>3694.5700000000047</v>
          </cell>
        </row>
        <row r="121">
          <cell r="A121">
            <v>41944</v>
          </cell>
          <cell r="B121">
            <v>123890.644</v>
          </cell>
          <cell r="C121">
            <v>3642.5670000000055</v>
          </cell>
        </row>
        <row r="122">
          <cell r="A122">
            <v>41974</v>
          </cell>
          <cell r="B122">
            <v>106433.80799999999</v>
          </cell>
          <cell r="C122">
            <v>3730.1290000000035</v>
          </cell>
        </row>
        <row r="123">
          <cell r="A123">
            <v>42005</v>
          </cell>
          <cell r="B123">
            <v>86279.274000000005</v>
          </cell>
          <cell r="C123">
            <v>3949.9530000000032</v>
          </cell>
        </row>
        <row r="124">
          <cell r="A124">
            <v>42036</v>
          </cell>
          <cell r="B124">
            <v>70842.793000000034</v>
          </cell>
          <cell r="C124">
            <v>3950.3290000000047</v>
          </cell>
        </row>
        <row r="125">
          <cell r="A125">
            <v>42064</v>
          </cell>
          <cell r="B125">
            <v>51447.864000000001</v>
          </cell>
          <cell r="C125">
            <v>4221.9420000000009</v>
          </cell>
        </row>
        <row r="126">
          <cell r="A126">
            <v>42095</v>
          </cell>
          <cell r="B126">
            <v>40317.773000000001</v>
          </cell>
          <cell r="C126">
            <v>4759.0430000000024</v>
          </cell>
        </row>
        <row r="127">
          <cell r="A127">
            <v>42125</v>
          </cell>
          <cell r="B127">
            <v>20583.828000000001</v>
          </cell>
          <cell r="C127">
            <v>5125.5330000000013</v>
          </cell>
        </row>
        <row r="128">
          <cell r="A128">
            <v>42156</v>
          </cell>
          <cell r="B128">
            <v>11616.963999999998</v>
          </cell>
          <cell r="C128">
            <v>5648.1710000000003</v>
          </cell>
        </row>
        <row r="129">
          <cell r="A129">
            <v>42186</v>
          </cell>
          <cell r="B129">
            <v>10481.534999999998</v>
          </cell>
          <cell r="C129">
            <v>5847.7759999999998</v>
          </cell>
        </row>
        <row r="130">
          <cell r="A130">
            <v>42217</v>
          </cell>
          <cell r="B130">
            <v>6257.2380000000012</v>
          </cell>
          <cell r="C130">
            <v>5749.1329999999989</v>
          </cell>
        </row>
        <row r="131">
          <cell r="A131">
            <v>42248</v>
          </cell>
          <cell r="B131">
            <v>5694.6980000000012</v>
          </cell>
          <cell r="C131">
            <v>6180.9210000000012</v>
          </cell>
        </row>
        <row r="132">
          <cell r="A132">
            <v>42278</v>
          </cell>
          <cell r="B132">
            <v>4971.9990000000007</v>
          </cell>
          <cell r="C132">
            <v>5924.0550000000003</v>
          </cell>
        </row>
        <row r="133">
          <cell r="A133">
            <v>42309</v>
          </cell>
          <cell r="B133">
            <v>4870.4070000000002</v>
          </cell>
          <cell r="C133">
            <v>5661.5230000000001</v>
          </cell>
        </row>
        <row r="134">
          <cell r="A134">
            <v>42339</v>
          </cell>
          <cell r="B134">
            <v>3225.6250000000005</v>
          </cell>
          <cell r="C134">
            <v>5114.1369999999997</v>
          </cell>
        </row>
        <row r="135">
          <cell r="A135">
            <v>42370</v>
          </cell>
          <cell r="B135">
            <v>3217.9760000000001</v>
          </cell>
          <cell r="C135">
            <v>4866.3670000000002</v>
          </cell>
        </row>
        <row r="136">
          <cell r="A136">
            <v>42401</v>
          </cell>
          <cell r="B136">
            <v>4042.498</v>
          </cell>
          <cell r="C136">
            <v>4167.9629999999997</v>
          </cell>
        </row>
        <row r="137">
          <cell r="A137">
            <v>42430</v>
          </cell>
          <cell r="B137">
            <v>5175.3260000000009</v>
          </cell>
          <cell r="C137">
            <v>3466.502</v>
          </cell>
        </row>
        <row r="138">
          <cell r="A138">
            <v>42461</v>
          </cell>
          <cell r="B138">
            <v>4106.2740000000003</v>
          </cell>
          <cell r="C138">
            <v>2961.2039999999997</v>
          </cell>
        </row>
        <row r="139">
          <cell r="A139">
            <v>42491</v>
          </cell>
          <cell r="B139">
            <v>3508.1159999999995</v>
          </cell>
          <cell r="C139">
            <v>3222.1970000000001</v>
          </cell>
        </row>
        <row r="140">
          <cell r="A140">
            <v>42522</v>
          </cell>
          <cell r="B140">
            <v>3514.0879999999997</v>
          </cell>
          <cell r="C140">
            <v>3201.0660000000007</v>
          </cell>
        </row>
        <row r="141">
          <cell r="A141">
            <v>42552</v>
          </cell>
          <cell r="B141">
            <v>4946.9569999999994</v>
          </cell>
          <cell r="C141">
            <v>2828.5960000000005</v>
          </cell>
        </row>
        <row r="142">
          <cell r="A142">
            <v>42583</v>
          </cell>
          <cell r="B142">
            <v>4947.4019999999991</v>
          </cell>
          <cell r="C142">
            <v>1907.7860000000001</v>
          </cell>
        </row>
        <row r="143">
          <cell r="A143">
            <v>42614</v>
          </cell>
          <cell r="B143">
            <v>4230.05</v>
          </cell>
          <cell r="C143">
            <v>1742.0419999999999</v>
          </cell>
        </row>
        <row r="144">
          <cell r="A144">
            <v>42644</v>
          </cell>
          <cell r="B144">
            <v>4125.1129999999994</v>
          </cell>
          <cell r="C144">
            <v>1623.3419999999999</v>
          </cell>
        </row>
        <row r="145">
          <cell r="A145">
            <v>42675</v>
          </cell>
          <cell r="B145">
            <v>4108.4079999999994</v>
          </cell>
          <cell r="C145">
            <v>1695.0830000000001</v>
          </cell>
        </row>
        <row r="146">
          <cell r="A146">
            <v>42705</v>
          </cell>
          <cell r="B146">
            <v>4041.7429999999995</v>
          </cell>
          <cell r="C146">
            <v>1560.0830000000001</v>
          </cell>
        </row>
        <row r="147">
          <cell r="A147">
            <v>42736</v>
          </cell>
          <cell r="B147">
            <v>5385.8139999999994</v>
          </cell>
          <cell r="C147">
            <v>1448.124</v>
          </cell>
        </row>
        <row r="148">
          <cell r="A148">
            <v>42767</v>
          </cell>
          <cell r="B148">
            <v>4518.5749999999998</v>
          </cell>
          <cell r="C148">
            <v>1448.124</v>
          </cell>
        </row>
        <row r="149">
          <cell r="A149">
            <v>42795</v>
          </cell>
          <cell r="B149">
            <v>3603.9809999999998</v>
          </cell>
          <cell r="C149">
            <v>1346.192</v>
          </cell>
        </row>
        <row r="150">
          <cell r="A150">
            <v>42826</v>
          </cell>
          <cell r="B150">
            <v>3563.6199999999994</v>
          </cell>
          <cell r="C150">
            <v>383.54499999999996</v>
          </cell>
        </row>
        <row r="151">
          <cell r="A151">
            <v>42856</v>
          </cell>
          <cell r="B151">
            <v>4193.619999999999</v>
          </cell>
          <cell r="C151">
            <v>180.756</v>
          </cell>
        </row>
        <row r="152">
          <cell r="A152">
            <v>42887</v>
          </cell>
          <cell r="B152">
            <v>11544.003999999999</v>
          </cell>
          <cell r="C152">
            <v>180.756</v>
          </cell>
        </row>
        <row r="153">
          <cell r="A153">
            <v>42917</v>
          </cell>
          <cell r="B153">
            <v>11539.387999999997</v>
          </cell>
          <cell r="C153">
            <v>750.00000000000057</v>
          </cell>
        </row>
        <row r="154">
          <cell r="A154">
            <v>42948</v>
          </cell>
          <cell r="B154">
            <v>13944.401999999998</v>
          </cell>
          <cell r="C154">
            <v>750.00000000000057</v>
          </cell>
        </row>
        <row r="155">
          <cell r="A155">
            <v>42979</v>
          </cell>
          <cell r="B155">
            <v>14520.386999999997</v>
          </cell>
          <cell r="C155">
            <v>756.40600000000052</v>
          </cell>
        </row>
        <row r="156">
          <cell r="A156">
            <v>43009</v>
          </cell>
          <cell r="B156">
            <v>17976.817999999999</v>
          </cell>
          <cell r="C156">
            <v>596.22600000000057</v>
          </cell>
        </row>
        <row r="157">
          <cell r="A157">
            <v>43040</v>
          </cell>
          <cell r="B157">
            <v>20462.382000000001</v>
          </cell>
          <cell r="C157">
            <v>604.12000000000035</v>
          </cell>
        </row>
        <row r="158">
          <cell r="A158">
            <v>43070</v>
          </cell>
          <cell r="B158">
            <v>23148.744000000002</v>
          </cell>
          <cell r="C158">
            <v>1282.2470000000003</v>
          </cell>
        </row>
        <row r="159">
          <cell r="A159">
            <v>43101</v>
          </cell>
          <cell r="B159">
            <v>28627.748</v>
          </cell>
          <cell r="C159">
            <v>1381.2950000000001</v>
          </cell>
        </row>
        <row r="160">
          <cell r="A160">
            <v>43132</v>
          </cell>
          <cell r="B160">
            <v>37235.011000000006</v>
          </cell>
          <cell r="C160">
            <v>2111.4769999999999</v>
          </cell>
        </row>
        <row r="161">
          <cell r="A161">
            <v>43160</v>
          </cell>
          <cell r="B161">
            <v>38383.719000000005</v>
          </cell>
          <cell r="C161">
            <v>2278.3079999999991</v>
          </cell>
        </row>
        <row r="162">
          <cell r="A162">
            <v>43191</v>
          </cell>
          <cell r="B162">
            <v>40665.243999999999</v>
          </cell>
          <cell r="C162">
            <v>2778.2219999999988</v>
          </cell>
        </row>
        <row r="163">
          <cell r="A163">
            <v>43221</v>
          </cell>
          <cell r="B163">
            <v>47599.062000000005</v>
          </cell>
          <cell r="C163">
            <v>4986.8769999999986</v>
          </cell>
        </row>
        <row r="164">
          <cell r="A164">
            <v>43252</v>
          </cell>
          <cell r="B164">
            <v>46954.477000000014</v>
          </cell>
          <cell r="C164">
            <v>4455.748999999998</v>
          </cell>
        </row>
        <row r="165">
          <cell r="A165">
            <v>43282</v>
          </cell>
          <cell r="B165">
            <v>50946.73000000001</v>
          </cell>
          <cell r="C165">
            <v>5331.8289999999979</v>
          </cell>
        </row>
        <row r="166">
          <cell r="A166">
            <v>43313</v>
          </cell>
          <cell r="B166">
            <v>56074.326000000015</v>
          </cell>
          <cell r="C166">
            <v>5510.5769999999993</v>
          </cell>
        </row>
        <row r="167">
          <cell r="A167">
            <v>43344</v>
          </cell>
          <cell r="B167">
            <v>59766.85500000001</v>
          </cell>
          <cell r="C167">
            <v>5531.1939999999995</v>
          </cell>
        </row>
        <row r="168">
          <cell r="A168">
            <v>43374</v>
          </cell>
          <cell r="B168">
            <v>59171.724000000002</v>
          </cell>
          <cell r="C168">
            <v>6871.6179999999986</v>
          </cell>
        </row>
        <row r="169">
          <cell r="A169">
            <v>43405</v>
          </cell>
          <cell r="B169">
            <v>63122.618000000002</v>
          </cell>
          <cell r="C169">
            <v>6256.1989999999987</v>
          </cell>
        </row>
        <row r="170">
          <cell r="A170">
            <v>43435</v>
          </cell>
          <cell r="B170">
            <v>64126.765999999989</v>
          </cell>
          <cell r="C170">
            <v>6290.1129999999985</v>
          </cell>
        </row>
        <row r="171">
          <cell r="A171">
            <v>43466</v>
          </cell>
          <cell r="B171">
            <v>62642.425166666653</v>
          </cell>
          <cell r="C171">
            <v>5866.1459999999988</v>
          </cell>
        </row>
        <row r="172">
          <cell r="A172">
            <v>43497</v>
          </cell>
          <cell r="B172">
            <v>59248.958263888868</v>
          </cell>
          <cell r="C172">
            <v>6228.4330000000009</v>
          </cell>
        </row>
        <row r="173">
          <cell r="A173">
            <v>43525</v>
          </cell>
          <cell r="B173">
            <v>62704.492452546285</v>
          </cell>
          <cell r="C173">
            <v>6263.1723333333348</v>
          </cell>
        </row>
        <row r="174">
          <cell r="A174">
            <v>43556</v>
          </cell>
          <cell r="B174">
            <v>65641.935823591819</v>
          </cell>
          <cell r="C174">
            <v>4618.1078611111116</v>
          </cell>
        </row>
        <row r="175">
          <cell r="A175">
            <v>43586</v>
          </cell>
          <cell r="B175">
            <v>63548.279142224463</v>
          </cell>
          <cell r="C175">
            <v>5148.8887662037032</v>
          </cell>
        </row>
        <row r="176">
          <cell r="A176">
            <v>43617</v>
          </cell>
          <cell r="B176">
            <v>62117.13007074318</v>
          </cell>
          <cell r="C176">
            <v>4705.0591633873446</v>
          </cell>
        </row>
        <row r="177">
          <cell r="A177">
            <v>43983</v>
          </cell>
          <cell r="B177">
            <v>62117.13007074318</v>
          </cell>
          <cell r="C177">
            <v>4705.0591633873446</v>
          </cell>
        </row>
        <row r="178">
          <cell r="A178">
            <v>44348</v>
          </cell>
          <cell r="B178">
            <v>62117.13007074318</v>
          </cell>
          <cell r="C178">
            <v>4705.0591633873446</v>
          </cell>
        </row>
        <row r="179">
          <cell r="A179">
            <v>44713</v>
          </cell>
          <cell r="B179">
            <v>62117.13007074318</v>
          </cell>
          <cell r="C179">
            <v>4705.0591633873446</v>
          </cell>
        </row>
        <row r="180">
          <cell r="A180">
            <v>45078</v>
          </cell>
          <cell r="B180">
            <v>62117.13007074318</v>
          </cell>
          <cell r="C180">
            <v>4705.0591633873446</v>
          </cell>
        </row>
        <row r="181">
          <cell r="A181">
            <v>45444</v>
          </cell>
          <cell r="B181">
            <v>62117.13007074318</v>
          </cell>
          <cell r="C181">
            <v>4705.0591633873446</v>
          </cell>
        </row>
        <row r="182">
          <cell r="A182">
            <v>45809</v>
          </cell>
          <cell r="B182">
            <v>62117.13007074318</v>
          </cell>
          <cell r="C182">
            <v>4705.0591633873446</v>
          </cell>
        </row>
        <row r="183">
          <cell r="A183">
            <v>46174</v>
          </cell>
          <cell r="B183">
            <v>62117.13007074318</v>
          </cell>
          <cell r="C183">
            <v>4705.0591633873446</v>
          </cell>
        </row>
        <row r="184">
          <cell r="A184">
            <v>46539</v>
          </cell>
          <cell r="B184">
            <v>62117.13007074318</v>
          </cell>
          <cell r="C184">
            <v>4705.0591633873446</v>
          </cell>
        </row>
        <row r="185">
          <cell r="A185">
            <v>46905</v>
          </cell>
          <cell r="B185">
            <v>62117.13007074318</v>
          </cell>
          <cell r="C185">
            <v>4705.0591633873446</v>
          </cell>
        </row>
        <row r="186">
          <cell r="A186">
            <v>47270</v>
          </cell>
          <cell r="B186">
            <v>62117.13007074318</v>
          </cell>
          <cell r="C186">
            <v>4705.0591633873446</v>
          </cell>
        </row>
        <row r="187">
          <cell r="A187">
            <v>47635</v>
          </cell>
          <cell r="B187">
            <v>62117.13007074318</v>
          </cell>
          <cell r="C187">
            <v>4705.0591633873446</v>
          </cell>
        </row>
        <row r="188">
          <cell r="A188">
            <v>48000</v>
          </cell>
          <cell r="B188">
            <v>62117.13007074318</v>
          </cell>
          <cell r="C188">
            <v>4705.0591633873446</v>
          </cell>
        </row>
        <row r="189">
          <cell r="A189">
            <v>48366</v>
          </cell>
          <cell r="B189">
            <v>62117.13007074318</v>
          </cell>
          <cell r="C189">
            <v>4705.0591633873446</v>
          </cell>
        </row>
        <row r="190">
          <cell r="A190">
            <v>48731</v>
          </cell>
          <cell r="B190">
            <v>62117.13007074318</v>
          </cell>
          <cell r="C190">
            <v>4705.0591633873446</v>
          </cell>
        </row>
        <row r="191">
          <cell r="A191">
            <v>49096</v>
          </cell>
          <cell r="B191">
            <v>62117.13007074318</v>
          </cell>
          <cell r="C191">
            <v>4705.0591633873446</v>
          </cell>
        </row>
        <row r="192">
          <cell r="A192">
            <v>49461</v>
          </cell>
          <cell r="B192">
            <v>62117.13007074318</v>
          </cell>
          <cell r="C192">
            <v>4705.0591633873446</v>
          </cell>
        </row>
        <row r="193">
          <cell r="A193">
            <v>49827</v>
          </cell>
          <cell r="B193">
            <v>62117.13007074318</v>
          </cell>
          <cell r="C193">
            <v>4705.0591633873446</v>
          </cell>
        </row>
        <row r="194">
          <cell r="A194">
            <v>50192</v>
          </cell>
          <cell r="B194">
            <v>62117.13007074318</v>
          </cell>
          <cell r="C194">
            <v>4705.0591633873446</v>
          </cell>
        </row>
        <row r="195">
          <cell r="A195">
            <v>50557</v>
          </cell>
          <cell r="B195">
            <v>62117.13007074318</v>
          </cell>
          <cell r="C195">
            <v>4705.0591633873446</v>
          </cell>
        </row>
        <row r="196">
          <cell r="A196">
            <v>50922</v>
          </cell>
          <cell r="B196">
            <v>62117.13007074318</v>
          </cell>
          <cell r="C196">
            <v>4705.0591633873446</v>
          </cell>
        </row>
        <row r="197">
          <cell r="A197">
            <v>51288</v>
          </cell>
          <cell r="B197">
            <v>62117.13007074318</v>
          </cell>
          <cell r="C197">
            <v>4705.0591633873446</v>
          </cell>
        </row>
        <row r="198">
          <cell r="A198">
            <v>51653</v>
          </cell>
          <cell r="B198">
            <v>62117.13007074318</v>
          </cell>
          <cell r="C198">
            <v>4705.0591633873446</v>
          </cell>
        </row>
        <row r="199">
          <cell r="A199">
            <v>52018</v>
          </cell>
          <cell r="B199">
            <v>62117.13007074318</v>
          </cell>
          <cell r="C199">
            <v>4705.0591633873446</v>
          </cell>
        </row>
        <row r="200">
          <cell r="A200">
            <v>52383</v>
          </cell>
          <cell r="B200">
            <v>62117.13007074318</v>
          </cell>
          <cell r="C200">
            <v>4705.0591633873446</v>
          </cell>
        </row>
        <row r="201">
          <cell r="A201">
            <v>52749</v>
          </cell>
          <cell r="B201">
            <v>62117.13007074318</v>
          </cell>
          <cell r="C201">
            <v>4705.0591633873446</v>
          </cell>
        </row>
        <row r="202">
          <cell r="A202">
            <v>53114</v>
          </cell>
          <cell r="B202">
            <v>62117.13007074318</v>
          </cell>
          <cell r="C202">
            <v>4705.0591633873446</v>
          </cell>
        </row>
        <row r="203">
          <cell r="A203">
            <v>53479</v>
          </cell>
          <cell r="B203">
            <v>62117.13007074318</v>
          </cell>
          <cell r="C203">
            <v>4705.0591633873446</v>
          </cell>
        </row>
        <row r="204">
          <cell r="A204">
            <v>53844</v>
          </cell>
          <cell r="B204">
            <v>62117.13007074318</v>
          </cell>
          <cell r="C204">
            <v>4705.0591633873446</v>
          </cell>
        </row>
        <row r="205">
          <cell r="A205">
            <v>54210</v>
          </cell>
          <cell r="B205">
            <v>62117.13007074318</v>
          </cell>
          <cell r="C205">
            <v>4705.0591633873446</v>
          </cell>
        </row>
        <row r="206">
          <cell r="A206">
            <v>54575</v>
          </cell>
          <cell r="B206">
            <v>62117.13007074318</v>
          </cell>
          <cell r="C206">
            <v>4705.0591633873446</v>
          </cell>
        </row>
        <row r="207">
          <cell r="A207">
            <v>54940</v>
          </cell>
          <cell r="B207">
            <v>62117.13007074318</v>
          </cell>
          <cell r="C207">
            <v>4705.0591633873446</v>
          </cell>
        </row>
        <row r="208">
          <cell r="A208">
            <v>55305</v>
          </cell>
          <cell r="B208">
            <v>62117.13007074318</v>
          </cell>
          <cell r="C208">
            <v>4705.0591633873446</v>
          </cell>
        </row>
        <row r="209">
          <cell r="A209">
            <v>55671</v>
          </cell>
          <cell r="B209">
            <v>62117.13007074318</v>
          </cell>
          <cell r="C209">
            <v>4705.0591633873446</v>
          </cell>
        </row>
        <row r="210">
          <cell r="A210">
            <v>56036</v>
          </cell>
          <cell r="B210">
            <v>62117.13007074318</v>
          </cell>
          <cell r="C210">
            <v>4705.0591633873446</v>
          </cell>
        </row>
        <row r="211">
          <cell r="A211">
            <v>56401</v>
          </cell>
          <cell r="B211">
            <v>62117.13007074318</v>
          </cell>
          <cell r="C211">
            <v>4705.0591633873446</v>
          </cell>
        </row>
        <row r="212">
          <cell r="A212">
            <v>56766</v>
          </cell>
          <cell r="B212">
            <v>62117.13007074318</v>
          </cell>
          <cell r="C212">
            <v>4705.0591633873446</v>
          </cell>
        </row>
        <row r="213">
          <cell r="A213">
            <v>57132</v>
          </cell>
          <cell r="B213">
            <v>62117.13007074318</v>
          </cell>
          <cell r="C213">
            <v>4705.0591633873446</v>
          </cell>
        </row>
        <row r="214">
          <cell r="A214">
            <v>57497</v>
          </cell>
          <cell r="B214">
            <v>62117.13007074318</v>
          </cell>
          <cell r="C214">
            <v>4705.0591633873446</v>
          </cell>
        </row>
        <row r="215">
          <cell r="A215">
            <v>57862</v>
          </cell>
          <cell r="B215">
            <v>62117.13007074318</v>
          </cell>
          <cell r="C215">
            <v>4705.0591633873446</v>
          </cell>
        </row>
        <row r="216">
          <cell r="A216">
            <v>58227</v>
          </cell>
          <cell r="B216">
            <v>62117.13007074318</v>
          </cell>
          <cell r="C216">
            <v>4705.0591633873446</v>
          </cell>
        </row>
        <row r="217">
          <cell r="A217">
            <v>58593</v>
          </cell>
          <cell r="B217">
            <v>62117.13007074318</v>
          </cell>
          <cell r="C217">
            <v>4705.0591633873446</v>
          </cell>
        </row>
        <row r="218">
          <cell r="A218">
            <v>58958</v>
          </cell>
          <cell r="B218">
            <v>62117.13007074318</v>
          </cell>
          <cell r="C218">
            <v>4705.0591633873446</v>
          </cell>
        </row>
        <row r="219">
          <cell r="A219">
            <v>59323</v>
          </cell>
          <cell r="B219">
            <v>62117.13007074318</v>
          </cell>
          <cell r="C219">
            <v>4705.0591633873446</v>
          </cell>
        </row>
        <row r="220">
          <cell r="A220">
            <v>59688</v>
          </cell>
          <cell r="B220">
            <v>62117.13007074318</v>
          </cell>
          <cell r="C220">
            <v>4705.0591633873446</v>
          </cell>
        </row>
        <row r="221">
          <cell r="A221">
            <v>60054</v>
          </cell>
          <cell r="B221">
            <v>62117.13007074318</v>
          </cell>
          <cell r="C221">
            <v>4705.0591633873446</v>
          </cell>
        </row>
        <row r="222">
          <cell r="A222">
            <v>60419</v>
          </cell>
          <cell r="B222">
            <v>62117.13007074318</v>
          </cell>
          <cell r="C222">
            <v>4705.0591633873446</v>
          </cell>
        </row>
      </sheetData>
      <sheetData sheetId="16">
        <row r="8">
          <cell r="B8" t="str">
            <v>New, Transport, Second Hand</v>
          </cell>
          <cell r="C8" t="str">
            <v>OTHER</v>
          </cell>
        </row>
        <row r="9">
          <cell r="A9">
            <v>38534</v>
          </cell>
        </row>
        <row r="10">
          <cell r="A10">
            <v>38565</v>
          </cell>
        </row>
        <row r="11">
          <cell r="A11">
            <v>38596</v>
          </cell>
        </row>
        <row r="12">
          <cell r="A12">
            <v>38626</v>
          </cell>
        </row>
        <row r="13">
          <cell r="A13">
            <v>38657</v>
          </cell>
        </row>
        <row r="14">
          <cell r="A14">
            <v>38687</v>
          </cell>
        </row>
        <row r="15">
          <cell r="A15">
            <v>38718</v>
          </cell>
        </row>
        <row r="16">
          <cell r="A16">
            <v>38749</v>
          </cell>
        </row>
        <row r="17">
          <cell r="A17">
            <v>38777</v>
          </cell>
        </row>
        <row r="18">
          <cell r="A18">
            <v>38808</v>
          </cell>
        </row>
        <row r="19">
          <cell r="A19">
            <v>38838</v>
          </cell>
        </row>
        <row r="20">
          <cell r="A20">
            <v>38869</v>
          </cell>
          <cell r="B20">
            <v>160030.81799999994</v>
          </cell>
          <cell r="C20">
            <v>12621.053000000002</v>
          </cell>
        </row>
        <row r="21">
          <cell r="A21">
            <v>38899</v>
          </cell>
          <cell r="B21">
            <v>165186.40599999996</v>
          </cell>
          <cell r="C21">
            <v>12980.714000000002</v>
          </cell>
        </row>
        <row r="22">
          <cell r="A22">
            <v>38930</v>
          </cell>
          <cell r="B22">
            <v>160948.58000000002</v>
          </cell>
          <cell r="C22">
            <v>10984.122000000001</v>
          </cell>
        </row>
        <row r="23">
          <cell r="A23">
            <v>38961</v>
          </cell>
          <cell r="B23">
            <v>168810.571</v>
          </cell>
          <cell r="C23">
            <v>10304.731000000003</v>
          </cell>
        </row>
        <row r="24">
          <cell r="A24">
            <v>38991</v>
          </cell>
          <cell r="B24">
            <v>153917.88299999997</v>
          </cell>
          <cell r="C24">
            <v>10165.438</v>
          </cell>
        </row>
        <row r="25">
          <cell r="A25">
            <v>39022</v>
          </cell>
          <cell r="B25">
            <v>165592.53799999994</v>
          </cell>
          <cell r="C25">
            <v>10900.415000000001</v>
          </cell>
        </row>
        <row r="26">
          <cell r="A26">
            <v>39052</v>
          </cell>
          <cell r="B26">
            <v>171244.22799999997</v>
          </cell>
          <cell r="C26">
            <v>10235.575000000001</v>
          </cell>
        </row>
        <row r="27">
          <cell r="A27">
            <v>39083</v>
          </cell>
          <cell r="B27">
            <v>169083.97</v>
          </cell>
          <cell r="C27">
            <v>8477.527</v>
          </cell>
        </row>
        <row r="28">
          <cell r="A28">
            <v>39114</v>
          </cell>
          <cell r="B28">
            <v>152304.02599999998</v>
          </cell>
          <cell r="C28">
            <v>7804.2530000000006</v>
          </cell>
        </row>
        <row r="29">
          <cell r="A29">
            <v>39142</v>
          </cell>
          <cell r="B29">
            <v>156671.29699999999</v>
          </cell>
          <cell r="C29">
            <v>7022.0730000000003</v>
          </cell>
        </row>
        <row r="30">
          <cell r="A30">
            <v>39173</v>
          </cell>
          <cell r="B30">
            <v>159465.34500000003</v>
          </cell>
          <cell r="C30">
            <v>7530.1130000000003</v>
          </cell>
        </row>
        <row r="31">
          <cell r="A31">
            <v>39203</v>
          </cell>
          <cell r="B31">
            <v>157306.80200000003</v>
          </cell>
          <cell r="C31">
            <v>7298.2470000000012</v>
          </cell>
        </row>
        <row r="32">
          <cell r="A32">
            <v>39234</v>
          </cell>
          <cell r="B32">
            <v>159714.57399999999</v>
          </cell>
          <cell r="C32">
            <v>8265.402</v>
          </cell>
        </row>
        <row r="33">
          <cell r="A33">
            <v>39264</v>
          </cell>
          <cell r="B33">
            <v>162514.11900000001</v>
          </cell>
          <cell r="C33">
            <v>8161.5469999999996</v>
          </cell>
        </row>
        <row r="34">
          <cell r="A34">
            <v>39295</v>
          </cell>
          <cell r="B34">
            <v>167991.02000000002</v>
          </cell>
          <cell r="C34">
            <v>7464.2879999999996</v>
          </cell>
        </row>
        <row r="35">
          <cell r="A35">
            <v>39326</v>
          </cell>
          <cell r="B35">
            <v>158735.77600000004</v>
          </cell>
          <cell r="C35">
            <v>7574.1819999999989</v>
          </cell>
        </row>
        <row r="36">
          <cell r="A36">
            <v>39356</v>
          </cell>
          <cell r="B36">
            <v>167112.60199999996</v>
          </cell>
          <cell r="C36">
            <v>7275.2810000000009</v>
          </cell>
        </row>
        <row r="37">
          <cell r="A37">
            <v>39387</v>
          </cell>
          <cell r="B37">
            <v>151378.73899999997</v>
          </cell>
          <cell r="C37">
            <v>8049.4109999999991</v>
          </cell>
        </row>
        <row r="38">
          <cell r="A38">
            <v>39417</v>
          </cell>
          <cell r="B38">
            <v>173219.62</v>
          </cell>
          <cell r="C38">
            <v>8660.8569999999945</v>
          </cell>
        </row>
        <row r="39">
          <cell r="A39">
            <v>39448</v>
          </cell>
          <cell r="B39">
            <v>179463.677</v>
          </cell>
          <cell r="C39">
            <v>10188.075999999995</v>
          </cell>
        </row>
        <row r="40">
          <cell r="A40">
            <v>39479</v>
          </cell>
          <cell r="B40">
            <v>185171.08599999998</v>
          </cell>
          <cell r="C40">
            <v>10218.842999999995</v>
          </cell>
        </row>
        <row r="41">
          <cell r="A41">
            <v>39508</v>
          </cell>
          <cell r="B41">
            <v>188164.80599999998</v>
          </cell>
          <cell r="C41">
            <v>10552.965999999997</v>
          </cell>
        </row>
        <row r="42">
          <cell r="A42">
            <v>39539</v>
          </cell>
          <cell r="B42">
            <v>192132.92199999999</v>
          </cell>
          <cell r="C42">
            <v>10353.354999999996</v>
          </cell>
        </row>
        <row r="43">
          <cell r="A43">
            <v>39569</v>
          </cell>
          <cell r="B43">
            <v>206982.31800000003</v>
          </cell>
          <cell r="C43">
            <v>11669.679999999993</v>
          </cell>
        </row>
        <row r="44">
          <cell r="A44">
            <v>39600</v>
          </cell>
          <cell r="B44">
            <v>215800.41200000001</v>
          </cell>
          <cell r="C44">
            <v>13004.613999999992</v>
          </cell>
        </row>
        <row r="45">
          <cell r="A45">
            <v>39630</v>
          </cell>
          <cell r="B45">
            <v>216716.30600000001</v>
          </cell>
          <cell r="C45">
            <v>17166.253999999994</v>
          </cell>
        </row>
        <row r="46">
          <cell r="A46">
            <v>39661</v>
          </cell>
          <cell r="B46">
            <v>213822.96900000004</v>
          </cell>
          <cell r="C46">
            <v>20121.014999999996</v>
          </cell>
        </row>
        <row r="47">
          <cell r="A47">
            <v>39692</v>
          </cell>
          <cell r="B47">
            <v>213295.25800000003</v>
          </cell>
          <cell r="C47">
            <v>19454.659999999993</v>
          </cell>
        </row>
        <row r="48">
          <cell r="A48">
            <v>39722</v>
          </cell>
          <cell r="B48">
            <v>204985.05500000002</v>
          </cell>
          <cell r="C48">
            <v>20900.266999999993</v>
          </cell>
        </row>
        <row r="49">
          <cell r="A49">
            <v>39753</v>
          </cell>
          <cell r="B49">
            <v>213280.60100000002</v>
          </cell>
          <cell r="C49">
            <v>20682.423999999992</v>
          </cell>
        </row>
        <row r="50">
          <cell r="A50">
            <v>39783</v>
          </cell>
          <cell r="B50">
            <v>191427.47200000001</v>
          </cell>
          <cell r="C50">
            <v>21156.917999999998</v>
          </cell>
        </row>
        <row r="51">
          <cell r="A51">
            <v>39814</v>
          </cell>
          <cell r="B51">
            <v>175072.77000000005</v>
          </cell>
          <cell r="C51">
            <v>20689.050999999999</v>
          </cell>
        </row>
        <row r="52">
          <cell r="A52">
            <v>39845</v>
          </cell>
          <cell r="B52">
            <v>172026.74000000002</v>
          </cell>
          <cell r="C52">
            <v>22421.107999999997</v>
          </cell>
        </row>
        <row r="53">
          <cell r="A53">
            <v>39873</v>
          </cell>
          <cell r="B53">
            <v>171436.82600000003</v>
          </cell>
          <cell r="C53">
            <v>24696.593999999997</v>
          </cell>
        </row>
        <row r="54">
          <cell r="A54">
            <v>39904</v>
          </cell>
          <cell r="B54">
            <v>161082.95100000003</v>
          </cell>
          <cell r="C54">
            <v>26349.240999999995</v>
          </cell>
        </row>
        <row r="55">
          <cell r="A55">
            <v>39934</v>
          </cell>
          <cell r="B55">
            <v>150869.628</v>
          </cell>
          <cell r="C55">
            <v>26403.313999999991</v>
          </cell>
        </row>
        <row r="56">
          <cell r="A56">
            <v>39965</v>
          </cell>
          <cell r="B56">
            <v>149572.66599999997</v>
          </cell>
          <cell r="C56">
            <v>24799.32799999999</v>
          </cell>
        </row>
        <row r="57">
          <cell r="A57">
            <v>39995</v>
          </cell>
          <cell r="B57">
            <v>147513.23800000001</v>
          </cell>
          <cell r="C57">
            <v>20688.750999999997</v>
          </cell>
        </row>
        <row r="58">
          <cell r="A58">
            <v>40026</v>
          </cell>
          <cell r="B58">
            <v>152087.28300000002</v>
          </cell>
          <cell r="C58">
            <v>18362.055999999993</v>
          </cell>
        </row>
        <row r="59">
          <cell r="A59">
            <v>40057</v>
          </cell>
          <cell r="B59">
            <v>162201.95699999999</v>
          </cell>
          <cell r="C59">
            <v>18065.103999999996</v>
          </cell>
        </row>
        <row r="60">
          <cell r="A60">
            <v>40087</v>
          </cell>
          <cell r="B60">
            <v>182232.26</v>
          </cell>
          <cell r="C60">
            <v>19506.766</v>
          </cell>
        </row>
        <row r="61">
          <cell r="A61">
            <v>40118</v>
          </cell>
          <cell r="B61">
            <v>182769.33599999998</v>
          </cell>
          <cell r="C61">
            <v>18955.432999999997</v>
          </cell>
        </row>
        <row r="62">
          <cell r="A62">
            <v>40148</v>
          </cell>
          <cell r="B62">
            <v>197920.13500000001</v>
          </cell>
          <cell r="C62">
            <v>16895.172999999999</v>
          </cell>
        </row>
        <row r="63">
          <cell r="A63">
            <v>40179</v>
          </cell>
          <cell r="B63">
            <v>205602.68399999998</v>
          </cell>
          <cell r="C63">
            <v>15465.587999999998</v>
          </cell>
        </row>
        <row r="64">
          <cell r="A64">
            <v>40210</v>
          </cell>
          <cell r="B64">
            <v>220885.755</v>
          </cell>
          <cell r="C64">
            <v>14927.085999999996</v>
          </cell>
        </row>
        <row r="65">
          <cell r="A65">
            <v>40238</v>
          </cell>
          <cell r="B65">
            <v>227698.609</v>
          </cell>
          <cell r="C65">
            <v>12521.359999999999</v>
          </cell>
        </row>
        <row r="66">
          <cell r="A66">
            <v>40269</v>
          </cell>
          <cell r="B66">
            <v>247046.30499999999</v>
          </cell>
          <cell r="C66">
            <v>10335.658999999998</v>
          </cell>
        </row>
        <row r="67">
          <cell r="A67">
            <v>40299</v>
          </cell>
          <cell r="B67">
            <v>255205.88</v>
          </cell>
          <cell r="C67">
            <v>9318.0859999999993</v>
          </cell>
        </row>
        <row r="68">
          <cell r="A68">
            <v>40330</v>
          </cell>
          <cell r="B68">
            <v>272770.73500000004</v>
          </cell>
          <cell r="C68">
            <v>8372.4990000000034</v>
          </cell>
        </row>
        <row r="69">
          <cell r="A69">
            <v>40360</v>
          </cell>
          <cell r="B69">
            <v>284955.63299999997</v>
          </cell>
          <cell r="C69">
            <v>8052.8040000000046</v>
          </cell>
        </row>
        <row r="70">
          <cell r="A70">
            <v>40391</v>
          </cell>
          <cell r="B70">
            <v>289073.10799999989</v>
          </cell>
          <cell r="C70">
            <v>7268.6550000000052</v>
          </cell>
        </row>
        <row r="71">
          <cell r="A71">
            <v>40422</v>
          </cell>
          <cell r="B71">
            <v>289918.25499999995</v>
          </cell>
          <cell r="C71">
            <v>7225.4360000000024</v>
          </cell>
        </row>
        <row r="72">
          <cell r="A72">
            <v>40452</v>
          </cell>
          <cell r="B72">
            <v>282933.99099999998</v>
          </cell>
          <cell r="C72">
            <v>4511.95</v>
          </cell>
        </row>
        <row r="73">
          <cell r="A73">
            <v>40483</v>
          </cell>
          <cell r="B73">
            <v>280993.337</v>
          </cell>
          <cell r="C73">
            <v>3709.8549999999996</v>
          </cell>
        </row>
        <row r="74">
          <cell r="A74">
            <v>40513</v>
          </cell>
          <cell r="B74">
            <v>270347.43400000001</v>
          </cell>
          <cell r="C74">
            <v>3494.2129999999988</v>
          </cell>
        </row>
        <row r="75">
          <cell r="A75">
            <v>40544</v>
          </cell>
          <cell r="B75">
            <v>270815.92100000003</v>
          </cell>
          <cell r="C75">
            <v>3455.5509999999995</v>
          </cell>
        </row>
        <row r="76">
          <cell r="A76">
            <v>40575</v>
          </cell>
          <cell r="B76">
            <v>262147.40100000001</v>
          </cell>
          <cell r="C76">
            <v>2018.471000000003</v>
          </cell>
        </row>
        <row r="77">
          <cell r="A77">
            <v>40603</v>
          </cell>
          <cell r="B77">
            <v>260549.16400000005</v>
          </cell>
          <cell r="C77">
            <v>1932.8970000000006</v>
          </cell>
        </row>
        <row r="78">
          <cell r="A78">
            <v>40634</v>
          </cell>
          <cell r="B78">
            <v>244473.64899999998</v>
          </cell>
          <cell r="C78">
            <v>1870.7769999999994</v>
          </cell>
        </row>
        <row r="79">
          <cell r="A79">
            <v>40664</v>
          </cell>
          <cell r="B79">
            <v>250700.22699999998</v>
          </cell>
          <cell r="C79">
            <v>1333.9130000000005</v>
          </cell>
        </row>
        <row r="80">
          <cell r="A80">
            <v>40695</v>
          </cell>
          <cell r="B80">
            <v>243828.44699999999</v>
          </cell>
          <cell r="C80">
            <v>1783.4549999999999</v>
          </cell>
        </row>
        <row r="81">
          <cell r="A81">
            <v>40725</v>
          </cell>
          <cell r="B81">
            <v>236068.27399999995</v>
          </cell>
          <cell r="C81">
            <v>1766.6259999999993</v>
          </cell>
        </row>
        <row r="82">
          <cell r="A82">
            <v>40756</v>
          </cell>
          <cell r="B82">
            <v>234704.39099999995</v>
          </cell>
          <cell r="C82">
            <v>3426.2250000000008</v>
          </cell>
        </row>
        <row r="83">
          <cell r="A83">
            <v>40787</v>
          </cell>
          <cell r="B83">
            <v>249598.39399999994</v>
          </cell>
          <cell r="C83">
            <v>6109.6150000000034</v>
          </cell>
        </row>
        <row r="84">
          <cell r="A84">
            <v>40817</v>
          </cell>
          <cell r="B84">
            <v>246659.43199999997</v>
          </cell>
          <cell r="C84">
            <v>7567.4670000000024</v>
          </cell>
        </row>
        <row r="85">
          <cell r="A85">
            <v>40848</v>
          </cell>
          <cell r="B85">
            <v>249449.913</v>
          </cell>
          <cell r="C85">
            <v>8969.5970000000034</v>
          </cell>
        </row>
        <row r="86">
          <cell r="A86">
            <v>40878</v>
          </cell>
          <cell r="B86">
            <v>247377.05799999999</v>
          </cell>
          <cell r="C86">
            <v>10947.171000000002</v>
          </cell>
        </row>
        <row r="87">
          <cell r="A87">
            <v>40909</v>
          </cell>
          <cell r="B87">
            <v>251562.30900000001</v>
          </cell>
          <cell r="C87">
            <v>12134.977000000004</v>
          </cell>
        </row>
        <row r="88">
          <cell r="A88">
            <v>40940</v>
          </cell>
          <cell r="B88">
            <v>258886.55800000002</v>
          </cell>
          <cell r="C88">
            <v>12460.975000000004</v>
          </cell>
        </row>
        <row r="89">
          <cell r="A89">
            <v>40969</v>
          </cell>
          <cell r="B89">
            <v>275665.50700000004</v>
          </cell>
          <cell r="C89">
            <v>12664.014999999999</v>
          </cell>
        </row>
        <row r="90">
          <cell r="A90">
            <v>41000</v>
          </cell>
          <cell r="B90">
            <v>282179.13700000005</v>
          </cell>
          <cell r="C90">
            <v>12976.310000000003</v>
          </cell>
        </row>
        <row r="91">
          <cell r="A91">
            <v>41030</v>
          </cell>
          <cell r="B91">
            <v>280136.13199999998</v>
          </cell>
          <cell r="C91">
            <v>13291.262999999999</v>
          </cell>
        </row>
        <row r="92">
          <cell r="A92">
            <v>41061</v>
          </cell>
          <cell r="B92">
            <v>270647.40799999994</v>
          </cell>
          <cell r="C92">
            <v>12574.530999999997</v>
          </cell>
        </row>
        <row r="93">
          <cell r="A93">
            <v>41091</v>
          </cell>
          <cell r="B93">
            <v>270717.44400000002</v>
          </cell>
          <cell r="C93">
            <v>12520.546999999993</v>
          </cell>
        </row>
        <row r="94">
          <cell r="A94">
            <v>41122</v>
          </cell>
          <cell r="B94">
            <v>269766.58899999992</v>
          </cell>
          <cell r="C94">
            <v>12028.733999999995</v>
          </cell>
        </row>
        <row r="95">
          <cell r="A95">
            <v>41153</v>
          </cell>
          <cell r="B95">
            <v>250773.36699999997</v>
          </cell>
          <cell r="C95">
            <v>10375.847999999998</v>
          </cell>
        </row>
        <row r="96">
          <cell r="A96">
            <v>41183</v>
          </cell>
          <cell r="B96">
            <v>241793.53699999998</v>
          </cell>
          <cell r="C96">
            <v>11126.883</v>
          </cell>
        </row>
        <row r="97">
          <cell r="A97">
            <v>41214</v>
          </cell>
          <cell r="B97">
            <v>242118.08</v>
          </cell>
          <cell r="C97">
            <v>9672.1350000000002</v>
          </cell>
        </row>
        <row r="98">
          <cell r="A98">
            <v>41244</v>
          </cell>
          <cell r="B98">
            <v>253445.27799999999</v>
          </cell>
          <cell r="C98">
            <v>11551.756000000003</v>
          </cell>
        </row>
        <row r="99">
          <cell r="A99">
            <v>41275</v>
          </cell>
          <cell r="B99">
            <v>268364.08799999993</v>
          </cell>
          <cell r="C99">
            <v>10354.35</v>
          </cell>
        </row>
        <row r="100">
          <cell r="A100">
            <v>41306</v>
          </cell>
          <cell r="B100">
            <v>268191.473</v>
          </cell>
          <cell r="C100">
            <v>10073.870999999999</v>
          </cell>
        </row>
        <row r="101">
          <cell r="A101">
            <v>41334</v>
          </cell>
          <cell r="B101">
            <v>249454.307</v>
          </cell>
          <cell r="C101">
            <v>11968.712000000003</v>
          </cell>
        </row>
        <row r="102">
          <cell r="A102">
            <v>41365</v>
          </cell>
          <cell r="B102">
            <v>246502.46100000004</v>
          </cell>
          <cell r="C102">
            <v>11991.307000000001</v>
          </cell>
        </row>
        <row r="103">
          <cell r="A103">
            <v>41395</v>
          </cell>
          <cell r="B103">
            <v>238948.34900000005</v>
          </cell>
          <cell r="C103">
            <v>11653.092000000001</v>
          </cell>
        </row>
        <row r="104">
          <cell r="A104">
            <v>41426</v>
          </cell>
          <cell r="B104">
            <v>236048.63500000004</v>
          </cell>
          <cell r="C104">
            <v>11481.648000000005</v>
          </cell>
        </row>
        <row r="105">
          <cell r="A105">
            <v>41456</v>
          </cell>
          <cell r="B105">
            <v>233565.27700000003</v>
          </cell>
          <cell r="C105">
            <v>11609.819000000003</v>
          </cell>
        </row>
        <row r="106">
          <cell r="A106">
            <v>41487</v>
          </cell>
          <cell r="B106">
            <v>236908.21799999999</v>
          </cell>
          <cell r="C106">
            <v>10473.447000000009</v>
          </cell>
        </row>
        <row r="107">
          <cell r="A107">
            <v>41518</v>
          </cell>
          <cell r="B107">
            <v>242190.74</v>
          </cell>
          <cell r="C107">
            <v>9754.2130000000052</v>
          </cell>
        </row>
        <row r="108">
          <cell r="A108">
            <v>41548</v>
          </cell>
          <cell r="B108">
            <v>246876.25599999999</v>
          </cell>
          <cell r="C108">
            <v>7541.7860000000055</v>
          </cell>
        </row>
        <row r="109">
          <cell r="A109">
            <v>41579</v>
          </cell>
          <cell r="B109">
            <v>246400.59600000002</v>
          </cell>
          <cell r="C109">
            <v>7955.3630000000039</v>
          </cell>
        </row>
        <row r="110">
          <cell r="A110">
            <v>41609</v>
          </cell>
          <cell r="B110">
            <v>228178.49100000001</v>
          </cell>
          <cell r="C110">
            <v>4098.1679999999997</v>
          </cell>
        </row>
        <row r="111">
          <cell r="A111">
            <v>41640</v>
          </cell>
          <cell r="B111">
            <v>218482.46400000004</v>
          </cell>
          <cell r="C111">
            <v>4172.4300000000012</v>
          </cell>
        </row>
        <row r="112">
          <cell r="A112">
            <v>41671</v>
          </cell>
          <cell r="B112">
            <v>200822.2710000001</v>
          </cell>
          <cell r="C112">
            <v>4294.426000000004</v>
          </cell>
        </row>
        <row r="113">
          <cell r="A113">
            <v>41699</v>
          </cell>
          <cell r="B113">
            <v>210449.04300000006</v>
          </cell>
          <cell r="C113">
            <v>2070.0850000000046</v>
          </cell>
        </row>
        <row r="114">
          <cell r="A114">
            <v>41730</v>
          </cell>
          <cell r="B114">
            <v>206438.99100000004</v>
          </cell>
          <cell r="C114">
            <v>1674.6890000000049</v>
          </cell>
        </row>
        <row r="115">
          <cell r="A115">
            <v>41760</v>
          </cell>
          <cell r="B115">
            <v>204978.85900000005</v>
          </cell>
          <cell r="C115">
            <v>2146.4640000000054</v>
          </cell>
        </row>
        <row r="116">
          <cell r="A116">
            <v>41791</v>
          </cell>
          <cell r="B116">
            <v>200520.334</v>
          </cell>
          <cell r="C116">
            <v>2146.4640000000059</v>
          </cell>
        </row>
        <row r="117">
          <cell r="A117">
            <v>41821</v>
          </cell>
          <cell r="B117">
            <v>187890.40599999999</v>
          </cell>
          <cell r="C117">
            <v>2271.4690000000041</v>
          </cell>
        </row>
        <row r="118">
          <cell r="A118">
            <v>41852</v>
          </cell>
          <cell r="B118">
            <v>167751.37700000001</v>
          </cell>
          <cell r="C118">
            <v>2240.0550000000007</v>
          </cell>
        </row>
        <row r="119">
          <cell r="A119">
            <v>41883</v>
          </cell>
          <cell r="B119">
            <v>150369.15200000003</v>
          </cell>
          <cell r="C119">
            <v>1887.6980000000008</v>
          </cell>
        </row>
        <row r="120">
          <cell r="A120">
            <v>41913</v>
          </cell>
          <cell r="B120">
            <v>133370.54</v>
          </cell>
          <cell r="C120">
            <v>1699.5380000000005</v>
          </cell>
        </row>
        <row r="121">
          <cell r="A121">
            <v>41944</v>
          </cell>
          <cell r="B121">
            <v>110462.76000000001</v>
          </cell>
          <cell r="C121">
            <v>1213.0660000000014</v>
          </cell>
        </row>
        <row r="122">
          <cell r="A122">
            <v>41974</v>
          </cell>
          <cell r="B122">
            <v>98821.79</v>
          </cell>
          <cell r="C122">
            <v>1213.0660000000007</v>
          </cell>
        </row>
        <row r="123">
          <cell r="A123">
            <v>42005</v>
          </cell>
          <cell r="B123">
            <v>76275.938999999998</v>
          </cell>
          <cell r="C123">
            <v>1167.1080000000018</v>
          </cell>
        </row>
        <row r="124">
          <cell r="A124">
            <v>42036</v>
          </cell>
          <cell r="B124">
            <v>69712.808000000005</v>
          </cell>
          <cell r="C124">
            <v>955.69500000000107</v>
          </cell>
        </row>
        <row r="125">
          <cell r="A125">
            <v>42064</v>
          </cell>
          <cell r="B125">
            <v>45202.603999999992</v>
          </cell>
          <cell r="C125">
            <v>875.36499999999933</v>
          </cell>
        </row>
        <row r="126">
          <cell r="A126">
            <v>42095</v>
          </cell>
          <cell r="B126">
            <v>34085.582999999991</v>
          </cell>
          <cell r="C126">
            <v>875.36499999999933</v>
          </cell>
        </row>
        <row r="127">
          <cell r="A127">
            <v>42125</v>
          </cell>
          <cell r="B127">
            <v>18020.431999999997</v>
          </cell>
          <cell r="C127">
            <v>403.58999999999929</v>
          </cell>
        </row>
        <row r="128">
          <cell r="A128">
            <v>42156</v>
          </cell>
          <cell r="B128">
            <v>6362.3170000000009</v>
          </cell>
          <cell r="C128">
            <v>734.94199999999933</v>
          </cell>
        </row>
        <row r="129">
          <cell r="A129">
            <v>42186</v>
          </cell>
          <cell r="B129">
            <v>2253.913</v>
          </cell>
          <cell r="C129">
            <v>468.28600000000006</v>
          </cell>
        </row>
        <row r="130">
          <cell r="A130">
            <v>42217</v>
          </cell>
          <cell r="B130">
            <v>1886.4149999999997</v>
          </cell>
          <cell r="C130">
            <v>468.28600000000006</v>
          </cell>
        </row>
        <row r="131">
          <cell r="A131">
            <v>42248</v>
          </cell>
          <cell r="B131">
            <v>2454.6959999999995</v>
          </cell>
          <cell r="C131">
            <v>438.28600000000006</v>
          </cell>
        </row>
        <row r="132">
          <cell r="A132">
            <v>42278</v>
          </cell>
          <cell r="B132">
            <v>2437.4670000000001</v>
          </cell>
          <cell r="C132">
            <v>438.28600000000006</v>
          </cell>
        </row>
        <row r="133">
          <cell r="A133">
            <v>42309</v>
          </cell>
          <cell r="B133">
            <v>2249.8440000000001</v>
          </cell>
          <cell r="C133">
            <v>405.06200000000001</v>
          </cell>
        </row>
        <row r="134">
          <cell r="A134">
            <v>42339</v>
          </cell>
          <cell r="B134">
            <v>2180.0619999999999</v>
          </cell>
          <cell r="C134">
            <v>405.06200000000001</v>
          </cell>
        </row>
        <row r="135">
          <cell r="A135">
            <v>42370</v>
          </cell>
          <cell r="B135">
            <v>2231.9190000000003</v>
          </cell>
          <cell r="C135">
            <v>376.75800000000004</v>
          </cell>
        </row>
        <row r="136">
          <cell r="A136">
            <v>42401</v>
          </cell>
          <cell r="B136">
            <v>3429.4470000000006</v>
          </cell>
          <cell r="C136">
            <v>370.35200000000003</v>
          </cell>
        </row>
        <row r="137">
          <cell r="A137">
            <v>42430</v>
          </cell>
          <cell r="B137">
            <v>4804.9220000000005</v>
          </cell>
          <cell r="C137">
            <v>331.35199999999998</v>
          </cell>
        </row>
        <row r="138">
          <cell r="A138">
            <v>42461</v>
          </cell>
          <cell r="B138">
            <v>4787.9220000000005</v>
          </cell>
          <cell r="C138">
            <v>331.35199999999998</v>
          </cell>
        </row>
        <row r="139">
          <cell r="A139">
            <v>42491</v>
          </cell>
          <cell r="B139">
            <v>4834.1420000000007</v>
          </cell>
          <cell r="C139">
            <v>347.35199999999998</v>
          </cell>
        </row>
        <row r="140">
          <cell r="A140">
            <v>42522</v>
          </cell>
          <cell r="B140">
            <v>4850.4120000000003</v>
          </cell>
          <cell r="C140">
            <v>15.999999999999929</v>
          </cell>
        </row>
        <row r="141">
          <cell r="A141">
            <v>42552</v>
          </cell>
          <cell r="B141">
            <v>5104.4120000000003</v>
          </cell>
          <cell r="C141">
            <v>15.999999999999929</v>
          </cell>
        </row>
        <row r="142">
          <cell r="A142">
            <v>42583</v>
          </cell>
          <cell r="B142">
            <v>5049.9610000000002</v>
          </cell>
          <cell r="C142">
            <v>15.999999999999929</v>
          </cell>
        </row>
        <row r="143">
          <cell r="A143">
            <v>42614</v>
          </cell>
          <cell r="B143">
            <v>4450.677999999999</v>
          </cell>
          <cell r="C143">
            <v>685.59999999999991</v>
          </cell>
        </row>
        <row r="144">
          <cell r="A144">
            <v>42644</v>
          </cell>
          <cell r="B144">
            <v>4435.9789999999985</v>
          </cell>
          <cell r="C144">
            <v>685.59999999999991</v>
          </cell>
        </row>
        <row r="145">
          <cell r="A145">
            <v>42675</v>
          </cell>
          <cell r="B145">
            <v>4403.860999999999</v>
          </cell>
          <cell r="C145">
            <v>784.31999999999994</v>
          </cell>
        </row>
        <row r="146">
          <cell r="A146">
            <v>42705</v>
          </cell>
          <cell r="B146">
            <v>4417.2239999999993</v>
          </cell>
          <cell r="C146">
            <v>784.31999999999994</v>
          </cell>
        </row>
        <row r="147">
          <cell r="A147">
            <v>42736</v>
          </cell>
          <cell r="B147">
            <v>3900.0329999999994</v>
          </cell>
          <cell r="C147">
            <v>784.31999999999994</v>
          </cell>
        </row>
        <row r="148">
          <cell r="A148">
            <v>42767</v>
          </cell>
          <cell r="B148">
            <v>2589.1189999999997</v>
          </cell>
          <cell r="C148">
            <v>784.31999999999994</v>
          </cell>
        </row>
        <row r="149">
          <cell r="A149">
            <v>42795</v>
          </cell>
          <cell r="B149">
            <v>1225.3049999999998</v>
          </cell>
          <cell r="C149">
            <v>784.32</v>
          </cell>
        </row>
        <row r="150">
          <cell r="A150">
            <v>42826</v>
          </cell>
          <cell r="B150">
            <v>1225.3049999999998</v>
          </cell>
          <cell r="C150">
            <v>784.32</v>
          </cell>
        </row>
        <row r="151">
          <cell r="A151">
            <v>42856</v>
          </cell>
          <cell r="B151">
            <v>1179.085</v>
          </cell>
          <cell r="C151">
            <v>768.32</v>
          </cell>
        </row>
        <row r="152">
          <cell r="A152">
            <v>42887</v>
          </cell>
          <cell r="B152">
            <v>2690.3969999999995</v>
          </cell>
          <cell r="C152">
            <v>890.95999999999992</v>
          </cell>
        </row>
        <row r="153">
          <cell r="A153">
            <v>42917</v>
          </cell>
          <cell r="B153">
            <v>10234.469999999999</v>
          </cell>
          <cell r="C153">
            <v>1299.6760000000004</v>
          </cell>
        </row>
        <row r="154">
          <cell r="A154">
            <v>42948</v>
          </cell>
          <cell r="B154">
            <v>13169.763999999997</v>
          </cell>
          <cell r="C154">
            <v>1440.5700000000006</v>
          </cell>
        </row>
        <row r="155">
          <cell r="A155">
            <v>42979</v>
          </cell>
          <cell r="B155">
            <v>14458.399999999998</v>
          </cell>
          <cell r="C155">
            <v>902.76400000000035</v>
          </cell>
        </row>
        <row r="156">
          <cell r="A156">
            <v>43009</v>
          </cell>
          <cell r="B156">
            <v>17397.605</v>
          </cell>
          <cell r="C156">
            <v>902.7639999999999</v>
          </cell>
        </row>
        <row r="157">
          <cell r="A157">
            <v>43040</v>
          </cell>
          <cell r="B157">
            <v>20380.521000000001</v>
          </cell>
          <cell r="C157">
            <v>1049.634</v>
          </cell>
        </row>
        <row r="158">
          <cell r="A158">
            <v>43070</v>
          </cell>
          <cell r="B158">
            <v>24163.913</v>
          </cell>
          <cell r="C158">
            <v>1049.6340000000002</v>
          </cell>
        </row>
        <row r="159">
          <cell r="A159">
            <v>43101</v>
          </cell>
          <cell r="B159">
            <v>24089.913</v>
          </cell>
          <cell r="C159">
            <v>1049.6340000000002</v>
          </cell>
        </row>
        <row r="160">
          <cell r="A160">
            <v>43132</v>
          </cell>
          <cell r="B160">
            <v>26636.031000000003</v>
          </cell>
          <cell r="C160">
            <v>1770.5660000000005</v>
          </cell>
        </row>
        <row r="161">
          <cell r="A161">
            <v>43160</v>
          </cell>
          <cell r="B161">
            <v>33146.433000000005</v>
          </cell>
          <cell r="C161">
            <v>2954.5920000000006</v>
          </cell>
        </row>
        <row r="162">
          <cell r="A162">
            <v>43191</v>
          </cell>
          <cell r="B162">
            <v>38044.803000000007</v>
          </cell>
          <cell r="C162">
            <v>3579.7380000000003</v>
          </cell>
        </row>
        <row r="163">
          <cell r="A163">
            <v>43221</v>
          </cell>
          <cell r="B163">
            <v>40328.806000000004</v>
          </cell>
          <cell r="C163">
            <v>3604.9880000000007</v>
          </cell>
        </row>
        <row r="164">
          <cell r="A164">
            <v>43252</v>
          </cell>
          <cell r="B164">
            <v>43469.083000000006</v>
          </cell>
          <cell r="C164">
            <v>3932.7750000000001</v>
          </cell>
        </row>
        <row r="165">
          <cell r="A165">
            <v>43282</v>
          </cell>
          <cell r="B165">
            <v>43163.11</v>
          </cell>
          <cell r="C165">
            <v>5414.8349999999991</v>
          </cell>
        </row>
        <row r="166">
          <cell r="A166">
            <v>43313</v>
          </cell>
          <cell r="B166">
            <v>48821.349000000002</v>
          </cell>
          <cell r="C166">
            <v>5273.9409999999989</v>
          </cell>
        </row>
        <row r="167">
          <cell r="A167">
            <v>43344</v>
          </cell>
          <cell r="B167">
            <v>52545.737000000001</v>
          </cell>
          <cell r="C167">
            <v>5142.1469999999981</v>
          </cell>
        </row>
        <row r="168">
          <cell r="A168">
            <v>43374</v>
          </cell>
          <cell r="B168">
            <v>53501.261000000006</v>
          </cell>
          <cell r="C168">
            <v>5409.0709999999981</v>
          </cell>
        </row>
        <row r="169">
          <cell r="A169">
            <v>43405</v>
          </cell>
          <cell r="B169">
            <v>51795.376000000011</v>
          </cell>
          <cell r="C169">
            <v>5163.4809999999979</v>
          </cell>
        </row>
        <row r="170">
          <cell r="A170">
            <v>43435</v>
          </cell>
          <cell r="B170">
            <v>56344.609000000011</v>
          </cell>
          <cell r="C170">
            <v>5645.9889999999996</v>
          </cell>
        </row>
        <row r="171">
          <cell r="A171">
            <v>43466</v>
          </cell>
          <cell r="B171">
            <v>61362.180833333339</v>
          </cell>
          <cell r="C171">
            <v>6116.4880833333327</v>
          </cell>
        </row>
        <row r="172">
          <cell r="A172">
            <v>43497</v>
          </cell>
          <cell r="B172">
            <v>63929.577902777783</v>
          </cell>
          <cell r="C172">
            <v>5905.2634236111098</v>
          </cell>
        </row>
        <row r="173">
          <cell r="A173">
            <v>43525</v>
          </cell>
          <cell r="B173">
            <v>62454.404728009264</v>
          </cell>
          <cell r="C173">
            <v>5213.3427089120369</v>
          </cell>
        </row>
        <row r="174">
          <cell r="A174">
            <v>43556</v>
          </cell>
          <cell r="B174">
            <v>62760.56845534336</v>
          </cell>
          <cell r="C174">
            <v>5022.6419346547063</v>
          </cell>
        </row>
        <row r="175">
          <cell r="A175">
            <v>43586</v>
          </cell>
          <cell r="B175">
            <v>65706.612826621975</v>
          </cell>
          <cell r="C175">
            <v>5415.9454292092623</v>
          </cell>
        </row>
        <row r="176">
          <cell r="A176">
            <v>43617</v>
          </cell>
          <cell r="B176">
            <v>66236.142451218751</v>
          </cell>
          <cell r="C176">
            <v>5416.8472149767013</v>
          </cell>
        </row>
        <row r="177">
          <cell r="A177">
            <v>43983</v>
          </cell>
          <cell r="B177">
            <v>66236.142451218751</v>
          </cell>
          <cell r="C177">
            <v>5416.8472149767013</v>
          </cell>
        </row>
        <row r="178">
          <cell r="A178">
            <v>44348</v>
          </cell>
          <cell r="B178">
            <v>66236.142451218751</v>
          </cell>
          <cell r="C178">
            <v>5416.8472149767013</v>
          </cell>
        </row>
        <row r="179">
          <cell r="A179">
            <v>44713</v>
          </cell>
          <cell r="B179">
            <v>66236.142451218751</v>
          </cell>
          <cell r="C179">
            <v>5416.8472149767013</v>
          </cell>
        </row>
        <row r="180">
          <cell r="A180">
            <v>45078</v>
          </cell>
          <cell r="B180">
            <v>66236.142451218751</v>
          </cell>
          <cell r="C180">
            <v>5416.8472149767013</v>
          </cell>
        </row>
        <row r="181">
          <cell r="A181">
            <v>45444</v>
          </cell>
          <cell r="B181">
            <v>66236.142451218751</v>
          </cell>
          <cell r="C181">
            <v>5416.8472149767013</v>
          </cell>
        </row>
        <row r="182">
          <cell r="A182">
            <v>45809</v>
          </cell>
          <cell r="B182">
            <v>66236.142451218751</v>
          </cell>
          <cell r="C182">
            <v>5416.8472149767013</v>
          </cell>
        </row>
        <row r="183">
          <cell r="A183">
            <v>46174</v>
          </cell>
          <cell r="B183">
            <v>66236.142451218751</v>
          </cell>
          <cell r="C183">
            <v>5416.8472149767013</v>
          </cell>
        </row>
        <row r="184">
          <cell r="A184">
            <v>46539</v>
          </cell>
          <cell r="B184">
            <v>66236.142451218751</v>
          </cell>
          <cell r="C184">
            <v>5416.8472149767013</v>
          </cell>
        </row>
        <row r="185">
          <cell r="A185">
            <v>46905</v>
          </cell>
          <cell r="B185">
            <v>66236.142451218751</v>
          </cell>
          <cell r="C185">
            <v>5416.8472149767013</v>
          </cell>
        </row>
        <row r="186">
          <cell r="A186">
            <v>47270</v>
          </cell>
          <cell r="B186">
            <v>66236.142451218751</v>
          </cell>
          <cell r="C186">
            <v>5416.8472149767013</v>
          </cell>
        </row>
        <row r="187">
          <cell r="A187">
            <v>47635</v>
          </cell>
          <cell r="B187">
            <v>66236.142451218751</v>
          </cell>
          <cell r="C187">
            <v>5416.8472149767013</v>
          </cell>
        </row>
        <row r="188">
          <cell r="A188">
            <v>48000</v>
          </cell>
          <cell r="B188">
            <v>66236.142451218751</v>
          </cell>
          <cell r="C188">
            <v>5416.8472149767013</v>
          </cell>
        </row>
        <row r="189">
          <cell r="A189">
            <v>48366</v>
          </cell>
          <cell r="B189">
            <v>66236.142451218751</v>
          </cell>
          <cell r="C189">
            <v>5416.8472149767013</v>
          </cell>
        </row>
        <row r="190">
          <cell r="A190">
            <v>48731</v>
          </cell>
          <cell r="B190">
            <v>66236.142451218751</v>
          </cell>
          <cell r="C190">
            <v>5416.8472149767013</v>
          </cell>
        </row>
        <row r="191">
          <cell r="A191">
            <v>49096</v>
          </cell>
          <cell r="B191">
            <v>66236.142451218751</v>
          </cell>
          <cell r="C191">
            <v>5416.8472149767013</v>
          </cell>
        </row>
        <row r="192">
          <cell r="A192">
            <v>49461</v>
          </cell>
          <cell r="B192">
            <v>66236.142451218751</v>
          </cell>
          <cell r="C192">
            <v>5416.8472149767013</v>
          </cell>
        </row>
        <row r="193">
          <cell r="A193">
            <v>49827</v>
          </cell>
          <cell r="B193">
            <v>66236.142451218751</v>
          </cell>
          <cell r="C193">
            <v>5416.8472149767013</v>
          </cell>
        </row>
        <row r="194">
          <cell r="A194">
            <v>50192</v>
          </cell>
          <cell r="B194">
            <v>66236.142451218751</v>
          </cell>
          <cell r="C194">
            <v>5416.8472149767013</v>
          </cell>
        </row>
        <row r="195">
          <cell r="A195">
            <v>50557</v>
          </cell>
          <cell r="B195">
            <v>66236.142451218751</v>
          </cell>
          <cell r="C195">
            <v>5416.8472149767013</v>
          </cell>
        </row>
        <row r="196">
          <cell r="A196">
            <v>50922</v>
          </cell>
          <cell r="B196">
            <v>66236.142451218751</v>
          </cell>
          <cell r="C196">
            <v>5416.8472149767013</v>
          </cell>
        </row>
        <row r="197">
          <cell r="A197">
            <v>51288</v>
          </cell>
          <cell r="B197">
            <v>66236.142451218751</v>
          </cell>
          <cell r="C197">
            <v>5416.8472149767013</v>
          </cell>
        </row>
        <row r="198">
          <cell r="A198">
            <v>51653</v>
          </cell>
          <cell r="B198">
            <v>66236.142451218751</v>
          </cell>
          <cell r="C198">
            <v>5416.8472149767013</v>
          </cell>
        </row>
        <row r="199">
          <cell r="A199">
            <v>52018</v>
          </cell>
          <cell r="B199">
            <v>66236.142451218751</v>
          </cell>
          <cell r="C199">
            <v>5416.8472149767013</v>
          </cell>
        </row>
        <row r="200">
          <cell r="A200">
            <v>52383</v>
          </cell>
          <cell r="B200">
            <v>66236.142451218751</v>
          </cell>
          <cell r="C200">
            <v>5416.8472149767013</v>
          </cell>
        </row>
        <row r="201">
          <cell r="A201">
            <v>52749</v>
          </cell>
          <cell r="B201">
            <v>66236.142451218751</v>
          </cell>
          <cell r="C201">
            <v>5416.8472149767013</v>
          </cell>
        </row>
        <row r="202">
          <cell r="A202">
            <v>53114</v>
          </cell>
          <cell r="B202">
            <v>66236.142451218751</v>
          </cell>
          <cell r="C202">
            <v>5416.8472149767013</v>
          </cell>
        </row>
        <row r="203">
          <cell r="A203">
            <v>53479</v>
          </cell>
          <cell r="B203">
            <v>66236.142451218751</v>
          </cell>
          <cell r="C203">
            <v>5416.8472149767013</v>
          </cell>
        </row>
        <row r="204">
          <cell r="A204">
            <v>53844</v>
          </cell>
          <cell r="B204">
            <v>66236.142451218751</v>
          </cell>
          <cell r="C204">
            <v>5416.8472149767013</v>
          </cell>
        </row>
        <row r="205">
          <cell r="A205">
            <v>54210</v>
          </cell>
          <cell r="B205">
            <v>66236.142451218751</v>
          </cell>
          <cell r="C205">
            <v>5416.8472149767013</v>
          </cell>
        </row>
        <row r="206">
          <cell r="A206">
            <v>54575</v>
          </cell>
          <cell r="B206">
            <v>66236.142451218751</v>
          </cell>
          <cell r="C206">
            <v>5416.8472149767013</v>
          </cell>
        </row>
        <row r="207">
          <cell r="A207">
            <v>54940</v>
          </cell>
          <cell r="B207">
            <v>66236.142451218751</v>
          </cell>
          <cell r="C207">
            <v>5416.8472149767013</v>
          </cell>
        </row>
        <row r="208">
          <cell r="A208">
            <v>55305</v>
          </cell>
          <cell r="B208">
            <v>66236.142451218751</v>
          </cell>
          <cell r="C208">
            <v>5416.8472149767013</v>
          </cell>
        </row>
        <row r="209">
          <cell r="A209">
            <v>55671</v>
          </cell>
          <cell r="B209">
            <v>66236.142451218751</v>
          </cell>
          <cell r="C209">
            <v>5416.8472149767013</v>
          </cell>
        </row>
        <row r="210">
          <cell r="A210">
            <v>56036</v>
          </cell>
          <cell r="B210">
            <v>66236.142451218751</v>
          </cell>
          <cell r="C210">
            <v>5416.8472149767013</v>
          </cell>
        </row>
        <row r="211">
          <cell r="A211">
            <v>56401</v>
          </cell>
          <cell r="B211">
            <v>66236.142451218751</v>
          </cell>
          <cell r="C211">
            <v>5416.8472149767013</v>
          </cell>
        </row>
        <row r="212">
          <cell r="A212">
            <v>56766</v>
          </cell>
          <cell r="B212">
            <v>66236.142451218751</v>
          </cell>
          <cell r="C212">
            <v>5416.8472149767013</v>
          </cell>
        </row>
        <row r="213">
          <cell r="A213">
            <v>57132</v>
          </cell>
          <cell r="B213">
            <v>66236.142451218751</v>
          </cell>
          <cell r="C213">
            <v>5416.8472149767013</v>
          </cell>
        </row>
        <row r="214">
          <cell r="A214">
            <v>57497</v>
          </cell>
          <cell r="B214">
            <v>66236.142451218751</v>
          </cell>
          <cell r="C214">
            <v>5416.8472149767013</v>
          </cell>
        </row>
        <row r="215">
          <cell r="A215">
            <v>57862</v>
          </cell>
          <cell r="B215">
            <v>66236.142451218751</v>
          </cell>
          <cell r="C215">
            <v>5416.8472149767013</v>
          </cell>
        </row>
        <row r="216">
          <cell r="A216">
            <v>58227</v>
          </cell>
          <cell r="B216">
            <v>66236.142451218751</v>
          </cell>
          <cell r="C216">
            <v>5416.8472149767013</v>
          </cell>
        </row>
        <row r="217">
          <cell r="A217">
            <v>58593</v>
          </cell>
          <cell r="B217">
            <v>66236.142451218751</v>
          </cell>
          <cell r="C217">
            <v>5416.8472149767013</v>
          </cell>
        </row>
        <row r="218">
          <cell r="A218">
            <v>58958</v>
          </cell>
          <cell r="B218">
            <v>66236.142451218751</v>
          </cell>
          <cell r="C218">
            <v>5416.8472149767013</v>
          </cell>
        </row>
        <row r="219">
          <cell r="A219">
            <v>59323</v>
          </cell>
          <cell r="B219">
            <v>66236.142451218751</v>
          </cell>
          <cell r="C219">
            <v>5416.8472149767013</v>
          </cell>
        </row>
        <row r="220">
          <cell r="A220">
            <v>59688</v>
          </cell>
          <cell r="B220">
            <v>66236.142451218751</v>
          </cell>
          <cell r="C220">
            <v>5416.8472149767013</v>
          </cell>
        </row>
        <row r="221">
          <cell r="A221">
            <v>60054</v>
          </cell>
          <cell r="B221">
            <v>66236.142451218751</v>
          </cell>
          <cell r="C221">
            <v>5416.8472149767013</v>
          </cell>
        </row>
        <row r="222">
          <cell r="A222">
            <v>60419</v>
          </cell>
          <cell r="B222">
            <v>66236.142451218751</v>
          </cell>
          <cell r="C222">
            <v>5416.8472149767013</v>
          </cell>
        </row>
      </sheetData>
      <sheetData sheetId="17" refreshError="1"/>
      <sheetData sheetId="18" refreshError="1"/>
      <sheetData sheetId="19">
        <row r="8">
          <cell r="B8" t="str">
            <v>Cement</v>
          </cell>
          <cell r="K8" t="str">
            <v>Imports</v>
          </cell>
        </row>
        <row r="20">
          <cell r="A20">
            <v>38869</v>
          </cell>
          <cell r="B20">
            <v>1308072</v>
          </cell>
          <cell r="K20">
            <v>2463721.2600000002</v>
          </cell>
        </row>
        <row r="21">
          <cell r="A21">
            <v>38899</v>
          </cell>
          <cell r="B21">
            <v>1331270</v>
          </cell>
          <cell r="K21">
            <v>2459071.85</v>
          </cell>
        </row>
        <row r="22">
          <cell r="A22">
            <v>38930</v>
          </cell>
          <cell r="B22">
            <v>1364226</v>
          </cell>
          <cell r="K22">
            <v>2492262.14</v>
          </cell>
        </row>
        <row r="23">
          <cell r="A23">
            <v>38961</v>
          </cell>
          <cell r="B23">
            <v>1366555.2</v>
          </cell>
          <cell r="K23">
            <v>2501486.0700000003</v>
          </cell>
        </row>
        <row r="24">
          <cell r="A24">
            <v>38991</v>
          </cell>
          <cell r="B24">
            <v>1370688.2</v>
          </cell>
          <cell r="K24">
            <v>2531089.1400000006</v>
          </cell>
        </row>
        <row r="25">
          <cell r="A25">
            <v>39022</v>
          </cell>
          <cell r="B25">
            <v>1423723.2</v>
          </cell>
          <cell r="K25">
            <v>2622270.77</v>
          </cell>
        </row>
        <row r="26">
          <cell r="A26">
            <v>39052</v>
          </cell>
          <cell r="B26">
            <v>1438167.2</v>
          </cell>
          <cell r="K26">
            <v>2623204.2439999995</v>
          </cell>
        </row>
        <row r="27">
          <cell r="A27">
            <v>39083</v>
          </cell>
          <cell r="B27">
            <v>1392333.13</v>
          </cell>
          <cell r="K27">
            <v>2634132.6039999994</v>
          </cell>
        </row>
        <row r="28">
          <cell r="A28">
            <v>39114</v>
          </cell>
          <cell r="B28">
            <v>1421753.13</v>
          </cell>
          <cell r="K28">
            <v>2686727.9039999992</v>
          </cell>
        </row>
        <row r="29">
          <cell r="A29">
            <v>39142</v>
          </cell>
          <cell r="B29">
            <v>1399497.13</v>
          </cell>
          <cell r="K29">
            <v>2728479.9610000001</v>
          </cell>
        </row>
        <row r="30">
          <cell r="A30">
            <v>39173</v>
          </cell>
          <cell r="B30">
            <v>1409665.13</v>
          </cell>
          <cell r="K30">
            <v>2764226.1509999996</v>
          </cell>
        </row>
        <row r="31">
          <cell r="A31">
            <v>39203</v>
          </cell>
          <cell r="B31">
            <v>1433199.13</v>
          </cell>
          <cell r="K31">
            <v>2821185.8709999989</v>
          </cell>
        </row>
        <row r="32">
          <cell r="A32">
            <v>39234</v>
          </cell>
          <cell r="B32">
            <v>1441480.13</v>
          </cell>
          <cell r="K32">
            <v>2874399.4209999992</v>
          </cell>
        </row>
        <row r="33">
          <cell r="A33">
            <v>39264</v>
          </cell>
          <cell r="B33">
            <v>1419279.13</v>
          </cell>
          <cell r="K33">
            <v>2920208.4389999993</v>
          </cell>
        </row>
        <row r="34">
          <cell r="A34">
            <v>39295</v>
          </cell>
          <cell r="B34">
            <v>1398692.13</v>
          </cell>
          <cell r="K34">
            <v>2960463.4889999991</v>
          </cell>
        </row>
        <row r="35">
          <cell r="A35">
            <v>39326</v>
          </cell>
          <cell r="B35">
            <v>1432201.93</v>
          </cell>
          <cell r="K35">
            <v>2994208.0189999994</v>
          </cell>
        </row>
        <row r="36">
          <cell r="A36">
            <v>39356</v>
          </cell>
          <cell r="B36">
            <v>1423024.93</v>
          </cell>
          <cell r="K36">
            <v>2986371.3589999992</v>
          </cell>
        </row>
        <row r="37">
          <cell r="A37">
            <v>39387</v>
          </cell>
          <cell r="B37">
            <v>1436275.93</v>
          </cell>
          <cell r="K37">
            <v>2965905.1089999992</v>
          </cell>
        </row>
        <row r="38">
          <cell r="A38">
            <v>39417</v>
          </cell>
          <cell r="B38">
            <v>1440617.93</v>
          </cell>
          <cell r="K38">
            <v>2941809.9849999994</v>
          </cell>
        </row>
        <row r="39">
          <cell r="A39">
            <v>39448</v>
          </cell>
          <cell r="B39">
            <v>1464283</v>
          </cell>
          <cell r="K39">
            <v>3005417.8049999997</v>
          </cell>
        </row>
        <row r="40">
          <cell r="A40">
            <v>39479</v>
          </cell>
          <cell r="B40">
            <v>1484414</v>
          </cell>
          <cell r="K40">
            <v>3067586.3549999995</v>
          </cell>
        </row>
        <row r="41">
          <cell r="A41">
            <v>39508</v>
          </cell>
          <cell r="B41">
            <v>1485525.5</v>
          </cell>
          <cell r="K41">
            <v>2977424.5580000002</v>
          </cell>
        </row>
        <row r="42">
          <cell r="A42">
            <v>39539</v>
          </cell>
          <cell r="B42">
            <v>1508804.5</v>
          </cell>
          <cell r="K42">
            <v>3041026.108</v>
          </cell>
        </row>
        <row r="43">
          <cell r="A43">
            <v>39569</v>
          </cell>
          <cell r="B43">
            <v>1518440.5</v>
          </cell>
          <cell r="K43">
            <v>3056538.1780000003</v>
          </cell>
        </row>
        <row r="44">
          <cell r="A44">
            <v>39600</v>
          </cell>
          <cell r="B44">
            <v>1514194.5</v>
          </cell>
          <cell r="K44">
            <v>3050526.0780000007</v>
          </cell>
        </row>
        <row r="45">
          <cell r="A45">
            <v>39630</v>
          </cell>
          <cell r="B45">
            <v>1514586.5</v>
          </cell>
          <cell r="K45">
            <v>2967678.7499999995</v>
          </cell>
        </row>
        <row r="46">
          <cell r="A46">
            <v>39661</v>
          </cell>
          <cell r="B46">
            <v>1572254.5</v>
          </cell>
          <cell r="K46">
            <v>3008403.92</v>
          </cell>
        </row>
        <row r="47">
          <cell r="A47">
            <v>39692</v>
          </cell>
          <cell r="B47">
            <v>1545044.5</v>
          </cell>
          <cell r="K47">
            <v>3042450.1710000001</v>
          </cell>
        </row>
        <row r="48">
          <cell r="A48">
            <v>39722</v>
          </cell>
          <cell r="B48">
            <v>1561414.5</v>
          </cell>
          <cell r="K48">
            <v>3036179.2209999999</v>
          </cell>
        </row>
        <row r="49">
          <cell r="A49">
            <v>39753</v>
          </cell>
          <cell r="B49">
            <v>1561032.5</v>
          </cell>
          <cell r="K49">
            <v>3110293.8310000002</v>
          </cell>
        </row>
        <row r="50">
          <cell r="A50">
            <v>39783</v>
          </cell>
          <cell r="B50">
            <v>1580329.5</v>
          </cell>
          <cell r="K50">
            <v>3171739.7309999997</v>
          </cell>
        </row>
        <row r="51">
          <cell r="A51">
            <v>39814</v>
          </cell>
          <cell r="B51">
            <v>1585013.5</v>
          </cell>
          <cell r="K51">
            <v>3110163.2519999999</v>
          </cell>
        </row>
        <row r="52">
          <cell r="A52">
            <v>39845</v>
          </cell>
          <cell r="B52">
            <v>1566690.5</v>
          </cell>
          <cell r="K52">
            <v>3020670.9919999996</v>
          </cell>
        </row>
        <row r="53">
          <cell r="A53">
            <v>39873</v>
          </cell>
          <cell r="B53">
            <v>1559155</v>
          </cell>
          <cell r="K53">
            <v>3034874.1919999993</v>
          </cell>
        </row>
        <row r="54">
          <cell r="A54">
            <v>39904</v>
          </cell>
          <cell r="B54">
            <v>1516167</v>
          </cell>
          <cell r="K54">
            <v>2981917.8639999991</v>
          </cell>
        </row>
        <row r="55">
          <cell r="A55">
            <v>39934</v>
          </cell>
          <cell r="B55">
            <v>1493350</v>
          </cell>
          <cell r="K55">
            <v>2929377.1539999992</v>
          </cell>
        </row>
        <row r="56">
          <cell r="A56">
            <v>39965</v>
          </cell>
          <cell r="B56">
            <v>1516803</v>
          </cell>
          <cell r="K56">
            <v>2962356.1439999989</v>
          </cell>
        </row>
        <row r="57">
          <cell r="A57">
            <v>39995</v>
          </cell>
          <cell r="B57">
            <v>1497451</v>
          </cell>
          <cell r="K57">
            <v>3021702.3339999998</v>
          </cell>
        </row>
        <row r="58">
          <cell r="A58">
            <v>40026</v>
          </cell>
          <cell r="B58">
            <v>1490683</v>
          </cell>
          <cell r="K58">
            <v>2955786.0840000012</v>
          </cell>
        </row>
        <row r="59">
          <cell r="A59">
            <v>40057</v>
          </cell>
          <cell r="B59">
            <v>1499449</v>
          </cell>
          <cell r="K59">
            <v>2948326.0430000001</v>
          </cell>
        </row>
        <row r="60">
          <cell r="A60">
            <v>40087</v>
          </cell>
          <cell r="B60">
            <v>1451252</v>
          </cell>
          <cell r="K60">
            <v>2866025.6030000001</v>
          </cell>
        </row>
        <row r="61">
          <cell r="A61">
            <v>40118</v>
          </cell>
          <cell r="B61">
            <v>1426211</v>
          </cell>
          <cell r="K61">
            <v>2805604.1129999994</v>
          </cell>
        </row>
        <row r="62">
          <cell r="A62">
            <v>40148</v>
          </cell>
          <cell r="B62">
            <v>1385071</v>
          </cell>
          <cell r="K62">
            <v>2703039.5029999996</v>
          </cell>
        </row>
        <row r="63">
          <cell r="A63">
            <v>40179</v>
          </cell>
          <cell r="B63">
            <v>1418427</v>
          </cell>
          <cell r="K63">
            <v>2683411.412</v>
          </cell>
        </row>
        <row r="64">
          <cell r="A64">
            <v>40210</v>
          </cell>
          <cell r="B64">
            <v>1384016</v>
          </cell>
          <cell r="K64">
            <v>2680197.3019999997</v>
          </cell>
        </row>
        <row r="65">
          <cell r="A65">
            <v>40238</v>
          </cell>
          <cell r="B65">
            <v>1396385</v>
          </cell>
          <cell r="K65">
            <v>2686814.2219999991</v>
          </cell>
        </row>
        <row r="66">
          <cell r="A66">
            <v>40269</v>
          </cell>
          <cell r="B66">
            <v>1435322</v>
          </cell>
          <cell r="K66">
            <v>2707161.4499999983</v>
          </cell>
        </row>
        <row r="67">
          <cell r="A67">
            <v>40299</v>
          </cell>
          <cell r="B67">
            <v>1470215</v>
          </cell>
          <cell r="K67">
            <v>2722249.5999999992</v>
          </cell>
        </row>
        <row r="68">
          <cell r="A68">
            <v>40330</v>
          </cell>
          <cell r="B68">
            <v>1479675</v>
          </cell>
          <cell r="K68">
            <v>2685968.5</v>
          </cell>
        </row>
        <row r="69">
          <cell r="A69">
            <v>40360</v>
          </cell>
          <cell r="B69">
            <v>1494330</v>
          </cell>
          <cell r="K69">
            <v>2674995.4300000002</v>
          </cell>
        </row>
        <row r="70">
          <cell r="A70">
            <v>40391</v>
          </cell>
          <cell r="B70">
            <v>1489075</v>
          </cell>
          <cell r="K70">
            <v>2665801.3799999994</v>
          </cell>
        </row>
        <row r="71">
          <cell r="A71">
            <v>40422</v>
          </cell>
          <cell r="B71">
            <v>1501695</v>
          </cell>
          <cell r="K71">
            <v>2647011.1599999997</v>
          </cell>
        </row>
        <row r="72">
          <cell r="A72">
            <v>40452</v>
          </cell>
          <cell r="B72">
            <v>1519262</v>
          </cell>
          <cell r="K72">
            <v>2727642.85</v>
          </cell>
        </row>
        <row r="73">
          <cell r="A73">
            <v>40483</v>
          </cell>
          <cell r="B73">
            <v>1533534</v>
          </cell>
          <cell r="K73">
            <v>2718242.9700000007</v>
          </cell>
        </row>
        <row r="74">
          <cell r="A74">
            <v>40513</v>
          </cell>
          <cell r="B74">
            <v>1549934</v>
          </cell>
          <cell r="K74">
            <v>2746443.5000000005</v>
          </cell>
        </row>
        <row r="75">
          <cell r="A75">
            <v>40544</v>
          </cell>
          <cell r="B75">
            <v>1514534</v>
          </cell>
          <cell r="K75">
            <v>2764009.4099999997</v>
          </cell>
        </row>
        <row r="76">
          <cell r="A76">
            <v>40575</v>
          </cell>
          <cell r="B76">
            <v>1517153</v>
          </cell>
          <cell r="K76">
            <v>2721457.1799999997</v>
          </cell>
        </row>
        <row r="77">
          <cell r="A77">
            <v>40603</v>
          </cell>
          <cell r="B77">
            <v>1570227</v>
          </cell>
          <cell r="K77">
            <v>2808708.7</v>
          </cell>
        </row>
        <row r="78">
          <cell r="A78">
            <v>40634</v>
          </cell>
          <cell r="B78">
            <v>1575394</v>
          </cell>
          <cell r="K78">
            <v>2794610.1700000004</v>
          </cell>
        </row>
        <row r="79">
          <cell r="A79">
            <v>40664</v>
          </cell>
          <cell r="B79">
            <v>1555482</v>
          </cell>
          <cell r="K79">
            <v>2768591.290000001</v>
          </cell>
        </row>
        <row r="80">
          <cell r="A80">
            <v>40695</v>
          </cell>
          <cell r="B80">
            <v>1526066</v>
          </cell>
          <cell r="K80">
            <v>2816917.4800000004</v>
          </cell>
        </row>
        <row r="81">
          <cell r="A81">
            <v>40725</v>
          </cell>
          <cell r="B81">
            <v>1540530</v>
          </cell>
          <cell r="K81">
            <v>2777097.0600000005</v>
          </cell>
        </row>
        <row r="82">
          <cell r="A82">
            <v>40756</v>
          </cell>
          <cell r="B82">
            <v>1543414</v>
          </cell>
          <cell r="K82">
            <v>2814879.7699999996</v>
          </cell>
        </row>
        <row r="83">
          <cell r="A83">
            <v>40787</v>
          </cell>
          <cell r="B83">
            <v>1571070</v>
          </cell>
          <cell r="K83">
            <v>2888011.7699999996</v>
          </cell>
        </row>
        <row r="84">
          <cell r="A84">
            <v>40817</v>
          </cell>
          <cell r="B84">
            <v>1586288</v>
          </cell>
          <cell r="K84">
            <v>2848136.2700000005</v>
          </cell>
        </row>
        <row r="85">
          <cell r="A85">
            <v>40848</v>
          </cell>
          <cell r="B85">
            <v>1590552</v>
          </cell>
          <cell r="K85">
            <v>2866921.3400000008</v>
          </cell>
        </row>
        <row r="86">
          <cell r="A86">
            <v>40878</v>
          </cell>
          <cell r="B86">
            <v>1624472</v>
          </cell>
          <cell r="K86">
            <v>2892284.0600000005</v>
          </cell>
        </row>
        <row r="87">
          <cell r="A87">
            <v>40909</v>
          </cell>
          <cell r="B87">
            <v>1635141</v>
          </cell>
          <cell r="K87">
            <v>2948042.3000000007</v>
          </cell>
        </row>
        <row r="88">
          <cell r="A88">
            <v>40940</v>
          </cell>
          <cell r="B88">
            <v>1664677</v>
          </cell>
          <cell r="K88">
            <v>3005092.6400000006</v>
          </cell>
        </row>
        <row r="89">
          <cell r="A89">
            <v>40969</v>
          </cell>
          <cell r="B89">
            <v>1615850</v>
          </cell>
          <cell r="K89">
            <v>2934315.5999999996</v>
          </cell>
        </row>
        <row r="90">
          <cell r="A90">
            <v>41000</v>
          </cell>
          <cell r="B90">
            <v>1617878</v>
          </cell>
          <cell r="K90">
            <v>2962636.5</v>
          </cell>
        </row>
        <row r="91">
          <cell r="A91">
            <v>41030</v>
          </cell>
          <cell r="B91">
            <v>1608114</v>
          </cell>
          <cell r="K91">
            <v>2957867.0599999996</v>
          </cell>
        </row>
        <row r="92">
          <cell r="A92">
            <v>41061</v>
          </cell>
          <cell r="B92">
            <v>1606387</v>
          </cell>
          <cell r="K92">
            <v>2875641.5599999991</v>
          </cell>
        </row>
        <row r="93">
          <cell r="A93">
            <v>41091</v>
          </cell>
          <cell r="B93">
            <v>1556780</v>
          </cell>
          <cell r="K93">
            <v>2859680.46</v>
          </cell>
        </row>
        <row r="94">
          <cell r="A94">
            <v>41122</v>
          </cell>
          <cell r="B94">
            <v>1556356</v>
          </cell>
          <cell r="K94">
            <v>2834108.53</v>
          </cell>
        </row>
        <row r="95">
          <cell r="A95">
            <v>41153</v>
          </cell>
          <cell r="B95">
            <v>1494442</v>
          </cell>
          <cell r="K95">
            <v>2720412.55</v>
          </cell>
        </row>
        <row r="96">
          <cell r="A96">
            <v>41183</v>
          </cell>
          <cell r="B96">
            <v>1525178</v>
          </cell>
          <cell r="K96">
            <v>2766873.0599999991</v>
          </cell>
        </row>
        <row r="97">
          <cell r="A97">
            <v>41214</v>
          </cell>
          <cell r="B97">
            <v>1516285</v>
          </cell>
          <cell r="K97">
            <v>2762755.4799999991</v>
          </cell>
        </row>
        <row r="98">
          <cell r="A98">
            <v>41244</v>
          </cell>
          <cell r="B98">
            <v>1506254</v>
          </cell>
          <cell r="K98">
            <v>2791887.1599999997</v>
          </cell>
        </row>
        <row r="99">
          <cell r="A99">
            <v>41275</v>
          </cell>
          <cell r="B99">
            <v>1510153</v>
          </cell>
          <cell r="K99">
            <v>2732092.3200000003</v>
          </cell>
        </row>
        <row r="100">
          <cell r="A100">
            <v>41306</v>
          </cell>
          <cell r="B100">
            <v>1467827</v>
          </cell>
          <cell r="K100">
            <v>2679972.3199999994</v>
          </cell>
        </row>
        <row r="101">
          <cell r="A101">
            <v>41334</v>
          </cell>
          <cell r="B101">
            <v>1457534</v>
          </cell>
          <cell r="K101">
            <v>2720214.07</v>
          </cell>
        </row>
        <row r="102">
          <cell r="A102">
            <v>41365</v>
          </cell>
          <cell r="B102">
            <v>1432161</v>
          </cell>
          <cell r="K102">
            <v>2681368.2300000004</v>
          </cell>
        </row>
        <row r="103">
          <cell r="A103">
            <v>41395</v>
          </cell>
          <cell r="B103">
            <v>1473833</v>
          </cell>
          <cell r="K103">
            <v>2662976.67</v>
          </cell>
        </row>
        <row r="104">
          <cell r="A104">
            <v>41426</v>
          </cell>
          <cell r="B104">
            <v>1483529</v>
          </cell>
          <cell r="K104">
            <v>2767081.3499999996</v>
          </cell>
        </row>
        <row r="105">
          <cell r="A105">
            <v>41456</v>
          </cell>
          <cell r="B105">
            <v>1497865</v>
          </cell>
          <cell r="K105">
            <v>2747985.4499999997</v>
          </cell>
        </row>
        <row r="106">
          <cell r="A106">
            <v>41487</v>
          </cell>
          <cell r="B106">
            <v>1483225</v>
          </cell>
          <cell r="K106">
            <v>2700695.6999999997</v>
          </cell>
        </row>
        <row r="107">
          <cell r="A107">
            <v>41518</v>
          </cell>
          <cell r="B107">
            <v>1508204</v>
          </cell>
          <cell r="K107">
            <v>2726825.7699999996</v>
          </cell>
        </row>
        <row r="108">
          <cell r="A108">
            <v>41548</v>
          </cell>
          <cell r="B108">
            <v>1463940</v>
          </cell>
          <cell r="K108">
            <v>2718336.64</v>
          </cell>
        </row>
        <row r="109">
          <cell r="A109">
            <v>41579</v>
          </cell>
          <cell r="B109">
            <v>1432593</v>
          </cell>
          <cell r="K109">
            <v>2678643.1100000003</v>
          </cell>
        </row>
        <row r="110">
          <cell r="A110">
            <v>41609</v>
          </cell>
          <cell r="B110">
            <v>1440609</v>
          </cell>
          <cell r="K110">
            <v>2656664.1800000002</v>
          </cell>
        </row>
        <row r="111">
          <cell r="A111">
            <v>41640</v>
          </cell>
          <cell r="B111">
            <v>1409010</v>
          </cell>
          <cell r="K111">
            <v>2623702.7299999995</v>
          </cell>
        </row>
        <row r="112">
          <cell r="A112">
            <v>41671</v>
          </cell>
          <cell r="B112">
            <v>1448976</v>
          </cell>
          <cell r="K112">
            <v>2712492.5599999996</v>
          </cell>
        </row>
        <row r="113">
          <cell r="A113">
            <v>41699</v>
          </cell>
          <cell r="B113">
            <v>1462765</v>
          </cell>
          <cell r="K113">
            <v>2673745.3199999994</v>
          </cell>
        </row>
        <row r="114">
          <cell r="A114">
            <v>41730</v>
          </cell>
          <cell r="B114">
            <v>1477428</v>
          </cell>
          <cell r="K114">
            <v>2677592.1199999996</v>
          </cell>
        </row>
        <row r="115">
          <cell r="A115">
            <v>41760</v>
          </cell>
          <cell r="B115">
            <v>1467834</v>
          </cell>
          <cell r="K115">
            <v>2730723.2199999988</v>
          </cell>
        </row>
        <row r="116">
          <cell r="A116">
            <v>41791</v>
          </cell>
          <cell r="B116">
            <v>1468805</v>
          </cell>
          <cell r="K116">
            <v>2666866.2399999998</v>
          </cell>
        </row>
        <row r="117">
          <cell r="A117">
            <v>41821</v>
          </cell>
          <cell r="B117">
            <v>1522159</v>
          </cell>
          <cell r="K117">
            <v>2723634.21</v>
          </cell>
        </row>
        <row r="118">
          <cell r="A118">
            <v>41852</v>
          </cell>
          <cell r="B118">
            <v>1514813</v>
          </cell>
          <cell r="K118">
            <v>2792171.227</v>
          </cell>
        </row>
        <row r="119">
          <cell r="A119">
            <v>41883</v>
          </cell>
          <cell r="B119">
            <v>1538961</v>
          </cell>
          <cell r="K119">
            <v>2840644.1370000001</v>
          </cell>
        </row>
        <row r="120">
          <cell r="A120">
            <v>41913</v>
          </cell>
          <cell r="B120">
            <v>1595185</v>
          </cell>
          <cell r="K120">
            <v>2814718.0670000003</v>
          </cell>
        </row>
        <row r="121">
          <cell r="A121">
            <v>41944</v>
          </cell>
          <cell r="B121">
            <v>1632603</v>
          </cell>
          <cell r="K121">
            <v>2870971.2069999999</v>
          </cell>
        </row>
        <row r="122">
          <cell r="A122">
            <v>41974</v>
          </cell>
          <cell r="B122">
            <v>1655120</v>
          </cell>
          <cell r="K122">
            <v>2918759.0969999996</v>
          </cell>
        </row>
        <row r="123">
          <cell r="A123">
            <v>42005</v>
          </cell>
          <cell r="B123">
            <v>1715408</v>
          </cell>
          <cell r="K123">
            <v>2962581.5469999998</v>
          </cell>
        </row>
        <row r="124">
          <cell r="A124">
            <v>42036</v>
          </cell>
          <cell r="B124">
            <v>1725015</v>
          </cell>
          <cell r="K124">
            <v>2979811.5569999996</v>
          </cell>
        </row>
        <row r="125">
          <cell r="A125">
            <v>42064</v>
          </cell>
          <cell r="B125">
            <v>1795967</v>
          </cell>
          <cell r="K125">
            <v>3054490.226999999</v>
          </cell>
        </row>
        <row r="126">
          <cell r="A126">
            <v>42095</v>
          </cell>
          <cell r="B126">
            <v>1823178</v>
          </cell>
          <cell r="K126">
            <v>3157764.9699999993</v>
          </cell>
        </row>
        <row r="127">
          <cell r="A127">
            <v>42125</v>
          </cell>
          <cell r="B127">
            <v>1839409</v>
          </cell>
          <cell r="K127">
            <v>3160841.4099999992</v>
          </cell>
        </row>
        <row r="128">
          <cell r="A128">
            <v>42156</v>
          </cell>
          <cell r="B128">
            <v>1861535</v>
          </cell>
          <cell r="K128">
            <v>3244077.21</v>
          </cell>
        </row>
        <row r="129">
          <cell r="A129">
            <v>42186</v>
          </cell>
          <cell r="B129">
            <v>1883272</v>
          </cell>
          <cell r="K129">
            <v>3254389.24</v>
          </cell>
        </row>
        <row r="130">
          <cell r="A130">
            <v>42217</v>
          </cell>
          <cell r="B130">
            <v>1927011</v>
          </cell>
          <cell r="K130">
            <v>3268483.5330000003</v>
          </cell>
        </row>
        <row r="131">
          <cell r="A131">
            <v>42248</v>
          </cell>
          <cell r="B131">
            <v>1933890</v>
          </cell>
          <cell r="K131">
            <v>3238720.5330000008</v>
          </cell>
        </row>
        <row r="132">
          <cell r="A132">
            <v>42278</v>
          </cell>
          <cell r="B132">
            <v>1970480</v>
          </cell>
          <cell r="K132">
            <v>3371592.1830000011</v>
          </cell>
        </row>
        <row r="133">
          <cell r="A133">
            <v>42309</v>
          </cell>
          <cell r="B133">
            <v>1973533</v>
          </cell>
          <cell r="K133">
            <v>3331952.3030000008</v>
          </cell>
        </row>
        <row r="134">
          <cell r="A134">
            <v>42339</v>
          </cell>
          <cell r="B134">
            <v>2009796</v>
          </cell>
          <cell r="K134">
            <v>3408611.5330000003</v>
          </cell>
        </row>
        <row r="135">
          <cell r="A135">
            <v>42370</v>
          </cell>
          <cell r="B135">
            <v>2005498</v>
          </cell>
          <cell r="K135">
            <v>3380168.5330000003</v>
          </cell>
        </row>
        <row r="136">
          <cell r="A136">
            <v>42401</v>
          </cell>
          <cell r="B136">
            <v>2025806</v>
          </cell>
          <cell r="K136">
            <v>3420558.5630000001</v>
          </cell>
        </row>
        <row r="137">
          <cell r="A137">
            <v>42430</v>
          </cell>
          <cell r="B137">
            <v>1999137</v>
          </cell>
          <cell r="K137">
            <v>3416397.1329999999</v>
          </cell>
        </row>
        <row r="138">
          <cell r="A138">
            <v>42461</v>
          </cell>
          <cell r="B138">
            <v>2054475</v>
          </cell>
          <cell r="K138">
            <v>3388338.59</v>
          </cell>
        </row>
        <row r="139">
          <cell r="A139">
            <v>42491</v>
          </cell>
          <cell r="B139">
            <v>2068709</v>
          </cell>
          <cell r="K139">
            <v>3447003.59</v>
          </cell>
        </row>
        <row r="140">
          <cell r="A140">
            <v>42522</v>
          </cell>
          <cell r="B140">
            <v>2088793</v>
          </cell>
          <cell r="K140">
            <v>3443631.6300000004</v>
          </cell>
        </row>
        <row r="141">
          <cell r="A141">
            <v>42552</v>
          </cell>
          <cell r="B141">
            <v>2071294</v>
          </cell>
          <cell r="K141">
            <v>3382991.6300000004</v>
          </cell>
        </row>
        <row r="142">
          <cell r="A142">
            <v>42583</v>
          </cell>
          <cell r="B142">
            <v>2065571</v>
          </cell>
          <cell r="K142">
            <v>3432652.4800000004</v>
          </cell>
        </row>
        <row r="143">
          <cell r="A143">
            <v>42614</v>
          </cell>
          <cell r="B143">
            <v>2087806</v>
          </cell>
          <cell r="K143">
            <v>3411331.79</v>
          </cell>
        </row>
        <row r="144">
          <cell r="A144">
            <v>42644</v>
          </cell>
          <cell r="B144">
            <v>2048725</v>
          </cell>
          <cell r="K144">
            <v>3392431.2659999998</v>
          </cell>
        </row>
        <row r="145">
          <cell r="A145">
            <v>42675</v>
          </cell>
          <cell r="B145">
            <v>2060842</v>
          </cell>
          <cell r="K145">
            <v>3426304.5659999996</v>
          </cell>
        </row>
        <row r="146">
          <cell r="A146">
            <v>42705</v>
          </cell>
          <cell r="B146">
            <v>2049128</v>
          </cell>
          <cell r="K146">
            <v>3383790.4459999995</v>
          </cell>
        </row>
        <row r="147">
          <cell r="A147">
            <v>42736</v>
          </cell>
          <cell r="B147">
            <v>2054606</v>
          </cell>
          <cell r="K147">
            <v>3428611.8259999994</v>
          </cell>
        </row>
        <row r="148">
          <cell r="A148">
            <v>42767</v>
          </cell>
          <cell r="B148">
            <v>2076673</v>
          </cell>
          <cell r="K148">
            <v>3379353.9559999998</v>
          </cell>
        </row>
        <row r="149">
          <cell r="A149">
            <v>42795</v>
          </cell>
          <cell r="B149">
            <v>2107414</v>
          </cell>
          <cell r="K149">
            <v>3431093.5459999996</v>
          </cell>
        </row>
        <row r="150">
          <cell r="A150">
            <v>42826</v>
          </cell>
          <cell r="B150">
            <v>2054656</v>
          </cell>
          <cell r="K150">
            <v>3399011.1660000002</v>
          </cell>
        </row>
        <row r="151">
          <cell r="A151">
            <v>42856</v>
          </cell>
          <cell r="B151">
            <v>2029238</v>
          </cell>
          <cell r="K151">
            <v>3342101.6260000002</v>
          </cell>
        </row>
        <row r="152">
          <cell r="A152">
            <v>42887</v>
          </cell>
          <cell r="B152">
            <v>2057691</v>
          </cell>
          <cell r="K152">
            <v>3324601.8059999999</v>
          </cell>
        </row>
        <row r="153">
          <cell r="A153">
            <v>42917</v>
          </cell>
          <cell r="B153">
            <v>2103395</v>
          </cell>
          <cell r="K153">
            <v>3411810.1260000002</v>
          </cell>
        </row>
        <row r="154">
          <cell r="A154">
            <v>42948</v>
          </cell>
          <cell r="B154">
            <v>2154054</v>
          </cell>
          <cell r="K154">
            <v>3509180.406</v>
          </cell>
        </row>
        <row r="155">
          <cell r="A155">
            <v>42979</v>
          </cell>
          <cell r="B155">
            <v>2146216</v>
          </cell>
          <cell r="K155">
            <v>3551412.0959999999</v>
          </cell>
        </row>
        <row r="156">
          <cell r="A156">
            <v>43009</v>
          </cell>
          <cell r="B156">
            <v>2184721</v>
          </cell>
          <cell r="K156">
            <v>3554630.5700000003</v>
          </cell>
        </row>
        <row r="157">
          <cell r="A157">
            <v>43040</v>
          </cell>
          <cell r="B157">
            <v>2220098</v>
          </cell>
          <cell r="K157">
            <v>3587705.0100000002</v>
          </cell>
        </row>
        <row r="158">
          <cell r="A158">
            <v>43070</v>
          </cell>
          <cell r="B158">
            <v>2237137</v>
          </cell>
          <cell r="K158">
            <v>3583877.01</v>
          </cell>
        </row>
        <row r="159">
          <cell r="A159">
            <v>43101</v>
          </cell>
          <cell r="B159">
            <v>2246405</v>
          </cell>
          <cell r="K159">
            <v>3649107.2299999991</v>
          </cell>
        </row>
        <row r="160">
          <cell r="A160">
            <v>43132</v>
          </cell>
          <cell r="B160">
            <v>2242741</v>
          </cell>
          <cell r="K160">
            <v>3669384.2299999991</v>
          </cell>
        </row>
        <row r="161">
          <cell r="A161">
            <v>43160</v>
          </cell>
          <cell r="B161">
            <v>2234452</v>
          </cell>
          <cell r="K161">
            <v>3630954.6399999997</v>
          </cell>
        </row>
        <row r="162">
          <cell r="A162">
            <v>43191</v>
          </cell>
          <cell r="B162">
            <v>2251963</v>
          </cell>
          <cell r="K162">
            <v>3697408.6199999992</v>
          </cell>
        </row>
        <row r="163">
          <cell r="A163">
            <v>43221</v>
          </cell>
          <cell r="B163">
            <v>2321852</v>
          </cell>
          <cell r="K163">
            <v>3764889.6199999992</v>
          </cell>
        </row>
        <row r="164">
          <cell r="A164">
            <v>43252</v>
          </cell>
          <cell r="B164">
            <v>2318382</v>
          </cell>
          <cell r="K164">
            <v>3770035.92</v>
          </cell>
        </row>
        <row r="165">
          <cell r="A165">
            <v>43282</v>
          </cell>
          <cell r="B165">
            <v>2344026</v>
          </cell>
          <cell r="K165">
            <v>3833154.46</v>
          </cell>
        </row>
        <row r="166">
          <cell r="A166">
            <v>43313</v>
          </cell>
          <cell r="B166">
            <v>2335694</v>
          </cell>
          <cell r="K166">
            <v>3747361.1799999997</v>
          </cell>
        </row>
        <row r="167">
          <cell r="A167">
            <v>43344</v>
          </cell>
          <cell r="B167">
            <v>2385744</v>
          </cell>
        </row>
        <row r="168">
          <cell r="A168">
            <v>43374</v>
          </cell>
          <cell r="B168">
            <v>2372851</v>
          </cell>
        </row>
        <row r="169">
          <cell r="A169">
            <v>43405</v>
          </cell>
          <cell r="B169">
            <v>2367416</v>
          </cell>
        </row>
        <row r="170">
          <cell r="A170">
            <v>43435</v>
          </cell>
          <cell r="B170">
            <v>2377833</v>
          </cell>
        </row>
        <row r="171">
          <cell r="A171">
            <v>43466</v>
          </cell>
        </row>
        <row r="172">
          <cell r="A172">
            <v>43497</v>
          </cell>
        </row>
        <row r="173">
          <cell r="A173">
            <v>43525</v>
          </cell>
        </row>
        <row r="174">
          <cell r="A174">
            <v>43556</v>
          </cell>
        </row>
        <row r="175">
          <cell r="A175">
            <v>43586</v>
          </cell>
        </row>
        <row r="176">
          <cell r="A176">
            <v>43617</v>
          </cell>
          <cell r="B176">
            <v>2331232.2249688664</v>
          </cell>
          <cell r="K176">
            <v>3734794.7820822606</v>
          </cell>
        </row>
        <row r="177">
          <cell r="A177">
            <v>43983</v>
          </cell>
          <cell r="B177">
            <v>2269074.4976062514</v>
          </cell>
          <cell r="K177">
            <v>3632835.82020642</v>
          </cell>
        </row>
        <row r="178">
          <cell r="A178">
            <v>44348</v>
          </cell>
          <cell r="B178">
            <v>2292003.3954415596</v>
          </cell>
          <cell r="K178">
            <v>3686364.7443598276</v>
          </cell>
        </row>
        <row r="179">
          <cell r="A179">
            <v>44713</v>
          </cell>
          <cell r="B179">
            <v>2291668.1982170376</v>
          </cell>
          <cell r="K179">
            <v>3682336.1340637328</v>
          </cell>
        </row>
        <row r="180">
          <cell r="A180">
            <v>45078</v>
          </cell>
          <cell r="B180">
            <v>2417654.324302346</v>
          </cell>
          <cell r="K180">
            <v>3816643.9671992525</v>
          </cell>
        </row>
        <row r="181">
          <cell r="A181">
            <v>45444</v>
          </cell>
          <cell r="B181">
            <v>2448487.7745748186</v>
          </cell>
          <cell r="K181">
            <v>3887905.8317013532</v>
          </cell>
        </row>
        <row r="182">
          <cell r="A182">
            <v>45809</v>
          </cell>
          <cell r="B182">
            <v>2452207.8861226458</v>
          </cell>
          <cell r="K182">
            <v>3928780.9930232968</v>
          </cell>
        </row>
        <row r="183">
          <cell r="A183">
            <v>46174</v>
          </cell>
          <cell r="B183">
            <v>2406672.0743453992</v>
          </cell>
          <cell r="K183">
            <v>3893754.0309743783</v>
          </cell>
        </row>
        <row r="184">
          <cell r="A184">
            <v>46539</v>
          </cell>
          <cell r="B184">
            <v>2427409.8151893192</v>
          </cell>
          <cell r="K184">
            <v>3959849.4784223903</v>
          </cell>
        </row>
        <row r="185">
          <cell r="A185">
            <v>46905</v>
          </cell>
          <cell r="B185">
            <v>2456381.2768440493</v>
          </cell>
          <cell r="K185">
            <v>4023681.8588073589</v>
          </cell>
        </row>
        <row r="186">
          <cell r="A186">
            <v>47270</v>
          </cell>
          <cell r="B186">
            <v>2554300.0996624003</v>
          </cell>
          <cell r="K186">
            <v>4151343.5720961746</v>
          </cell>
        </row>
        <row r="187">
          <cell r="A187">
            <v>47635</v>
          </cell>
          <cell r="B187">
            <v>2627770.5719011007</v>
          </cell>
          <cell r="K187">
            <v>4258376.6179178432</v>
          </cell>
        </row>
        <row r="188">
          <cell r="A188">
            <v>48000</v>
          </cell>
          <cell r="B188">
            <v>2724809.2610268272</v>
          </cell>
          <cell r="K188">
            <v>4388466.9840385858</v>
          </cell>
        </row>
        <row r="189">
          <cell r="A189">
            <v>48366</v>
          </cell>
          <cell r="B189">
            <v>2782251.6711774897</v>
          </cell>
          <cell r="K189">
            <v>4484352.2618244626</v>
          </cell>
        </row>
        <row r="190">
          <cell r="A190">
            <v>48731</v>
          </cell>
          <cell r="B190">
            <v>2806732.0216755657</v>
          </cell>
          <cell r="K190">
            <v>4551448.9463369418</v>
          </cell>
        </row>
        <row r="191">
          <cell r="A191">
            <v>49096</v>
          </cell>
          <cell r="B191">
            <v>2876253.3166125417</v>
          </cell>
          <cell r="K191">
            <v>4658155.4342956841</v>
          </cell>
        </row>
        <row r="192">
          <cell r="A192">
            <v>49461</v>
          </cell>
          <cell r="B192">
            <v>2946989.4107444123</v>
          </cell>
          <cell r="K192">
            <v>4766726.9824674204</v>
          </cell>
        </row>
        <row r="193">
          <cell r="A193">
            <v>49827</v>
          </cell>
          <cell r="B193">
            <v>3014283.3005740969</v>
          </cell>
          <cell r="K193">
            <v>4869987.2027026583</v>
          </cell>
        </row>
        <row r="194">
          <cell r="A194">
            <v>50192</v>
          </cell>
          <cell r="B194">
            <v>3081872.1819525221</v>
          </cell>
          <cell r="K194">
            <v>4973694.5490186913</v>
          </cell>
        </row>
        <row r="195">
          <cell r="A195">
            <v>50557</v>
          </cell>
          <cell r="B195">
            <v>3150569.158762618</v>
          </cell>
          <cell r="K195">
            <v>5079094.4857422849</v>
          </cell>
        </row>
        <row r="196">
          <cell r="A196">
            <v>50922</v>
          </cell>
          <cell r="B196">
            <v>3220240.7378813573</v>
          </cell>
          <cell r="K196">
            <v>5185982.3403483247</v>
          </cell>
        </row>
        <row r="197">
          <cell r="A197">
            <v>51288</v>
          </cell>
          <cell r="B197">
            <v>3290945.760728687</v>
          </cell>
          <cell r="K197">
            <v>5294447.7144249296</v>
          </cell>
        </row>
        <row r="198">
          <cell r="A198">
            <v>51653</v>
          </cell>
          <cell r="B198">
            <v>3361514.962471107</v>
          </cell>
          <cell r="K198">
            <v>5402743.1974432087</v>
          </cell>
        </row>
        <row r="199">
          <cell r="A199">
            <v>52018</v>
          </cell>
          <cell r="B199">
            <v>3433142.7127917567</v>
          </cell>
          <cell r="K199">
            <v>5512657.6809466528</v>
          </cell>
        </row>
        <row r="200">
          <cell r="A200">
            <v>52383</v>
          </cell>
          <cell r="B200">
            <v>3504815.6690003327</v>
          </cell>
          <cell r="K200">
            <v>5622637.5534708258</v>
          </cell>
        </row>
        <row r="201">
          <cell r="A201">
            <v>52749</v>
          </cell>
          <cell r="B201">
            <v>3578535.8382297666</v>
          </cell>
          <cell r="K201">
            <v>5735750.8679757621</v>
          </cell>
        </row>
        <row r="202">
          <cell r="A202">
            <v>53114</v>
          </cell>
          <cell r="B202">
            <v>3653277.4307877584</v>
          </cell>
          <cell r="K202">
            <v>5850424.93994617</v>
          </cell>
        </row>
        <row r="203">
          <cell r="A203">
            <v>53479</v>
          </cell>
          <cell r="B203">
            <v>3755684.2416221094</v>
          </cell>
          <cell r="K203">
            <v>6006926.7595366733</v>
          </cell>
        </row>
        <row r="204">
          <cell r="A204">
            <v>53844</v>
          </cell>
          <cell r="B204">
            <v>3860487.62774027</v>
          </cell>
          <cell r="K204">
            <v>6167064.7896850407</v>
          </cell>
        </row>
        <row r="205">
          <cell r="A205">
            <v>54210</v>
          </cell>
          <cell r="B205">
            <v>3967730.0530317435</v>
          </cell>
          <cell r="K205">
            <v>6330902.2306281449</v>
          </cell>
        </row>
        <row r="206">
          <cell r="A206">
            <v>54575</v>
          </cell>
          <cell r="B206">
            <v>4077455.2203781251</v>
          </cell>
          <cell r="K206">
            <v>6498504.1389343562</v>
          </cell>
        </row>
        <row r="207">
          <cell r="A207">
            <v>54940</v>
          </cell>
          <cell r="B207">
            <v>4189707.3950049654</v>
          </cell>
          <cell r="K207">
            <v>6669936.3751608487</v>
          </cell>
        </row>
        <row r="208">
          <cell r="A208">
            <v>55305</v>
          </cell>
          <cell r="B208">
            <v>4302561.7086207615</v>
          </cell>
          <cell r="K208">
            <v>6842300.1545457179</v>
          </cell>
        </row>
        <row r="209">
          <cell r="A209">
            <v>55671</v>
          </cell>
          <cell r="B209">
            <v>4417913.9370721979</v>
          </cell>
          <cell r="K209">
            <v>7018449.1464575231</v>
          </cell>
        </row>
        <row r="210">
          <cell r="A210">
            <v>56036</v>
          </cell>
          <cell r="B210">
            <v>4535811.7597828778</v>
          </cell>
          <cell r="K210">
            <v>7198454.4753694925</v>
          </cell>
        </row>
        <row r="211">
          <cell r="A211">
            <v>56401</v>
          </cell>
          <cell r="B211">
            <v>4656298.0971199172</v>
          </cell>
          <cell r="K211">
            <v>7382379.8883240437</v>
          </cell>
        </row>
        <row r="212">
          <cell r="A212">
            <v>56766</v>
          </cell>
          <cell r="B212">
            <v>4779427.086490633</v>
          </cell>
          <cell r="K212">
            <v>7570306.2682101522</v>
          </cell>
        </row>
        <row r="213">
          <cell r="A213">
            <v>57132</v>
          </cell>
          <cell r="B213">
            <v>4903024.1808617832</v>
          </cell>
          <cell r="K213">
            <v>7758963.2961592618</v>
          </cell>
        </row>
        <row r="214">
          <cell r="A214">
            <v>57497</v>
          </cell>
          <cell r="B214">
            <v>5029229.1495942501</v>
          </cell>
          <cell r="K214">
            <v>7951567.7806396894</v>
          </cell>
        </row>
        <row r="215">
          <cell r="A215">
            <v>57862</v>
          </cell>
          <cell r="B215">
            <v>5158090.753586242</v>
          </cell>
          <cell r="K215">
            <v>8148192.3477677461</v>
          </cell>
        </row>
        <row r="216">
          <cell r="A216">
            <v>58227</v>
          </cell>
          <cell r="B216">
            <v>5289655.9316931013</v>
          </cell>
          <cell r="K216">
            <v>8348906.7629004922</v>
          </cell>
        </row>
        <row r="217">
          <cell r="A217">
            <v>58593</v>
          </cell>
          <cell r="B217">
            <v>5423972.1561909523</v>
          </cell>
          <cell r="K217">
            <v>8553781.4932541996</v>
          </cell>
        </row>
        <row r="218">
          <cell r="A218">
            <v>58958</v>
          </cell>
          <cell r="B218">
            <v>5558549.590642821</v>
          </cell>
          <cell r="K218">
            <v>8759074.5087319259</v>
          </cell>
        </row>
        <row r="219">
          <cell r="A219">
            <v>59323</v>
          </cell>
          <cell r="B219">
            <v>5695757.4928597789</v>
          </cell>
          <cell r="K219">
            <v>8968341.312775556</v>
          </cell>
        </row>
        <row r="220">
          <cell r="A220">
            <v>59688</v>
          </cell>
          <cell r="B220">
            <v>5835647.8107657218</v>
          </cell>
          <cell r="K220">
            <v>9181659.2584843226</v>
          </cell>
        </row>
        <row r="221">
          <cell r="A221">
            <v>60054</v>
          </cell>
          <cell r="B221">
            <v>5978276.4323609462</v>
          </cell>
          <cell r="K221">
            <v>9399111.6599873323</v>
          </cell>
        </row>
        <row r="222">
          <cell r="A222">
            <v>60419</v>
          </cell>
          <cell r="B222">
            <v>6123702.2491932698</v>
          </cell>
          <cell r="K222">
            <v>9620786.366260346</v>
          </cell>
        </row>
        <row r="223">
          <cell r="A223">
            <v>60784</v>
          </cell>
          <cell r="B223">
            <v>6272665.6522246655</v>
          </cell>
          <cell r="K223">
            <v>9842461.0725333598</v>
          </cell>
        </row>
        <row r="224">
          <cell r="A224">
            <v>61149</v>
          </cell>
          <cell r="B224">
            <v>6425252.6957499478</v>
          </cell>
          <cell r="K224">
            <v>10064135.778806373</v>
          </cell>
        </row>
        <row r="225">
          <cell r="A225">
            <v>61515</v>
          </cell>
          <cell r="B225">
            <v>6581551.5273957299</v>
          </cell>
          <cell r="K225">
            <v>10285810.485079387</v>
          </cell>
        </row>
      </sheetData>
      <sheetData sheetId="20">
        <row r="8">
          <cell r="I8" t="str">
            <v>Other</v>
          </cell>
          <cell r="K8" t="str">
            <v>Refined</v>
          </cell>
        </row>
        <row r="20">
          <cell r="A20">
            <v>38869</v>
          </cell>
          <cell r="I20">
            <v>437662.62300000153</v>
          </cell>
          <cell r="K20">
            <v>2108078.8079999997</v>
          </cell>
        </row>
        <row r="21">
          <cell r="A21">
            <v>38899</v>
          </cell>
          <cell r="I21">
            <v>426900.83900000062</v>
          </cell>
          <cell r="K21">
            <v>2120222.5299999998</v>
          </cell>
        </row>
        <row r="22">
          <cell r="A22">
            <v>38930</v>
          </cell>
          <cell r="I22">
            <v>402127.26500000153</v>
          </cell>
          <cell r="K22">
            <v>2199063.6160000004</v>
          </cell>
        </row>
        <row r="23">
          <cell r="A23">
            <v>38961</v>
          </cell>
          <cell r="I23">
            <v>430997.07700000238</v>
          </cell>
          <cell r="K23">
            <v>2253558.3790000002</v>
          </cell>
        </row>
        <row r="24">
          <cell r="A24">
            <v>38991</v>
          </cell>
          <cell r="I24">
            <v>414880.375</v>
          </cell>
          <cell r="K24">
            <v>2107556.909</v>
          </cell>
        </row>
        <row r="25">
          <cell r="A25">
            <v>39022</v>
          </cell>
          <cell r="I25">
            <v>434166.82099999953</v>
          </cell>
          <cell r="K25">
            <v>2180892.9770000004</v>
          </cell>
        </row>
        <row r="26">
          <cell r="A26">
            <v>39052</v>
          </cell>
          <cell r="I26">
            <v>446387.43399999756</v>
          </cell>
          <cell r="K26">
            <v>2135507.3480000002</v>
          </cell>
        </row>
        <row r="27">
          <cell r="A27">
            <v>39083</v>
          </cell>
          <cell r="I27">
            <v>443162.85199999623</v>
          </cell>
          <cell r="K27">
            <v>2106488.7419999996</v>
          </cell>
        </row>
        <row r="28">
          <cell r="A28">
            <v>39114</v>
          </cell>
          <cell r="I28">
            <v>440877.82199999876</v>
          </cell>
          <cell r="K28">
            <v>2077529.2930000001</v>
          </cell>
        </row>
        <row r="29">
          <cell r="A29">
            <v>39142</v>
          </cell>
          <cell r="I29">
            <v>452699.31299999822</v>
          </cell>
          <cell r="K29">
            <v>2029901.1900000004</v>
          </cell>
        </row>
        <row r="30">
          <cell r="A30">
            <v>39173</v>
          </cell>
          <cell r="I30">
            <v>465583.30499999877</v>
          </cell>
          <cell r="K30">
            <v>2046021.8370000001</v>
          </cell>
        </row>
        <row r="31">
          <cell r="A31">
            <v>39203</v>
          </cell>
          <cell r="I31">
            <v>494107.03500000015</v>
          </cell>
          <cell r="K31">
            <v>2165170.6170000001</v>
          </cell>
        </row>
        <row r="32">
          <cell r="A32">
            <v>39234</v>
          </cell>
          <cell r="I32">
            <v>461672.43699999806</v>
          </cell>
          <cell r="K32">
            <v>2121635.7820000001</v>
          </cell>
        </row>
        <row r="33">
          <cell r="A33">
            <v>39264</v>
          </cell>
          <cell r="I33">
            <v>469177.35299999919</v>
          </cell>
          <cell r="K33">
            <v>2156469.2310000001</v>
          </cell>
        </row>
        <row r="34">
          <cell r="A34">
            <v>39295</v>
          </cell>
          <cell r="I34">
            <v>509680.00699999928</v>
          </cell>
          <cell r="K34">
            <v>2124680.17</v>
          </cell>
        </row>
        <row r="35">
          <cell r="A35">
            <v>39326</v>
          </cell>
          <cell r="I35">
            <v>475484.1269999994</v>
          </cell>
          <cell r="K35">
            <v>2089560.0090000001</v>
          </cell>
        </row>
        <row r="36">
          <cell r="A36">
            <v>39356</v>
          </cell>
          <cell r="I36">
            <v>483238.47900000028</v>
          </cell>
          <cell r="K36">
            <v>2090496.8230000001</v>
          </cell>
        </row>
        <row r="37">
          <cell r="A37">
            <v>39387</v>
          </cell>
          <cell r="I37">
            <v>471544.04499999899</v>
          </cell>
          <cell r="K37">
            <v>2045267.18</v>
          </cell>
        </row>
        <row r="38">
          <cell r="A38">
            <v>39417</v>
          </cell>
          <cell r="I38">
            <v>466603.68399999943</v>
          </cell>
          <cell r="K38">
            <v>1960822.15</v>
          </cell>
        </row>
        <row r="39">
          <cell r="A39">
            <v>39448</v>
          </cell>
          <cell r="I39">
            <v>488373.77899999917</v>
          </cell>
          <cell r="K39">
            <v>1911694.0369999998</v>
          </cell>
        </row>
        <row r="40">
          <cell r="A40">
            <v>39479</v>
          </cell>
          <cell r="I40">
            <v>494898.18499999773</v>
          </cell>
          <cell r="K40">
            <v>1948750.2320000001</v>
          </cell>
        </row>
        <row r="41">
          <cell r="A41">
            <v>39508</v>
          </cell>
          <cell r="I41">
            <v>490903.41199999955</v>
          </cell>
          <cell r="K41">
            <v>2005954.9409999999</v>
          </cell>
        </row>
        <row r="42">
          <cell r="A42">
            <v>39539</v>
          </cell>
          <cell r="I42">
            <v>490539.76699999906</v>
          </cell>
          <cell r="K42">
            <v>2015354.3930000002</v>
          </cell>
        </row>
        <row r="43">
          <cell r="A43">
            <v>39569</v>
          </cell>
          <cell r="I43">
            <v>469904.29900000058</v>
          </cell>
          <cell r="K43">
            <v>1827032.8259999999</v>
          </cell>
        </row>
        <row r="44">
          <cell r="A44">
            <v>39600</v>
          </cell>
          <cell r="I44">
            <v>493649.73599999864</v>
          </cell>
          <cell r="K44">
            <v>1810702.135</v>
          </cell>
        </row>
        <row r="45">
          <cell r="A45">
            <v>39630</v>
          </cell>
          <cell r="I45">
            <v>481484.22499999776</v>
          </cell>
          <cell r="K45">
            <v>1714600.5730000001</v>
          </cell>
        </row>
        <row r="46">
          <cell r="A46">
            <v>39661</v>
          </cell>
          <cell r="I46">
            <v>440923.98999999743</v>
          </cell>
          <cell r="K46">
            <v>1741453.1279999998</v>
          </cell>
        </row>
        <row r="47">
          <cell r="A47">
            <v>39692</v>
          </cell>
          <cell r="I47">
            <v>475427.20000000019</v>
          </cell>
          <cell r="K47">
            <v>1676226.807</v>
          </cell>
        </row>
        <row r="48">
          <cell r="A48">
            <v>39722</v>
          </cell>
          <cell r="I48">
            <v>460869.69900000095</v>
          </cell>
          <cell r="K48">
            <v>1822850.1460000002</v>
          </cell>
        </row>
        <row r="49">
          <cell r="A49">
            <v>39753</v>
          </cell>
          <cell r="I49">
            <v>457041.59200000158</v>
          </cell>
          <cell r="K49">
            <v>1770458.1680000001</v>
          </cell>
        </row>
        <row r="50">
          <cell r="A50">
            <v>39783</v>
          </cell>
          <cell r="I50">
            <v>478089.55900000269</v>
          </cell>
          <cell r="K50">
            <v>1691346.8959999999</v>
          </cell>
        </row>
        <row r="51">
          <cell r="A51">
            <v>39814</v>
          </cell>
          <cell r="I51">
            <v>471223.33100000117</v>
          </cell>
          <cell r="K51">
            <v>1649317.1910000001</v>
          </cell>
        </row>
        <row r="52">
          <cell r="A52">
            <v>39845</v>
          </cell>
          <cell r="I52">
            <v>478892.54899999965</v>
          </cell>
          <cell r="K52">
            <v>1556336.7579999999</v>
          </cell>
        </row>
        <row r="53">
          <cell r="A53">
            <v>39873</v>
          </cell>
          <cell r="I53">
            <v>458454.86500000255</v>
          </cell>
          <cell r="K53">
            <v>1463940.1189999999</v>
          </cell>
        </row>
        <row r="54">
          <cell r="A54">
            <v>39904</v>
          </cell>
          <cell r="I54">
            <v>464443.44199999981</v>
          </cell>
          <cell r="K54">
            <v>1408335.298</v>
          </cell>
        </row>
        <row r="55">
          <cell r="A55">
            <v>39934</v>
          </cell>
          <cell r="I55">
            <v>450390.12300000107</v>
          </cell>
          <cell r="K55">
            <v>1396476.8029999998</v>
          </cell>
        </row>
        <row r="56">
          <cell r="A56">
            <v>39965</v>
          </cell>
          <cell r="I56">
            <v>447728.39999999804</v>
          </cell>
          <cell r="K56">
            <v>1305253.423</v>
          </cell>
        </row>
        <row r="57">
          <cell r="A57">
            <v>39995</v>
          </cell>
          <cell r="I57">
            <v>423797.99899999797</v>
          </cell>
          <cell r="K57">
            <v>1383369.3809999998</v>
          </cell>
        </row>
        <row r="58">
          <cell r="A58">
            <v>40026</v>
          </cell>
          <cell r="I58">
            <v>430377.78299999749</v>
          </cell>
          <cell r="K58">
            <v>1316892.683</v>
          </cell>
        </row>
        <row r="59">
          <cell r="A59">
            <v>40057</v>
          </cell>
          <cell r="I59">
            <v>410188.22299999837</v>
          </cell>
          <cell r="K59">
            <v>1295342.1160000002</v>
          </cell>
        </row>
        <row r="60">
          <cell r="A60">
            <v>40087</v>
          </cell>
          <cell r="I60">
            <v>420741.30699999956</v>
          </cell>
          <cell r="K60">
            <v>1190812.2709999999</v>
          </cell>
        </row>
        <row r="61">
          <cell r="A61">
            <v>40118</v>
          </cell>
          <cell r="I61">
            <v>428663.70499999868</v>
          </cell>
          <cell r="K61">
            <v>1193300.0730000001</v>
          </cell>
        </row>
        <row r="62">
          <cell r="A62">
            <v>40148</v>
          </cell>
          <cell r="I62">
            <v>415710.44899999769</v>
          </cell>
          <cell r="K62">
            <v>1272445.3090000001</v>
          </cell>
        </row>
        <row r="63">
          <cell r="A63">
            <v>40179</v>
          </cell>
          <cell r="I63">
            <v>391861.43999999948</v>
          </cell>
          <cell r="K63">
            <v>1301860.0690000001</v>
          </cell>
        </row>
        <row r="64">
          <cell r="A64">
            <v>40210</v>
          </cell>
          <cell r="I64">
            <v>376481.48599999677</v>
          </cell>
          <cell r="K64">
            <v>1328356.3089999999</v>
          </cell>
        </row>
        <row r="65">
          <cell r="A65">
            <v>40238</v>
          </cell>
          <cell r="I65">
            <v>392579.77399999928</v>
          </cell>
          <cell r="K65">
            <v>1289796.6839999999</v>
          </cell>
        </row>
        <row r="66">
          <cell r="A66">
            <v>40269</v>
          </cell>
          <cell r="I66">
            <v>377471.89400000125</v>
          </cell>
          <cell r="K66">
            <v>1318019.6370000001</v>
          </cell>
        </row>
        <row r="67">
          <cell r="A67">
            <v>40299</v>
          </cell>
          <cell r="I67">
            <v>371854.31499999901</v>
          </cell>
          <cell r="K67">
            <v>1350683.0619999999</v>
          </cell>
        </row>
        <row r="68">
          <cell r="A68">
            <v>40330</v>
          </cell>
          <cell r="I68">
            <v>373609.5149999978</v>
          </cell>
          <cell r="K68">
            <v>1378011.3019999999</v>
          </cell>
        </row>
        <row r="69">
          <cell r="A69">
            <v>40360</v>
          </cell>
          <cell r="I69">
            <v>401696.27599999821</v>
          </cell>
          <cell r="K69">
            <v>1326889.4570000002</v>
          </cell>
        </row>
        <row r="70">
          <cell r="A70">
            <v>40391</v>
          </cell>
          <cell r="I70">
            <v>405805.38399999868</v>
          </cell>
          <cell r="K70">
            <v>1371575.165</v>
          </cell>
        </row>
        <row r="71">
          <cell r="A71">
            <v>40422</v>
          </cell>
          <cell r="I71">
            <v>428114.59099999722</v>
          </cell>
          <cell r="K71">
            <v>1389747.7419999999</v>
          </cell>
        </row>
        <row r="72">
          <cell r="A72">
            <v>40452</v>
          </cell>
          <cell r="I72">
            <v>419098.16999999806</v>
          </cell>
          <cell r="K72">
            <v>1286579.932</v>
          </cell>
        </row>
        <row r="73">
          <cell r="A73">
            <v>40483</v>
          </cell>
          <cell r="I73">
            <v>422774.36399999959</v>
          </cell>
          <cell r="K73">
            <v>1331294.1970000002</v>
          </cell>
        </row>
        <row r="74">
          <cell r="A74">
            <v>40513</v>
          </cell>
          <cell r="I74">
            <v>407520.38399999961</v>
          </cell>
          <cell r="K74">
            <v>1284266.6210000003</v>
          </cell>
        </row>
        <row r="75">
          <cell r="A75">
            <v>40544</v>
          </cell>
          <cell r="I75">
            <v>407748.89199999673</v>
          </cell>
          <cell r="K75">
            <v>1271961.0490000001</v>
          </cell>
        </row>
        <row r="76">
          <cell r="A76">
            <v>40575</v>
          </cell>
          <cell r="I76">
            <v>432953.18400000036</v>
          </cell>
          <cell r="K76">
            <v>1298215.1229999999</v>
          </cell>
        </row>
        <row r="77">
          <cell r="A77">
            <v>40603</v>
          </cell>
          <cell r="I77">
            <v>440844.66999999946</v>
          </cell>
          <cell r="K77">
            <v>1308516.777</v>
          </cell>
        </row>
        <row r="78">
          <cell r="A78">
            <v>40634</v>
          </cell>
          <cell r="I78">
            <v>434288.02099999879</v>
          </cell>
          <cell r="K78">
            <v>1419012.2859999998</v>
          </cell>
        </row>
        <row r="79">
          <cell r="A79">
            <v>40664</v>
          </cell>
          <cell r="I79">
            <v>442930.72899999889</v>
          </cell>
          <cell r="K79">
            <v>1381282.318</v>
          </cell>
        </row>
        <row r="80">
          <cell r="A80">
            <v>40695</v>
          </cell>
          <cell r="I80">
            <v>444171.85800000001</v>
          </cell>
          <cell r="K80">
            <v>1409582.4589999998</v>
          </cell>
        </row>
        <row r="81">
          <cell r="A81">
            <v>40725</v>
          </cell>
          <cell r="I81">
            <v>431876.90499999933</v>
          </cell>
          <cell r="K81">
            <v>1503836.7519999999</v>
          </cell>
        </row>
        <row r="82">
          <cell r="A82">
            <v>40756</v>
          </cell>
          <cell r="I82">
            <v>411178.80899999849</v>
          </cell>
          <cell r="K82">
            <v>1531417.8580000002</v>
          </cell>
        </row>
        <row r="83">
          <cell r="A83">
            <v>40787</v>
          </cell>
          <cell r="I83">
            <v>395191.15799999982</v>
          </cell>
          <cell r="K83">
            <v>1651474.5140000002</v>
          </cell>
        </row>
        <row r="84">
          <cell r="A84">
            <v>40817</v>
          </cell>
          <cell r="I84">
            <v>401166.71000000276</v>
          </cell>
          <cell r="K84">
            <v>1973908.0050000001</v>
          </cell>
        </row>
        <row r="85">
          <cell r="A85">
            <v>40848</v>
          </cell>
          <cell r="I85">
            <v>389529.69099999964</v>
          </cell>
          <cell r="K85">
            <v>2178621.2439999999</v>
          </cell>
        </row>
        <row r="86">
          <cell r="A86">
            <v>40878</v>
          </cell>
          <cell r="I86">
            <v>406826.72400000133</v>
          </cell>
          <cell r="K86">
            <v>2278312.341</v>
          </cell>
        </row>
        <row r="87">
          <cell r="A87">
            <v>40909</v>
          </cell>
          <cell r="I87">
            <v>398832.72200000007</v>
          </cell>
          <cell r="K87">
            <v>2252711.5930000003</v>
          </cell>
        </row>
        <row r="88">
          <cell r="A88">
            <v>40940</v>
          </cell>
          <cell r="I88">
            <v>387990.70800000243</v>
          </cell>
          <cell r="K88">
            <v>2230982.5829999996</v>
          </cell>
        </row>
        <row r="89">
          <cell r="A89">
            <v>40969</v>
          </cell>
          <cell r="I89">
            <v>377962.16999999993</v>
          </cell>
          <cell r="K89">
            <v>2219012.0099999998</v>
          </cell>
        </row>
        <row r="90">
          <cell r="A90">
            <v>41000</v>
          </cell>
          <cell r="I90">
            <v>396687.32000000216</v>
          </cell>
          <cell r="K90">
            <v>2115704.19</v>
          </cell>
        </row>
        <row r="91">
          <cell r="A91">
            <v>41030</v>
          </cell>
          <cell r="I91">
            <v>431406.53200000338</v>
          </cell>
          <cell r="K91">
            <v>2182561.1710000001</v>
          </cell>
        </row>
        <row r="92">
          <cell r="A92">
            <v>41061</v>
          </cell>
          <cell r="I92">
            <v>475020.99700000044</v>
          </cell>
          <cell r="K92">
            <v>2203552.7929999996</v>
          </cell>
        </row>
        <row r="93">
          <cell r="A93">
            <v>41091</v>
          </cell>
          <cell r="I93">
            <v>470604.85399999935</v>
          </cell>
          <cell r="K93">
            <v>2100687.156</v>
          </cell>
        </row>
        <row r="94">
          <cell r="A94">
            <v>41122</v>
          </cell>
          <cell r="I94">
            <v>499662.2379999999</v>
          </cell>
          <cell r="K94">
            <v>2023729.1809999996</v>
          </cell>
        </row>
        <row r="95">
          <cell r="A95">
            <v>41153</v>
          </cell>
          <cell r="I95">
            <v>484352.9849999994</v>
          </cell>
          <cell r="K95">
            <v>1944763.4330000004</v>
          </cell>
        </row>
        <row r="96">
          <cell r="A96">
            <v>41183</v>
          </cell>
          <cell r="I96">
            <v>475058.09700000007</v>
          </cell>
          <cell r="K96">
            <v>1614686.483</v>
          </cell>
        </row>
        <row r="97">
          <cell r="A97">
            <v>41214</v>
          </cell>
          <cell r="I97">
            <v>484540.08499999996</v>
          </cell>
          <cell r="K97">
            <v>1352564.8350000002</v>
          </cell>
        </row>
        <row r="98">
          <cell r="A98">
            <v>41244</v>
          </cell>
          <cell r="I98">
            <v>537602.38499999698</v>
          </cell>
          <cell r="K98">
            <v>1354395.4180000001</v>
          </cell>
        </row>
        <row r="99">
          <cell r="A99">
            <v>41275</v>
          </cell>
          <cell r="I99">
            <v>545695.38999999501</v>
          </cell>
          <cell r="K99">
            <v>1374056.1470000001</v>
          </cell>
        </row>
        <row r="100">
          <cell r="A100">
            <v>41306</v>
          </cell>
          <cell r="I100">
            <v>542902.08399999794</v>
          </cell>
          <cell r="K100">
            <v>1358816.9239999999</v>
          </cell>
        </row>
        <row r="101">
          <cell r="A101">
            <v>41334</v>
          </cell>
          <cell r="I101">
            <v>548780.91499999724</v>
          </cell>
          <cell r="K101">
            <v>1420696.639</v>
          </cell>
        </row>
        <row r="102">
          <cell r="A102">
            <v>41365</v>
          </cell>
          <cell r="I102">
            <v>530229.58999999892</v>
          </cell>
          <cell r="K102">
            <v>1481932.8259999999</v>
          </cell>
        </row>
        <row r="103">
          <cell r="A103">
            <v>41395</v>
          </cell>
          <cell r="I103">
            <v>493399.90499999747</v>
          </cell>
          <cell r="K103">
            <v>1478542.419</v>
          </cell>
        </row>
        <row r="104">
          <cell r="A104">
            <v>41426</v>
          </cell>
          <cell r="I104">
            <v>469401.27499999665</v>
          </cell>
          <cell r="K104">
            <v>1452855.371</v>
          </cell>
        </row>
        <row r="105">
          <cell r="A105">
            <v>41456</v>
          </cell>
          <cell r="I105">
            <v>474183.40099999681</v>
          </cell>
          <cell r="K105">
            <v>1460784.05</v>
          </cell>
        </row>
        <row r="106">
          <cell r="A106">
            <v>41487</v>
          </cell>
          <cell r="I106">
            <v>459535.19299999718</v>
          </cell>
          <cell r="K106">
            <v>1559772.875</v>
          </cell>
        </row>
        <row r="107">
          <cell r="A107">
            <v>41518</v>
          </cell>
          <cell r="I107">
            <v>479175.49699999671</v>
          </cell>
          <cell r="K107">
            <v>1513381.4369999997</v>
          </cell>
        </row>
        <row r="108">
          <cell r="A108">
            <v>41548</v>
          </cell>
          <cell r="I108">
            <v>473557.52099999879</v>
          </cell>
          <cell r="K108">
            <v>1585062.4470000002</v>
          </cell>
        </row>
        <row r="109">
          <cell r="A109">
            <v>41579</v>
          </cell>
          <cell r="I109">
            <v>469289.7669999972</v>
          </cell>
          <cell r="K109">
            <v>1609792.87</v>
          </cell>
        </row>
        <row r="110">
          <cell r="A110">
            <v>41609</v>
          </cell>
          <cell r="I110">
            <v>392501.30399999768</v>
          </cell>
          <cell r="K110">
            <v>1528087.62</v>
          </cell>
        </row>
        <row r="111">
          <cell r="A111">
            <v>41640</v>
          </cell>
          <cell r="I111">
            <v>387984.27199999895</v>
          </cell>
          <cell r="K111">
            <v>1515104.5279999999</v>
          </cell>
        </row>
        <row r="112">
          <cell r="A112">
            <v>41671</v>
          </cell>
          <cell r="I112">
            <v>375690.76900000125</v>
          </cell>
          <cell r="K112">
            <v>1503886.044</v>
          </cell>
        </row>
        <row r="113">
          <cell r="A113">
            <v>41699</v>
          </cell>
          <cell r="I113">
            <v>372304.03900000267</v>
          </cell>
          <cell r="K113">
            <v>1455367.58</v>
          </cell>
        </row>
        <row r="114">
          <cell r="A114">
            <v>41730</v>
          </cell>
          <cell r="I114">
            <v>371672.05700000376</v>
          </cell>
          <cell r="K114">
            <v>1443826.7620000001</v>
          </cell>
        </row>
        <row r="115">
          <cell r="A115">
            <v>41760</v>
          </cell>
          <cell r="I115">
            <v>384409.96300000325</v>
          </cell>
          <cell r="K115">
            <v>1438718.6490000002</v>
          </cell>
        </row>
        <row r="116">
          <cell r="A116">
            <v>41791</v>
          </cell>
          <cell r="I116">
            <v>373155.29700000025</v>
          </cell>
          <cell r="K116">
            <v>1482299.4790000001</v>
          </cell>
        </row>
        <row r="117">
          <cell r="A117">
            <v>41821</v>
          </cell>
          <cell r="I117">
            <v>357973.65399999917</v>
          </cell>
          <cell r="K117">
            <v>1492455.6189999999</v>
          </cell>
        </row>
        <row r="118">
          <cell r="A118">
            <v>41852</v>
          </cell>
          <cell r="I118">
            <v>357758.54299999867</v>
          </cell>
          <cell r="K118">
            <v>1462561.632</v>
          </cell>
        </row>
        <row r="119">
          <cell r="A119">
            <v>41883</v>
          </cell>
          <cell r="I119">
            <v>342256.7070000004</v>
          </cell>
          <cell r="K119">
            <v>1410147.9359999998</v>
          </cell>
        </row>
        <row r="120">
          <cell r="A120">
            <v>41913</v>
          </cell>
          <cell r="I120">
            <v>347112.64599999879</v>
          </cell>
          <cell r="K120">
            <v>1436697.49</v>
          </cell>
        </row>
        <row r="121">
          <cell r="A121">
            <v>41944</v>
          </cell>
          <cell r="I121">
            <v>353313.02599999774</v>
          </cell>
          <cell r="K121">
            <v>1404940.5589999999</v>
          </cell>
        </row>
        <row r="122">
          <cell r="A122">
            <v>41974</v>
          </cell>
          <cell r="I122">
            <v>360331.01899999846</v>
          </cell>
          <cell r="K122">
            <v>1366331.3199999998</v>
          </cell>
        </row>
        <row r="123">
          <cell r="A123">
            <v>42005</v>
          </cell>
          <cell r="I123">
            <v>362588.00099999737</v>
          </cell>
          <cell r="K123">
            <v>1372327.1249999998</v>
          </cell>
        </row>
        <row r="124">
          <cell r="A124">
            <v>42036</v>
          </cell>
          <cell r="I124">
            <v>358377.96199999936</v>
          </cell>
          <cell r="K124">
            <v>1379032.8389999997</v>
          </cell>
        </row>
        <row r="125">
          <cell r="A125">
            <v>42064</v>
          </cell>
          <cell r="I125">
            <v>352162.18100000266</v>
          </cell>
          <cell r="K125">
            <v>1453873.389</v>
          </cell>
        </row>
        <row r="126">
          <cell r="A126">
            <v>42095</v>
          </cell>
          <cell r="I126">
            <v>366956.65800000262</v>
          </cell>
          <cell r="K126">
            <v>1464747.66</v>
          </cell>
        </row>
        <row r="127">
          <cell r="A127">
            <v>42125</v>
          </cell>
          <cell r="I127">
            <v>335791.93300000019</v>
          </cell>
          <cell r="K127">
            <v>1364551.7409999997</v>
          </cell>
        </row>
        <row r="128">
          <cell r="A128">
            <v>42156</v>
          </cell>
          <cell r="I128">
            <v>325166.21500000171</v>
          </cell>
          <cell r="K128">
            <v>1356794.1459999997</v>
          </cell>
        </row>
        <row r="129">
          <cell r="A129">
            <v>42186</v>
          </cell>
          <cell r="I129">
            <v>338502.79700000305</v>
          </cell>
          <cell r="K129">
            <v>1397143.6800000002</v>
          </cell>
        </row>
        <row r="130">
          <cell r="A130">
            <v>42217</v>
          </cell>
          <cell r="I130">
            <v>340225.65700000338</v>
          </cell>
          <cell r="K130">
            <v>1387671.3310000002</v>
          </cell>
        </row>
        <row r="131">
          <cell r="A131">
            <v>42248</v>
          </cell>
          <cell r="I131">
            <v>352903.39899999928</v>
          </cell>
          <cell r="K131">
            <v>1485136.023</v>
          </cell>
        </row>
        <row r="132">
          <cell r="A132">
            <v>42278</v>
          </cell>
          <cell r="I132">
            <v>346317.71600000001</v>
          </cell>
          <cell r="K132">
            <v>1561725.3499999999</v>
          </cell>
        </row>
        <row r="133">
          <cell r="A133">
            <v>42309</v>
          </cell>
          <cell r="I133">
            <v>334659.23599999864</v>
          </cell>
          <cell r="K133">
            <v>1620678.0100000002</v>
          </cell>
        </row>
        <row r="134">
          <cell r="A134">
            <v>42339</v>
          </cell>
          <cell r="I134">
            <v>356797.0429999996</v>
          </cell>
          <cell r="K134">
            <v>1704363.351</v>
          </cell>
        </row>
        <row r="135">
          <cell r="A135">
            <v>42370</v>
          </cell>
          <cell r="I135">
            <v>356390.22100000083</v>
          </cell>
          <cell r="K135">
            <v>1722034.3430000001</v>
          </cell>
        </row>
        <row r="136">
          <cell r="A136">
            <v>42401</v>
          </cell>
          <cell r="I136">
            <v>372012.11900000181</v>
          </cell>
          <cell r="K136">
            <v>1742995.4039999999</v>
          </cell>
        </row>
        <row r="137">
          <cell r="A137">
            <v>42430</v>
          </cell>
          <cell r="I137">
            <v>380906.07600000314</v>
          </cell>
          <cell r="K137">
            <v>1629438.5569999998</v>
          </cell>
        </row>
        <row r="138">
          <cell r="A138">
            <v>42461</v>
          </cell>
          <cell r="I138">
            <v>374363.00700000208</v>
          </cell>
          <cell r="K138">
            <v>1559454.561</v>
          </cell>
        </row>
        <row r="139">
          <cell r="A139">
            <v>42491</v>
          </cell>
          <cell r="I139">
            <v>370358.80399999861</v>
          </cell>
          <cell r="K139">
            <v>1590083.2490000001</v>
          </cell>
        </row>
        <row r="140">
          <cell r="A140">
            <v>42522</v>
          </cell>
          <cell r="I140">
            <v>374449.25599999819</v>
          </cell>
          <cell r="K140">
            <v>1583478.0869999998</v>
          </cell>
        </row>
        <row r="141">
          <cell r="A141">
            <v>42552</v>
          </cell>
          <cell r="I141">
            <v>386440.18500000052</v>
          </cell>
          <cell r="K141">
            <v>1537323.7820000001</v>
          </cell>
        </row>
        <row r="142">
          <cell r="A142">
            <v>42583</v>
          </cell>
          <cell r="I142">
            <v>387987.39699999895</v>
          </cell>
          <cell r="K142">
            <v>1562099.1180000002</v>
          </cell>
        </row>
        <row r="143">
          <cell r="A143">
            <v>42614</v>
          </cell>
          <cell r="I143">
            <v>386056.01199999917</v>
          </cell>
          <cell r="K143">
            <v>1537797.0550000002</v>
          </cell>
        </row>
        <row r="144">
          <cell r="A144">
            <v>42644</v>
          </cell>
          <cell r="I144">
            <v>404136.35399999656</v>
          </cell>
          <cell r="K144">
            <v>1382507.0500000003</v>
          </cell>
        </row>
        <row r="145">
          <cell r="A145">
            <v>42675</v>
          </cell>
          <cell r="I145">
            <v>412907.49799999874</v>
          </cell>
          <cell r="K145">
            <v>1390163.9709999999</v>
          </cell>
        </row>
        <row r="146">
          <cell r="A146">
            <v>42705</v>
          </cell>
          <cell r="I146">
            <v>396479.2379999971</v>
          </cell>
          <cell r="K146">
            <v>1452235.44</v>
          </cell>
        </row>
        <row r="147">
          <cell r="A147">
            <v>42736</v>
          </cell>
          <cell r="I147">
            <v>400582.79600000102</v>
          </cell>
          <cell r="K147">
            <v>1454159.2220000001</v>
          </cell>
        </row>
        <row r="148">
          <cell r="A148">
            <v>42767</v>
          </cell>
          <cell r="I148">
            <v>390893.25499999896</v>
          </cell>
          <cell r="K148">
            <v>1481422.5959999999</v>
          </cell>
        </row>
        <row r="149">
          <cell r="A149">
            <v>42795</v>
          </cell>
          <cell r="I149">
            <v>397865.35400000121</v>
          </cell>
          <cell r="K149">
            <v>1557761.0470000003</v>
          </cell>
        </row>
        <row r="150">
          <cell r="A150">
            <v>42826</v>
          </cell>
          <cell r="I150">
            <v>387676.71499999799</v>
          </cell>
          <cell r="K150">
            <v>1644026.25</v>
          </cell>
        </row>
        <row r="151">
          <cell r="A151">
            <v>42856</v>
          </cell>
          <cell r="I151">
            <v>413903.3639999982</v>
          </cell>
          <cell r="K151">
            <v>1683754.6850000001</v>
          </cell>
        </row>
        <row r="152">
          <cell r="A152">
            <v>42887</v>
          </cell>
          <cell r="I152">
            <v>404166.57799999882</v>
          </cell>
          <cell r="K152">
            <v>1745496.0779999997</v>
          </cell>
        </row>
        <row r="153">
          <cell r="A153">
            <v>42917</v>
          </cell>
          <cell r="I153">
            <v>402405.53899999801</v>
          </cell>
          <cell r="K153">
            <v>1794706.9329999997</v>
          </cell>
        </row>
        <row r="154">
          <cell r="A154">
            <v>42948</v>
          </cell>
          <cell r="I154">
            <v>391818.6630000025</v>
          </cell>
          <cell r="K154">
            <v>1840677.4819999998</v>
          </cell>
        </row>
        <row r="155">
          <cell r="A155">
            <v>42979</v>
          </cell>
          <cell r="I155">
            <v>378186.40600000229</v>
          </cell>
          <cell r="K155">
            <v>1845343.5429999998</v>
          </cell>
        </row>
        <row r="156">
          <cell r="A156">
            <v>43009</v>
          </cell>
          <cell r="I156">
            <v>391961.96999999974</v>
          </cell>
          <cell r="K156">
            <v>1900860.5369999998</v>
          </cell>
        </row>
        <row r="157">
          <cell r="A157">
            <v>43040</v>
          </cell>
          <cell r="I157">
            <v>386414.19899999816</v>
          </cell>
          <cell r="K157">
            <v>1938427.4770000002</v>
          </cell>
        </row>
        <row r="158">
          <cell r="A158">
            <v>43070</v>
          </cell>
          <cell r="I158">
            <v>382784.27399999835</v>
          </cell>
          <cell r="K158">
            <v>1888517.8250000002</v>
          </cell>
        </row>
        <row r="159">
          <cell r="A159">
            <v>43101</v>
          </cell>
          <cell r="I159">
            <v>368696.06799999904</v>
          </cell>
          <cell r="K159">
            <v>1929286.406</v>
          </cell>
        </row>
        <row r="160">
          <cell r="A160">
            <v>43132</v>
          </cell>
          <cell r="I160">
            <v>384595.17799999937</v>
          </cell>
          <cell r="K160">
            <v>1993252.1590000005</v>
          </cell>
        </row>
        <row r="161">
          <cell r="A161">
            <v>43160</v>
          </cell>
          <cell r="I161">
            <v>377083.83200000226</v>
          </cell>
          <cell r="K161">
            <v>1991997.9190000002</v>
          </cell>
        </row>
        <row r="162">
          <cell r="A162">
            <v>43191</v>
          </cell>
          <cell r="I162">
            <v>396519.45100000408</v>
          </cell>
          <cell r="K162">
            <v>2071565.96</v>
          </cell>
        </row>
        <row r="163">
          <cell r="A163">
            <v>43221</v>
          </cell>
          <cell r="I163">
            <v>409639.71700000297</v>
          </cell>
          <cell r="K163">
            <v>2065890.6909999999</v>
          </cell>
        </row>
        <row r="164">
          <cell r="A164">
            <v>43252</v>
          </cell>
          <cell r="I164">
            <v>422159.95000000112</v>
          </cell>
          <cell r="K164">
            <v>2002775.6980000001</v>
          </cell>
        </row>
        <row r="165">
          <cell r="A165">
            <v>43282</v>
          </cell>
          <cell r="I165">
            <v>426386.26200000104</v>
          </cell>
          <cell r="K165">
            <v>2019962.219</v>
          </cell>
        </row>
        <row r="166">
          <cell r="A166">
            <v>43313</v>
          </cell>
          <cell r="I166">
            <v>430865.76500000246</v>
          </cell>
          <cell r="K166">
            <v>1937660.9249999998</v>
          </cell>
        </row>
        <row r="167">
          <cell r="A167">
            <v>43344</v>
          </cell>
          <cell r="I167">
            <v>431366.78100000322</v>
          </cell>
          <cell r="K167">
            <v>1988310.1209999998</v>
          </cell>
        </row>
        <row r="168">
          <cell r="A168">
            <v>43374</v>
          </cell>
          <cell r="I168">
            <v>420440.45200000238</v>
          </cell>
          <cell r="K168">
            <v>2008177.8619999997</v>
          </cell>
        </row>
        <row r="169">
          <cell r="A169">
            <v>43405</v>
          </cell>
          <cell r="I169">
            <v>420976.64000000339</v>
          </cell>
          <cell r="K169">
            <v>2044869.1569999999</v>
          </cell>
        </row>
        <row r="170">
          <cell r="A170">
            <v>43435</v>
          </cell>
          <cell r="I170">
            <v>413376.83100000303</v>
          </cell>
          <cell r="K170">
            <v>1996230.1919999998</v>
          </cell>
        </row>
        <row r="171">
          <cell r="A171">
            <v>43466</v>
          </cell>
          <cell r="I171">
            <v>432100.64508333523</v>
          </cell>
          <cell r="K171">
            <v>2013944.3829999999</v>
          </cell>
        </row>
        <row r="172">
          <cell r="A172">
            <v>43497</v>
          </cell>
          <cell r="I172">
            <v>431779.97700694576</v>
          </cell>
          <cell r="K172">
            <v>1962630.3525833332</v>
          </cell>
        </row>
        <row r="173">
          <cell r="A173">
            <v>43525</v>
          </cell>
          <cell r="I173">
            <v>429399.9115908565</v>
          </cell>
          <cell r="K173">
            <v>1983083.9899652777</v>
          </cell>
        </row>
        <row r="174">
          <cell r="A174">
            <v>43556</v>
          </cell>
          <cell r="I174">
            <v>422963.51539009623</v>
          </cell>
          <cell r="K174">
            <v>1869774.6501290509</v>
          </cell>
        </row>
        <row r="175">
          <cell r="A175">
            <v>43586</v>
          </cell>
          <cell r="I175">
            <v>405561.45783926826</v>
          </cell>
          <cell r="K175">
            <v>1916114.2403064715</v>
          </cell>
        </row>
        <row r="176">
          <cell r="A176">
            <v>43617</v>
          </cell>
          <cell r="I176">
            <v>405789.75982587505</v>
          </cell>
          <cell r="K176">
            <v>1950336.1789986778</v>
          </cell>
        </row>
        <row r="177">
          <cell r="A177">
            <v>43983</v>
          </cell>
          <cell r="I177">
            <v>405789.75982587505</v>
          </cell>
          <cell r="K177">
            <v>2008902.3635593129</v>
          </cell>
        </row>
        <row r="178">
          <cell r="A178">
            <v>44348</v>
          </cell>
          <cell r="I178">
            <v>405789.75982587505</v>
          </cell>
          <cell r="K178">
            <v>2037163.6216587822</v>
          </cell>
        </row>
        <row r="179">
          <cell r="A179">
            <v>44713</v>
          </cell>
          <cell r="I179">
            <v>405789.75982587505</v>
          </cell>
          <cell r="K179">
            <v>2066625.8364009981</v>
          </cell>
        </row>
        <row r="180">
          <cell r="A180">
            <v>45078</v>
          </cell>
          <cell r="I180">
            <v>405789.75982587505</v>
          </cell>
          <cell r="K180">
            <v>2101110.5505885715</v>
          </cell>
        </row>
        <row r="181">
          <cell r="A181">
            <v>45444</v>
          </cell>
          <cell r="I181">
            <v>405789.75982587505</v>
          </cell>
          <cell r="K181">
            <v>2135558.498932906</v>
          </cell>
        </row>
        <row r="182">
          <cell r="A182">
            <v>45809</v>
          </cell>
          <cell r="I182">
            <v>405789.75982587505</v>
          </cell>
          <cell r="K182">
            <v>2172799.8465179396</v>
          </cell>
        </row>
        <row r="183">
          <cell r="A183">
            <v>46174</v>
          </cell>
          <cell r="I183">
            <v>405789.75982587505</v>
          </cell>
          <cell r="K183">
            <v>6262512.459948523</v>
          </cell>
        </row>
        <row r="184">
          <cell r="A184">
            <v>46539</v>
          </cell>
          <cell r="I184">
            <v>405789.75982587505</v>
          </cell>
          <cell r="K184">
            <v>6328867.8495766995</v>
          </cell>
        </row>
        <row r="185">
          <cell r="A185">
            <v>46905</v>
          </cell>
          <cell r="I185">
            <v>405789.75982587505</v>
          </cell>
          <cell r="K185">
            <v>6395396.0417348268</v>
          </cell>
        </row>
        <row r="186">
          <cell r="A186">
            <v>47270</v>
          </cell>
          <cell r="I186">
            <v>405789.75982587505</v>
          </cell>
          <cell r="K186">
            <v>6463842.757207335</v>
          </cell>
        </row>
        <row r="187">
          <cell r="A187">
            <v>47635</v>
          </cell>
          <cell r="I187">
            <v>405789.75982587505</v>
          </cell>
          <cell r="K187">
            <v>6529542.9369028378</v>
          </cell>
        </row>
        <row r="188">
          <cell r="A188">
            <v>48000</v>
          </cell>
          <cell r="I188">
            <v>405789.75982587505</v>
          </cell>
          <cell r="K188">
            <v>6603298.3091637008</v>
          </cell>
        </row>
        <row r="189">
          <cell r="A189">
            <v>48366</v>
          </cell>
          <cell r="I189">
            <v>405789.75982587505</v>
          </cell>
          <cell r="K189">
            <v>6679986.2071685065</v>
          </cell>
        </row>
        <row r="190">
          <cell r="A190">
            <v>48731</v>
          </cell>
          <cell r="I190">
            <v>405789.75982587505</v>
          </cell>
          <cell r="K190">
            <v>6757952.505890266</v>
          </cell>
        </row>
        <row r="191">
          <cell r="A191">
            <v>49096</v>
          </cell>
          <cell r="I191">
            <v>405789.75982587505</v>
          </cell>
          <cell r="K191">
            <v>6838295.1786542973</v>
          </cell>
        </row>
        <row r="192">
          <cell r="A192">
            <v>49461</v>
          </cell>
          <cell r="I192">
            <v>405789.75982587505</v>
          </cell>
          <cell r="K192">
            <v>6922250.3984283879</v>
          </cell>
        </row>
        <row r="193">
          <cell r="A193">
            <v>49827</v>
          </cell>
          <cell r="I193">
            <v>405789.75982587505</v>
          </cell>
          <cell r="K193">
            <v>7001224.331637878</v>
          </cell>
        </row>
        <row r="194">
          <cell r="A194">
            <v>50192</v>
          </cell>
          <cell r="I194">
            <v>405789.75982587505</v>
          </cell>
          <cell r="K194">
            <v>7087822.5786072193</v>
          </cell>
        </row>
        <row r="195">
          <cell r="A195">
            <v>50557</v>
          </cell>
          <cell r="I195">
            <v>405789.75982587505</v>
          </cell>
          <cell r="K195">
            <v>7170327.5104786176</v>
          </cell>
        </row>
        <row r="196">
          <cell r="A196">
            <v>50922</v>
          </cell>
          <cell r="I196">
            <v>405789.75982587505</v>
          </cell>
          <cell r="K196">
            <v>7252279.2518436462</v>
          </cell>
        </row>
        <row r="197">
          <cell r="A197">
            <v>51288</v>
          </cell>
          <cell r="I197">
            <v>405789.75982587505</v>
          </cell>
          <cell r="K197">
            <v>7319488.296013847</v>
          </cell>
        </row>
        <row r="198">
          <cell r="A198">
            <v>51653</v>
          </cell>
          <cell r="I198">
            <v>405789.75982587505</v>
          </cell>
          <cell r="K198">
            <v>7354442.1826724289</v>
          </cell>
        </row>
        <row r="199">
          <cell r="A199">
            <v>52018</v>
          </cell>
          <cell r="I199">
            <v>405789.75982587505</v>
          </cell>
          <cell r="K199">
            <v>7365975.3617190393</v>
          </cell>
        </row>
        <row r="200">
          <cell r="A200">
            <v>52383</v>
          </cell>
          <cell r="I200">
            <v>405789.75982587505</v>
          </cell>
          <cell r="K200">
            <v>7383109.0093892235</v>
          </cell>
        </row>
        <row r="201">
          <cell r="A201">
            <v>52749</v>
          </cell>
          <cell r="I201">
            <v>405789.75982587505</v>
          </cell>
          <cell r="K201">
            <v>7407247.7117865318</v>
          </cell>
        </row>
        <row r="202">
          <cell r="A202">
            <v>53114</v>
          </cell>
          <cell r="I202">
            <v>405789.75982587505</v>
          </cell>
          <cell r="K202">
            <v>7437857.1829020493</v>
          </cell>
        </row>
        <row r="203">
          <cell r="A203">
            <v>53479</v>
          </cell>
          <cell r="I203">
            <v>405789.75982587505</v>
          </cell>
          <cell r="K203">
            <v>7475621.8966025338</v>
          </cell>
        </row>
        <row r="204">
          <cell r="A204">
            <v>53844</v>
          </cell>
          <cell r="I204">
            <v>405789.75982587505</v>
          </cell>
          <cell r="K204">
            <v>7521431.6108257882</v>
          </cell>
        </row>
        <row r="205">
          <cell r="A205">
            <v>54210</v>
          </cell>
          <cell r="I205">
            <v>405789.75982587505</v>
          </cell>
          <cell r="K205">
            <v>7575664.0965467393</v>
          </cell>
        </row>
        <row r="206">
          <cell r="A206">
            <v>54575</v>
          </cell>
          <cell r="I206">
            <v>405789.75982587505</v>
          </cell>
          <cell r="K206">
            <v>7638578.0268457104</v>
          </cell>
        </row>
        <row r="207">
          <cell r="A207">
            <v>54940</v>
          </cell>
          <cell r="I207">
            <v>405789.75982587505</v>
          </cell>
          <cell r="K207">
            <v>7710465.4319368387</v>
          </cell>
        </row>
        <row r="208">
          <cell r="A208">
            <v>55305</v>
          </cell>
          <cell r="I208">
            <v>405789.75982587505</v>
          </cell>
          <cell r="K208">
            <v>7789305.9293716168</v>
          </cell>
        </row>
        <row r="209">
          <cell r="A209">
            <v>55671</v>
          </cell>
          <cell r="I209">
            <v>405789.75982587505</v>
          </cell>
          <cell r="K209">
            <v>7874872.8230953207</v>
          </cell>
        </row>
        <row r="210">
          <cell r="A210">
            <v>56036</v>
          </cell>
          <cell r="I210">
            <v>405789.75982587505</v>
          </cell>
          <cell r="K210">
            <v>7966978.8907117788</v>
          </cell>
        </row>
        <row r="211">
          <cell r="A211">
            <v>56401</v>
          </cell>
          <cell r="I211">
            <v>405789.75982587505</v>
          </cell>
          <cell r="K211">
            <v>8065433.8387760306</v>
          </cell>
        </row>
        <row r="212">
          <cell r="A212">
            <v>56766</v>
          </cell>
          <cell r="I212">
            <v>405789.75982587505</v>
          </cell>
          <cell r="K212">
            <v>8170072.818393399</v>
          </cell>
        </row>
        <row r="213">
          <cell r="A213">
            <v>57132</v>
          </cell>
          <cell r="I213">
            <v>405789.75982587505</v>
          </cell>
          <cell r="K213">
            <v>8280741.3403001474</v>
          </cell>
        </row>
        <row r="214">
          <cell r="A214">
            <v>57497</v>
          </cell>
          <cell r="I214">
            <v>405789.75982587505</v>
          </cell>
          <cell r="K214">
            <v>8398230.8582110014</v>
          </cell>
        </row>
        <row r="215">
          <cell r="A215">
            <v>57862</v>
          </cell>
          <cell r="I215">
            <v>405789.75982587505</v>
          </cell>
          <cell r="K215">
            <v>8520574.9476020169</v>
          </cell>
        </row>
        <row r="216">
          <cell r="A216">
            <v>58227</v>
          </cell>
          <cell r="I216">
            <v>405789.75982587505</v>
          </cell>
          <cell r="K216">
            <v>8648633.5801854972</v>
          </cell>
        </row>
        <row r="217">
          <cell r="A217">
            <v>58593</v>
          </cell>
          <cell r="I217">
            <v>405789.75982587505</v>
          </cell>
          <cell r="K217">
            <v>8782305.9059198219</v>
          </cell>
        </row>
        <row r="218">
          <cell r="A218">
            <v>58958</v>
          </cell>
          <cell r="I218">
            <v>405789.75982587505</v>
          </cell>
          <cell r="K218">
            <v>8921523.0675649624</v>
          </cell>
        </row>
        <row r="219">
          <cell r="A219">
            <v>59323</v>
          </cell>
          <cell r="I219">
            <v>405789.75982587505</v>
          </cell>
          <cell r="K219">
            <v>9066096.1123303529</v>
          </cell>
        </row>
        <row r="220">
          <cell r="A220">
            <v>59688</v>
          </cell>
          <cell r="I220">
            <v>405789.75982587505</v>
          </cell>
          <cell r="K220">
            <v>9215973.8995040096</v>
          </cell>
        </row>
        <row r="221">
          <cell r="A221">
            <v>60054</v>
          </cell>
          <cell r="I221">
            <v>405789.75982587505</v>
          </cell>
          <cell r="K221">
            <v>9371110.3254673518</v>
          </cell>
        </row>
        <row r="222">
          <cell r="A222">
            <v>60419</v>
          </cell>
          <cell r="I222">
            <v>405789.75982587505</v>
          </cell>
          <cell r="K222">
            <v>9531482.9208879583</v>
          </cell>
        </row>
        <row r="223">
          <cell r="A223">
            <v>60784</v>
          </cell>
          <cell r="I223">
            <v>405789.75982587505</v>
          </cell>
          <cell r="K223">
            <v>9691855.5163085684</v>
          </cell>
        </row>
        <row r="224">
          <cell r="A224">
            <v>61149</v>
          </cell>
          <cell r="I224">
            <v>405789.75982587505</v>
          </cell>
          <cell r="K224">
            <v>9852228.1117291786</v>
          </cell>
        </row>
        <row r="225">
          <cell r="A225">
            <v>61515</v>
          </cell>
          <cell r="I225">
            <v>405789.75982587505</v>
          </cell>
          <cell r="K225">
            <v>10012600.707149785</v>
          </cell>
        </row>
        <row r="228">
          <cell r="A228">
            <v>2026</v>
          </cell>
        </row>
        <row r="229">
          <cell r="A229">
            <v>2026</v>
          </cell>
          <cell r="I229">
            <v>2027</v>
          </cell>
        </row>
        <row r="230">
          <cell r="A230">
            <v>6786746.1821218692</v>
          </cell>
          <cell r="I230">
            <v>6853101.5717500467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8">
          <cell r="B8" t="str">
            <v>Wheat</v>
          </cell>
          <cell r="C8" t="str">
            <v>Barley</v>
          </cell>
          <cell r="K8" t="str">
            <v>TOTAL</v>
          </cell>
        </row>
        <row r="9">
          <cell r="A9">
            <v>38534</v>
          </cell>
        </row>
        <row r="10">
          <cell r="A10">
            <v>38565</v>
          </cell>
        </row>
        <row r="11">
          <cell r="A11">
            <v>38596</v>
          </cell>
        </row>
        <row r="12">
          <cell r="A12">
            <v>38626</v>
          </cell>
        </row>
        <row r="13">
          <cell r="A13">
            <v>38657</v>
          </cell>
        </row>
        <row r="14">
          <cell r="A14">
            <v>38687</v>
          </cell>
        </row>
        <row r="15">
          <cell r="A15">
            <v>38718</v>
          </cell>
        </row>
        <row r="16">
          <cell r="A16">
            <v>38749</v>
          </cell>
        </row>
        <row r="17">
          <cell r="A17">
            <v>38777</v>
          </cell>
        </row>
        <row r="18">
          <cell r="A18">
            <v>38808</v>
          </cell>
        </row>
        <row r="19">
          <cell r="A19">
            <v>38838</v>
          </cell>
        </row>
        <row r="20">
          <cell r="A20">
            <v>38869</v>
          </cell>
          <cell r="B20">
            <v>376437.12</v>
          </cell>
          <cell r="C20">
            <v>32888.990000000005</v>
          </cell>
          <cell r="K20">
            <v>491476.18</v>
          </cell>
        </row>
        <row r="21">
          <cell r="A21">
            <v>38899</v>
          </cell>
          <cell r="B21">
            <v>431257.61</v>
          </cell>
          <cell r="C21">
            <v>49084.850000000006</v>
          </cell>
          <cell r="K21">
            <v>562492.52999999991</v>
          </cell>
        </row>
        <row r="22">
          <cell r="A22">
            <v>38930</v>
          </cell>
          <cell r="B22">
            <v>465577.91</v>
          </cell>
          <cell r="C22">
            <v>58316.28</v>
          </cell>
          <cell r="K22">
            <v>585044.81999999983</v>
          </cell>
        </row>
        <row r="23">
          <cell r="A23">
            <v>38961</v>
          </cell>
          <cell r="B23">
            <v>481064.55999999994</v>
          </cell>
          <cell r="C23">
            <v>60376.28</v>
          </cell>
          <cell r="K23">
            <v>618971.8899999999</v>
          </cell>
        </row>
        <row r="24">
          <cell r="A24">
            <v>38991</v>
          </cell>
          <cell r="B24">
            <v>424815.73</v>
          </cell>
          <cell r="C24">
            <v>86204.75</v>
          </cell>
          <cell r="K24">
            <v>588551.52999999991</v>
          </cell>
        </row>
        <row r="25">
          <cell r="A25">
            <v>39022</v>
          </cell>
          <cell r="B25">
            <v>397240.24999999994</v>
          </cell>
          <cell r="C25">
            <v>86204.75</v>
          </cell>
          <cell r="K25">
            <v>560976.04999999993</v>
          </cell>
        </row>
        <row r="26">
          <cell r="A26">
            <v>39052</v>
          </cell>
          <cell r="B26">
            <v>393101.23999999993</v>
          </cell>
          <cell r="C26">
            <v>111351.54000000001</v>
          </cell>
          <cell r="K26">
            <v>564512.47999999986</v>
          </cell>
        </row>
        <row r="27">
          <cell r="A27">
            <v>39083</v>
          </cell>
          <cell r="B27">
            <v>361779.76999999996</v>
          </cell>
          <cell r="C27">
            <v>111351.54000000001</v>
          </cell>
          <cell r="K27">
            <v>524391.01</v>
          </cell>
        </row>
        <row r="28">
          <cell r="A28">
            <v>39114</v>
          </cell>
          <cell r="B28">
            <v>299342.25999999995</v>
          </cell>
          <cell r="C28">
            <v>99044.200000000012</v>
          </cell>
          <cell r="K28">
            <v>429548.88999999996</v>
          </cell>
        </row>
        <row r="29">
          <cell r="A29">
            <v>39142</v>
          </cell>
          <cell r="B29">
            <v>289130.08</v>
          </cell>
          <cell r="C29">
            <v>125932.73000000001</v>
          </cell>
          <cell r="K29">
            <v>445010.77000000008</v>
          </cell>
        </row>
        <row r="30">
          <cell r="A30">
            <v>39173</v>
          </cell>
          <cell r="B30">
            <v>247868.87000000002</v>
          </cell>
          <cell r="C30">
            <v>125932.73000000001</v>
          </cell>
          <cell r="K30">
            <v>406664.99000000005</v>
          </cell>
        </row>
        <row r="31">
          <cell r="A31">
            <v>39203</v>
          </cell>
          <cell r="B31">
            <v>203868.87</v>
          </cell>
          <cell r="C31">
            <v>134857.73000000001</v>
          </cell>
          <cell r="K31">
            <v>371589.99</v>
          </cell>
        </row>
        <row r="32">
          <cell r="A32">
            <v>39234</v>
          </cell>
          <cell r="B32">
            <v>164568.70000000001</v>
          </cell>
          <cell r="C32">
            <v>134857.73000000001</v>
          </cell>
          <cell r="K32">
            <v>321628.99000000005</v>
          </cell>
        </row>
        <row r="33">
          <cell r="A33">
            <v>39264</v>
          </cell>
          <cell r="B33">
            <v>109748.20999999999</v>
          </cell>
          <cell r="C33">
            <v>118661.87</v>
          </cell>
          <cell r="K33">
            <v>253680.77</v>
          </cell>
        </row>
        <row r="34">
          <cell r="A34">
            <v>39295</v>
          </cell>
          <cell r="B34">
            <v>75427.909999999989</v>
          </cell>
          <cell r="C34">
            <v>98828.27</v>
          </cell>
          <cell r="K34">
            <v>199526.87</v>
          </cell>
        </row>
        <row r="35">
          <cell r="A35">
            <v>39326</v>
          </cell>
          <cell r="B35">
            <v>24171.94</v>
          </cell>
          <cell r="C35">
            <v>96768.27</v>
          </cell>
          <cell r="K35">
            <v>129830.48000000001</v>
          </cell>
        </row>
        <row r="36">
          <cell r="A36">
            <v>39356</v>
          </cell>
          <cell r="B36">
            <v>24171.94</v>
          </cell>
          <cell r="C36">
            <v>70939.8</v>
          </cell>
          <cell r="K36">
            <v>104002.01000000001</v>
          </cell>
        </row>
        <row r="37">
          <cell r="A37">
            <v>39387</v>
          </cell>
          <cell r="B37">
            <v>8534.99</v>
          </cell>
          <cell r="C37">
            <v>70939.8</v>
          </cell>
          <cell r="K37">
            <v>89599.110000000015</v>
          </cell>
        </row>
        <row r="38">
          <cell r="A38">
            <v>39417</v>
          </cell>
          <cell r="B38">
            <v>4888.37</v>
          </cell>
          <cell r="C38">
            <v>45793.009999999995</v>
          </cell>
          <cell r="K38">
            <v>57898.99</v>
          </cell>
        </row>
        <row r="39">
          <cell r="A39">
            <v>39448</v>
          </cell>
          <cell r="B39">
            <v>4888.37</v>
          </cell>
          <cell r="C39">
            <v>45793.009999999995</v>
          </cell>
          <cell r="K39">
            <v>57898.99</v>
          </cell>
        </row>
        <row r="40">
          <cell r="A40">
            <v>39479</v>
          </cell>
          <cell r="B40">
            <v>0</v>
          </cell>
          <cell r="C40">
            <v>45793.009999999995</v>
          </cell>
          <cell r="K40">
            <v>53010.619999999995</v>
          </cell>
        </row>
        <row r="41">
          <cell r="A41">
            <v>39508</v>
          </cell>
          <cell r="B41">
            <v>0</v>
          </cell>
          <cell r="C41">
            <v>18904.48</v>
          </cell>
          <cell r="K41">
            <v>26122.09</v>
          </cell>
        </row>
        <row r="42">
          <cell r="A42">
            <v>39539</v>
          </cell>
          <cell r="B42">
            <v>0</v>
          </cell>
          <cell r="C42">
            <v>18904.48</v>
          </cell>
          <cell r="K42">
            <v>23206.66</v>
          </cell>
        </row>
        <row r="43">
          <cell r="A43">
            <v>39569</v>
          </cell>
          <cell r="B43">
            <v>0</v>
          </cell>
          <cell r="C43">
            <v>9979.48</v>
          </cell>
          <cell r="K43">
            <v>14281.66</v>
          </cell>
        </row>
        <row r="44">
          <cell r="A44">
            <v>39600</v>
          </cell>
          <cell r="B44">
            <v>0</v>
          </cell>
          <cell r="C44">
            <v>9979.48</v>
          </cell>
          <cell r="K44">
            <v>14281.66</v>
          </cell>
        </row>
        <row r="45">
          <cell r="A45">
            <v>39630</v>
          </cell>
          <cell r="B45">
            <v>0</v>
          </cell>
          <cell r="C45">
            <v>9979.48</v>
          </cell>
          <cell r="K45">
            <v>11213.529999999999</v>
          </cell>
        </row>
        <row r="46">
          <cell r="A46">
            <v>39661</v>
          </cell>
          <cell r="B46">
            <v>0</v>
          </cell>
          <cell r="C46">
            <v>0</v>
          </cell>
          <cell r="K46">
            <v>1234.05</v>
          </cell>
        </row>
        <row r="47">
          <cell r="A47">
            <v>39692</v>
          </cell>
          <cell r="B47">
            <v>0</v>
          </cell>
          <cell r="C47">
            <v>0</v>
          </cell>
          <cell r="K47">
            <v>1234.05</v>
          </cell>
        </row>
        <row r="48">
          <cell r="A48">
            <v>39722</v>
          </cell>
          <cell r="B48">
            <v>0</v>
          </cell>
          <cell r="C48">
            <v>0</v>
          </cell>
          <cell r="K48">
            <v>1234.05</v>
          </cell>
        </row>
        <row r="49">
          <cell r="A49">
            <v>39753</v>
          </cell>
          <cell r="B49">
            <v>0</v>
          </cell>
          <cell r="C49">
            <v>0</v>
          </cell>
          <cell r="K49">
            <v>0</v>
          </cell>
        </row>
        <row r="50">
          <cell r="A50">
            <v>39783</v>
          </cell>
          <cell r="B50">
            <v>0</v>
          </cell>
          <cell r="C50">
            <v>0</v>
          </cell>
          <cell r="K50">
            <v>0</v>
          </cell>
        </row>
        <row r="51">
          <cell r="A51">
            <v>39814</v>
          </cell>
          <cell r="B51">
            <v>0</v>
          </cell>
          <cell r="C51">
            <v>0</v>
          </cell>
          <cell r="K51">
            <v>0</v>
          </cell>
        </row>
        <row r="52">
          <cell r="A52">
            <v>39845</v>
          </cell>
          <cell r="B52">
            <v>0</v>
          </cell>
          <cell r="C52">
            <v>0</v>
          </cell>
          <cell r="K52">
            <v>0</v>
          </cell>
        </row>
        <row r="53">
          <cell r="A53">
            <v>39873</v>
          </cell>
          <cell r="B53">
            <v>21052.65</v>
          </cell>
          <cell r="C53">
            <v>0</v>
          </cell>
          <cell r="K53">
            <v>21052.65</v>
          </cell>
        </row>
        <row r="54">
          <cell r="A54">
            <v>39904</v>
          </cell>
          <cell r="B54">
            <v>51052.65</v>
          </cell>
          <cell r="C54">
            <v>0</v>
          </cell>
          <cell r="K54">
            <v>51052.65</v>
          </cell>
        </row>
        <row r="55">
          <cell r="A55">
            <v>39934</v>
          </cell>
          <cell r="B55">
            <v>51052.65</v>
          </cell>
          <cell r="C55">
            <v>0</v>
          </cell>
          <cell r="K55">
            <v>51052.65</v>
          </cell>
        </row>
        <row r="56">
          <cell r="A56">
            <v>39965</v>
          </cell>
          <cell r="B56">
            <v>66802.649999999994</v>
          </cell>
          <cell r="C56">
            <v>0</v>
          </cell>
          <cell r="K56">
            <v>66802.649999999994</v>
          </cell>
        </row>
        <row r="57">
          <cell r="A57">
            <v>39995</v>
          </cell>
          <cell r="B57">
            <v>79656.23</v>
          </cell>
          <cell r="C57">
            <v>0</v>
          </cell>
          <cell r="K57">
            <v>79656.23</v>
          </cell>
        </row>
        <row r="58">
          <cell r="A58">
            <v>40026</v>
          </cell>
          <cell r="B58">
            <v>150245.66999999998</v>
          </cell>
          <cell r="C58">
            <v>0</v>
          </cell>
          <cell r="K58">
            <v>150245.66999999998</v>
          </cell>
        </row>
        <row r="59">
          <cell r="A59">
            <v>40057</v>
          </cell>
          <cell r="B59">
            <v>150245.66999999998</v>
          </cell>
          <cell r="C59">
            <v>0</v>
          </cell>
          <cell r="K59">
            <v>150245.66999999998</v>
          </cell>
        </row>
        <row r="60">
          <cell r="A60">
            <v>40087</v>
          </cell>
          <cell r="B60">
            <v>150245.66999999998</v>
          </cell>
          <cell r="C60">
            <v>16390</v>
          </cell>
          <cell r="K60">
            <v>166635.66999999998</v>
          </cell>
        </row>
        <row r="61">
          <cell r="A61">
            <v>40118</v>
          </cell>
          <cell r="B61">
            <v>171543.34999999998</v>
          </cell>
          <cell r="C61">
            <v>16390</v>
          </cell>
          <cell r="K61">
            <v>187933.34999999998</v>
          </cell>
        </row>
        <row r="62">
          <cell r="A62">
            <v>40148</v>
          </cell>
          <cell r="B62">
            <v>171543.34999999998</v>
          </cell>
          <cell r="C62">
            <v>16390</v>
          </cell>
          <cell r="K62">
            <v>199509.77999999997</v>
          </cell>
        </row>
        <row r="63">
          <cell r="A63">
            <v>40179</v>
          </cell>
          <cell r="B63">
            <v>193917.34999999998</v>
          </cell>
          <cell r="C63">
            <v>16390</v>
          </cell>
          <cell r="K63">
            <v>221883.77999999997</v>
          </cell>
        </row>
        <row r="64">
          <cell r="A64">
            <v>40210</v>
          </cell>
          <cell r="B64">
            <v>193917.34999999998</v>
          </cell>
          <cell r="C64">
            <v>16390</v>
          </cell>
          <cell r="K64">
            <v>221883.77999999997</v>
          </cell>
        </row>
        <row r="65">
          <cell r="A65">
            <v>40238</v>
          </cell>
          <cell r="B65">
            <v>264227.08</v>
          </cell>
          <cell r="C65">
            <v>16390</v>
          </cell>
          <cell r="K65">
            <v>292193.51</v>
          </cell>
        </row>
        <row r="66">
          <cell r="A66">
            <v>40269</v>
          </cell>
          <cell r="B66">
            <v>261596.03000000003</v>
          </cell>
          <cell r="C66">
            <v>16390</v>
          </cell>
          <cell r="K66">
            <v>300377.53400000004</v>
          </cell>
        </row>
        <row r="67">
          <cell r="A67">
            <v>40299</v>
          </cell>
          <cell r="B67">
            <v>288011.02</v>
          </cell>
          <cell r="C67">
            <v>16390</v>
          </cell>
          <cell r="K67">
            <v>338981.41000000003</v>
          </cell>
        </row>
        <row r="68">
          <cell r="A68">
            <v>40330</v>
          </cell>
          <cell r="B68">
            <v>277385.46000000002</v>
          </cell>
          <cell r="C68">
            <v>16390</v>
          </cell>
          <cell r="K68">
            <v>328355.85000000003</v>
          </cell>
        </row>
        <row r="69">
          <cell r="A69">
            <v>40360</v>
          </cell>
          <cell r="B69">
            <v>335862.59</v>
          </cell>
          <cell r="C69">
            <v>16390</v>
          </cell>
          <cell r="K69">
            <v>386832.98000000004</v>
          </cell>
        </row>
        <row r="70">
          <cell r="A70">
            <v>40391</v>
          </cell>
          <cell r="B70">
            <v>276473.15000000002</v>
          </cell>
          <cell r="C70">
            <v>16390</v>
          </cell>
          <cell r="K70">
            <v>327443.54000000004</v>
          </cell>
        </row>
        <row r="71">
          <cell r="A71">
            <v>40422</v>
          </cell>
          <cell r="B71">
            <v>276473.15000000002</v>
          </cell>
          <cell r="C71">
            <v>16390</v>
          </cell>
          <cell r="K71">
            <v>327443.54000000004</v>
          </cell>
        </row>
        <row r="72">
          <cell r="A72">
            <v>40452</v>
          </cell>
          <cell r="B72">
            <v>307616.67000000004</v>
          </cell>
          <cell r="C72">
            <v>34473.01</v>
          </cell>
          <cell r="K72">
            <v>376670.07000000007</v>
          </cell>
        </row>
        <row r="73">
          <cell r="A73">
            <v>40483</v>
          </cell>
          <cell r="B73">
            <v>286318.99000000005</v>
          </cell>
          <cell r="C73">
            <v>34473.01</v>
          </cell>
          <cell r="K73">
            <v>394505.39000000007</v>
          </cell>
        </row>
        <row r="74">
          <cell r="A74">
            <v>40513</v>
          </cell>
          <cell r="B74">
            <v>286318.99000000005</v>
          </cell>
          <cell r="C74">
            <v>34473.01</v>
          </cell>
          <cell r="K74">
            <v>382928.96000000008</v>
          </cell>
        </row>
        <row r="75">
          <cell r="A75">
            <v>40544</v>
          </cell>
          <cell r="B75">
            <v>263944.99000000005</v>
          </cell>
          <cell r="C75">
            <v>34473.01</v>
          </cell>
          <cell r="K75">
            <v>360554.96000000008</v>
          </cell>
        </row>
        <row r="76">
          <cell r="A76">
            <v>40575</v>
          </cell>
          <cell r="B76">
            <v>329130.38000000006</v>
          </cell>
          <cell r="C76">
            <v>34473.01</v>
          </cell>
          <cell r="K76">
            <v>425740.35000000009</v>
          </cell>
        </row>
        <row r="77">
          <cell r="A77">
            <v>40603</v>
          </cell>
          <cell r="B77">
            <v>330912.86</v>
          </cell>
          <cell r="C77">
            <v>34473.01</v>
          </cell>
          <cell r="K77">
            <v>427522.83</v>
          </cell>
        </row>
        <row r="78">
          <cell r="A78">
            <v>40634</v>
          </cell>
          <cell r="B78">
            <v>346519.14999999997</v>
          </cell>
          <cell r="C78">
            <v>34473.01</v>
          </cell>
          <cell r="K78">
            <v>432314.04599999997</v>
          </cell>
        </row>
        <row r="79">
          <cell r="A79">
            <v>40664</v>
          </cell>
          <cell r="B79">
            <v>428420.48</v>
          </cell>
          <cell r="C79">
            <v>34473.01</v>
          </cell>
          <cell r="K79">
            <v>502026.49</v>
          </cell>
        </row>
        <row r="80">
          <cell r="A80">
            <v>40695</v>
          </cell>
          <cell r="B80">
            <v>491999.49</v>
          </cell>
          <cell r="C80">
            <v>34473.01</v>
          </cell>
          <cell r="K80">
            <v>565605.5</v>
          </cell>
        </row>
        <row r="81">
          <cell r="A81">
            <v>40725</v>
          </cell>
          <cell r="B81">
            <v>490454.16000000003</v>
          </cell>
          <cell r="C81">
            <v>34473.01</v>
          </cell>
          <cell r="K81">
            <v>564060.17000000004</v>
          </cell>
        </row>
        <row r="82">
          <cell r="A82">
            <v>40756</v>
          </cell>
          <cell r="B82">
            <v>506754.16000000003</v>
          </cell>
          <cell r="C82">
            <v>34473.01</v>
          </cell>
          <cell r="K82">
            <v>580360.17000000004</v>
          </cell>
        </row>
        <row r="83">
          <cell r="A83">
            <v>40787</v>
          </cell>
          <cell r="B83">
            <v>608845.53</v>
          </cell>
          <cell r="C83">
            <v>39655.32</v>
          </cell>
          <cell r="K83">
            <v>687633.85</v>
          </cell>
        </row>
        <row r="84">
          <cell r="A84">
            <v>40817</v>
          </cell>
          <cell r="B84">
            <v>577702.01</v>
          </cell>
          <cell r="C84">
            <v>47679.92</v>
          </cell>
          <cell r="K84">
            <v>664514.93000000005</v>
          </cell>
        </row>
        <row r="85">
          <cell r="A85">
            <v>40848</v>
          </cell>
          <cell r="B85">
            <v>625371.94999999995</v>
          </cell>
          <cell r="C85">
            <v>47679.92</v>
          </cell>
          <cell r="K85">
            <v>673051.87</v>
          </cell>
        </row>
        <row r="86">
          <cell r="A86">
            <v>40878</v>
          </cell>
          <cell r="B86">
            <v>649373.96</v>
          </cell>
          <cell r="C86">
            <v>47679.92</v>
          </cell>
          <cell r="K86">
            <v>759783.73300000001</v>
          </cell>
        </row>
        <row r="87">
          <cell r="A87">
            <v>40909</v>
          </cell>
          <cell r="B87">
            <v>735372.99199999997</v>
          </cell>
          <cell r="C87">
            <v>47679.92</v>
          </cell>
          <cell r="K87">
            <v>845782.76500000001</v>
          </cell>
        </row>
        <row r="88">
          <cell r="A88">
            <v>40940</v>
          </cell>
          <cell r="B88">
            <v>767749.16200000001</v>
          </cell>
          <cell r="C88">
            <v>47679.92</v>
          </cell>
          <cell r="K88">
            <v>878158.93500000006</v>
          </cell>
        </row>
        <row r="89">
          <cell r="A89">
            <v>40969</v>
          </cell>
          <cell r="B89">
            <v>808038.80200000014</v>
          </cell>
          <cell r="C89">
            <v>47679.92</v>
          </cell>
          <cell r="K89">
            <v>918448.57500000019</v>
          </cell>
        </row>
        <row r="90">
          <cell r="A90">
            <v>41000</v>
          </cell>
          <cell r="B90">
            <v>850419.15200000012</v>
          </cell>
          <cell r="C90">
            <v>47679.92</v>
          </cell>
          <cell r="K90">
            <v>986530.79500000016</v>
          </cell>
        </row>
        <row r="91">
          <cell r="A91">
            <v>41030</v>
          </cell>
          <cell r="B91">
            <v>894727.13199999998</v>
          </cell>
          <cell r="C91">
            <v>47679.92</v>
          </cell>
          <cell r="K91">
            <v>1030838.775</v>
          </cell>
        </row>
        <row r="92">
          <cell r="A92">
            <v>41061</v>
          </cell>
          <cell r="B92">
            <v>971443.13199999998</v>
          </cell>
          <cell r="C92">
            <v>47679.92</v>
          </cell>
          <cell r="K92">
            <v>1136541.2050000001</v>
          </cell>
        </row>
        <row r="93">
          <cell r="A93">
            <v>41091</v>
          </cell>
          <cell r="B93">
            <v>991433.72199999983</v>
          </cell>
          <cell r="C93">
            <v>50980.02</v>
          </cell>
          <cell r="K93">
            <v>1159831.895</v>
          </cell>
        </row>
        <row r="94">
          <cell r="A94">
            <v>41122</v>
          </cell>
          <cell r="B94">
            <v>1022835.3819999999</v>
          </cell>
          <cell r="C94">
            <v>83980.01999999999</v>
          </cell>
          <cell r="K94">
            <v>1241612.1299999999</v>
          </cell>
        </row>
        <row r="95">
          <cell r="A95">
            <v>41153</v>
          </cell>
          <cell r="B95">
            <v>997944.01199999999</v>
          </cell>
          <cell r="C95">
            <v>78797.709999999992</v>
          </cell>
          <cell r="K95">
            <v>1211538.4500000002</v>
          </cell>
        </row>
        <row r="96">
          <cell r="A96">
            <v>41183</v>
          </cell>
          <cell r="B96">
            <v>1057996.9620000001</v>
          </cell>
          <cell r="C96">
            <v>36300.1</v>
          </cell>
          <cell r="K96">
            <v>1229093.7900000003</v>
          </cell>
        </row>
        <row r="97">
          <cell r="A97">
            <v>41214</v>
          </cell>
          <cell r="B97">
            <v>1066057.0219999999</v>
          </cell>
          <cell r="C97">
            <v>36300.1</v>
          </cell>
          <cell r="K97">
            <v>1275122.8500000001</v>
          </cell>
        </row>
        <row r="98">
          <cell r="A98">
            <v>41244</v>
          </cell>
          <cell r="B98">
            <v>1065154.102</v>
          </cell>
          <cell r="C98">
            <v>39007.769999999997</v>
          </cell>
          <cell r="K98">
            <v>1278226.6410000001</v>
          </cell>
        </row>
        <row r="99">
          <cell r="A99">
            <v>41275</v>
          </cell>
          <cell r="B99">
            <v>1028654.3999999999</v>
          </cell>
          <cell r="C99">
            <v>39007.769999999997</v>
          </cell>
          <cell r="K99">
            <v>1246976.409</v>
          </cell>
        </row>
        <row r="100">
          <cell r="A100">
            <v>41306</v>
          </cell>
          <cell r="B100">
            <v>1063591.6599999999</v>
          </cell>
          <cell r="C100">
            <v>55987.72</v>
          </cell>
          <cell r="K100">
            <v>1298893.6189999999</v>
          </cell>
        </row>
        <row r="101">
          <cell r="A101">
            <v>41334</v>
          </cell>
          <cell r="B101">
            <v>1098042.19</v>
          </cell>
          <cell r="C101">
            <v>55987.72</v>
          </cell>
          <cell r="K101">
            <v>1333344.149</v>
          </cell>
        </row>
        <row r="102">
          <cell r="A102">
            <v>41365</v>
          </cell>
          <cell r="B102">
            <v>1090814.8299999998</v>
          </cell>
          <cell r="C102">
            <v>87494.399999999994</v>
          </cell>
          <cell r="K102">
            <v>1358171.5989999999</v>
          </cell>
        </row>
        <row r="103">
          <cell r="A103">
            <v>41395</v>
          </cell>
          <cell r="B103">
            <v>1082939.8400000001</v>
          </cell>
          <cell r="C103">
            <v>87494.399999999994</v>
          </cell>
          <cell r="K103">
            <v>1350296.6090000002</v>
          </cell>
        </row>
        <row r="104">
          <cell r="A104">
            <v>41426</v>
          </cell>
          <cell r="B104">
            <v>1051436.4620000001</v>
          </cell>
          <cell r="C104">
            <v>92493.93</v>
          </cell>
          <cell r="K104">
            <v>1327178.051</v>
          </cell>
        </row>
        <row r="105">
          <cell r="A105">
            <v>41456</v>
          </cell>
          <cell r="B105">
            <v>1017440.093</v>
          </cell>
          <cell r="C105">
            <v>89193.829999999987</v>
          </cell>
          <cell r="K105">
            <v>1300342.7220000001</v>
          </cell>
        </row>
        <row r="106">
          <cell r="A106">
            <v>41487</v>
          </cell>
          <cell r="B106">
            <v>989138.12200000009</v>
          </cell>
          <cell r="C106">
            <v>56193.83</v>
          </cell>
          <cell r="K106">
            <v>1221662.1760000002</v>
          </cell>
        </row>
        <row r="107">
          <cell r="A107">
            <v>41518</v>
          </cell>
          <cell r="B107">
            <v>1000438.9330000001</v>
          </cell>
          <cell r="C107">
            <v>109667.04000000001</v>
          </cell>
          <cell r="K107">
            <v>1286436.1970000002</v>
          </cell>
        </row>
        <row r="108">
          <cell r="A108">
            <v>41548</v>
          </cell>
          <cell r="B108">
            <v>966635.98300000012</v>
          </cell>
          <cell r="C108">
            <v>109667.04000000001</v>
          </cell>
          <cell r="K108">
            <v>1295108.2310000001</v>
          </cell>
        </row>
        <row r="109">
          <cell r="A109">
            <v>41579</v>
          </cell>
          <cell r="B109">
            <v>910905.98300000012</v>
          </cell>
          <cell r="C109">
            <v>109667.04000000001</v>
          </cell>
          <cell r="K109">
            <v>1201409.2310000001</v>
          </cell>
        </row>
        <row r="110">
          <cell r="A110">
            <v>41609</v>
          </cell>
          <cell r="B110">
            <v>931806.745</v>
          </cell>
          <cell r="C110">
            <v>106959.37</v>
          </cell>
          <cell r="K110">
            <v>1220832.8979999998</v>
          </cell>
        </row>
        <row r="111">
          <cell r="A111">
            <v>41640</v>
          </cell>
          <cell r="B111">
            <v>951855.74699999997</v>
          </cell>
          <cell r="C111">
            <v>131853.94</v>
          </cell>
          <cell r="K111">
            <v>1260526.9999999998</v>
          </cell>
        </row>
        <row r="112">
          <cell r="A112">
            <v>41671</v>
          </cell>
          <cell r="B112">
            <v>902665.55799999996</v>
          </cell>
          <cell r="C112">
            <v>114873.98999999999</v>
          </cell>
          <cell r="K112">
            <v>1194356.8609999998</v>
          </cell>
        </row>
        <row r="113">
          <cell r="A113">
            <v>41699</v>
          </cell>
          <cell r="B113">
            <v>910112.17699999991</v>
          </cell>
          <cell r="C113">
            <v>114873.98999999999</v>
          </cell>
          <cell r="K113">
            <v>1226207.0999999999</v>
          </cell>
        </row>
        <row r="114">
          <cell r="A114">
            <v>41730</v>
          </cell>
          <cell r="B114">
            <v>977970.09699999995</v>
          </cell>
          <cell r="C114">
            <v>83367.31</v>
          </cell>
          <cell r="K114">
            <v>1264648.5029999998</v>
          </cell>
        </row>
        <row r="115">
          <cell r="A115">
            <v>41760</v>
          </cell>
          <cell r="B115">
            <v>948341.53800000006</v>
          </cell>
          <cell r="C115">
            <v>83367.31</v>
          </cell>
          <cell r="K115">
            <v>1273065.8260000001</v>
          </cell>
        </row>
        <row r="116">
          <cell r="A116">
            <v>41791</v>
          </cell>
          <cell r="B116">
            <v>834425.46600000013</v>
          </cell>
          <cell r="C116">
            <v>78367.78</v>
          </cell>
          <cell r="K116">
            <v>1160237.9949999999</v>
          </cell>
        </row>
        <row r="117">
          <cell r="A117">
            <v>41821</v>
          </cell>
          <cell r="B117">
            <v>840745.86500000011</v>
          </cell>
          <cell r="C117">
            <v>78367.78</v>
          </cell>
          <cell r="K117">
            <v>1156097.254</v>
          </cell>
        </row>
        <row r="118">
          <cell r="A118">
            <v>41852</v>
          </cell>
          <cell r="B118">
            <v>859546.17600000009</v>
          </cell>
          <cell r="C118">
            <v>119529.78</v>
          </cell>
          <cell r="K118">
            <v>1216059.5649999999</v>
          </cell>
        </row>
        <row r="119">
          <cell r="A119">
            <v>41883</v>
          </cell>
          <cell r="B119">
            <v>784864.36500000011</v>
          </cell>
          <cell r="C119">
            <v>66056.570000000007</v>
          </cell>
          <cell r="K119">
            <v>1087904.544</v>
          </cell>
        </row>
        <row r="120">
          <cell r="A120">
            <v>41913</v>
          </cell>
          <cell r="B120">
            <v>773014.36500000011</v>
          </cell>
          <cell r="C120">
            <v>66056.570000000007</v>
          </cell>
          <cell r="K120">
            <v>1058839.4680000001</v>
          </cell>
        </row>
        <row r="121">
          <cell r="A121">
            <v>41944</v>
          </cell>
          <cell r="B121">
            <v>773014.36500000011</v>
          </cell>
          <cell r="C121">
            <v>66056.570000000007</v>
          </cell>
          <cell r="K121">
            <v>1079842.638</v>
          </cell>
        </row>
        <row r="122">
          <cell r="A122">
            <v>41974</v>
          </cell>
          <cell r="B122">
            <v>729014.51300000004</v>
          </cell>
          <cell r="C122">
            <v>66056.570000000007</v>
          </cell>
          <cell r="K122">
            <v>1040944.2380000001</v>
          </cell>
        </row>
        <row r="123">
          <cell r="A123">
            <v>42005</v>
          </cell>
          <cell r="B123">
            <v>659466.18099999998</v>
          </cell>
          <cell r="C123">
            <v>41162</v>
          </cell>
          <cell r="K123">
            <v>946501.33600000001</v>
          </cell>
        </row>
        <row r="124">
          <cell r="A124">
            <v>42036</v>
          </cell>
          <cell r="B124">
            <v>671542.55</v>
          </cell>
          <cell r="C124">
            <v>41162</v>
          </cell>
          <cell r="K124">
            <v>958577.70500000007</v>
          </cell>
        </row>
        <row r="125">
          <cell r="A125">
            <v>42064</v>
          </cell>
          <cell r="B125">
            <v>536835.90100000007</v>
          </cell>
          <cell r="C125">
            <v>41162</v>
          </cell>
          <cell r="K125">
            <v>799467.4360000001</v>
          </cell>
        </row>
        <row r="126">
          <cell r="A126">
            <v>42095</v>
          </cell>
          <cell r="B126">
            <v>436911.53099999996</v>
          </cell>
          <cell r="C126">
            <v>63131.61</v>
          </cell>
          <cell r="K126">
            <v>693172.51299999992</v>
          </cell>
        </row>
        <row r="127">
          <cell r="A127">
            <v>42125</v>
          </cell>
          <cell r="B127">
            <v>353590.78</v>
          </cell>
          <cell r="C127">
            <v>63131.61</v>
          </cell>
          <cell r="K127">
            <v>617568.42000000004</v>
          </cell>
        </row>
        <row r="128">
          <cell r="A128">
            <v>42156</v>
          </cell>
          <cell r="B128">
            <v>386470.78</v>
          </cell>
          <cell r="C128">
            <v>63131.61</v>
          </cell>
          <cell r="K128">
            <v>663294.60900000005</v>
          </cell>
        </row>
        <row r="129">
          <cell r="A129">
            <v>42186</v>
          </cell>
          <cell r="B129">
            <v>335245.78000000003</v>
          </cell>
          <cell r="C129">
            <v>63131.61</v>
          </cell>
          <cell r="K129">
            <v>612069.60900000005</v>
          </cell>
        </row>
        <row r="130">
          <cell r="A130">
            <v>42217</v>
          </cell>
          <cell r="B130">
            <v>285845.78000000003</v>
          </cell>
          <cell r="C130">
            <v>21969.61</v>
          </cell>
          <cell r="K130">
            <v>521507.609</v>
          </cell>
        </row>
        <row r="131">
          <cell r="A131">
            <v>42248</v>
          </cell>
          <cell r="B131">
            <v>299597.97000000003</v>
          </cell>
          <cell r="C131">
            <v>21969.61</v>
          </cell>
          <cell r="K131">
            <v>535259.799</v>
          </cell>
        </row>
        <row r="132">
          <cell r="A132">
            <v>42278</v>
          </cell>
          <cell r="B132">
            <v>285197.96999999997</v>
          </cell>
          <cell r="C132">
            <v>21969.61</v>
          </cell>
          <cell r="K132">
            <v>495599.89099999995</v>
          </cell>
        </row>
        <row r="133">
          <cell r="A133">
            <v>42309</v>
          </cell>
          <cell r="B133">
            <v>285197.96999999997</v>
          </cell>
          <cell r="C133">
            <v>62629.96</v>
          </cell>
          <cell r="K133">
            <v>515257.071</v>
          </cell>
        </row>
        <row r="134">
          <cell r="A134">
            <v>42339</v>
          </cell>
          <cell r="B134">
            <v>285197.96999999997</v>
          </cell>
          <cell r="C134">
            <v>62629.96</v>
          </cell>
          <cell r="K134">
            <v>444896.15</v>
          </cell>
        </row>
        <row r="135">
          <cell r="A135">
            <v>42370</v>
          </cell>
          <cell r="B135">
            <v>285197.96999999997</v>
          </cell>
          <cell r="C135">
            <v>62629.96</v>
          </cell>
          <cell r="K135">
            <v>444896.15</v>
          </cell>
        </row>
        <row r="136">
          <cell r="A136">
            <v>42401</v>
          </cell>
          <cell r="B136">
            <v>189812.97</v>
          </cell>
          <cell r="C136">
            <v>62629.96</v>
          </cell>
          <cell r="K136">
            <v>349511.15</v>
          </cell>
        </row>
        <row r="137">
          <cell r="A137">
            <v>42430</v>
          </cell>
          <cell r="B137">
            <v>242723.56</v>
          </cell>
          <cell r="C137">
            <v>62629.96</v>
          </cell>
          <cell r="K137">
            <v>402421.74</v>
          </cell>
        </row>
        <row r="138">
          <cell r="A138">
            <v>42461</v>
          </cell>
          <cell r="B138">
            <v>239676.72</v>
          </cell>
          <cell r="C138">
            <v>40660.35</v>
          </cell>
          <cell r="K138">
            <v>377405.29000000004</v>
          </cell>
        </row>
        <row r="139">
          <cell r="A139">
            <v>42491</v>
          </cell>
          <cell r="B139">
            <v>207876.72</v>
          </cell>
          <cell r="C139">
            <v>40660.35</v>
          </cell>
          <cell r="K139">
            <v>299842.75</v>
          </cell>
        </row>
        <row r="140">
          <cell r="A140">
            <v>42522</v>
          </cell>
          <cell r="B140">
            <v>220982.46</v>
          </cell>
          <cell r="C140">
            <v>40660.35</v>
          </cell>
          <cell r="K140">
            <v>261642.81</v>
          </cell>
        </row>
        <row r="141">
          <cell r="A141">
            <v>42552</v>
          </cell>
          <cell r="B141">
            <v>210107.46</v>
          </cell>
          <cell r="C141">
            <v>46761.13</v>
          </cell>
          <cell r="K141">
            <v>256868.59</v>
          </cell>
        </row>
        <row r="142">
          <cell r="A142">
            <v>42583</v>
          </cell>
          <cell r="B142">
            <v>247630.8</v>
          </cell>
          <cell r="C142">
            <v>46761.13</v>
          </cell>
          <cell r="K142">
            <v>294391.93</v>
          </cell>
        </row>
        <row r="143">
          <cell r="A143">
            <v>42614</v>
          </cell>
          <cell r="B143">
            <v>240215.56999999998</v>
          </cell>
          <cell r="C143">
            <v>75669.319999999992</v>
          </cell>
          <cell r="K143">
            <v>315884.88999999996</v>
          </cell>
        </row>
        <row r="144">
          <cell r="A144">
            <v>42644</v>
          </cell>
          <cell r="B144">
            <v>240215.56999999998</v>
          </cell>
          <cell r="C144">
            <v>75669.319999999992</v>
          </cell>
          <cell r="K144">
            <v>315884.88999999996</v>
          </cell>
        </row>
        <row r="145">
          <cell r="A145">
            <v>42675</v>
          </cell>
          <cell r="B145">
            <v>300714.44</v>
          </cell>
          <cell r="C145">
            <v>69059.010000000009</v>
          </cell>
          <cell r="K145">
            <v>369773.45</v>
          </cell>
        </row>
        <row r="146">
          <cell r="A146">
            <v>42705</v>
          </cell>
          <cell r="B146">
            <v>344714.44</v>
          </cell>
          <cell r="C146">
            <v>69059.010000000009</v>
          </cell>
          <cell r="K146">
            <v>413773.45</v>
          </cell>
        </row>
        <row r="147">
          <cell r="A147">
            <v>42736</v>
          </cell>
          <cell r="B147">
            <v>490714.64</v>
          </cell>
          <cell r="C147">
            <v>69059.010000000009</v>
          </cell>
          <cell r="K147">
            <v>559773.65</v>
          </cell>
        </row>
        <row r="148">
          <cell r="A148">
            <v>42767</v>
          </cell>
          <cell r="B148">
            <v>518014.72000000003</v>
          </cell>
          <cell r="C148">
            <v>124248.87000000001</v>
          </cell>
          <cell r="K148">
            <v>642263.59000000008</v>
          </cell>
        </row>
        <row r="149">
          <cell r="A149">
            <v>42795</v>
          </cell>
          <cell r="B149">
            <v>424479.13</v>
          </cell>
          <cell r="C149">
            <v>268564.54000000004</v>
          </cell>
          <cell r="K149">
            <v>693043.67</v>
          </cell>
        </row>
        <row r="150">
          <cell r="A150">
            <v>42826</v>
          </cell>
          <cell r="B150">
            <v>381464.19</v>
          </cell>
          <cell r="C150">
            <v>366319.58</v>
          </cell>
          <cell r="K150">
            <v>747783.77</v>
          </cell>
        </row>
        <row r="151">
          <cell r="A151">
            <v>42856</v>
          </cell>
          <cell r="B151">
            <v>511406.93</v>
          </cell>
          <cell r="C151">
            <v>366319.58</v>
          </cell>
          <cell r="K151">
            <v>877726.51</v>
          </cell>
        </row>
        <row r="152">
          <cell r="A152">
            <v>42887</v>
          </cell>
          <cell r="B152">
            <v>581969.22</v>
          </cell>
          <cell r="C152">
            <v>366319.58</v>
          </cell>
          <cell r="K152">
            <v>973809.31099999999</v>
          </cell>
        </row>
        <row r="153">
          <cell r="A153">
            <v>42917</v>
          </cell>
          <cell r="B153">
            <v>608972.72</v>
          </cell>
          <cell r="C153">
            <v>452725.48</v>
          </cell>
          <cell r="K153">
            <v>1087218.7109999999</v>
          </cell>
        </row>
        <row r="154">
          <cell r="A154">
            <v>42948</v>
          </cell>
          <cell r="B154">
            <v>628220.76</v>
          </cell>
          <cell r="C154">
            <v>508057.79</v>
          </cell>
          <cell r="K154">
            <v>1167047.6410000001</v>
          </cell>
        </row>
        <row r="155">
          <cell r="A155">
            <v>42979</v>
          </cell>
          <cell r="B155">
            <v>666061.46000000008</v>
          </cell>
          <cell r="C155">
            <v>479149.6</v>
          </cell>
          <cell r="K155">
            <v>1175980.1510000001</v>
          </cell>
        </row>
        <row r="156">
          <cell r="A156">
            <v>43009</v>
          </cell>
          <cell r="B156">
            <v>747495.75000000012</v>
          </cell>
          <cell r="C156">
            <v>479149.6</v>
          </cell>
          <cell r="K156">
            <v>1257414.4410000001</v>
          </cell>
        </row>
        <row r="157">
          <cell r="A157">
            <v>43040</v>
          </cell>
          <cell r="B157">
            <v>728996.88000000012</v>
          </cell>
          <cell r="C157">
            <v>492546.24</v>
          </cell>
          <cell r="K157">
            <v>1252312.2110000001</v>
          </cell>
        </row>
        <row r="158">
          <cell r="A158">
            <v>43070</v>
          </cell>
          <cell r="B158">
            <v>757262.88000000012</v>
          </cell>
          <cell r="C158">
            <v>492546.24</v>
          </cell>
          <cell r="K158">
            <v>1280578.2110000001</v>
          </cell>
        </row>
        <row r="159">
          <cell r="A159">
            <v>43101</v>
          </cell>
          <cell r="B159">
            <v>633261.64999999991</v>
          </cell>
          <cell r="C159">
            <v>492546.24</v>
          </cell>
          <cell r="K159">
            <v>1156576.9809999999</v>
          </cell>
        </row>
        <row r="160">
          <cell r="A160">
            <v>43132</v>
          </cell>
          <cell r="B160">
            <v>626842.81000000006</v>
          </cell>
          <cell r="C160">
            <v>486505.49</v>
          </cell>
          <cell r="K160">
            <v>1144117.3910000001</v>
          </cell>
        </row>
        <row r="161">
          <cell r="A161">
            <v>43160</v>
          </cell>
          <cell r="B161">
            <v>647738.66</v>
          </cell>
          <cell r="C161">
            <v>437412.88999999996</v>
          </cell>
          <cell r="K161">
            <v>1115920.6410000001</v>
          </cell>
        </row>
        <row r="162">
          <cell r="A162">
            <v>43191</v>
          </cell>
          <cell r="B162">
            <v>713503.86</v>
          </cell>
          <cell r="C162">
            <v>339657.85</v>
          </cell>
          <cell r="K162">
            <v>1083930.801</v>
          </cell>
        </row>
        <row r="163">
          <cell r="A163">
            <v>43221</v>
          </cell>
          <cell r="B163">
            <v>631808.40999999992</v>
          </cell>
          <cell r="C163">
            <v>339657.85</v>
          </cell>
          <cell r="K163">
            <v>1002235.3509999998</v>
          </cell>
        </row>
        <row r="164">
          <cell r="A164">
            <v>43252</v>
          </cell>
          <cell r="B164">
            <v>515260.38</v>
          </cell>
          <cell r="C164">
            <v>391555.91</v>
          </cell>
          <cell r="K164">
            <v>912064.87</v>
          </cell>
        </row>
        <row r="165">
          <cell r="A165">
            <v>43282</v>
          </cell>
          <cell r="B165">
            <v>488256.88</v>
          </cell>
          <cell r="C165">
            <v>332046.53999999998</v>
          </cell>
          <cell r="K165">
            <v>825551.99999999988</v>
          </cell>
        </row>
        <row r="166">
          <cell r="A166">
            <v>43313</v>
          </cell>
          <cell r="B166">
            <v>431485.5</v>
          </cell>
          <cell r="C166">
            <v>276714.23</v>
          </cell>
          <cell r="K166">
            <v>708199.73</v>
          </cell>
        </row>
        <row r="167">
          <cell r="A167">
            <v>43344</v>
          </cell>
          <cell r="B167">
            <v>387487.38999999996</v>
          </cell>
          <cell r="C167">
            <v>276714.23</v>
          </cell>
          <cell r="K167">
            <v>664201.61999999988</v>
          </cell>
        </row>
        <row r="168">
          <cell r="A168">
            <v>43374</v>
          </cell>
          <cell r="B168">
            <v>306053.09999999998</v>
          </cell>
          <cell r="C168">
            <v>276714.23</v>
          </cell>
          <cell r="K168">
            <v>582767.32999999996</v>
          </cell>
        </row>
        <row r="169">
          <cell r="A169">
            <v>43405</v>
          </cell>
          <cell r="B169">
            <v>264053.10000000003</v>
          </cell>
          <cell r="C169">
            <v>229267.55</v>
          </cell>
          <cell r="K169">
            <v>493320.65</v>
          </cell>
        </row>
        <row r="170">
          <cell r="A170">
            <v>43435</v>
          </cell>
          <cell r="B170">
            <v>191787.1</v>
          </cell>
          <cell r="C170">
            <v>229267.55</v>
          </cell>
          <cell r="K170">
            <v>421054.65</v>
          </cell>
        </row>
        <row r="171">
          <cell r="A171">
            <v>43466</v>
          </cell>
          <cell r="B171">
            <v>169788.12999999998</v>
          </cell>
          <cell r="C171">
            <v>260267.55</v>
          </cell>
        </row>
        <row r="172">
          <cell r="A172">
            <v>43497</v>
          </cell>
          <cell r="B172">
            <v>148906.88999999998</v>
          </cell>
          <cell r="C172">
            <v>211118.44</v>
          </cell>
        </row>
        <row r="173">
          <cell r="A173">
            <v>43525</v>
          </cell>
          <cell r="B173">
            <v>179134.03357986387</v>
          </cell>
          <cell r="C173">
            <v>115895.37</v>
          </cell>
        </row>
        <row r="174">
          <cell r="A174">
            <v>43556</v>
          </cell>
          <cell r="B174">
            <v>164491.82715972778</v>
          </cell>
          <cell r="C174">
            <v>115895.37</v>
          </cell>
        </row>
        <row r="175">
          <cell r="A175">
            <v>43586</v>
          </cell>
          <cell r="B175">
            <v>167367.53073959166</v>
          </cell>
          <cell r="C175">
            <v>115895.37</v>
          </cell>
        </row>
        <row r="176">
          <cell r="A176">
            <v>43617</v>
          </cell>
          <cell r="B176">
            <v>201181.62508849776</v>
          </cell>
          <cell r="C176">
            <v>63997.31</v>
          </cell>
          <cell r="K176">
            <v>265178.93508849776</v>
          </cell>
        </row>
        <row r="177">
          <cell r="A177">
            <v>43983</v>
          </cell>
          <cell r="B177">
            <v>289850.46159189008</v>
          </cell>
          <cell r="C177">
            <v>88133.771853524595</v>
          </cell>
          <cell r="K177">
            <v>377984.23344541469</v>
          </cell>
        </row>
        <row r="178">
          <cell r="A178">
            <v>44348</v>
          </cell>
          <cell r="B178">
            <v>504013.99056152219</v>
          </cell>
          <cell r="C178">
            <v>165403.40661998818</v>
          </cell>
          <cell r="K178">
            <v>669417.39718151034</v>
          </cell>
        </row>
        <row r="179">
          <cell r="A179">
            <v>44713</v>
          </cell>
          <cell r="B179">
            <v>549478.24957048055</v>
          </cell>
          <cell r="C179">
            <v>181279.60952352168</v>
          </cell>
          <cell r="K179">
            <v>730757.85909400228</v>
          </cell>
        </row>
        <row r="180">
          <cell r="A180">
            <v>45078</v>
          </cell>
          <cell r="B180">
            <v>560242.20201049279</v>
          </cell>
          <cell r="C180">
            <v>185098.09486667154</v>
          </cell>
          <cell r="K180">
            <v>745340.29687716439</v>
          </cell>
        </row>
        <row r="181">
          <cell r="A181">
            <v>45444</v>
          </cell>
          <cell r="B181">
            <v>571219.44644496404</v>
          </cell>
          <cell r="C181">
            <v>189002.55117932096</v>
          </cell>
          <cell r="K181">
            <v>760221.99762428505</v>
          </cell>
        </row>
        <row r="182">
          <cell r="A182">
            <v>45809</v>
          </cell>
          <cell r="B182">
            <v>582414.23417513934</v>
          </cell>
          <cell r="C182">
            <v>192994.99248867633</v>
          </cell>
          <cell r="K182">
            <v>775409.22666381567</v>
          </cell>
        </row>
        <row r="183">
          <cell r="A183">
            <v>46174</v>
          </cell>
          <cell r="B183">
            <v>593830.9014891797</v>
          </cell>
          <cell r="C183">
            <v>197077.48104366398</v>
          </cell>
          <cell r="K183">
            <v>790908.38253284362</v>
          </cell>
        </row>
        <row r="184">
          <cell r="A184">
            <v>46539</v>
          </cell>
          <cell r="B184">
            <v>605473.87136363226</v>
          </cell>
          <cell r="C184">
            <v>201252.12848273691</v>
          </cell>
          <cell r="K184">
            <v>806725.99984636914</v>
          </cell>
        </row>
        <row r="185">
          <cell r="A185">
            <v>46905</v>
          </cell>
          <cell r="B185">
            <v>617347.65519899048</v>
          </cell>
          <cell r="C185">
            <v>205521.09703012774</v>
          </cell>
          <cell r="K185">
            <v>822868.75222911825</v>
          </cell>
        </row>
        <row r="186">
          <cell r="A186">
            <v>47270</v>
          </cell>
          <cell r="B186">
            <v>629456.85459002887</v>
          </cell>
          <cell r="C186">
            <v>209886.60072124406</v>
          </cell>
          <cell r="K186">
            <v>839343.45531127299</v>
          </cell>
        </row>
        <row r="187">
          <cell r="A187">
            <v>47635</v>
          </cell>
          <cell r="B187">
            <v>641806.163131607</v>
          </cell>
          <cell r="C187">
            <v>214350.90665791524</v>
          </cell>
          <cell r="K187">
            <v>856157.06978952221</v>
          </cell>
        </row>
        <row r="188">
          <cell r="A188">
            <v>48000</v>
          </cell>
          <cell r="B188">
            <v>654400.36826065113</v>
          </cell>
          <cell r="C188">
            <v>218916.33629422332</v>
          </cell>
          <cell r="K188">
            <v>873316.70455487445</v>
          </cell>
        </row>
        <row r="189">
          <cell r="A189">
            <v>48366</v>
          </cell>
          <cell r="B189">
            <v>667244.35313504376</v>
          </cell>
          <cell r="C189">
            <v>223585.26675366249</v>
          </cell>
          <cell r="K189">
            <v>890829.61988870625</v>
          </cell>
        </row>
        <row r="190">
          <cell r="A190">
            <v>48731</v>
          </cell>
          <cell r="B190">
            <v>680343.09855015948</v>
          </cell>
          <cell r="C190">
            <v>228360.13217839424</v>
          </cell>
          <cell r="K190">
            <v>908703.23072855372</v>
          </cell>
        </row>
        <row r="191">
          <cell r="A191">
            <v>49096</v>
          </cell>
          <cell r="B191">
            <v>693701.68489379506</v>
          </cell>
          <cell r="C191">
            <v>233243.42511138215</v>
          </cell>
          <cell r="K191">
            <v>926945.11000517721</v>
          </cell>
        </row>
        <row r="192">
          <cell r="A192">
            <v>49461</v>
          </cell>
          <cell r="B192">
            <v>707325.29414027638</v>
          </cell>
          <cell r="C192">
            <v>238237.69791220946</v>
          </cell>
          <cell r="K192">
            <v>945562.99205248582</v>
          </cell>
        </row>
        <row r="193">
          <cell r="A193">
            <v>49827</v>
          </cell>
          <cell r="B193">
            <v>721219.21188451606</v>
          </cell>
          <cell r="C193">
            <v>243345.56420740229</v>
          </cell>
          <cell r="K193">
            <v>964564.77609191835</v>
          </cell>
        </row>
        <row r="194">
          <cell r="A194">
            <v>50192</v>
          </cell>
          <cell r="B194">
            <v>735388.82941682311</v>
          </cell>
          <cell r="C194">
            <v>248569.70037610221</v>
          </cell>
          <cell r="K194">
            <v>983958.52979292534</v>
          </cell>
        </row>
        <row r="195">
          <cell r="A195">
            <v>50557</v>
          </cell>
          <cell r="B195">
            <v>749839.64583929302</v>
          </cell>
          <cell r="C195">
            <v>253912.84707195175</v>
          </cell>
          <cell r="K195">
            <v>1003752.4929112447</v>
          </cell>
        </row>
        <row r="196">
          <cell r="A196">
            <v>50922</v>
          </cell>
          <cell r="B196">
            <v>764577.27022459451</v>
          </cell>
          <cell r="C196">
            <v>259377.8107820781</v>
          </cell>
          <cell r="K196">
            <v>1023955.0810066726</v>
          </cell>
        </row>
        <row r="197">
          <cell r="A197">
            <v>51288</v>
          </cell>
          <cell r="B197">
            <v>779607.42381801736</v>
          </cell>
          <cell r="C197">
            <v>264967.46542408073</v>
          </cell>
          <cell r="K197">
            <v>1044574.8892420981</v>
          </cell>
        </row>
        <row r="198">
          <cell r="A198">
            <v>51653</v>
          </cell>
          <cell r="B198">
            <v>794935.9422836398</v>
          </cell>
          <cell r="C198">
            <v>270684.75398195355</v>
          </cell>
          <cell r="K198">
            <v>1065620.6962655934</v>
          </cell>
        </row>
        <row r="199">
          <cell r="A199">
            <v>52018</v>
          </cell>
          <cell r="B199">
            <v>810568.77799550386</v>
          </cell>
          <cell r="C199">
            <v>276532.6901818912</v>
          </cell>
          <cell r="K199">
            <v>1087101.4681773949</v>
          </cell>
        </row>
        <row r="200">
          <cell r="A200">
            <v>52383</v>
          </cell>
          <cell r="B200">
            <v>826512.00237469934</v>
          </cell>
          <cell r="C200">
            <v>282514.36020895548</v>
          </cell>
          <cell r="K200">
            <v>1109026.3625836549</v>
          </cell>
        </row>
        <row r="201">
          <cell r="A201">
            <v>52749</v>
          </cell>
          <cell r="B201">
            <v>842771.80827327666</v>
          </cell>
          <cell r="C201">
            <v>288632.92446560028</v>
          </cell>
          <cell r="K201">
            <v>1131404.7327388769</v>
          </cell>
        </row>
        <row r="202">
          <cell r="A202">
            <v>53114</v>
          </cell>
          <cell r="B202">
            <v>859354.51240592333</v>
          </cell>
          <cell r="C202">
            <v>294891.61937307753</v>
          </cell>
          <cell r="K202">
            <v>1154246.1317790009</v>
          </cell>
        </row>
        <row r="203">
          <cell r="A203">
            <v>53479</v>
          </cell>
          <cell r="B203">
            <v>876266.55783037748</v>
          </cell>
          <cell r="C203">
            <v>301293.7592167742</v>
          </cell>
          <cell r="K203">
            <v>1177560.3170471517</v>
          </cell>
        </row>
        <row r="204">
          <cell r="A204">
            <v>53844</v>
          </cell>
          <cell r="B204">
            <v>893514.51647752582</v>
          </cell>
          <cell r="C204">
            <v>307842.73803655215</v>
          </cell>
          <cell r="K204">
            <v>1201357.2545140779</v>
          </cell>
        </row>
        <row r="205">
          <cell r="A205">
            <v>54210</v>
          </cell>
          <cell r="B205">
            <v>911105.09173221281</v>
          </cell>
          <cell r="C205">
            <v>314542.03156319162</v>
          </cell>
          <cell r="K205">
            <v>1225647.1232954045</v>
          </cell>
        </row>
        <row r="206">
          <cell r="A206">
            <v>54575</v>
          </cell>
          <cell r="B206">
            <v>929045.12106575863</v>
          </cell>
          <cell r="C206">
            <v>321395.19920206605</v>
          </cell>
          <cell r="K206">
            <v>1250440.3202678247</v>
          </cell>
        </row>
        <row r="207">
          <cell r="A207">
            <v>54940</v>
          </cell>
          <cell r="B207">
            <v>947341.57872122934</v>
          </cell>
          <cell r="C207">
            <v>328405.88606520137</v>
          </cell>
          <cell r="K207">
            <v>1275747.4647864308</v>
          </cell>
        </row>
        <row r="208">
          <cell r="A208">
            <v>55305</v>
          </cell>
          <cell r="B208">
            <v>966001.57845251251</v>
          </cell>
          <cell r="C208">
            <v>335577.82505290461</v>
          </cell>
          <cell r="K208">
            <v>1301579.4035054171</v>
          </cell>
        </row>
        <row r="209">
          <cell r="A209">
            <v>55671</v>
          </cell>
          <cell r="B209">
            <v>985032.37631828117</v>
          </cell>
          <cell r="C209">
            <v>342914.83898617217</v>
          </cell>
          <cell r="K209">
            <v>1327947.2153044534</v>
          </cell>
        </row>
        <row r="210">
          <cell r="A210">
            <v>56036</v>
          </cell>
          <cell r="B210">
            <v>1004441.3735319448</v>
          </cell>
          <cell r="C210">
            <v>350420.84279111883</v>
          </cell>
          <cell r="K210">
            <v>1354862.2163230637</v>
          </cell>
        </row>
        <row r="211">
          <cell r="A211">
            <v>56401</v>
          </cell>
          <cell r="B211">
            <v>1024236.1193687074</v>
          </cell>
          <cell r="C211">
            <v>358099.84573670151</v>
          </cell>
          <cell r="K211">
            <v>1382335.9651054088</v>
          </cell>
        </row>
        <row r="212">
          <cell r="A212">
            <v>56766</v>
          </cell>
          <cell r="B212">
            <v>1044424.3141308822</v>
          </cell>
          <cell r="C212">
            <v>365955.95372703805</v>
          </cell>
          <cell r="K212">
            <v>1410380.2678579201</v>
          </cell>
        </row>
        <row r="213">
          <cell r="A213">
            <v>57132</v>
          </cell>
          <cell r="B213">
            <v>1065013.8121726217</v>
          </cell>
          <cell r="C213">
            <v>373993.37164965871</v>
          </cell>
          <cell r="K213">
            <v>1439007.1838222805</v>
          </cell>
        </row>
        <row r="214">
          <cell r="A214">
            <v>57497</v>
          </cell>
          <cell r="B214">
            <v>1086012.6249852665</v>
          </cell>
          <cell r="C214">
            <v>382216.4057810551</v>
          </cell>
          <cell r="K214">
            <v>1468229.0307663216</v>
          </cell>
        </row>
        <row r="215">
          <cell r="A215">
            <v>57862</v>
          </cell>
          <cell r="B215">
            <v>1107428.9243445171</v>
          </cell>
          <cell r="C215">
            <v>390629.4662509294</v>
          </cell>
          <cell r="K215">
            <v>1498058.3905954463</v>
          </cell>
        </row>
        <row r="216">
          <cell r="A216">
            <v>58227</v>
          </cell>
          <cell r="B216">
            <v>1129271.0455206742</v>
          </cell>
          <cell r="C216">
            <v>399237.06956657936</v>
          </cell>
          <cell r="K216">
            <v>1528508.1150872535</v>
          </cell>
        </row>
        <row r="217">
          <cell r="A217">
            <v>58593</v>
          </cell>
          <cell r="B217">
            <v>1151547.4905532077</v>
          </cell>
          <cell r="C217">
            <v>408043.84119888803</v>
          </cell>
          <cell r="K217">
            <v>1559591.3317520958</v>
          </cell>
        </row>
        <row r="218">
          <cell r="A218">
            <v>58958</v>
          </cell>
          <cell r="B218">
            <v>1174266.9315909473</v>
          </cell>
          <cell r="C218">
            <v>417054.51823142561</v>
          </cell>
          <cell r="K218">
            <v>1591321.449822373</v>
          </cell>
        </row>
        <row r="219">
          <cell r="A219">
            <v>59323</v>
          </cell>
          <cell r="B219">
            <v>1197438.2142992057</v>
          </cell>
          <cell r="C219">
            <v>426273.95207420771</v>
          </cell>
          <cell r="K219">
            <v>1623712.1663734135</v>
          </cell>
        </row>
        <row r="220">
          <cell r="A220">
            <v>59688</v>
          </cell>
          <cell r="B220">
            <v>1221070.3613351872</v>
          </cell>
          <cell r="C220">
            <v>435707.11124368827</v>
          </cell>
          <cell r="K220">
            <v>1656777.4725788755</v>
          </cell>
        </row>
        <row r="221">
          <cell r="A221">
            <v>60054</v>
          </cell>
          <cell r="B221">
            <v>1245172.5758930284</v>
          </cell>
          <cell r="C221">
            <v>445359.08421061025</v>
          </cell>
          <cell r="K221">
            <v>1690531.6601036387</v>
          </cell>
        </row>
        <row r="222">
          <cell r="A222">
            <v>60419</v>
          </cell>
          <cell r="B222">
            <v>1269754.2453198924</v>
          </cell>
          <cell r="C222">
            <v>455235.08231737115</v>
          </cell>
          <cell r="K222">
            <v>1724989.3276372636</v>
          </cell>
        </row>
      </sheetData>
      <sheetData sheetId="30" refreshError="1"/>
      <sheetData sheetId="31">
        <row r="8">
          <cell r="B8" t="str">
            <v>New Motor Vehicles</v>
          </cell>
          <cell r="D8" t="str">
            <v>Transport Equipment, NEI</v>
          </cell>
          <cell r="I8" t="str">
            <v>Second Hand Motor Veh.</v>
          </cell>
        </row>
        <row r="9">
          <cell r="A9">
            <v>38534</v>
          </cell>
        </row>
        <row r="10">
          <cell r="A10">
            <v>38565</v>
          </cell>
        </row>
        <row r="11">
          <cell r="A11">
            <v>38596</v>
          </cell>
        </row>
        <row r="12">
          <cell r="A12">
            <v>38626</v>
          </cell>
        </row>
        <row r="13">
          <cell r="A13">
            <v>38657</v>
          </cell>
        </row>
        <row r="14">
          <cell r="A14">
            <v>38687</v>
          </cell>
        </row>
        <row r="15">
          <cell r="A15">
            <v>38718</v>
          </cell>
        </row>
        <row r="16">
          <cell r="A16">
            <v>38749</v>
          </cell>
        </row>
        <row r="17">
          <cell r="A17">
            <v>38777</v>
          </cell>
        </row>
        <row r="18">
          <cell r="A18">
            <v>38808</v>
          </cell>
        </row>
        <row r="19">
          <cell r="A19">
            <v>38838</v>
          </cell>
        </row>
        <row r="20">
          <cell r="A20">
            <v>38869</v>
          </cell>
          <cell r="B20">
            <v>1395069.5789999999</v>
          </cell>
          <cell r="D20">
            <v>191036.41199999998</v>
          </cell>
          <cell r="I20">
            <v>70344.281999999992</v>
          </cell>
        </row>
        <row r="21">
          <cell r="A21">
            <v>38899</v>
          </cell>
          <cell r="B21">
            <v>1379832.5149999999</v>
          </cell>
          <cell r="D21">
            <v>196456.31299999997</v>
          </cell>
          <cell r="I21">
            <v>76268.131999999998</v>
          </cell>
        </row>
        <row r="22">
          <cell r="A22">
            <v>38930</v>
          </cell>
          <cell r="B22">
            <v>1436850.4719999998</v>
          </cell>
          <cell r="D22">
            <v>200591.02999999997</v>
          </cell>
          <cell r="I22">
            <v>77656.790000000008</v>
          </cell>
        </row>
        <row r="23">
          <cell r="A23">
            <v>38961</v>
          </cell>
          <cell r="B23">
            <v>1437895.1229999999</v>
          </cell>
          <cell r="D23">
            <v>202537.85900000003</v>
          </cell>
          <cell r="I23">
            <v>80000.131999999998</v>
          </cell>
        </row>
        <row r="24">
          <cell r="A24">
            <v>38991</v>
          </cell>
          <cell r="B24">
            <v>1417588.2419999999</v>
          </cell>
          <cell r="D24">
            <v>205847.76799999998</v>
          </cell>
          <cell r="I24">
            <v>85039.115999999995</v>
          </cell>
        </row>
        <row r="25">
          <cell r="A25">
            <v>39022</v>
          </cell>
          <cell r="B25">
            <v>1450264.98</v>
          </cell>
          <cell r="D25">
            <v>209190.62599999999</v>
          </cell>
          <cell r="I25">
            <v>86348.619000000006</v>
          </cell>
        </row>
        <row r="26">
          <cell r="A26">
            <v>39052</v>
          </cell>
          <cell r="B26">
            <v>1424093.395</v>
          </cell>
          <cell r="D26">
            <v>206900.68400000001</v>
          </cell>
          <cell r="I26">
            <v>91783.921000000017</v>
          </cell>
        </row>
        <row r="27">
          <cell r="A27">
            <v>39083</v>
          </cell>
          <cell r="B27">
            <v>1432603.2590000001</v>
          </cell>
          <cell r="D27">
            <v>212175.60699999999</v>
          </cell>
          <cell r="I27">
            <v>93186.354000000021</v>
          </cell>
        </row>
        <row r="28">
          <cell r="A28">
            <v>39114</v>
          </cell>
          <cell r="B28">
            <v>1430896.736</v>
          </cell>
          <cell r="D28">
            <v>216253.326</v>
          </cell>
          <cell r="I28">
            <v>94626.524999999994</v>
          </cell>
        </row>
        <row r="29">
          <cell r="A29">
            <v>39142</v>
          </cell>
          <cell r="B29">
            <v>1440408.2580000001</v>
          </cell>
          <cell r="D29">
            <v>219794.92199999999</v>
          </cell>
          <cell r="I29">
            <v>95386.92</v>
          </cell>
        </row>
        <row r="30">
          <cell r="A30">
            <v>39173</v>
          </cell>
          <cell r="B30">
            <v>1407604.4240000001</v>
          </cell>
          <cell r="D30">
            <v>214368.82</v>
          </cell>
          <cell r="I30">
            <v>94909.890999999989</v>
          </cell>
        </row>
        <row r="31">
          <cell r="A31">
            <v>39203</v>
          </cell>
          <cell r="B31">
            <v>1430018.3370000001</v>
          </cell>
          <cell r="D31">
            <v>213564.087</v>
          </cell>
          <cell r="I31">
            <v>96511.126000000004</v>
          </cell>
        </row>
        <row r="32">
          <cell r="A32">
            <v>39234</v>
          </cell>
          <cell r="B32">
            <v>1514064.882</v>
          </cell>
          <cell r="D32">
            <v>221467.8</v>
          </cell>
          <cell r="I32">
            <v>94439.217000000004</v>
          </cell>
        </row>
        <row r="33">
          <cell r="A33">
            <v>39264</v>
          </cell>
          <cell r="B33">
            <v>1589506.8370000001</v>
          </cell>
          <cell r="D33">
            <v>218748.62000000002</v>
          </cell>
          <cell r="I33">
            <v>87972.834000000017</v>
          </cell>
        </row>
        <row r="34">
          <cell r="A34">
            <v>39295</v>
          </cell>
          <cell r="B34">
            <v>1592682.861</v>
          </cell>
          <cell r="D34">
            <v>223522.87699999998</v>
          </cell>
          <cell r="I34">
            <v>89958.65300000002</v>
          </cell>
        </row>
        <row r="35">
          <cell r="A35">
            <v>39326</v>
          </cell>
          <cell r="B35">
            <v>1609370.8219999999</v>
          </cell>
          <cell r="D35">
            <v>223364.14199999999</v>
          </cell>
          <cell r="I35">
            <v>88158.967000000004</v>
          </cell>
        </row>
        <row r="36">
          <cell r="A36">
            <v>39356</v>
          </cell>
          <cell r="B36">
            <v>1660093.4109999998</v>
          </cell>
          <cell r="D36">
            <v>226224.96000000002</v>
          </cell>
          <cell r="I36">
            <v>85521.811999999991</v>
          </cell>
        </row>
        <row r="37">
          <cell r="A37">
            <v>39387</v>
          </cell>
          <cell r="B37">
            <v>1650130.7289999998</v>
          </cell>
          <cell r="D37">
            <v>228188.85899999997</v>
          </cell>
          <cell r="I37">
            <v>86891.948999999993</v>
          </cell>
        </row>
        <row r="38">
          <cell r="A38">
            <v>39417</v>
          </cell>
          <cell r="B38">
            <v>1688967.5749999997</v>
          </cell>
          <cell r="D38">
            <v>234615.647</v>
          </cell>
          <cell r="I38">
            <v>83337.554000000004</v>
          </cell>
        </row>
        <row r="39">
          <cell r="A39">
            <v>39448</v>
          </cell>
          <cell r="B39">
            <v>1696697.4220000003</v>
          </cell>
          <cell r="D39">
            <v>236464.82800000001</v>
          </cell>
          <cell r="I39">
            <v>82168.082000000009</v>
          </cell>
        </row>
        <row r="40">
          <cell r="A40">
            <v>39479</v>
          </cell>
          <cell r="B40">
            <v>1709962.973</v>
          </cell>
          <cell r="D40">
            <v>242445.18400000001</v>
          </cell>
          <cell r="I40">
            <v>81599.365000000005</v>
          </cell>
        </row>
        <row r="41">
          <cell r="A41">
            <v>39508</v>
          </cell>
          <cell r="B41">
            <v>1685782.4879999999</v>
          </cell>
          <cell r="D41">
            <v>244168.60700000002</v>
          </cell>
          <cell r="I41">
            <v>80973.142000000007</v>
          </cell>
        </row>
        <row r="42">
          <cell r="A42">
            <v>39539</v>
          </cell>
          <cell r="B42">
            <v>1728325.3529999999</v>
          </cell>
          <cell r="D42">
            <v>249301.31200000001</v>
          </cell>
          <cell r="I42">
            <v>82553.965999999986</v>
          </cell>
        </row>
        <row r="43">
          <cell r="A43">
            <v>39569</v>
          </cell>
          <cell r="B43">
            <v>1732742.2849999999</v>
          </cell>
          <cell r="D43">
            <v>258201.26800000001</v>
          </cell>
          <cell r="I43">
            <v>82658.793999999994</v>
          </cell>
        </row>
        <row r="44">
          <cell r="A44">
            <v>39600</v>
          </cell>
          <cell r="B44">
            <v>1734946.345</v>
          </cell>
          <cell r="D44">
            <v>260055.55299999999</v>
          </cell>
          <cell r="I44">
            <v>84154.580999999991</v>
          </cell>
        </row>
        <row r="45">
          <cell r="A45">
            <v>39630</v>
          </cell>
          <cell r="B45">
            <v>1754442.4159999997</v>
          </cell>
          <cell r="D45">
            <v>268631.91399999999</v>
          </cell>
          <cell r="I45">
            <v>84986.024999999994</v>
          </cell>
        </row>
        <row r="46">
          <cell r="A46">
            <v>39661</v>
          </cell>
          <cell r="B46">
            <v>1717704.9119999998</v>
          </cell>
          <cell r="D46">
            <v>268902.16199999995</v>
          </cell>
          <cell r="I46">
            <v>82048.638000000021</v>
          </cell>
        </row>
        <row r="47">
          <cell r="A47">
            <v>39692</v>
          </cell>
          <cell r="B47">
            <v>1711687.2279999999</v>
          </cell>
          <cell r="D47">
            <v>267739.35599999997</v>
          </cell>
          <cell r="I47">
            <v>84133.842999999993</v>
          </cell>
        </row>
        <row r="48">
          <cell r="A48">
            <v>39722</v>
          </cell>
          <cell r="B48">
            <v>1682732.5660000001</v>
          </cell>
          <cell r="D48">
            <v>268379.24</v>
          </cell>
          <cell r="I48">
            <v>84814.462999999989</v>
          </cell>
        </row>
        <row r="49">
          <cell r="A49">
            <v>39753</v>
          </cell>
          <cell r="B49">
            <v>1657162.3180000002</v>
          </cell>
          <cell r="D49">
            <v>273764.83500000002</v>
          </cell>
          <cell r="I49">
            <v>83597.125</v>
          </cell>
        </row>
        <row r="50">
          <cell r="A50">
            <v>39783</v>
          </cell>
          <cell r="B50">
            <v>1642945.3030000001</v>
          </cell>
          <cell r="D50">
            <v>268953.46799999999</v>
          </cell>
          <cell r="I50">
            <v>83533.7</v>
          </cell>
        </row>
        <row r="51">
          <cell r="A51">
            <v>39814</v>
          </cell>
          <cell r="B51">
            <v>1630701.0450000002</v>
          </cell>
          <cell r="D51">
            <v>267785.73300000001</v>
          </cell>
          <cell r="I51">
            <v>84509.881000000008</v>
          </cell>
        </row>
        <row r="52">
          <cell r="A52">
            <v>39845</v>
          </cell>
          <cell r="B52">
            <v>1582782.2600000002</v>
          </cell>
          <cell r="D52">
            <v>263539.96199999994</v>
          </cell>
          <cell r="I52">
            <v>84651.945000000007</v>
          </cell>
        </row>
        <row r="53">
          <cell r="A53">
            <v>39873</v>
          </cell>
          <cell r="B53">
            <v>1539405.0920000002</v>
          </cell>
          <cell r="D53">
            <v>257372.36399999997</v>
          </cell>
          <cell r="I53">
            <v>84882.664000000004</v>
          </cell>
        </row>
        <row r="54">
          <cell r="A54">
            <v>39904</v>
          </cell>
          <cell r="B54">
            <v>1455573.0589999999</v>
          </cell>
          <cell r="D54">
            <v>250729.15999999997</v>
          </cell>
          <cell r="I54">
            <v>82632.693000000014</v>
          </cell>
        </row>
        <row r="55">
          <cell r="A55">
            <v>39934</v>
          </cell>
          <cell r="B55">
            <v>1336011.7540000002</v>
          </cell>
          <cell r="D55">
            <v>237169.43400000001</v>
          </cell>
          <cell r="I55">
            <v>81836.130000000019</v>
          </cell>
        </row>
        <row r="56">
          <cell r="A56">
            <v>39965</v>
          </cell>
          <cell r="B56">
            <v>1274208.2959999999</v>
          </cell>
          <cell r="D56">
            <v>229980.91100000002</v>
          </cell>
          <cell r="I56">
            <v>80969.528000000006</v>
          </cell>
        </row>
        <row r="57">
          <cell r="A57">
            <v>39995</v>
          </cell>
          <cell r="B57">
            <v>1207266.0600000003</v>
          </cell>
          <cell r="D57">
            <v>222485.66899999999</v>
          </cell>
          <cell r="I57">
            <v>79764.972999999998</v>
          </cell>
        </row>
        <row r="58">
          <cell r="A58">
            <v>40026</v>
          </cell>
          <cell r="B58">
            <v>1151439.3050000002</v>
          </cell>
          <cell r="D58">
            <v>216776.67300000001</v>
          </cell>
          <cell r="I58">
            <v>79073.781999999992</v>
          </cell>
        </row>
        <row r="59">
          <cell r="A59">
            <v>40057</v>
          </cell>
          <cell r="B59">
            <v>1107724.676</v>
          </cell>
          <cell r="D59">
            <v>215945.11499999999</v>
          </cell>
          <cell r="I59">
            <v>77715.447</v>
          </cell>
        </row>
        <row r="60">
          <cell r="A60">
            <v>40087</v>
          </cell>
          <cell r="B60">
            <v>1094787.199</v>
          </cell>
          <cell r="D60">
            <v>211397.69399999996</v>
          </cell>
          <cell r="I60">
            <v>78428.381000000008</v>
          </cell>
        </row>
        <row r="61">
          <cell r="A61">
            <v>40118</v>
          </cell>
          <cell r="B61">
            <v>1091465.0220000001</v>
          </cell>
          <cell r="D61">
            <v>203964.00999999998</v>
          </cell>
          <cell r="I61">
            <v>78866.545000000013</v>
          </cell>
        </row>
        <row r="62">
          <cell r="A62">
            <v>40148</v>
          </cell>
          <cell r="B62">
            <v>1092149.3359999999</v>
          </cell>
          <cell r="D62">
            <v>206785.96100000001</v>
          </cell>
          <cell r="I62">
            <v>81085.041000000027</v>
          </cell>
        </row>
        <row r="63">
          <cell r="A63">
            <v>40179</v>
          </cell>
          <cell r="B63">
            <v>1082504.946</v>
          </cell>
          <cell r="D63">
            <v>209937.77899999998</v>
          </cell>
          <cell r="I63">
            <v>79687.352000000014</v>
          </cell>
        </row>
        <row r="64">
          <cell r="A64">
            <v>40210</v>
          </cell>
          <cell r="B64">
            <v>1116075.406</v>
          </cell>
          <cell r="D64">
            <v>209602.91299999997</v>
          </cell>
          <cell r="I64">
            <v>78266.878000000012</v>
          </cell>
        </row>
        <row r="65">
          <cell r="A65">
            <v>40238</v>
          </cell>
          <cell r="B65">
            <v>1154685.5690000001</v>
          </cell>
          <cell r="D65">
            <v>210412.10500000001</v>
          </cell>
          <cell r="I65">
            <v>76276.706000000006</v>
          </cell>
        </row>
        <row r="66">
          <cell r="A66">
            <v>40269</v>
          </cell>
          <cell r="B66">
            <v>1226683.7520000001</v>
          </cell>
          <cell r="D66">
            <v>216592.74</v>
          </cell>
          <cell r="I66">
            <v>76108.881999999983</v>
          </cell>
        </row>
        <row r="67">
          <cell r="A67">
            <v>40299</v>
          </cell>
          <cell r="B67">
            <v>1327122.7749999999</v>
          </cell>
          <cell r="D67">
            <v>219575.10699999999</v>
          </cell>
          <cell r="I67">
            <v>74407.423999999999</v>
          </cell>
        </row>
        <row r="68">
          <cell r="A68">
            <v>40330</v>
          </cell>
          <cell r="B68">
            <v>1372749.7980000002</v>
          </cell>
          <cell r="D68">
            <v>225793.71299999999</v>
          </cell>
          <cell r="I68">
            <v>74878.070999999996</v>
          </cell>
        </row>
        <row r="69">
          <cell r="A69">
            <v>40360</v>
          </cell>
          <cell r="B69">
            <v>1372384.4380000001</v>
          </cell>
          <cell r="D69">
            <v>225516.53</v>
          </cell>
          <cell r="I69">
            <v>75404.240000000005</v>
          </cell>
        </row>
        <row r="70">
          <cell r="A70">
            <v>40391</v>
          </cell>
          <cell r="B70">
            <v>1392421.7119999998</v>
          </cell>
          <cell r="D70">
            <v>229816.74000000002</v>
          </cell>
          <cell r="I70">
            <v>76804.657999999996</v>
          </cell>
        </row>
        <row r="71">
          <cell r="A71">
            <v>40422</v>
          </cell>
          <cell r="B71">
            <v>1404927.152</v>
          </cell>
          <cell r="D71">
            <v>234651.23800000001</v>
          </cell>
          <cell r="I71">
            <v>75070.646999999997</v>
          </cell>
        </row>
        <row r="72">
          <cell r="A72">
            <v>40452</v>
          </cell>
          <cell r="B72">
            <v>1404600.9900000002</v>
          </cell>
          <cell r="D72">
            <v>248473.58800000002</v>
          </cell>
          <cell r="I72">
            <v>74127.88900000001</v>
          </cell>
        </row>
        <row r="73">
          <cell r="A73">
            <v>40483</v>
          </cell>
          <cell r="B73">
            <v>1402559.858</v>
          </cell>
          <cell r="D73">
            <v>249592.40400000004</v>
          </cell>
          <cell r="I73">
            <v>71999.075999999986</v>
          </cell>
        </row>
        <row r="74">
          <cell r="A74">
            <v>40513</v>
          </cell>
          <cell r="B74">
            <v>1396611.936</v>
          </cell>
          <cell r="D74">
            <v>244698.14199999999</v>
          </cell>
          <cell r="I74">
            <v>68367.805999999982</v>
          </cell>
        </row>
        <row r="75">
          <cell r="A75">
            <v>40544</v>
          </cell>
          <cell r="B75">
            <v>1401882.6450000003</v>
          </cell>
          <cell r="D75">
            <v>239185.777</v>
          </cell>
          <cell r="I75">
            <v>65846.816999999995</v>
          </cell>
        </row>
        <row r="76">
          <cell r="A76">
            <v>40575</v>
          </cell>
          <cell r="B76">
            <v>1367004.4740000002</v>
          </cell>
          <cell r="D76">
            <v>254863.13499999998</v>
          </cell>
          <cell r="I76">
            <v>65308.098000000005</v>
          </cell>
        </row>
        <row r="77">
          <cell r="A77">
            <v>40603</v>
          </cell>
          <cell r="B77">
            <v>1360146.0079999999</v>
          </cell>
          <cell r="D77">
            <v>263593.42800000001</v>
          </cell>
          <cell r="I77">
            <v>66720.467000000004</v>
          </cell>
        </row>
        <row r="78">
          <cell r="A78">
            <v>40634</v>
          </cell>
          <cell r="B78">
            <v>1309406.8430000001</v>
          </cell>
          <cell r="D78">
            <v>261711.125</v>
          </cell>
          <cell r="I78">
            <v>67072.22</v>
          </cell>
        </row>
        <row r="79">
          <cell r="A79">
            <v>40664</v>
          </cell>
          <cell r="B79">
            <v>1230981.1030000001</v>
          </cell>
          <cell r="D79">
            <v>261356.90299999999</v>
          </cell>
          <cell r="I79">
            <v>67932.184000000008</v>
          </cell>
        </row>
        <row r="80">
          <cell r="A80">
            <v>40695</v>
          </cell>
          <cell r="B80">
            <v>1205073.4610000004</v>
          </cell>
          <cell r="D80">
            <v>262036.342</v>
          </cell>
          <cell r="I80">
            <v>67992.129000000001</v>
          </cell>
        </row>
        <row r="81">
          <cell r="A81">
            <v>40725</v>
          </cell>
          <cell r="B81">
            <v>1210647.8030000003</v>
          </cell>
          <cell r="D81">
            <v>262513.44</v>
          </cell>
          <cell r="I81">
            <v>68379.411000000007</v>
          </cell>
        </row>
        <row r="82">
          <cell r="A82">
            <v>40756</v>
          </cell>
          <cell r="B82">
            <v>1204005.0590000001</v>
          </cell>
          <cell r="D82">
            <v>258130.57199999996</v>
          </cell>
          <cell r="I82">
            <v>69842.26999999999</v>
          </cell>
        </row>
        <row r="83">
          <cell r="A83">
            <v>40787</v>
          </cell>
          <cell r="B83">
            <v>1177649.9870000002</v>
          </cell>
          <cell r="D83">
            <v>254887.09899999999</v>
          </cell>
          <cell r="I83">
            <v>72659.154999999999</v>
          </cell>
        </row>
        <row r="84">
          <cell r="A84">
            <v>40817</v>
          </cell>
          <cell r="B84">
            <v>1084620.939</v>
          </cell>
          <cell r="D84">
            <v>244454.08599999995</v>
          </cell>
          <cell r="I84">
            <v>72103.761999999988</v>
          </cell>
        </row>
        <row r="85">
          <cell r="A85">
            <v>40848</v>
          </cell>
          <cell r="B85">
            <v>1040019.8309999999</v>
          </cell>
          <cell r="D85">
            <v>244263.66899999997</v>
          </cell>
          <cell r="I85">
            <v>75771.593999999983</v>
          </cell>
        </row>
        <row r="86">
          <cell r="A86">
            <v>40878</v>
          </cell>
          <cell r="B86">
            <v>1020910.5689999999</v>
          </cell>
          <cell r="D86">
            <v>243463.03399999996</v>
          </cell>
          <cell r="I86">
            <v>78112.455999999991</v>
          </cell>
        </row>
        <row r="87">
          <cell r="A87">
            <v>40909</v>
          </cell>
          <cell r="B87">
            <v>1005916.2590000001</v>
          </cell>
          <cell r="D87">
            <v>246878.96999999994</v>
          </cell>
          <cell r="I87">
            <v>80376.722999999984</v>
          </cell>
        </row>
        <row r="88">
          <cell r="A88">
            <v>40940</v>
          </cell>
          <cell r="B88">
            <v>1029295.6010000001</v>
          </cell>
          <cell r="D88">
            <v>236079.56199999995</v>
          </cell>
          <cell r="I88">
            <v>81522.561999999991</v>
          </cell>
        </row>
        <row r="89">
          <cell r="A89">
            <v>40969</v>
          </cell>
          <cell r="B89">
            <v>1044170.974</v>
          </cell>
          <cell r="D89">
            <v>239097.17799999996</v>
          </cell>
          <cell r="I89">
            <v>82867.247999999992</v>
          </cell>
        </row>
        <row r="90">
          <cell r="A90">
            <v>41000</v>
          </cell>
          <cell r="B90">
            <v>1036525.569</v>
          </cell>
          <cell r="D90">
            <v>245582.215</v>
          </cell>
          <cell r="I90">
            <v>81788.759999999995</v>
          </cell>
        </row>
        <row r="91">
          <cell r="A91">
            <v>41030</v>
          </cell>
          <cell r="B91">
            <v>1085274.909</v>
          </cell>
          <cell r="D91">
            <v>257986.913</v>
          </cell>
          <cell r="I91">
            <v>83593.20199999999</v>
          </cell>
        </row>
        <row r="92">
          <cell r="A92">
            <v>41061</v>
          </cell>
          <cell r="B92">
            <v>1085470.085</v>
          </cell>
          <cell r="D92">
            <v>261827.864</v>
          </cell>
          <cell r="I92">
            <v>84631.774000000005</v>
          </cell>
        </row>
        <row r="93">
          <cell r="A93">
            <v>41091</v>
          </cell>
          <cell r="B93">
            <v>1091635.3979999998</v>
          </cell>
          <cell r="D93">
            <v>259787.23900000003</v>
          </cell>
          <cell r="I93">
            <v>87009.686000000002</v>
          </cell>
        </row>
        <row r="94">
          <cell r="A94">
            <v>41122</v>
          </cell>
          <cell r="B94">
            <v>1134690.784</v>
          </cell>
          <cell r="D94">
            <v>272965.326</v>
          </cell>
          <cell r="I94">
            <v>88496.932000000001</v>
          </cell>
        </row>
        <row r="95">
          <cell r="A95">
            <v>41153</v>
          </cell>
          <cell r="B95">
            <v>1155765.7769999998</v>
          </cell>
          <cell r="D95">
            <v>271580.22700000001</v>
          </cell>
          <cell r="I95">
            <v>85113.82</v>
          </cell>
        </row>
        <row r="96">
          <cell r="A96">
            <v>41183</v>
          </cell>
          <cell r="B96">
            <v>1206640.2209999999</v>
          </cell>
          <cell r="D96">
            <v>271083.29100000003</v>
          </cell>
          <cell r="I96">
            <v>83864.059000000008</v>
          </cell>
        </row>
        <row r="97">
          <cell r="A97">
            <v>41214</v>
          </cell>
          <cell r="B97">
            <v>1233629.7949999999</v>
          </cell>
          <cell r="D97">
            <v>276342.91899999999</v>
          </cell>
          <cell r="I97">
            <v>82489.579000000012</v>
          </cell>
        </row>
        <row r="98">
          <cell r="A98">
            <v>41244</v>
          </cell>
          <cell r="B98">
            <v>1217694.6389999997</v>
          </cell>
          <cell r="D98">
            <v>278576.402</v>
          </cell>
          <cell r="I98">
            <v>82740.377999999982</v>
          </cell>
        </row>
        <row r="99">
          <cell r="A99">
            <v>41275</v>
          </cell>
          <cell r="B99">
            <v>1200998.7149999999</v>
          </cell>
          <cell r="D99">
            <v>270428.61799999996</v>
          </cell>
          <cell r="I99">
            <v>83095.409999999989</v>
          </cell>
        </row>
        <row r="100">
          <cell r="A100">
            <v>41306</v>
          </cell>
          <cell r="B100">
            <v>1182485.45</v>
          </cell>
          <cell r="D100">
            <v>273822.73</v>
          </cell>
          <cell r="I100">
            <v>84357.277999999991</v>
          </cell>
        </row>
        <row r="101">
          <cell r="A101">
            <v>41334</v>
          </cell>
          <cell r="B101">
            <v>1175815.67</v>
          </cell>
          <cell r="D101">
            <v>270784.25999999995</v>
          </cell>
          <cell r="I101">
            <v>83054.667999999991</v>
          </cell>
        </row>
        <row r="102">
          <cell r="A102">
            <v>41365</v>
          </cell>
          <cell r="B102">
            <v>1163103.6509999998</v>
          </cell>
          <cell r="D102">
            <v>265740.027</v>
          </cell>
          <cell r="I102">
            <v>86446.205000000016</v>
          </cell>
        </row>
        <row r="103">
          <cell r="A103">
            <v>41395</v>
          </cell>
          <cell r="B103">
            <v>1163923.5349999999</v>
          </cell>
          <cell r="D103">
            <v>260619.84</v>
          </cell>
          <cell r="I103">
            <v>88084.006000000008</v>
          </cell>
        </row>
        <row r="104">
          <cell r="A104">
            <v>41426</v>
          </cell>
          <cell r="B104">
            <v>1158926.2650000001</v>
          </cell>
          <cell r="D104">
            <v>259197.90999999997</v>
          </cell>
          <cell r="I104">
            <v>88777.77</v>
          </cell>
        </row>
        <row r="105">
          <cell r="A105">
            <v>41456</v>
          </cell>
          <cell r="B105">
            <v>1150373.6810000001</v>
          </cell>
          <cell r="D105">
            <v>259492.61299999998</v>
          </cell>
          <cell r="I105">
            <v>89358.675999999992</v>
          </cell>
        </row>
        <row r="106">
          <cell r="A106">
            <v>41487</v>
          </cell>
          <cell r="B106">
            <v>1153223.429</v>
          </cell>
          <cell r="D106">
            <v>251456.26599999997</v>
          </cell>
          <cell r="I106">
            <v>88190.190999999992</v>
          </cell>
        </row>
        <row r="107">
          <cell r="A107">
            <v>41518</v>
          </cell>
          <cell r="B107">
            <v>1162831.844</v>
          </cell>
          <cell r="D107">
            <v>250859.34599999999</v>
          </cell>
          <cell r="I107">
            <v>91973.462</v>
          </cell>
        </row>
        <row r="108">
          <cell r="A108">
            <v>41548</v>
          </cell>
          <cell r="B108">
            <v>1201232.1140000001</v>
          </cell>
          <cell r="D108">
            <v>254856.88</v>
          </cell>
          <cell r="I108">
            <v>97879.168999999994</v>
          </cell>
        </row>
        <row r="109">
          <cell r="A109">
            <v>41579</v>
          </cell>
          <cell r="B109">
            <v>1199642.8420000002</v>
          </cell>
          <cell r="D109">
            <v>252092.33299999996</v>
          </cell>
          <cell r="I109">
            <v>101323.209</v>
          </cell>
        </row>
        <row r="110">
          <cell r="A110">
            <v>41609</v>
          </cell>
          <cell r="B110">
            <v>1183601.8470000001</v>
          </cell>
          <cell r="D110">
            <v>250200.88199999995</v>
          </cell>
          <cell r="I110">
            <v>103647.88500000001</v>
          </cell>
        </row>
        <row r="111">
          <cell r="A111">
            <v>41640</v>
          </cell>
          <cell r="B111">
            <v>1209367.2849999999</v>
          </cell>
          <cell r="D111">
            <v>254381.19199999995</v>
          </cell>
          <cell r="I111">
            <v>106027.47500000001</v>
          </cell>
        </row>
        <row r="112">
          <cell r="A112">
            <v>41671</v>
          </cell>
          <cell r="B112">
            <v>1182987.746</v>
          </cell>
          <cell r="D112">
            <v>247247.59099999996</v>
          </cell>
          <cell r="I112">
            <v>109318.49</v>
          </cell>
        </row>
        <row r="113">
          <cell r="A113">
            <v>41699</v>
          </cell>
          <cell r="B113">
            <v>1148010.574</v>
          </cell>
          <cell r="D113">
            <v>243509.171</v>
          </cell>
          <cell r="I113">
            <v>112578.785</v>
          </cell>
        </row>
        <row r="114">
          <cell r="A114">
            <v>41730</v>
          </cell>
          <cell r="B114">
            <v>1129245.18</v>
          </cell>
          <cell r="D114">
            <v>242820.538</v>
          </cell>
          <cell r="I114">
            <v>114551.742</v>
          </cell>
        </row>
        <row r="115">
          <cell r="A115">
            <v>41760</v>
          </cell>
          <cell r="B115">
            <v>1129677.676</v>
          </cell>
          <cell r="D115">
            <v>239554.55899999998</v>
          </cell>
          <cell r="I115">
            <v>114576.46399999999</v>
          </cell>
        </row>
        <row r="116">
          <cell r="A116">
            <v>41791</v>
          </cell>
          <cell r="B116">
            <v>1126653.2589999998</v>
          </cell>
          <cell r="D116">
            <v>236077.777</v>
          </cell>
          <cell r="I116">
            <v>117352.636</v>
          </cell>
        </row>
        <row r="117">
          <cell r="A117">
            <v>41821</v>
          </cell>
          <cell r="B117">
            <v>1113433.8149999999</v>
          </cell>
          <cell r="D117">
            <v>237454.07500000001</v>
          </cell>
          <cell r="I117">
            <v>117983.818</v>
          </cell>
        </row>
        <row r="118">
          <cell r="A118">
            <v>41852</v>
          </cell>
          <cell r="B118">
            <v>1087813.138</v>
          </cell>
          <cell r="D118">
            <v>246452.39800000002</v>
          </cell>
          <cell r="I118">
            <v>120758.474</v>
          </cell>
        </row>
        <row r="119">
          <cell r="A119">
            <v>41883</v>
          </cell>
          <cell r="B119">
            <v>1073536.4990000001</v>
          </cell>
          <cell r="D119">
            <v>256419.97900000002</v>
          </cell>
          <cell r="I119">
            <v>123650.542</v>
          </cell>
        </row>
        <row r="120">
          <cell r="A120">
            <v>41913</v>
          </cell>
          <cell r="B120">
            <v>1050409.692</v>
          </cell>
          <cell r="D120">
            <v>254889.45700000002</v>
          </cell>
          <cell r="I120">
            <v>123348.557</v>
          </cell>
        </row>
        <row r="121">
          <cell r="A121">
            <v>41944</v>
          </cell>
          <cell r="B121">
            <v>1047115.7439999999</v>
          </cell>
          <cell r="D121">
            <v>254511.44899999999</v>
          </cell>
          <cell r="I121">
            <v>125356.95699999999</v>
          </cell>
        </row>
        <row r="122">
          <cell r="A122">
            <v>41974</v>
          </cell>
          <cell r="B122">
            <v>1063969.2930000001</v>
          </cell>
          <cell r="D122">
            <v>259708.80100000001</v>
          </cell>
          <cell r="I122">
            <v>127750.14700000001</v>
          </cell>
        </row>
        <row r="123">
          <cell r="A123">
            <v>42005</v>
          </cell>
          <cell r="B123">
            <v>1079889.2709999999</v>
          </cell>
          <cell r="D123">
            <v>261419.723</v>
          </cell>
          <cell r="I123">
            <v>129021.637</v>
          </cell>
        </row>
        <row r="124">
          <cell r="A124">
            <v>42036</v>
          </cell>
          <cell r="B124">
            <v>1092186.6849999998</v>
          </cell>
          <cell r="D124">
            <v>264819.038</v>
          </cell>
          <cell r="I124">
            <v>128938.84300000001</v>
          </cell>
        </row>
        <row r="125">
          <cell r="A125">
            <v>42064</v>
          </cell>
          <cell r="B125">
            <v>1093672.017</v>
          </cell>
          <cell r="D125">
            <v>262693.34899999999</v>
          </cell>
          <cell r="I125">
            <v>130581.98100000001</v>
          </cell>
        </row>
        <row r="126">
          <cell r="A126">
            <v>42095</v>
          </cell>
          <cell r="B126">
            <v>1103560.838</v>
          </cell>
          <cell r="D126">
            <v>269887.22700000001</v>
          </cell>
          <cell r="I126">
            <v>131068.75900000002</v>
          </cell>
        </row>
        <row r="127">
          <cell r="A127">
            <v>42125</v>
          </cell>
          <cell r="B127">
            <v>1110543.3879999998</v>
          </cell>
          <cell r="D127">
            <v>275629.10000000003</v>
          </cell>
          <cell r="I127">
            <v>131347.08100000003</v>
          </cell>
        </row>
        <row r="128">
          <cell r="A128">
            <v>42156</v>
          </cell>
          <cell r="B128">
            <v>1119491.0869999998</v>
          </cell>
          <cell r="D128">
            <v>282892.14799999999</v>
          </cell>
          <cell r="I128">
            <v>130419.84900000002</v>
          </cell>
        </row>
        <row r="129">
          <cell r="A129">
            <v>42186</v>
          </cell>
          <cell r="B129">
            <v>1150806.6030000001</v>
          </cell>
          <cell r="D129">
            <v>289510.77299999999</v>
          </cell>
          <cell r="I129">
            <v>131500.44300000003</v>
          </cell>
        </row>
        <row r="130">
          <cell r="A130">
            <v>42217</v>
          </cell>
          <cell r="B130">
            <v>1147316.875</v>
          </cell>
          <cell r="D130">
            <v>284243.484</v>
          </cell>
          <cell r="I130">
            <v>133392.47700000001</v>
          </cell>
        </row>
        <row r="131">
          <cell r="A131">
            <v>42248</v>
          </cell>
          <cell r="B131">
            <v>1153743.737</v>
          </cell>
          <cell r="D131">
            <v>283300.99599999998</v>
          </cell>
          <cell r="I131">
            <v>134313.81600000002</v>
          </cell>
        </row>
        <row r="132">
          <cell r="A132">
            <v>42278</v>
          </cell>
          <cell r="B132">
            <v>1167735.9580000001</v>
          </cell>
          <cell r="D132">
            <v>290133.45400000003</v>
          </cell>
          <cell r="I132">
            <v>136880.05300000001</v>
          </cell>
        </row>
        <row r="133">
          <cell r="A133">
            <v>42309</v>
          </cell>
          <cell r="B133">
            <v>1158046.8760000002</v>
          </cell>
          <cell r="D133">
            <v>292750.842</v>
          </cell>
          <cell r="I133">
            <v>137410.39299999998</v>
          </cell>
        </row>
        <row r="134">
          <cell r="A134">
            <v>42339</v>
          </cell>
          <cell r="B134">
            <v>1153942.3829999999</v>
          </cell>
          <cell r="D134">
            <v>293716.83500000002</v>
          </cell>
          <cell r="I134">
            <v>135639.67199999999</v>
          </cell>
        </row>
        <row r="135">
          <cell r="A135">
            <v>42370</v>
          </cell>
          <cell r="B135">
            <v>1126683.5649999999</v>
          </cell>
          <cell r="D135">
            <v>301245.28499999997</v>
          </cell>
          <cell r="I135">
            <v>138175.06399999998</v>
          </cell>
        </row>
        <row r="136">
          <cell r="A136">
            <v>42401</v>
          </cell>
          <cell r="B136">
            <v>1137274.7980000002</v>
          </cell>
          <cell r="D136">
            <v>305522.40600000002</v>
          </cell>
          <cell r="I136">
            <v>138766.21</v>
          </cell>
        </row>
        <row r="137">
          <cell r="A137">
            <v>42430</v>
          </cell>
          <cell r="B137">
            <v>1157285.5080000001</v>
          </cell>
          <cell r="D137">
            <v>314550.23499999999</v>
          </cell>
          <cell r="I137">
            <v>139822.42599999998</v>
          </cell>
        </row>
        <row r="138">
          <cell r="A138">
            <v>42461</v>
          </cell>
          <cell r="B138">
            <v>1149849.9159999997</v>
          </cell>
          <cell r="D138">
            <v>321125.39299999998</v>
          </cell>
          <cell r="I138">
            <v>138688.53899999999</v>
          </cell>
        </row>
        <row r="139">
          <cell r="A139">
            <v>42491</v>
          </cell>
          <cell r="B139">
            <v>1116198.0150000001</v>
          </cell>
          <cell r="D139">
            <v>311375.99900000001</v>
          </cell>
          <cell r="I139">
            <v>140354.85699999999</v>
          </cell>
        </row>
        <row r="140">
          <cell r="A140">
            <v>42522</v>
          </cell>
          <cell r="B140">
            <v>1097340.675</v>
          </cell>
          <cell r="D140">
            <v>311309.511</v>
          </cell>
          <cell r="I140">
            <v>138523.75400000002</v>
          </cell>
        </row>
        <row r="141">
          <cell r="A141">
            <v>42552</v>
          </cell>
          <cell r="B141">
            <v>1077260.2519999999</v>
          </cell>
          <cell r="D141">
            <v>314735.81099999999</v>
          </cell>
          <cell r="I141">
            <v>135736.09700000001</v>
          </cell>
        </row>
        <row r="142">
          <cell r="A142">
            <v>42583</v>
          </cell>
          <cell r="B142">
            <v>1063558.5210000002</v>
          </cell>
          <cell r="D142">
            <v>312325.908</v>
          </cell>
          <cell r="I142">
            <v>131124.68300000002</v>
          </cell>
        </row>
        <row r="143">
          <cell r="A143">
            <v>42614</v>
          </cell>
          <cell r="B143">
            <v>1069405.406</v>
          </cell>
          <cell r="D143">
            <v>312529.56800000003</v>
          </cell>
          <cell r="I143">
            <v>129291.966</v>
          </cell>
        </row>
        <row r="144">
          <cell r="A144">
            <v>42644</v>
          </cell>
          <cell r="B144">
            <v>1040025.118</v>
          </cell>
          <cell r="D144">
            <v>309741.63899999997</v>
          </cell>
          <cell r="I144">
            <v>125519.273</v>
          </cell>
        </row>
        <row r="145">
          <cell r="A145">
            <v>42675</v>
          </cell>
          <cell r="B145">
            <v>1036336.388</v>
          </cell>
          <cell r="D145">
            <v>310151.58300000004</v>
          </cell>
          <cell r="I145">
            <v>120780.82500000001</v>
          </cell>
        </row>
        <row r="146">
          <cell r="A146">
            <v>42705</v>
          </cell>
          <cell r="B146">
            <v>1064824.652</v>
          </cell>
          <cell r="D146">
            <v>319182.408</v>
          </cell>
          <cell r="I146">
            <v>118785.227</v>
          </cell>
        </row>
        <row r="147">
          <cell r="A147">
            <v>42736</v>
          </cell>
          <cell r="B147">
            <v>1056400.0830000001</v>
          </cell>
          <cell r="D147">
            <v>315782.14600000001</v>
          </cell>
          <cell r="I147">
            <v>114864.76700000001</v>
          </cell>
        </row>
        <row r="148">
          <cell r="A148">
            <v>42767</v>
          </cell>
          <cell r="B148">
            <v>1022543.7680000002</v>
          </cell>
          <cell r="D148">
            <v>313213.859</v>
          </cell>
          <cell r="I148">
            <v>111652.15300000001</v>
          </cell>
        </row>
        <row r="149">
          <cell r="A149">
            <v>42795</v>
          </cell>
          <cell r="B149">
            <v>987255.54000000015</v>
          </cell>
          <cell r="D149">
            <v>310169.45799999998</v>
          </cell>
          <cell r="I149">
            <v>108261.859</v>
          </cell>
        </row>
        <row r="150">
          <cell r="A150">
            <v>42826</v>
          </cell>
          <cell r="B150">
            <v>986158.12800000003</v>
          </cell>
          <cell r="D150">
            <v>306331.54399999999</v>
          </cell>
          <cell r="I150">
            <v>105318.90899999999</v>
          </cell>
        </row>
        <row r="151">
          <cell r="A151">
            <v>42856</v>
          </cell>
          <cell r="B151">
            <v>974974.83900000004</v>
          </cell>
          <cell r="D151">
            <v>313924.57399999996</v>
          </cell>
          <cell r="I151">
            <v>100966.10999999999</v>
          </cell>
        </row>
        <row r="152">
          <cell r="A152">
            <v>42887</v>
          </cell>
          <cell r="B152">
            <v>975800.43</v>
          </cell>
          <cell r="D152">
            <v>312764.35199999996</v>
          </cell>
          <cell r="I152">
            <v>101438.17499999999</v>
          </cell>
        </row>
        <row r="153">
          <cell r="A153">
            <v>42917</v>
          </cell>
          <cell r="B153">
            <v>960899.00100000005</v>
          </cell>
          <cell r="D153">
            <v>310455.70799999998</v>
          </cell>
          <cell r="I153">
            <v>102658.32100000001</v>
          </cell>
        </row>
        <row r="154">
          <cell r="A154">
            <v>42948</v>
          </cell>
          <cell r="B154">
            <v>945750.07199999981</v>
          </cell>
          <cell r="D154">
            <v>313899.37499999994</v>
          </cell>
          <cell r="I154">
            <v>103165.704</v>
          </cell>
        </row>
        <row r="155">
          <cell r="A155">
            <v>42979</v>
          </cell>
          <cell r="B155">
            <v>920781.9219999999</v>
          </cell>
          <cell r="D155">
            <v>314517.37400000001</v>
          </cell>
          <cell r="I155">
            <v>99729.142000000007</v>
          </cell>
        </row>
        <row r="156">
          <cell r="A156">
            <v>43009</v>
          </cell>
          <cell r="B156">
            <v>859768.36399999994</v>
          </cell>
          <cell r="D156">
            <v>316284.40099999995</v>
          </cell>
          <cell r="I156">
            <v>101522.19099999999</v>
          </cell>
        </row>
        <row r="157">
          <cell r="A157">
            <v>43040</v>
          </cell>
          <cell r="B157">
            <v>803125.9929999999</v>
          </cell>
          <cell r="D157">
            <v>316130.353</v>
          </cell>
          <cell r="I157">
            <v>103287.20999999999</v>
          </cell>
        </row>
        <row r="158">
          <cell r="A158">
            <v>43070</v>
          </cell>
          <cell r="B158">
            <v>703407.80499999993</v>
          </cell>
          <cell r="D158">
            <v>322397.92299999995</v>
          </cell>
          <cell r="I158">
            <v>106223.931</v>
          </cell>
        </row>
        <row r="159">
          <cell r="A159">
            <v>43101</v>
          </cell>
          <cell r="B159">
            <v>692111.31099999999</v>
          </cell>
          <cell r="D159">
            <v>326781.36999999994</v>
          </cell>
          <cell r="I159">
            <v>106841.70800000001</v>
          </cell>
        </row>
        <row r="160">
          <cell r="A160">
            <v>43132</v>
          </cell>
          <cell r="B160">
            <v>647545.63899999997</v>
          </cell>
          <cell r="D160">
            <v>333372.02999999997</v>
          </cell>
          <cell r="I160">
            <v>109393.50200000001</v>
          </cell>
        </row>
        <row r="161">
          <cell r="A161">
            <v>43160</v>
          </cell>
          <cell r="B161">
            <v>601870.61900000006</v>
          </cell>
          <cell r="D161">
            <v>341836.71199999994</v>
          </cell>
          <cell r="I161">
            <v>112090.11000000002</v>
          </cell>
        </row>
        <row r="162">
          <cell r="A162">
            <v>43191</v>
          </cell>
          <cell r="B162">
            <v>577561.03700000013</v>
          </cell>
          <cell r="D162">
            <v>347944.19900000002</v>
          </cell>
          <cell r="I162">
            <v>114579.30500000001</v>
          </cell>
        </row>
        <row r="163">
          <cell r="A163">
            <v>43221</v>
          </cell>
          <cell r="B163">
            <v>525700.70600000001</v>
          </cell>
          <cell r="D163">
            <v>351297.05900000001</v>
          </cell>
          <cell r="I163">
            <v>117311.79100000001</v>
          </cell>
        </row>
        <row r="164">
          <cell r="A164">
            <v>43252</v>
          </cell>
          <cell r="B164">
            <v>472212.08700000006</v>
          </cell>
          <cell r="D164">
            <v>356302.05099999998</v>
          </cell>
          <cell r="I164">
            <v>120736.391</v>
          </cell>
        </row>
        <row r="165">
          <cell r="A165">
            <v>43282</v>
          </cell>
          <cell r="B165">
            <v>408623.43400000007</v>
          </cell>
          <cell r="D165">
            <v>367569.51799999998</v>
          </cell>
          <cell r="I165">
            <v>121004.81099999999</v>
          </cell>
        </row>
        <row r="166">
          <cell r="A166">
            <v>43313</v>
          </cell>
          <cell r="B166">
            <v>353187.59100000001</v>
          </cell>
          <cell r="D166">
            <v>375243.29</v>
          </cell>
          <cell r="I166">
            <v>125211.30299999999</v>
          </cell>
        </row>
        <row r="167">
          <cell r="A167">
            <v>43344</v>
          </cell>
          <cell r="B167">
            <v>299815.13400000002</v>
          </cell>
          <cell r="D167">
            <v>380539.38299999997</v>
          </cell>
          <cell r="I167">
            <v>128715.47100000001</v>
          </cell>
        </row>
        <row r="168">
          <cell r="A168">
            <v>43374</v>
          </cell>
          <cell r="B168">
            <v>300043.48</v>
          </cell>
          <cell r="D168">
            <v>387350.50599999999</v>
          </cell>
          <cell r="I168">
            <v>129243.16099999999</v>
          </cell>
        </row>
        <row r="169">
          <cell r="A169">
            <v>43405</v>
          </cell>
          <cell r="B169">
            <v>304779.0529999999</v>
          </cell>
          <cell r="D169">
            <v>392880.74100000004</v>
          </cell>
          <cell r="I169">
            <v>130101.45699999999</v>
          </cell>
        </row>
        <row r="170">
          <cell r="A170">
            <v>43435</v>
          </cell>
          <cell r="B170">
            <v>307172.77399999998</v>
          </cell>
          <cell r="D170">
            <v>391933.85600000003</v>
          </cell>
          <cell r="I170">
            <v>128386.791</v>
          </cell>
        </row>
        <row r="171">
          <cell r="A171">
            <v>43466</v>
          </cell>
        </row>
        <row r="172">
          <cell r="A172">
            <v>43497</v>
          </cell>
        </row>
        <row r="173">
          <cell r="A173">
            <v>43525</v>
          </cell>
        </row>
        <row r="174">
          <cell r="A174">
            <v>43556</v>
          </cell>
        </row>
        <row r="175">
          <cell r="A175">
            <v>43586</v>
          </cell>
        </row>
        <row r="176">
          <cell r="A176">
            <v>43617</v>
          </cell>
          <cell r="B176">
            <v>328339.53272927983</v>
          </cell>
          <cell r="D176">
            <v>409827.57814676827</v>
          </cell>
          <cell r="I176">
            <v>130867.44024178664</v>
          </cell>
        </row>
        <row r="177">
          <cell r="A177">
            <v>43983</v>
          </cell>
          <cell r="B177">
            <v>331622.92805657262</v>
          </cell>
          <cell r="D177">
            <v>409827.57814676827</v>
          </cell>
          <cell r="I177">
            <v>132176.1146442045</v>
          </cell>
        </row>
        <row r="178">
          <cell r="A178">
            <v>44348</v>
          </cell>
          <cell r="B178">
            <v>334939.15733713837</v>
          </cell>
          <cell r="D178">
            <v>409827.57814676827</v>
          </cell>
          <cell r="I178">
            <v>133497.87579064653</v>
          </cell>
        </row>
        <row r="179">
          <cell r="A179">
            <v>44713</v>
          </cell>
          <cell r="B179">
            <v>338288.54891050974</v>
          </cell>
          <cell r="D179">
            <v>409827.57814676827</v>
          </cell>
          <cell r="I179">
            <v>134832.854548553</v>
          </cell>
        </row>
        <row r="180">
          <cell r="A180">
            <v>45078</v>
          </cell>
          <cell r="B180">
            <v>341671.43439961481</v>
          </cell>
          <cell r="D180">
            <v>409827.57814676827</v>
          </cell>
          <cell r="I180">
            <v>136181.18309403854</v>
          </cell>
        </row>
        <row r="181">
          <cell r="A181">
            <v>45444</v>
          </cell>
          <cell r="B181">
            <v>345088.14874361095</v>
          </cell>
          <cell r="D181">
            <v>409827.57814676827</v>
          </cell>
          <cell r="I181">
            <v>137542.99492497894</v>
          </cell>
        </row>
        <row r="182">
          <cell r="A182">
            <v>45809</v>
          </cell>
          <cell r="B182">
            <v>348539.03023104707</v>
          </cell>
          <cell r="D182">
            <v>409827.57814676827</v>
          </cell>
          <cell r="I182">
            <v>138918.42487422872</v>
          </cell>
        </row>
        <row r="183">
          <cell r="A183">
            <v>46174</v>
          </cell>
          <cell r="B183">
            <v>352024.42053335754</v>
          </cell>
          <cell r="D183">
            <v>409827.57814676827</v>
          </cell>
          <cell r="I183">
            <v>140307.60912297101</v>
          </cell>
        </row>
        <row r="184">
          <cell r="A184">
            <v>46539</v>
          </cell>
          <cell r="B184">
            <v>355544.66473869112</v>
          </cell>
          <cell r="D184">
            <v>409827.57814676827</v>
          </cell>
          <cell r="I184">
            <v>141710.68521420073</v>
          </cell>
        </row>
        <row r="185">
          <cell r="A185">
            <v>46905</v>
          </cell>
          <cell r="B185">
            <v>359100.11138607806</v>
          </cell>
          <cell r="D185">
            <v>409827.57814676827</v>
          </cell>
          <cell r="I185">
            <v>143127.79206634272</v>
          </cell>
        </row>
        <row r="186">
          <cell r="A186">
            <v>47270</v>
          </cell>
          <cell r="B186">
            <v>362691.11249993887</v>
          </cell>
          <cell r="D186">
            <v>409827.57814676827</v>
          </cell>
          <cell r="I186">
            <v>144559.06998700614</v>
          </cell>
        </row>
        <row r="187">
          <cell r="A187">
            <v>47635</v>
          </cell>
          <cell r="B187">
            <v>366318.02362493827</v>
          </cell>
          <cell r="D187">
            <v>409827.57814676827</v>
          </cell>
          <cell r="I187">
            <v>146004.66068687619</v>
          </cell>
        </row>
        <row r="188">
          <cell r="A188">
            <v>48000</v>
          </cell>
          <cell r="B188">
            <v>369981.20386118768</v>
          </cell>
          <cell r="D188">
            <v>409827.57814676827</v>
          </cell>
          <cell r="I188">
            <v>147464.70729374496</v>
          </cell>
        </row>
        <row r="189">
          <cell r="A189">
            <v>48366</v>
          </cell>
          <cell r="B189">
            <v>373681.01589979953</v>
          </cell>
          <cell r="D189">
            <v>409827.57814676827</v>
          </cell>
          <cell r="I189">
            <v>148939.35436668241</v>
          </cell>
        </row>
        <row r="190">
          <cell r="A190">
            <v>48731</v>
          </cell>
          <cell r="B190">
            <v>377417.82605879754</v>
          </cell>
          <cell r="D190">
            <v>409827.57814676827</v>
          </cell>
          <cell r="I190">
            <v>150428.74791034925</v>
          </cell>
        </row>
        <row r="191">
          <cell r="A191">
            <v>49096</v>
          </cell>
          <cell r="B191">
            <v>381192.00431938551</v>
          </cell>
          <cell r="D191">
            <v>409827.57814676827</v>
          </cell>
          <cell r="I191">
            <v>151933.03538945274</v>
          </cell>
        </row>
        <row r="192">
          <cell r="A192">
            <v>49461</v>
          </cell>
          <cell r="B192">
            <v>385003.92436257936</v>
          </cell>
          <cell r="D192">
            <v>409827.57814676827</v>
          </cell>
          <cell r="I192">
            <v>153452.36574334727</v>
          </cell>
        </row>
        <row r="193">
          <cell r="A193">
            <v>49827</v>
          </cell>
          <cell r="B193">
            <v>388853.96360620513</v>
          </cell>
          <cell r="D193">
            <v>409827.57814676827</v>
          </cell>
          <cell r="I193">
            <v>154986.88940078075</v>
          </cell>
        </row>
        <row r="194">
          <cell r="A194">
            <v>50192</v>
          </cell>
          <cell r="B194">
            <v>392742.50324226718</v>
          </cell>
          <cell r="D194">
            <v>409827.57814676827</v>
          </cell>
          <cell r="I194">
            <v>156536.75829478857</v>
          </cell>
        </row>
        <row r="195">
          <cell r="A195">
            <v>50557</v>
          </cell>
          <cell r="B195">
            <v>396669.92827468988</v>
          </cell>
          <cell r="D195">
            <v>409827.57814676827</v>
          </cell>
          <cell r="I195">
            <v>158102.12587773646</v>
          </cell>
        </row>
        <row r="196">
          <cell r="A196">
            <v>50922</v>
          </cell>
          <cell r="B196">
            <v>400636.62755743676</v>
          </cell>
          <cell r="D196">
            <v>409827.57814676827</v>
          </cell>
          <cell r="I196">
            <v>159683.14713651381</v>
          </cell>
        </row>
        <row r="197">
          <cell r="A197">
            <v>51288</v>
          </cell>
          <cell r="B197">
            <v>404642.99383301113</v>
          </cell>
          <cell r="D197">
            <v>409827.57814676827</v>
          </cell>
          <cell r="I197">
            <v>161279.97860787896</v>
          </cell>
        </row>
        <row r="198">
          <cell r="A198">
            <v>51653</v>
          </cell>
          <cell r="B198">
            <v>408689.42377134127</v>
          </cell>
          <cell r="D198">
            <v>409827.57814676827</v>
          </cell>
          <cell r="I198">
            <v>162892.77839395776</v>
          </cell>
        </row>
        <row r="199">
          <cell r="A199">
            <v>52018</v>
          </cell>
          <cell r="B199">
            <v>412776.3180090547</v>
          </cell>
          <cell r="D199">
            <v>409827.57814676827</v>
          </cell>
          <cell r="I199">
            <v>164521.70617789734</v>
          </cell>
        </row>
        <row r="200">
          <cell r="A200">
            <v>52383</v>
          </cell>
          <cell r="B200">
            <v>416904.08118914522</v>
          </cell>
          <cell r="D200">
            <v>409827.57814676827</v>
          </cell>
          <cell r="I200">
            <v>166166.92323967631</v>
          </cell>
        </row>
        <row r="201">
          <cell r="A201">
            <v>52749</v>
          </cell>
          <cell r="B201">
            <v>421073.12200103665</v>
          </cell>
          <cell r="D201">
            <v>409827.57814676827</v>
          </cell>
          <cell r="I201">
            <v>167828.59247207307</v>
          </cell>
        </row>
        <row r="202">
          <cell r="A202">
            <v>53114</v>
          </cell>
          <cell r="B202">
            <v>425283.85322104703</v>
          </cell>
          <cell r="D202">
            <v>409827.57814676827</v>
          </cell>
          <cell r="I202">
            <v>169506.87839679379</v>
          </cell>
        </row>
        <row r="203">
          <cell r="A203">
            <v>53479</v>
          </cell>
          <cell r="B203">
            <v>429536.69175325753</v>
          </cell>
          <cell r="D203">
            <v>409827.57814676827</v>
          </cell>
          <cell r="I203">
            <v>171201.94718076172</v>
          </cell>
        </row>
        <row r="204">
          <cell r="A204">
            <v>53844</v>
          </cell>
          <cell r="B204">
            <v>433832.05867079011</v>
          </cell>
          <cell r="D204">
            <v>409827.57814676827</v>
          </cell>
          <cell r="I204">
            <v>172913.96665256933</v>
          </cell>
        </row>
        <row r="205">
          <cell r="A205">
            <v>54210</v>
          </cell>
          <cell r="B205">
            <v>438170.37925749802</v>
          </cell>
          <cell r="D205">
            <v>409827.57814676827</v>
          </cell>
          <cell r="I205">
            <v>174643.10631909504</v>
          </cell>
        </row>
        <row r="206">
          <cell r="A206">
            <v>54575</v>
          </cell>
          <cell r="B206">
            <v>442552.08305007301</v>
          </cell>
          <cell r="D206">
            <v>409827.57814676827</v>
          </cell>
          <cell r="I206">
            <v>176389.53738228598</v>
          </cell>
        </row>
        <row r="207">
          <cell r="A207">
            <v>54940</v>
          </cell>
          <cell r="B207">
            <v>446977.60388057376</v>
          </cell>
          <cell r="D207">
            <v>409827.57814676827</v>
          </cell>
          <cell r="I207">
            <v>178153.43275610884</v>
          </cell>
        </row>
        <row r="208">
          <cell r="A208">
            <v>55305</v>
          </cell>
          <cell r="B208">
            <v>451447.37991937948</v>
          </cell>
          <cell r="D208">
            <v>409827.57814676827</v>
          </cell>
          <cell r="I208">
            <v>179934.96708366994</v>
          </cell>
        </row>
        <row r="209">
          <cell r="A209">
            <v>55671</v>
          </cell>
          <cell r="B209">
            <v>455961.85371857329</v>
          </cell>
          <cell r="D209">
            <v>409827.57814676827</v>
          </cell>
          <cell r="I209">
            <v>181734.31675450664</v>
          </cell>
        </row>
        <row r="210">
          <cell r="A210">
            <v>56036</v>
          </cell>
          <cell r="B210">
            <v>460521.472255759</v>
          </cell>
          <cell r="D210">
            <v>409827.57814676827</v>
          </cell>
          <cell r="I210">
            <v>183551.65992205171</v>
          </cell>
        </row>
        <row r="211">
          <cell r="A211">
            <v>56401</v>
          </cell>
          <cell r="B211">
            <v>465126.68697831657</v>
          </cell>
          <cell r="D211">
            <v>409827.57814676827</v>
          </cell>
          <cell r="I211">
            <v>185387.17652127222</v>
          </cell>
        </row>
        <row r="212">
          <cell r="A212">
            <v>56766</v>
          </cell>
          <cell r="B212">
            <v>469777.95384809974</v>
          </cell>
          <cell r="D212">
            <v>409827.57814676827</v>
          </cell>
          <cell r="I212">
            <v>187241.04828648496</v>
          </cell>
        </row>
        <row r="213">
          <cell r="A213">
            <v>57132</v>
          </cell>
          <cell r="B213">
            <v>474475.73338658077</v>
          </cell>
          <cell r="D213">
            <v>409827.57814676827</v>
          </cell>
          <cell r="I213">
            <v>189113.45876934982</v>
          </cell>
        </row>
        <row r="214">
          <cell r="A214">
            <v>57497</v>
          </cell>
          <cell r="B214">
            <v>479220.49072044657</v>
          </cell>
          <cell r="D214">
            <v>409827.57814676827</v>
          </cell>
          <cell r="I214">
            <v>191004.59335704331</v>
          </cell>
        </row>
        <row r="215">
          <cell r="A215">
            <v>57862</v>
          </cell>
          <cell r="B215">
            <v>484012.69562765106</v>
          </cell>
          <cell r="D215">
            <v>409827.57814676827</v>
          </cell>
          <cell r="I215">
            <v>192914.63929061373</v>
          </cell>
        </row>
        <row r="216">
          <cell r="A216">
            <v>58227</v>
          </cell>
          <cell r="B216">
            <v>488852.8225839276</v>
          </cell>
          <cell r="D216">
            <v>409827.57814676827</v>
          </cell>
          <cell r="I216">
            <v>194843.78568351988</v>
          </cell>
        </row>
        <row r="217">
          <cell r="A217">
            <v>58593</v>
          </cell>
          <cell r="B217">
            <v>493741.35080976685</v>
          </cell>
          <cell r="D217">
            <v>409827.57814676827</v>
          </cell>
          <cell r="I217">
            <v>196792.22354035507</v>
          </cell>
        </row>
        <row r="218">
          <cell r="A218">
            <v>58958</v>
          </cell>
          <cell r="B218">
            <v>498678.76431786455</v>
          </cell>
          <cell r="D218">
            <v>409827.57814676827</v>
          </cell>
          <cell r="I218">
            <v>198760.14577575863</v>
          </cell>
        </row>
        <row r="219">
          <cell r="A219">
            <v>59323</v>
          </cell>
          <cell r="B219">
            <v>503665.55196104321</v>
          </cell>
          <cell r="D219">
            <v>409827.57814676827</v>
          </cell>
          <cell r="I219">
            <v>200747.74723351622</v>
          </cell>
        </row>
        <row r="220">
          <cell r="A220">
            <v>59688</v>
          </cell>
          <cell r="B220">
            <v>508702.20748065365</v>
          </cell>
          <cell r="D220">
            <v>409827.57814676827</v>
          </cell>
          <cell r="I220">
            <v>202755.22470585137</v>
          </cell>
        </row>
        <row r="221">
          <cell r="A221">
            <v>60054</v>
          </cell>
          <cell r="B221">
            <v>513789.22955546022</v>
          </cell>
          <cell r="D221">
            <v>409827.57814676827</v>
          </cell>
          <cell r="I221">
            <v>204782.77695290989</v>
          </cell>
        </row>
        <row r="222">
          <cell r="A222">
            <v>60419</v>
          </cell>
          <cell r="B222">
            <v>518927.12185101485</v>
          </cell>
          <cell r="D222">
            <v>409827.57814676827</v>
          </cell>
          <cell r="I222">
            <v>206830.60472243899</v>
          </cell>
        </row>
      </sheetData>
      <sheetData sheetId="32">
        <row r="8">
          <cell r="B8" t="str">
            <v>New Motor Vehicles</v>
          </cell>
          <cell r="C8" t="str">
            <v>Transport Equipment, NEI</v>
          </cell>
          <cell r="G8" t="str">
            <v>Second Hand Motor Veh.</v>
          </cell>
        </row>
        <row r="9">
          <cell r="A9">
            <v>38534</v>
          </cell>
        </row>
        <row r="10">
          <cell r="A10">
            <v>38565</v>
          </cell>
        </row>
        <row r="11">
          <cell r="A11">
            <v>38596</v>
          </cell>
        </row>
        <row r="12">
          <cell r="A12">
            <v>38626</v>
          </cell>
        </row>
        <row r="13">
          <cell r="A13">
            <v>38657</v>
          </cell>
        </row>
        <row r="14">
          <cell r="A14">
            <v>38687</v>
          </cell>
        </row>
        <row r="15">
          <cell r="A15">
            <v>38718</v>
          </cell>
        </row>
        <row r="16">
          <cell r="A16">
            <v>38749</v>
          </cell>
        </row>
        <row r="17">
          <cell r="A17">
            <v>38777</v>
          </cell>
        </row>
        <row r="18">
          <cell r="A18">
            <v>38808</v>
          </cell>
        </row>
        <row r="19">
          <cell r="A19">
            <v>38838</v>
          </cell>
        </row>
        <row r="20">
          <cell r="A20">
            <v>38869</v>
          </cell>
          <cell r="B20">
            <v>2407465.4610000001</v>
          </cell>
          <cell r="C20">
            <v>710458.17599999998</v>
          </cell>
          <cell r="G20">
            <v>97745.792000000016</v>
          </cell>
        </row>
        <row r="21">
          <cell r="A21">
            <v>38899</v>
          </cell>
          <cell r="B21">
            <v>2406273.4380000001</v>
          </cell>
          <cell r="C21">
            <v>714464.34800000011</v>
          </cell>
          <cell r="G21">
            <v>95446.122000000003</v>
          </cell>
        </row>
        <row r="22">
          <cell r="A22">
            <v>38930</v>
          </cell>
          <cell r="B22">
            <v>2392870.2009999999</v>
          </cell>
          <cell r="C22">
            <v>703287.05999999994</v>
          </cell>
          <cell r="G22">
            <v>93601.327000000019</v>
          </cell>
        </row>
        <row r="23">
          <cell r="A23">
            <v>38961</v>
          </cell>
          <cell r="B23">
            <v>2420639.85</v>
          </cell>
          <cell r="C23">
            <v>713838.80499999993</v>
          </cell>
          <cell r="G23">
            <v>93042.76400000001</v>
          </cell>
        </row>
        <row r="24">
          <cell r="A24">
            <v>38991</v>
          </cell>
          <cell r="B24">
            <v>2433024.1010000003</v>
          </cell>
          <cell r="C24">
            <v>721215.27600000007</v>
          </cell>
          <cell r="G24">
            <v>92437.713000000018</v>
          </cell>
        </row>
        <row r="25">
          <cell r="A25">
            <v>39022</v>
          </cell>
          <cell r="B25">
            <v>2444788.4160000002</v>
          </cell>
          <cell r="C25">
            <v>736406.71</v>
          </cell>
          <cell r="G25">
            <v>90757.226999999999</v>
          </cell>
        </row>
        <row r="26">
          <cell r="A26">
            <v>39052</v>
          </cell>
          <cell r="B26">
            <v>2467362.2510000002</v>
          </cell>
          <cell r="C26">
            <v>741266.24799999991</v>
          </cell>
          <cell r="G26">
            <v>91437.193000000014</v>
          </cell>
        </row>
        <row r="27">
          <cell r="A27">
            <v>39083</v>
          </cell>
          <cell r="B27">
            <v>2509694.9680000003</v>
          </cell>
          <cell r="C27">
            <v>770200.79899999988</v>
          </cell>
          <cell r="G27">
            <v>86796.244000000006</v>
          </cell>
        </row>
        <row r="28">
          <cell r="A28">
            <v>39114</v>
          </cell>
          <cell r="B28">
            <v>2548181.1600000006</v>
          </cell>
          <cell r="C28">
            <v>800733.58899999992</v>
          </cell>
          <cell r="G28">
            <v>87285.536000000007</v>
          </cell>
        </row>
        <row r="29">
          <cell r="A29">
            <v>39142</v>
          </cell>
          <cell r="B29">
            <v>2564137.4260000004</v>
          </cell>
          <cell r="C29">
            <v>815875.77299999993</v>
          </cell>
          <cell r="G29">
            <v>86344.843000000008</v>
          </cell>
        </row>
        <row r="30">
          <cell r="A30">
            <v>39173</v>
          </cell>
          <cell r="B30">
            <v>2580193.3120000004</v>
          </cell>
          <cell r="C30">
            <v>842323.88599999994</v>
          </cell>
          <cell r="G30">
            <v>87142.127000000008</v>
          </cell>
        </row>
        <row r="31">
          <cell r="A31">
            <v>39203</v>
          </cell>
          <cell r="B31">
            <v>2559295.344</v>
          </cell>
          <cell r="C31">
            <v>861091.05799999996</v>
          </cell>
          <cell r="G31">
            <v>84801.266000000003</v>
          </cell>
        </row>
        <row r="32">
          <cell r="A32">
            <v>39234</v>
          </cell>
          <cell r="B32">
            <v>2544647.0999999996</v>
          </cell>
          <cell r="C32">
            <v>884345.40599999996</v>
          </cell>
          <cell r="G32">
            <v>82086.021999999997</v>
          </cell>
        </row>
        <row r="33">
          <cell r="A33">
            <v>39264</v>
          </cell>
          <cell r="B33">
            <v>2530738.7849999997</v>
          </cell>
          <cell r="C33">
            <v>902977.55700000003</v>
          </cell>
          <cell r="G33">
            <v>81810.995999999985</v>
          </cell>
        </row>
        <row r="34">
          <cell r="A34">
            <v>39295</v>
          </cell>
          <cell r="B34">
            <v>2568932.7089999998</v>
          </cell>
          <cell r="C34">
            <v>927899.62499999977</v>
          </cell>
          <cell r="G34">
            <v>82322.299999999988</v>
          </cell>
        </row>
        <row r="35">
          <cell r="A35">
            <v>39326</v>
          </cell>
          <cell r="B35">
            <v>2553016.4680000003</v>
          </cell>
          <cell r="C35">
            <v>947951.15499999991</v>
          </cell>
          <cell r="G35">
            <v>81006.660999999993</v>
          </cell>
        </row>
        <row r="36">
          <cell r="A36">
            <v>39356</v>
          </cell>
          <cell r="B36">
            <v>2582652.5500000003</v>
          </cell>
          <cell r="C36">
            <v>957048.57699999982</v>
          </cell>
          <cell r="G36">
            <v>81430.101999999984</v>
          </cell>
        </row>
        <row r="37">
          <cell r="A37">
            <v>39387</v>
          </cell>
          <cell r="B37">
            <v>2603062.2830000003</v>
          </cell>
          <cell r="C37">
            <v>974521.75199999998</v>
          </cell>
          <cell r="G37">
            <v>82309.951000000001</v>
          </cell>
        </row>
        <row r="38">
          <cell r="A38">
            <v>39417</v>
          </cell>
          <cell r="B38">
            <v>2638836.023</v>
          </cell>
          <cell r="C38">
            <v>1005049.302</v>
          </cell>
          <cell r="G38">
            <v>80582.762000000002</v>
          </cell>
        </row>
        <row r="39">
          <cell r="A39">
            <v>39448</v>
          </cell>
          <cell r="B39">
            <v>2669932.9619999998</v>
          </cell>
          <cell r="C39">
            <v>1019698.7720000001</v>
          </cell>
          <cell r="G39">
            <v>82168.879000000001</v>
          </cell>
        </row>
        <row r="40">
          <cell r="A40">
            <v>39479</v>
          </cell>
          <cell r="B40">
            <v>2706656.5290000001</v>
          </cell>
          <cell r="C40">
            <v>1019888.8570000001</v>
          </cell>
          <cell r="G40">
            <v>82445.150999999998</v>
          </cell>
        </row>
        <row r="41">
          <cell r="A41">
            <v>39508</v>
          </cell>
          <cell r="B41">
            <v>2750616.9959999998</v>
          </cell>
          <cell r="C41">
            <v>1013606.395</v>
          </cell>
          <cell r="G41">
            <v>82362.342000000004</v>
          </cell>
        </row>
        <row r="42">
          <cell r="A42">
            <v>39539</v>
          </cell>
          <cell r="B42">
            <v>2792582.2309999997</v>
          </cell>
          <cell r="C42">
            <v>1018346.267</v>
          </cell>
          <cell r="G42">
            <v>81427.657999999996</v>
          </cell>
        </row>
        <row r="43">
          <cell r="A43">
            <v>39569</v>
          </cell>
          <cell r="B43">
            <v>2875419.9679999999</v>
          </cell>
          <cell r="C43">
            <v>1048325.3309999999</v>
          </cell>
          <cell r="G43">
            <v>86214.611999999994</v>
          </cell>
        </row>
        <row r="44">
          <cell r="A44">
            <v>39600</v>
          </cell>
          <cell r="B44">
            <v>2920608.8790000002</v>
          </cell>
          <cell r="C44">
            <v>1064944.5</v>
          </cell>
          <cell r="G44">
            <v>87216.124999999985</v>
          </cell>
        </row>
        <row r="45">
          <cell r="A45">
            <v>39630</v>
          </cell>
          <cell r="B45">
            <v>2975826.4400000004</v>
          </cell>
          <cell r="C45">
            <v>1074193.9639999999</v>
          </cell>
          <cell r="G45">
            <v>85069.188999999998</v>
          </cell>
        </row>
        <row r="46">
          <cell r="A46">
            <v>39661</v>
          </cell>
          <cell r="B46">
            <v>3003898.2620000001</v>
          </cell>
          <cell r="C46">
            <v>1110603.1090000002</v>
          </cell>
          <cell r="G46">
            <v>85438.008999999991</v>
          </cell>
        </row>
        <row r="47">
          <cell r="A47">
            <v>39692</v>
          </cell>
          <cell r="B47">
            <v>3017119.3059999999</v>
          </cell>
          <cell r="C47">
            <v>1143184.422</v>
          </cell>
          <cell r="G47">
            <v>84700.646999999997</v>
          </cell>
        </row>
        <row r="48">
          <cell r="A48">
            <v>39722</v>
          </cell>
          <cell r="B48">
            <v>2990817.4389999998</v>
          </cell>
          <cell r="C48">
            <v>1157654.7280000001</v>
          </cell>
          <cell r="G48">
            <v>83828.404999999999</v>
          </cell>
        </row>
        <row r="49">
          <cell r="A49">
            <v>39753</v>
          </cell>
          <cell r="B49">
            <v>2977124.5879999995</v>
          </cell>
          <cell r="C49">
            <v>1135493.2760000001</v>
          </cell>
          <cell r="G49">
            <v>82970.952999999994</v>
          </cell>
        </row>
        <row r="50">
          <cell r="A50">
            <v>39783</v>
          </cell>
          <cell r="B50">
            <v>2887404.8710000003</v>
          </cell>
          <cell r="C50">
            <v>1115508.5120000001</v>
          </cell>
          <cell r="G50">
            <v>80704.42</v>
          </cell>
        </row>
        <row r="51">
          <cell r="A51">
            <v>39814</v>
          </cell>
          <cell r="B51">
            <v>2811297.23</v>
          </cell>
          <cell r="C51">
            <v>1081842.017</v>
          </cell>
          <cell r="G51">
            <v>79375.06</v>
          </cell>
        </row>
        <row r="52">
          <cell r="A52">
            <v>39845</v>
          </cell>
          <cell r="B52">
            <v>2710424.0490000001</v>
          </cell>
          <cell r="C52">
            <v>1044722.799</v>
          </cell>
          <cell r="G52">
            <v>78377.856</v>
          </cell>
        </row>
        <row r="53">
          <cell r="A53">
            <v>39873</v>
          </cell>
          <cell r="B53">
            <v>2599983.4379999996</v>
          </cell>
          <cell r="C53">
            <v>1012315.3899999999</v>
          </cell>
          <cell r="G53">
            <v>75262.687000000005</v>
          </cell>
        </row>
        <row r="54">
          <cell r="A54">
            <v>39904</v>
          </cell>
          <cell r="B54">
            <v>2461859.125</v>
          </cell>
          <cell r="C54">
            <v>956752.69799999997</v>
          </cell>
          <cell r="G54">
            <v>72808.72600000001</v>
          </cell>
        </row>
        <row r="55">
          <cell r="A55">
            <v>39934</v>
          </cell>
          <cell r="B55">
            <v>2371569.4440000001</v>
          </cell>
          <cell r="C55">
            <v>888963.42299999995</v>
          </cell>
          <cell r="G55">
            <v>68066.17</v>
          </cell>
        </row>
        <row r="56">
          <cell r="A56">
            <v>39965</v>
          </cell>
          <cell r="B56">
            <v>2306340.8280000002</v>
          </cell>
          <cell r="C56">
            <v>822730.21400000004</v>
          </cell>
          <cell r="G56">
            <v>66202.573000000004</v>
          </cell>
        </row>
        <row r="57">
          <cell r="A57">
            <v>39995</v>
          </cell>
          <cell r="B57">
            <v>2237397.2719999999</v>
          </cell>
          <cell r="C57">
            <v>767184.03500000003</v>
          </cell>
          <cell r="G57">
            <v>67122.682000000001</v>
          </cell>
        </row>
        <row r="58">
          <cell r="A58">
            <v>40026</v>
          </cell>
          <cell r="B58">
            <v>2178961.2030000002</v>
          </cell>
          <cell r="C58">
            <v>698507.11400000006</v>
          </cell>
          <cell r="G58">
            <v>65382.661</v>
          </cell>
        </row>
        <row r="59">
          <cell r="A59">
            <v>40057</v>
          </cell>
          <cell r="B59">
            <v>2137812.4879999999</v>
          </cell>
          <cell r="C59">
            <v>640690.64800000004</v>
          </cell>
          <cell r="G59">
            <v>63959.741999999998</v>
          </cell>
        </row>
        <row r="60">
          <cell r="A60">
            <v>40087</v>
          </cell>
          <cell r="B60">
            <v>2230474.4029999999</v>
          </cell>
          <cell r="C60">
            <v>628986.81499999994</v>
          </cell>
          <cell r="G60">
            <v>64616.054000000004</v>
          </cell>
        </row>
        <row r="61">
          <cell r="A61">
            <v>40118</v>
          </cell>
          <cell r="B61">
            <v>2264507.4279999998</v>
          </cell>
          <cell r="C61">
            <v>621131.85200000007</v>
          </cell>
          <cell r="G61">
            <v>64795.003000000004</v>
          </cell>
        </row>
        <row r="62">
          <cell r="A62">
            <v>40148</v>
          </cell>
          <cell r="B62">
            <v>2369850.6129999999</v>
          </cell>
          <cell r="C62">
            <v>630177.772</v>
          </cell>
          <cell r="G62">
            <v>65301.44000000001</v>
          </cell>
        </row>
        <row r="63">
          <cell r="A63">
            <v>40179</v>
          </cell>
          <cell r="B63">
            <v>2403813.8649999998</v>
          </cell>
          <cell r="C63">
            <v>627542.19799999997</v>
          </cell>
          <cell r="G63">
            <v>67010.278000000006</v>
          </cell>
        </row>
        <row r="64">
          <cell r="A64">
            <v>40210</v>
          </cell>
          <cell r="B64">
            <v>2517482.0489999996</v>
          </cell>
          <cell r="C64">
            <v>657435.77499999991</v>
          </cell>
          <cell r="G64">
            <v>65866.90800000001</v>
          </cell>
        </row>
        <row r="65">
          <cell r="A65">
            <v>40238</v>
          </cell>
          <cell r="B65">
            <v>2686630.159</v>
          </cell>
          <cell r="C65">
            <v>683290.93</v>
          </cell>
          <cell r="G65">
            <v>70090.08600000001</v>
          </cell>
        </row>
        <row r="66">
          <cell r="A66">
            <v>40269</v>
          </cell>
          <cell r="B66">
            <v>2795292.361</v>
          </cell>
          <cell r="C66">
            <v>725605.50200000009</v>
          </cell>
          <cell r="G66">
            <v>73095.400000000009</v>
          </cell>
        </row>
        <row r="67">
          <cell r="A67">
            <v>40299</v>
          </cell>
          <cell r="B67">
            <v>2943978.7559999996</v>
          </cell>
          <cell r="C67">
            <v>786283.82199999993</v>
          </cell>
          <cell r="G67">
            <v>74502.942999999999</v>
          </cell>
        </row>
        <row r="68">
          <cell r="A68">
            <v>40330</v>
          </cell>
          <cell r="B68">
            <v>3044946.6169999996</v>
          </cell>
          <cell r="C68">
            <v>833499.91800000006</v>
          </cell>
          <cell r="G68">
            <v>76856.936000000002</v>
          </cell>
        </row>
        <row r="69">
          <cell r="A69">
            <v>40360</v>
          </cell>
          <cell r="B69">
            <v>3127888.1309999996</v>
          </cell>
          <cell r="C69">
            <v>860797.8890000002</v>
          </cell>
          <cell r="G69">
            <v>77114.551999999996</v>
          </cell>
        </row>
        <row r="70">
          <cell r="A70">
            <v>40391</v>
          </cell>
          <cell r="B70">
            <v>3208570.0249999999</v>
          </cell>
          <cell r="C70">
            <v>894142.57200000004</v>
          </cell>
          <cell r="G70">
            <v>77438.922999999995</v>
          </cell>
        </row>
        <row r="71">
          <cell r="A71">
            <v>40422</v>
          </cell>
          <cell r="B71">
            <v>3293663.88</v>
          </cell>
          <cell r="C71">
            <v>904900.11500000011</v>
          </cell>
          <cell r="G71">
            <v>78542.649999999994</v>
          </cell>
        </row>
        <row r="72">
          <cell r="A72">
            <v>40452</v>
          </cell>
          <cell r="B72">
            <v>3247268.4620000003</v>
          </cell>
          <cell r="C72">
            <v>900283.09100000001</v>
          </cell>
          <cell r="G72">
            <v>78026.970999999976</v>
          </cell>
        </row>
        <row r="73">
          <cell r="A73">
            <v>40483</v>
          </cell>
          <cell r="B73">
            <v>3325876.7439999999</v>
          </cell>
          <cell r="C73">
            <v>917428.63599999994</v>
          </cell>
          <cell r="G73">
            <v>77279.572</v>
          </cell>
        </row>
        <row r="74">
          <cell r="A74">
            <v>40513</v>
          </cell>
          <cell r="B74">
            <v>3330200.0959999999</v>
          </cell>
          <cell r="C74">
            <v>901320.28899999999</v>
          </cell>
          <cell r="G74">
            <v>78919.638999999996</v>
          </cell>
        </row>
        <row r="75">
          <cell r="A75">
            <v>40544</v>
          </cell>
          <cell r="B75">
            <v>3370056.0429999996</v>
          </cell>
          <cell r="C75">
            <v>892692.71100000001</v>
          </cell>
          <cell r="G75">
            <v>75883.51400000001</v>
          </cell>
        </row>
        <row r="76">
          <cell r="A76">
            <v>40575</v>
          </cell>
          <cell r="B76">
            <v>3364944.0519999997</v>
          </cell>
          <cell r="C76">
            <v>890388.71200000006</v>
          </cell>
          <cell r="G76">
            <v>77378.226999999999</v>
          </cell>
        </row>
        <row r="77">
          <cell r="A77">
            <v>40603</v>
          </cell>
          <cell r="B77">
            <v>3330885.2140000002</v>
          </cell>
          <cell r="C77">
            <v>907074.42300000007</v>
          </cell>
          <cell r="G77">
            <v>78336.054999999993</v>
          </cell>
        </row>
        <row r="78">
          <cell r="A78">
            <v>40634</v>
          </cell>
          <cell r="B78">
            <v>3251220.7920000004</v>
          </cell>
          <cell r="C78">
            <v>889642.23900000006</v>
          </cell>
          <cell r="G78">
            <v>78262.59199999999</v>
          </cell>
        </row>
        <row r="79">
          <cell r="A79">
            <v>40664</v>
          </cell>
          <cell r="B79">
            <v>3117643</v>
          </cell>
          <cell r="C79">
            <v>869820.16400000011</v>
          </cell>
          <cell r="G79">
            <v>78277.106</v>
          </cell>
        </row>
        <row r="80">
          <cell r="A80">
            <v>40695</v>
          </cell>
          <cell r="B80">
            <v>3060625.5460000001</v>
          </cell>
          <cell r="C80">
            <v>864687.78500000003</v>
          </cell>
          <cell r="G80">
            <v>76803.019</v>
          </cell>
        </row>
        <row r="81">
          <cell r="A81">
            <v>40725</v>
          </cell>
          <cell r="B81">
            <v>3042925.0089999996</v>
          </cell>
          <cell r="C81">
            <v>881714.5070000001</v>
          </cell>
          <cell r="G81">
            <v>78529.805999999982</v>
          </cell>
        </row>
        <row r="82">
          <cell r="A82">
            <v>40756</v>
          </cell>
          <cell r="B82">
            <v>3035138.6150000002</v>
          </cell>
          <cell r="C82">
            <v>864133.97200000007</v>
          </cell>
          <cell r="G82">
            <v>81856.27899999998</v>
          </cell>
        </row>
        <row r="83">
          <cell r="A83">
            <v>40787</v>
          </cell>
          <cell r="B83">
            <v>3018927.037</v>
          </cell>
          <cell r="C83">
            <v>866784.152</v>
          </cell>
          <cell r="G83">
            <v>82593.718999999983</v>
          </cell>
        </row>
        <row r="84">
          <cell r="A84">
            <v>40817</v>
          </cell>
          <cell r="B84">
            <v>3044276.8390000002</v>
          </cell>
          <cell r="C84">
            <v>874310.53500000003</v>
          </cell>
          <cell r="G84">
            <v>83855.212999999989</v>
          </cell>
        </row>
        <row r="85">
          <cell r="A85">
            <v>40848</v>
          </cell>
          <cell r="B85">
            <v>2932861.1399999997</v>
          </cell>
          <cell r="C85">
            <v>877242.51300000004</v>
          </cell>
          <cell r="G85">
            <v>88208.604999999996</v>
          </cell>
        </row>
        <row r="86">
          <cell r="A86">
            <v>40878</v>
          </cell>
          <cell r="B86">
            <v>2896770.4890000001</v>
          </cell>
          <cell r="C86">
            <v>889462.88699999999</v>
          </cell>
          <cell r="G86">
            <v>88413.407000000007</v>
          </cell>
        </row>
        <row r="87">
          <cell r="A87">
            <v>40909</v>
          </cell>
          <cell r="B87">
            <v>2866704.9189999998</v>
          </cell>
          <cell r="C87">
            <v>923196.46900000004</v>
          </cell>
          <cell r="G87">
            <v>89664.403000000006</v>
          </cell>
        </row>
        <row r="88">
          <cell r="A88">
            <v>40940</v>
          </cell>
          <cell r="B88">
            <v>2880929.5189999999</v>
          </cell>
          <cell r="C88">
            <v>945435.72100000014</v>
          </cell>
          <cell r="G88">
            <v>90389.603000000003</v>
          </cell>
        </row>
        <row r="89">
          <cell r="A89">
            <v>40969</v>
          </cell>
          <cell r="B89">
            <v>2906027.645</v>
          </cell>
          <cell r="C89">
            <v>966366.60100000002</v>
          </cell>
          <cell r="G89">
            <v>88468.638000000021</v>
          </cell>
        </row>
        <row r="90">
          <cell r="A90">
            <v>41000</v>
          </cell>
          <cell r="B90">
            <v>3007790.8369999998</v>
          </cell>
          <cell r="C90">
            <v>1012148.153</v>
          </cell>
          <cell r="G90">
            <v>87712.651000000013</v>
          </cell>
        </row>
        <row r="91">
          <cell r="A91">
            <v>41030</v>
          </cell>
          <cell r="B91">
            <v>3066223.7760000001</v>
          </cell>
          <cell r="C91">
            <v>1050277.206</v>
          </cell>
          <cell r="G91">
            <v>88221.106</v>
          </cell>
        </row>
        <row r="92">
          <cell r="A92">
            <v>41061</v>
          </cell>
          <cell r="B92">
            <v>3138005.523</v>
          </cell>
          <cell r="C92">
            <v>1107473.2709999999</v>
          </cell>
          <cell r="G92">
            <v>89104.403999999995</v>
          </cell>
        </row>
        <row r="93">
          <cell r="A93">
            <v>41091</v>
          </cell>
          <cell r="B93">
            <v>3101309.784</v>
          </cell>
          <cell r="C93">
            <v>1120133.159</v>
          </cell>
          <cell r="G93">
            <v>88506.358999999997</v>
          </cell>
        </row>
        <row r="94">
          <cell r="A94">
            <v>41122</v>
          </cell>
          <cell r="B94">
            <v>3154687.9210000001</v>
          </cell>
          <cell r="C94">
            <v>1182613.9159999997</v>
          </cell>
          <cell r="G94">
            <v>86461.604000000007</v>
          </cell>
        </row>
        <row r="95">
          <cell r="A95">
            <v>41153</v>
          </cell>
          <cell r="B95">
            <v>3131728.57</v>
          </cell>
          <cell r="C95">
            <v>1201110.676</v>
          </cell>
          <cell r="G95">
            <v>84983.330999999991</v>
          </cell>
        </row>
        <row r="96">
          <cell r="A96">
            <v>41183</v>
          </cell>
          <cell r="B96">
            <v>3106692.1839999999</v>
          </cell>
          <cell r="C96">
            <v>1216160.8520000002</v>
          </cell>
          <cell r="G96">
            <v>83913.05799999999</v>
          </cell>
        </row>
        <row r="97">
          <cell r="A97">
            <v>41214</v>
          </cell>
          <cell r="B97">
            <v>3158799.3930000002</v>
          </cell>
          <cell r="C97">
            <v>1245165.21</v>
          </cell>
          <cell r="G97">
            <v>82137.436999999991</v>
          </cell>
        </row>
        <row r="98">
          <cell r="A98">
            <v>41244</v>
          </cell>
          <cell r="B98">
            <v>3207915.7070000004</v>
          </cell>
          <cell r="C98">
            <v>1268282.4129999999</v>
          </cell>
          <cell r="G98">
            <v>79817.842999999993</v>
          </cell>
        </row>
        <row r="99">
          <cell r="A99">
            <v>41275</v>
          </cell>
          <cell r="B99">
            <v>3262819.6770000006</v>
          </cell>
          <cell r="C99">
            <v>1303162.0279999999</v>
          </cell>
          <cell r="G99">
            <v>79989.974000000002</v>
          </cell>
        </row>
        <row r="100">
          <cell r="A100">
            <v>41306</v>
          </cell>
          <cell r="B100">
            <v>3271892.3970000008</v>
          </cell>
          <cell r="C100">
            <v>1315302.8489999999</v>
          </cell>
          <cell r="G100">
            <v>78435.096999999994</v>
          </cell>
        </row>
        <row r="101">
          <cell r="A101">
            <v>41334</v>
          </cell>
          <cell r="B101">
            <v>3264926.3580000005</v>
          </cell>
          <cell r="C101">
            <v>1334418.6659999997</v>
          </cell>
          <cell r="G101">
            <v>78950.201000000001</v>
          </cell>
        </row>
        <row r="102">
          <cell r="A102">
            <v>41365</v>
          </cell>
          <cell r="B102">
            <v>3275986.2200000007</v>
          </cell>
          <cell r="C102">
            <v>1333755.0210000002</v>
          </cell>
          <cell r="G102">
            <v>78623.925000000003</v>
          </cell>
        </row>
        <row r="103">
          <cell r="A103">
            <v>41395</v>
          </cell>
          <cell r="B103">
            <v>3290071.2399999998</v>
          </cell>
          <cell r="C103">
            <v>1354762.9110000001</v>
          </cell>
          <cell r="G103">
            <v>78746.83</v>
          </cell>
        </row>
        <row r="104">
          <cell r="A104">
            <v>41426</v>
          </cell>
          <cell r="B104">
            <v>3279673.4380000005</v>
          </cell>
          <cell r="C104">
            <v>1344547.0520000001</v>
          </cell>
          <cell r="G104">
            <v>81465.107000000004</v>
          </cell>
        </row>
        <row r="105">
          <cell r="A105">
            <v>41456</v>
          </cell>
          <cell r="B105">
            <v>3344443.2640000004</v>
          </cell>
          <cell r="C105">
            <v>1348448.2300000002</v>
          </cell>
          <cell r="G105">
            <v>83408.743999999992</v>
          </cell>
        </row>
        <row r="106">
          <cell r="A106">
            <v>41487</v>
          </cell>
          <cell r="B106">
            <v>3439488.3200000003</v>
          </cell>
          <cell r="C106">
            <v>1342276.6160000002</v>
          </cell>
          <cell r="G106">
            <v>83080.59599999999</v>
          </cell>
        </row>
        <row r="107">
          <cell r="A107">
            <v>41518</v>
          </cell>
          <cell r="B107">
            <v>3468218.628</v>
          </cell>
          <cell r="C107">
            <v>1328281.8529999999</v>
          </cell>
          <cell r="G107">
            <v>83768.626999999993</v>
          </cell>
        </row>
        <row r="108">
          <cell r="A108">
            <v>41548</v>
          </cell>
          <cell r="B108">
            <v>3501525.7850000001</v>
          </cell>
          <cell r="C108">
            <v>1326434.8029999998</v>
          </cell>
          <cell r="G108">
            <v>82585.219999999987</v>
          </cell>
        </row>
        <row r="109">
          <cell r="A109">
            <v>41579</v>
          </cell>
          <cell r="B109">
            <v>3536419.1679999996</v>
          </cell>
          <cell r="C109">
            <v>1307753.345</v>
          </cell>
          <cell r="G109">
            <v>83292.339999999982</v>
          </cell>
        </row>
        <row r="110">
          <cell r="A110">
            <v>41609</v>
          </cell>
          <cell r="B110">
            <v>3520896.2019999996</v>
          </cell>
          <cell r="C110">
            <v>1311897.7699999998</v>
          </cell>
          <cell r="G110">
            <v>84213.712999999989</v>
          </cell>
        </row>
        <row r="111">
          <cell r="A111">
            <v>41640</v>
          </cell>
          <cell r="B111">
            <v>3513120.8969999994</v>
          </cell>
          <cell r="C111">
            <v>1274928.8599999999</v>
          </cell>
          <cell r="G111">
            <v>85208.087000000014</v>
          </cell>
        </row>
        <row r="112">
          <cell r="A112">
            <v>41671</v>
          </cell>
          <cell r="B112">
            <v>3461365.8129999992</v>
          </cell>
          <cell r="C112">
            <v>1246541.8420000002</v>
          </cell>
          <cell r="G112">
            <v>85900.126000000018</v>
          </cell>
        </row>
        <row r="113">
          <cell r="A113">
            <v>41699</v>
          </cell>
          <cell r="B113">
            <v>3472338.9979999997</v>
          </cell>
          <cell r="C113">
            <v>1235885.7819999999</v>
          </cell>
          <cell r="G113">
            <v>85436.71</v>
          </cell>
        </row>
        <row r="114">
          <cell r="A114">
            <v>41730</v>
          </cell>
          <cell r="B114">
            <v>3447778.7399999998</v>
          </cell>
          <cell r="C114">
            <v>1223119.7250000001</v>
          </cell>
          <cell r="G114">
            <v>83671.551999999996</v>
          </cell>
        </row>
        <row r="115">
          <cell r="A115">
            <v>41760</v>
          </cell>
          <cell r="B115">
            <v>3432324.5749999997</v>
          </cell>
          <cell r="C115">
            <v>1190442.399</v>
          </cell>
          <cell r="G115">
            <v>84835.023000000001</v>
          </cell>
        </row>
        <row r="116">
          <cell r="A116">
            <v>41791</v>
          </cell>
          <cell r="B116">
            <v>3391515.7760000001</v>
          </cell>
          <cell r="C116">
            <v>1185883.5789999999</v>
          </cell>
          <cell r="G116">
            <v>82874.31700000001</v>
          </cell>
        </row>
        <row r="117">
          <cell r="A117">
            <v>41821</v>
          </cell>
          <cell r="B117">
            <v>3395670.2850000001</v>
          </cell>
          <cell r="C117">
            <v>1191816.7549999999</v>
          </cell>
          <cell r="G117">
            <v>80360.330000000016</v>
          </cell>
        </row>
        <row r="118">
          <cell r="A118">
            <v>41852</v>
          </cell>
          <cell r="B118">
            <v>3291398.21</v>
          </cell>
          <cell r="C118">
            <v>1162536.277</v>
          </cell>
          <cell r="G118">
            <v>80713.954000000012</v>
          </cell>
        </row>
        <row r="119">
          <cell r="A119">
            <v>41883</v>
          </cell>
          <cell r="B119">
            <v>3341498.7660000003</v>
          </cell>
          <cell r="C119">
            <v>1162117.118</v>
          </cell>
          <cell r="G119">
            <v>82080.737999999998</v>
          </cell>
        </row>
        <row r="120">
          <cell r="A120">
            <v>41913</v>
          </cell>
          <cell r="B120">
            <v>3310252.1669999999</v>
          </cell>
          <cell r="C120">
            <v>1163712.3330000001</v>
          </cell>
          <cell r="G120">
            <v>83445.267000000007</v>
          </cell>
        </row>
        <row r="121">
          <cell r="A121">
            <v>41944</v>
          </cell>
          <cell r="B121">
            <v>3314553.6030000001</v>
          </cell>
          <cell r="C121">
            <v>1188586.0739999998</v>
          </cell>
          <cell r="G121">
            <v>83924.532999999996</v>
          </cell>
        </row>
        <row r="122">
          <cell r="A122">
            <v>41974</v>
          </cell>
          <cell r="B122">
            <v>3334014.7110000001</v>
          </cell>
          <cell r="C122">
            <v>1191407.8659999999</v>
          </cell>
          <cell r="G122">
            <v>83871.488999999987</v>
          </cell>
        </row>
        <row r="123">
          <cell r="A123">
            <v>42005</v>
          </cell>
          <cell r="B123">
            <v>3346051.2830000003</v>
          </cell>
          <cell r="C123">
            <v>1188479.3739999998</v>
          </cell>
          <cell r="G123">
            <v>82917.394</v>
          </cell>
        </row>
        <row r="124">
          <cell r="A124">
            <v>42036</v>
          </cell>
          <cell r="B124">
            <v>3386832.0210000006</v>
          </cell>
          <cell r="C124">
            <v>1195038.4079999998</v>
          </cell>
          <cell r="G124">
            <v>83825.224000000002</v>
          </cell>
        </row>
        <row r="125">
          <cell r="A125">
            <v>42064</v>
          </cell>
          <cell r="B125">
            <v>3383109.7560000001</v>
          </cell>
          <cell r="C125">
            <v>1181885.6910000001</v>
          </cell>
          <cell r="G125">
            <v>88396.454000000012</v>
          </cell>
        </row>
        <row r="126">
          <cell r="A126">
            <v>42095</v>
          </cell>
          <cell r="B126">
            <v>3422265.0290000001</v>
          </cell>
          <cell r="C126">
            <v>1190944.0569999998</v>
          </cell>
          <cell r="G126">
            <v>91852.775000000009</v>
          </cell>
        </row>
        <row r="127">
          <cell r="A127">
            <v>42125</v>
          </cell>
          <cell r="B127">
            <v>3491689.7599999993</v>
          </cell>
          <cell r="C127">
            <v>1229954.3800000001</v>
          </cell>
          <cell r="G127">
            <v>91909.945000000007</v>
          </cell>
        </row>
        <row r="128">
          <cell r="A128">
            <v>42156</v>
          </cell>
          <cell r="B128">
            <v>3565956.0109999999</v>
          </cell>
          <cell r="C128">
            <v>1225915.2860000001</v>
          </cell>
          <cell r="G128">
            <v>89780.437000000005</v>
          </cell>
        </row>
        <row r="129">
          <cell r="A129">
            <v>42186</v>
          </cell>
          <cell r="B129">
            <v>3558370.4189999998</v>
          </cell>
          <cell r="C129">
            <v>1215817.5420000001</v>
          </cell>
          <cell r="G129">
            <v>94283.831999999995</v>
          </cell>
        </row>
        <row r="130">
          <cell r="A130">
            <v>42217</v>
          </cell>
          <cell r="B130">
            <v>3611883.7969999993</v>
          </cell>
          <cell r="C130">
            <v>1221962.655</v>
          </cell>
          <cell r="G130">
            <v>95155.811999999991</v>
          </cell>
        </row>
        <row r="131">
          <cell r="A131">
            <v>42248</v>
          </cell>
          <cell r="B131">
            <v>3669848.9909999995</v>
          </cell>
          <cell r="C131">
            <v>1232926.5050000001</v>
          </cell>
          <cell r="G131">
            <v>94824.654999999999</v>
          </cell>
        </row>
        <row r="132">
          <cell r="A132">
            <v>42278</v>
          </cell>
          <cell r="B132">
            <v>3755439.7</v>
          </cell>
          <cell r="C132">
            <v>1243419.3799999999</v>
          </cell>
          <cell r="G132">
            <v>98028.636999999988</v>
          </cell>
        </row>
        <row r="133">
          <cell r="A133">
            <v>42309</v>
          </cell>
          <cell r="B133">
            <v>3769142.5599999996</v>
          </cell>
          <cell r="C133">
            <v>1226741.2279999999</v>
          </cell>
          <cell r="G133">
            <v>95382.698000000004</v>
          </cell>
        </row>
        <row r="134">
          <cell r="A134">
            <v>42339</v>
          </cell>
          <cell r="B134">
            <v>3837675.1360000004</v>
          </cell>
          <cell r="C134">
            <v>1205791.3799999999</v>
          </cell>
          <cell r="G134">
            <v>94993.948000000004</v>
          </cell>
        </row>
        <row r="135">
          <cell r="A135">
            <v>42370</v>
          </cell>
          <cell r="B135">
            <v>3894289.8870000006</v>
          </cell>
          <cell r="C135">
            <v>1205677.4350000003</v>
          </cell>
          <cell r="G135">
            <v>95777.993999999977</v>
          </cell>
        </row>
        <row r="136">
          <cell r="A136">
            <v>42401</v>
          </cell>
          <cell r="B136">
            <v>3928433.4280000003</v>
          </cell>
          <cell r="C136">
            <v>1221164.3639999998</v>
          </cell>
          <cell r="G136">
            <v>94177.567999999985</v>
          </cell>
        </row>
        <row r="137">
          <cell r="A137">
            <v>42430</v>
          </cell>
          <cell r="B137">
            <v>3962926.023</v>
          </cell>
          <cell r="C137">
            <v>1250078.8259999999</v>
          </cell>
          <cell r="G137">
            <v>89703.952999999994</v>
          </cell>
        </row>
        <row r="138">
          <cell r="A138">
            <v>42461</v>
          </cell>
          <cell r="B138">
            <v>3969169.588</v>
          </cell>
          <cell r="C138">
            <v>1268200.4639999999</v>
          </cell>
          <cell r="G138">
            <v>99212.111999999994</v>
          </cell>
        </row>
        <row r="139">
          <cell r="A139">
            <v>42491</v>
          </cell>
          <cell r="B139">
            <v>3946379.8490000004</v>
          </cell>
          <cell r="C139">
            <v>1228244.17</v>
          </cell>
          <cell r="G139">
            <v>96310.551000000007</v>
          </cell>
        </row>
        <row r="140">
          <cell r="A140">
            <v>42522</v>
          </cell>
          <cell r="B140">
            <v>3984968.4639999997</v>
          </cell>
          <cell r="C140">
            <v>1238855.007</v>
          </cell>
          <cell r="G140">
            <v>96546.134000000005</v>
          </cell>
        </row>
        <row r="141">
          <cell r="A141">
            <v>42552</v>
          </cell>
          <cell r="B141">
            <v>4054262.2489999998</v>
          </cell>
          <cell r="C141">
            <v>1248367.179</v>
          </cell>
          <cell r="G141">
            <v>93914.114999999991</v>
          </cell>
        </row>
        <row r="142">
          <cell r="A142">
            <v>42583</v>
          </cell>
          <cell r="B142">
            <v>4063693.1599999997</v>
          </cell>
          <cell r="C142">
            <v>1240535.105</v>
          </cell>
          <cell r="G142">
            <v>91248.94</v>
          </cell>
        </row>
        <row r="143">
          <cell r="A143">
            <v>42614</v>
          </cell>
          <cell r="B143">
            <v>4015231.5869999994</v>
          </cell>
          <cell r="C143">
            <v>1230775.1839999999</v>
          </cell>
          <cell r="G143">
            <v>88705.993000000002</v>
          </cell>
        </row>
        <row r="144">
          <cell r="A144">
            <v>42644</v>
          </cell>
          <cell r="B144">
            <v>4004449.5300000003</v>
          </cell>
          <cell r="C144">
            <v>1223147.912</v>
          </cell>
          <cell r="G144">
            <v>83877.219000000012</v>
          </cell>
        </row>
        <row r="145">
          <cell r="A145">
            <v>42675</v>
          </cell>
          <cell r="B145">
            <v>4013295.56</v>
          </cell>
          <cell r="C145">
            <v>1223700.5550000002</v>
          </cell>
          <cell r="G145">
            <v>84649.633000000016</v>
          </cell>
        </row>
        <row r="146">
          <cell r="A146">
            <v>42705</v>
          </cell>
          <cell r="B146">
            <v>3977842.8999999994</v>
          </cell>
          <cell r="C146">
            <v>1267086.7169999999</v>
          </cell>
          <cell r="G146">
            <v>84495.475000000006</v>
          </cell>
        </row>
        <row r="147">
          <cell r="A147">
            <v>42736</v>
          </cell>
          <cell r="B147">
            <v>3932940.7079999996</v>
          </cell>
          <cell r="C147">
            <v>1281253.4279999998</v>
          </cell>
          <cell r="G147">
            <v>82360.138999999996</v>
          </cell>
        </row>
        <row r="148">
          <cell r="A148">
            <v>42767</v>
          </cell>
          <cell r="B148">
            <v>3914736.4440000001</v>
          </cell>
          <cell r="C148">
            <v>1297392.8279999997</v>
          </cell>
          <cell r="G148">
            <v>81231.793000000005</v>
          </cell>
        </row>
        <row r="149">
          <cell r="A149">
            <v>42795</v>
          </cell>
          <cell r="B149">
            <v>3951646.6569999997</v>
          </cell>
          <cell r="C149">
            <v>1290697.3479999998</v>
          </cell>
          <cell r="G149">
            <v>80991.442999999999</v>
          </cell>
        </row>
        <row r="150">
          <cell r="A150">
            <v>42826</v>
          </cell>
          <cell r="B150">
            <v>3950693.88</v>
          </cell>
          <cell r="C150">
            <v>1291613.9040000001</v>
          </cell>
          <cell r="G150">
            <v>67961.337</v>
          </cell>
        </row>
        <row r="151">
          <cell r="A151">
            <v>42856</v>
          </cell>
          <cell r="B151">
            <v>4052069.8820000002</v>
          </cell>
          <cell r="C151">
            <v>1296039.1240000001</v>
          </cell>
          <cell r="G151">
            <v>68651.388999999996</v>
          </cell>
        </row>
        <row r="152">
          <cell r="A152">
            <v>42887</v>
          </cell>
          <cell r="B152">
            <v>4065122.6130000004</v>
          </cell>
          <cell r="C152">
            <v>1278483.105</v>
          </cell>
          <cell r="G152">
            <v>68991.444000000003</v>
          </cell>
        </row>
        <row r="153">
          <cell r="A153">
            <v>42917</v>
          </cell>
          <cell r="B153">
            <v>4035849.4390000002</v>
          </cell>
          <cell r="C153">
            <v>1301690.835</v>
          </cell>
          <cell r="G153">
            <v>67364.434000000008</v>
          </cell>
        </row>
        <row r="154">
          <cell r="A154">
            <v>42948</v>
          </cell>
          <cell r="B154">
            <v>4111268.2980000004</v>
          </cell>
          <cell r="C154">
            <v>1356163.8099999998</v>
          </cell>
          <cell r="G154">
            <v>69681.387999999992</v>
          </cell>
        </row>
        <row r="155">
          <cell r="A155">
            <v>42979</v>
          </cell>
          <cell r="B155">
            <v>4129326.2770000007</v>
          </cell>
          <cell r="C155">
            <v>1402277.5909999998</v>
          </cell>
          <cell r="G155">
            <v>69365.292000000001</v>
          </cell>
        </row>
        <row r="156">
          <cell r="A156">
            <v>43009</v>
          </cell>
          <cell r="B156">
            <v>4170396.9380000005</v>
          </cell>
          <cell r="C156">
            <v>1444124.69</v>
          </cell>
          <cell r="G156">
            <v>72967.524999999994</v>
          </cell>
        </row>
        <row r="157">
          <cell r="A157">
            <v>43040</v>
          </cell>
          <cell r="B157">
            <v>4210002.0049999999</v>
          </cell>
          <cell r="C157">
            <v>1477593.1659999997</v>
          </cell>
          <cell r="G157">
            <v>77378.165999999997</v>
          </cell>
        </row>
        <row r="158">
          <cell r="A158">
            <v>43070</v>
          </cell>
          <cell r="B158">
            <v>4269917.8660000004</v>
          </cell>
          <cell r="C158">
            <v>1493850.9469999999</v>
          </cell>
          <cell r="G158">
            <v>78204.217999999993</v>
          </cell>
        </row>
        <row r="159">
          <cell r="A159">
            <v>43101</v>
          </cell>
          <cell r="B159">
            <v>4276776.8760000002</v>
          </cell>
          <cell r="C159">
            <v>1539688.2039999999</v>
          </cell>
          <cell r="G159">
            <v>76901.508999999976</v>
          </cell>
        </row>
        <row r="160">
          <cell r="A160">
            <v>43132</v>
          </cell>
          <cell r="B160">
            <v>4331330.2549999999</v>
          </cell>
          <cell r="C160">
            <v>1595617.13</v>
          </cell>
          <cell r="G160">
            <v>91567.81</v>
          </cell>
        </row>
        <row r="161">
          <cell r="A161">
            <v>43160</v>
          </cell>
          <cell r="B161">
            <v>4357709.0039999997</v>
          </cell>
          <cell r="C161">
            <v>1643465.9110000001</v>
          </cell>
          <cell r="G161">
            <v>90452.857000000004</v>
          </cell>
        </row>
        <row r="162">
          <cell r="A162">
            <v>43191</v>
          </cell>
          <cell r="B162">
            <v>4439561.3040000005</v>
          </cell>
          <cell r="C162">
            <v>1676842.6959999998</v>
          </cell>
          <cell r="G162">
            <v>91614.819999999992</v>
          </cell>
        </row>
        <row r="163">
          <cell r="A163">
            <v>43221</v>
          </cell>
          <cell r="B163">
            <v>4395583.4899999993</v>
          </cell>
          <cell r="C163">
            <v>1719956.9369999999</v>
          </cell>
          <cell r="G163">
            <v>99250.709999999992</v>
          </cell>
        </row>
        <row r="164">
          <cell r="A164">
            <v>43252</v>
          </cell>
          <cell r="B164">
            <v>4416104.2390000001</v>
          </cell>
          <cell r="C164">
            <v>1803748.5020000003</v>
          </cell>
          <cell r="G164">
            <v>102188.307</v>
          </cell>
        </row>
        <row r="165">
          <cell r="A165">
            <v>43282</v>
          </cell>
          <cell r="B165">
            <v>4437503.6379999993</v>
          </cell>
          <cell r="C165">
            <v>1859567.4569999999</v>
          </cell>
          <cell r="G165">
            <v>107036.33799999999</v>
          </cell>
        </row>
        <row r="166">
          <cell r="A166">
            <v>43313</v>
          </cell>
          <cell r="B166">
            <v>4396386.142</v>
          </cell>
          <cell r="C166">
            <v>1862512.7149999999</v>
          </cell>
          <cell r="G166">
            <v>110306.78900000002</v>
          </cell>
        </row>
        <row r="167">
          <cell r="A167">
            <v>43344</v>
          </cell>
          <cell r="B167">
            <v>4351034.7050000001</v>
          </cell>
          <cell r="C167">
            <v>1875275.1369999999</v>
          </cell>
          <cell r="G167">
            <v>110622.96999999999</v>
          </cell>
        </row>
        <row r="168">
          <cell r="A168">
            <v>43374</v>
          </cell>
          <cell r="B168">
            <v>4334601.0120000001</v>
          </cell>
          <cell r="C168">
            <v>1864010.871</v>
          </cell>
          <cell r="G168">
            <v>108810.61799999999</v>
          </cell>
        </row>
        <row r="169">
          <cell r="A169">
            <v>43405</v>
          </cell>
          <cell r="B169">
            <v>4315096.7089999998</v>
          </cell>
          <cell r="C169">
            <v>1855537.774</v>
          </cell>
          <cell r="G169">
            <v>106677.02399999999</v>
          </cell>
        </row>
        <row r="170">
          <cell r="A170">
            <v>43435</v>
          </cell>
          <cell r="B170">
            <v>4252317.1389999995</v>
          </cell>
          <cell r="C170">
            <v>1836627.7929999998</v>
          </cell>
          <cell r="G170">
            <v>107614.413</v>
          </cell>
        </row>
        <row r="171">
          <cell r="A171">
            <v>43466</v>
          </cell>
          <cell r="G171">
            <v>113138.41475</v>
          </cell>
        </row>
        <row r="172">
          <cell r="A172">
            <v>43497</v>
          </cell>
          <cell r="G172">
            <v>103284.46097916667</v>
          </cell>
        </row>
        <row r="173">
          <cell r="A173">
            <v>43525</v>
          </cell>
          <cell r="G173">
            <v>105935.87039409723</v>
          </cell>
        </row>
        <row r="174">
          <cell r="A174">
            <v>43556</v>
          </cell>
          <cell r="G174">
            <v>108868.55059360534</v>
          </cell>
        </row>
        <row r="175">
          <cell r="A175">
            <v>43586</v>
          </cell>
          <cell r="G175">
            <v>101898.54880973911</v>
          </cell>
        </row>
        <row r="176">
          <cell r="A176">
            <v>43617</v>
          </cell>
          <cell r="B176">
            <v>4183414.4526257892</v>
          </cell>
          <cell r="C176">
            <v>1779406.7084772659</v>
          </cell>
          <cell r="G176">
            <v>100499.66854388402</v>
          </cell>
        </row>
        <row r="177">
          <cell r="A177">
            <v>43983</v>
          </cell>
          <cell r="B177">
            <v>4502683.9170309957</v>
          </cell>
          <cell r="C177">
            <v>1819634.0793146815</v>
          </cell>
          <cell r="G177">
            <v>100499.66854388402</v>
          </cell>
        </row>
        <row r="178">
          <cell r="A178">
            <v>44348</v>
          </cell>
          <cell r="B178">
            <v>4835898.9571035914</v>
          </cell>
          <cell r="C178">
            <v>1982312.7766005537</v>
          </cell>
          <cell r="G178">
            <v>100499.66854388402</v>
          </cell>
        </row>
        <row r="179">
          <cell r="A179">
            <v>44713</v>
          </cell>
          <cell r="B179">
            <v>5082939.1734912004</v>
          </cell>
          <cell r="C179">
            <v>2240448.7465827512</v>
          </cell>
          <cell r="G179">
            <v>100499.66854388402</v>
          </cell>
        </row>
        <row r="180">
          <cell r="A180">
            <v>45078</v>
          </cell>
          <cell r="B180">
            <v>5225467.2760258224</v>
          </cell>
          <cell r="C180">
            <v>2287640.2882945016</v>
          </cell>
          <cell r="G180">
            <v>100499.66854388402</v>
          </cell>
        </row>
        <row r="181">
          <cell r="A181">
            <v>45444</v>
          </cell>
          <cell r="B181">
            <v>5362417.2986336993</v>
          </cell>
          <cell r="C181">
            <v>2210544.2451557438</v>
          </cell>
          <cell r="G181">
            <v>100499.66854388402</v>
          </cell>
        </row>
        <row r="182">
          <cell r="A182">
            <v>45809</v>
          </cell>
          <cell r="B182">
            <v>5500681.420335385</v>
          </cell>
          <cell r="C182">
            <v>2217006.0591520453</v>
          </cell>
          <cell r="G182">
            <v>100499.66854388402</v>
          </cell>
        </row>
        <row r="183">
          <cell r="A183">
            <v>46174</v>
          </cell>
          <cell r="B183">
            <v>5595386.6975726401</v>
          </cell>
          <cell r="C183">
            <v>2267926.7018970847</v>
          </cell>
          <cell r="G183">
            <v>100499.66854388402</v>
          </cell>
        </row>
        <row r="184">
          <cell r="A184">
            <v>46539</v>
          </cell>
          <cell r="B184">
            <v>5689782.1694174539</v>
          </cell>
          <cell r="C184">
            <v>2350969.5670292345</v>
          </cell>
          <cell r="G184">
            <v>100499.66854388402</v>
          </cell>
        </row>
        <row r="185">
          <cell r="A185">
            <v>46905</v>
          </cell>
          <cell r="B185">
            <v>5783934.5596704418</v>
          </cell>
          <cell r="C185">
            <v>2450513.776797432</v>
          </cell>
          <cell r="G185">
            <v>100499.66854388402</v>
          </cell>
        </row>
        <row r="186">
          <cell r="A186">
            <v>47270</v>
          </cell>
          <cell r="B186">
            <v>5877363.8513920475</v>
          </cell>
          <cell r="C186">
            <v>2538144.4195559691</v>
          </cell>
          <cell r="G186">
            <v>100499.66854388402</v>
          </cell>
        </row>
        <row r="187">
          <cell r="A187">
            <v>47635</v>
          </cell>
          <cell r="B187">
            <v>5970360.8822955769</v>
          </cell>
          <cell r="C187">
            <v>2611682.7272447115</v>
          </cell>
          <cell r="G187">
            <v>100499.66854388402</v>
          </cell>
        </row>
        <row r="188">
          <cell r="A188">
            <v>48000</v>
          </cell>
          <cell r="B188">
            <v>6062880.2528598299</v>
          </cell>
          <cell r="C188">
            <v>2682840.6548667746</v>
          </cell>
          <cell r="G188">
            <v>100499.66854388402</v>
          </cell>
        </row>
        <row r="189">
          <cell r="A189">
            <v>48366</v>
          </cell>
          <cell r="B189">
            <v>6154821.9683770686</v>
          </cell>
          <cell r="C189">
            <v>2756222.4257443785</v>
          </cell>
          <cell r="G189">
            <v>100499.66854388402</v>
          </cell>
        </row>
        <row r="190">
          <cell r="A190">
            <v>48731</v>
          </cell>
          <cell r="B190">
            <v>6246192.5920991469</v>
          </cell>
          <cell r="C190">
            <v>2833452.7193958978</v>
          </cell>
          <cell r="G190">
            <v>100499.66854388402</v>
          </cell>
        </row>
        <row r="191">
          <cell r="A191">
            <v>49096</v>
          </cell>
          <cell r="B191">
            <v>6339271.387831199</v>
          </cell>
          <cell r="C191">
            <v>2912900.9727207189</v>
          </cell>
          <cell r="G191">
            <v>100499.66854388402</v>
          </cell>
        </row>
        <row r="192">
          <cell r="A192">
            <v>49461</v>
          </cell>
          <cell r="B192">
            <v>6431944.7910552975</v>
          </cell>
          <cell r="C192">
            <v>2993732.1391758095</v>
          </cell>
          <cell r="G192">
            <v>100499.66854388402</v>
          </cell>
        </row>
        <row r="193">
          <cell r="A193">
            <v>49827</v>
          </cell>
          <cell r="B193">
            <v>6524293.7166793756</v>
          </cell>
          <cell r="C193">
            <v>3074758.4791724449</v>
          </cell>
          <cell r="G193">
            <v>100499.66854388402</v>
          </cell>
        </row>
        <row r="194">
          <cell r="A194">
            <v>50192</v>
          </cell>
          <cell r="B194">
            <v>6616411.8287556246</v>
          </cell>
          <cell r="C194">
            <v>3156269.1212889221</v>
          </cell>
          <cell r="G194">
            <v>100499.66854388402</v>
          </cell>
        </row>
        <row r="195">
          <cell r="A195">
            <v>50557</v>
          </cell>
          <cell r="B195">
            <v>6708386.8476222306</v>
          </cell>
          <cell r="C195">
            <v>3238919.3995348597</v>
          </cell>
          <cell r="G195">
            <v>100499.66854388402</v>
          </cell>
        </row>
        <row r="196">
          <cell r="A196">
            <v>50922</v>
          </cell>
          <cell r="B196">
            <v>6800309.1310958248</v>
          </cell>
          <cell r="C196">
            <v>3322397.3887212644</v>
          </cell>
          <cell r="G196">
            <v>100499.66854388402</v>
          </cell>
        </row>
        <row r="197">
          <cell r="A197">
            <v>51288</v>
          </cell>
          <cell r="B197">
            <v>6892251.1364098424</v>
          </cell>
          <cell r="C197">
            <v>3406620.1697776457</v>
          </cell>
          <cell r="G197">
            <v>100499.66854388402</v>
          </cell>
        </row>
        <row r="198">
          <cell r="A198">
            <v>51653</v>
          </cell>
          <cell r="B198">
            <v>6984271.9080992509</v>
          </cell>
          <cell r="C198">
            <v>3491592.7057604115</v>
          </cell>
          <cell r="G198">
            <v>100499.66854388402</v>
          </cell>
        </row>
        <row r="199">
          <cell r="A199">
            <v>52018</v>
          </cell>
          <cell r="B199">
            <v>7076417.668748457</v>
          </cell>
          <cell r="C199">
            <v>3577024.1280263686</v>
          </cell>
          <cell r="G199">
            <v>100499.66854388402</v>
          </cell>
        </row>
        <row r="200">
          <cell r="A200">
            <v>52383</v>
          </cell>
          <cell r="B200">
            <v>7168720.0272631953</v>
          </cell>
          <cell r="C200">
            <v>3661732.5974334809</v>
          </cell>
          <cell r="G200">
            <v>100499.66854388402</v>
          </cell>
        </row>
        <row r="201">
          <cell r="A201">
            <v>52749</v>
          </cell>
          <cell r="B201">
            <v>7263094.7700552084</v>
          </cell>
          <cell r="C201">
            <v>3747683.3389748903</v>
          </cell>
          <cell r="G201">
            <v>100499.66854388402</v>
          </cell>
        </row>
        <row r="202">
          <cell r="A202">
            <v>53114</v>
          </cell>
          <cell r="B202">
            <v>7357679.9728512168</v>
          </cell>
          <cell r="C202">
            <v>3833692.625484393</v>
          </cell>
          <cell r="G202">
            <v>100499.66854388402</v>
          </cell>
        </row>
        <row r="203">
          <cell r="A203">
            <v>53479</v>
          </cell>
          <cell r="B203">
            <v>7452448.6462274669</v>
          </cell>
          <cell r="C203">
            <v>3920335.5712289112</v>
          </cell>
          <cell r="G203">
            <v>100499.66854388402</v>
          </cell>
        </row>
        <row r="204">
          <cell r="A204">
            <v>53844</v>
          </cell>
          <cell r="B204">
            <v>7547382.3624533396</v>
          </cell>
          <cell r="C204">
            <v>4008447.9661794817</v>
          </cell>
          <cell r="G204">
            <v>100499.66854388402</v>
          </cell>
        </row>
        <row r="205">
          <cell r="A205">
            <v>54210</v>
          </cell>
          <cell r="B205">
            <v>7642445.4602016909</v>
          </cell>
          <cell r="C205">
            <v>4097914.4295662157</v>
          </cell>
          <cell r="G205">
            <v>100499.66854388402</v>
          </cell>
        </row>
        <row r="206">
          <cell r="A206">
            <v>54575</v>
          </cell>
          <cell r="B206">
            <v>7737600.2286918508</v>
          </cell>
          <cell r="C206">
            <v>4188624.7539701522</v>
          </cell>
          <cell r="G206">
            <v>100499.66854388402</v>
          </cell>
        </row>
        <row r="207">
          <cell r="A207">
            <v>54940</v>
          </cell>
          <cell r="B207">
            <v>7832806.8802840225</v>
          </cell>
          <cell r="C207">
            <v>4280278.2368176403</v>
          </cell>
          <cell r="G207">
            <v>100499.66854388402</v>
          </cell>
        </row>
        <row r="208">
          <cell r="A208">
            <v>55305</v>
          </cell>
          <cell r="B208">
            <v>7928034.148959945</v>
          </cell>
          <cell r="C208">
            <v>4369279.2897455702</v>
          </cell>
          <cell r="G208">
            <v>100499.66854388402</v>
          </cell>
        </row>
        <row r="209">
          <cell r="A209">
            <v>55671</v>
          </cell>
          <cell r="B209">
            <v>8023256.1410736619</v>
          </cell>
          <cell r="C209">
            <v>4459956.2344310526</v>
          </cell>
          <cell r="G209">
            <v>100499.66854388402</v>
          </cell>
        </row>
        <row r="210">
          <cell r="A210">
            <v>56036</v>
          </cell>
          <cell r="B210">
            <v>8118456.5291889701</v>
          </cell>
          <cell r="C210">
            <v>4552695.7051967224</v>
          </cell>
          <cell r="G210">
            <v>100499.66854388402</v>
          </cell>
        </row>
        <row r="211">
          <cell r="A211">
            <v>56401</v>
          </cell>
          <cell r="B211">
            <v>8213606.4294170048</v>
          </cell>
          <cell r="C211">
            <v>4647637.2345737992</v>
          </cell>
          <cell r="G211">
            <v>100499.66854388402</v>
          </cell>
        </row>
        <row r="212">
          <cell r="A212">
            <v>56766</v>
          </cell>
          <cell r="B212">
            <v>8308702.2654479891</v>
          </cell>
          <cell r="C212">
            <v>4744919.0287689902</v>
          </cell>
          <cell r="G212">
            <v>100499.66854388402</v>
          </cell>
        </row>
        <row r="213">
          <cell r="A213">
            <v>57132</v>
          </cell>
          <cell r="B213">
            <v>8403727.9848500304</v>
          </cell>
          <cell r="C213">
            <v>4839897.9494003318</v>
          </cell>
          <cell r="G213">
            <v>100499.66854388402</v>
          </cell>
        </row>
        <row r="214">
          <cell r="A214">
            <v>57497</v>
          </cell>
          <cell r="B214">
            <v>8506915.0165829286</v>
          </cell>
          <cell r="C214">
            <v>4941284.7667896114</v>
          </cell>
          <cell r="G214">
            <v>100499.66854388402</v>
          </cell>
        </row>
        <row r="215">
          <cell r="A215">
            <v>57862</v>
          </cell>
          <cell r="B215">
            <v>8610364.0057380721</v>
          </cell>
          <cell r="C215">
            <v>5045747.9316752022</v>
          </cell>
          <cell r="G215">
            <v>100499.66854388402</v>
          </cell>
        </row>
        <row r="216">
          <cell r="A216">
            <v>58227</v>
          </cell>
          <cell r="B216">
            <v>8714078.3467225712</v>
          </cell>
          <cell r="C216">
            <v>5152265.9598242417</v>
          </cell>
          <cell r="G216">
            <v>100499.66854388402</v>
          </cell>
        </row>
        <row r="217">
          <cell r="A217">
            <v>58593</v>
          </cell>
          <cell r="B217">
            <v>8818048.9853893369</v>
          </cell>
          <cell r="C217">
            <v>5260874.2154582795</v>
          </cell>
          <cell r="G217">
            <v>100499.66854388402</v>
          </cell>
        </row>
        <row r="218">
          <cell r="A218">
            <v>58958</v>
          </cell>
          <cell r="B218">
            <v>8922292.0895855576</v>
          </cell>
          <cell r="C218">
            <v>5366273.7234152993</v>
          </cell>
          <cell r="G218">
            <v>100499.66854388402</v>
          </cell>
        </row>
        <row r="219">
          <cell r="A219">
            <v>59323</v>
          </cell>
          <cell r="B219">
            <v>9026311.1627946142</v>
          </cell>
          <cell r="C219">
            <v>5473625.4445224609</v>
          </cell>
          <cell r="G219">
            <v>100499.66854388402</v>
          </cell>
        </row>
        <row r="220">
          <cell r="A220">
            <v>59688</v>
          </cell>
          <cell r="B220">
            <v>9130129.2729774974</v>
          </cell>
          <cell r="C220">
            <v>5582966.3597862087</v>
          </cell>
          <cell r="G220">
            <v>100499.66854388402</v>
          </cell>
        </row>
        <row r="221">
          <cell r="A221">
            <v>60054</v>
          </cell>
          <cell r="B221">
            <v>9233772.4563031252</v>
          </cell>
          <cell r="C221">
            <v>5694336.745890907</v>
          </cell>
          <cell r="G221">
            <v>100499.66854388402</v>
          </cell>
        </row>
        <row r="222">
          <cell r="A222">
            <v>60419</v>
          </cell>
          <cell r="B222">
            <v>9337269.7625336647</v>
          </cell>
          <cell r="C222">
            <v>5807779.0279014613</v>
          </cell>
          <cell r="G222">
            <v>100499.66854388402</v>
          </cell>
        </row>
      </sheetData>
      <sheetData sheetId="33">
        <row r="8">
          <cell r="B8" t="str">
            <v>Break Bulk Exports</v>
          </cell>
          <cell r="C8" t="str">
            <v>Break Bulk Imports</v>
          </cell>
          <cell r="D8" t="str">
            <v>Wheeled Exports</v>
          </cell>
          <cell r="E8" t="str">
            <v>Wheeled Imports</v>
          </cell>
        </row>
        <row r="9">
          <cell r="A9">
            <v>38534</v>
          </cell>
        </row>
        <row r="10">
          <cell r="A10">
            <v>38565</v>
          </cell>
        </row>
        <row r="11">
          <cell r="A11">
            <v>38596</v>
          </cell>
        </row>
        <row r="12">
          <cell r="A12">
            <v>38626</v>
          </cell>
        </row>
        <row r="13">
          <cell r="A13">
            <v>38657</v>
          </cell>
        </row>
        <row r="14">
          <cell r="A14">
            <v>38687</v>
          </cell>
        </row>
        <row r="15">
          <cell r="A15">
            <v>38718</v>
          </cell>
        </row>
        <row r="16">
          <cell r="A16">
            <v>38749</v>
          </cell>
        </row>
        <row r="17">
          <cell r="A17">
            <v>38777</v>
          </cell>
        </row>
        <row r="18">
          <cell r="A18">
            <v>38808</v>
          </cell>
        </row>
        <row r="19">
          <cell r="A19">
            <v>38838</v>
          </cell>
        </row>
        <row r="20">
          <cell r="A20">
            <v>38869</v>
          </cell>
          <cell r="B20">
            <v>1174690.8800000006</v>
          </cell>
          <cell r="C20">
            <v>2070457.8390000002</v>
          </cell>
          <cell r="D20">
            <v>1196667.0639999998</v>
          </cell>
          <cell r="E20">
            <v>934859.25300000003</v>
          </cell>
        </row>
        <row r="21">
          <cell r="A21">
            <v>38899</v>
          </cell>
          <cell r="B21">
            <v>1165083.647000001</v>
          </cell>
          <cell r="C21">
            <v>2034425.1870000004</v>
          </cell>
          <cell r="D21">
            <v>1203704.497</v>
          </cell>
          <cell r="E21">
            <v>943906.81599999999</v>
          </cell>
        </row>
        <row r="22">
          <cell r="A22">
            <v>38930</v>
          </cell>
          <cell r="B22">
            <v>1136722.0120000006</v>
          </cell>
          <cell r="C22">
            <v>2007723.1939999997</v>
          </cell>
          <cell r="D22">
            <v>1214593.76</v>
          </cell>
          <cell r="E22">
            <v>958313.02300000004</v>
          </cell>
        </row>
        <row r="23">
          <cell r="A23">
            <v>38961</v>
          </cell>
          <cell r="B23">
            <v>1147199.826000001</v>
          </cell>
          <cell r="C23">
            <v>1997629.3840000012</v>
          </cell>
          <cell r="D23">
            <v>1221183.057</v>
          </cell>
          <cell r="E23">
            <v>967423.03200000012</v>
          </cell>
        </row>
        <row r="24">
          <cell r="A24">
            <v>38991</v>
          </cell>
          <cell r="B24">
            <v>1128853.7650000001</v>
          </cell>
          <cell r="C24">
            <v>1974820.9100000015</v>
          </cell>
          <cell r="D24">
            <v>1243997.858</v>
          </cell>
          <cell r="E24">
            <v>984804.60700000008</v>
          </cell>
        </row>
        <row r="25">
          <cell r="A25">
            <v>39022</v>
          </cell>
          <cell r="B25">
            <v>1155644.2550000006</v>
          </cell>
          <cell r="C25">
            <v>1974708.9860000005</v>
          </cell>
          <cell r="D25">
            <v>1265533.787</v>
          </cell>
          <cell r="E25">
            <v>997556.65700000012</v>
          </cell>
        </row>
        <row r="26">
          <cell r="A26">
            <v>39052</v>
          </cell>
          <cell r="B26">
            <v>1198007.1359999999</v>
          </cell>
          <cell r="C26">
            <v>1984396.7580000001</v>
          </cell>
          <cell r="D26">
            <v>1275163.8499999999</v>
          </cell>
          <cell r="E26">
            <v>1014142.125</v>
          </cell>
        </row>
        <row r="27">
          <cell r="A27">
            <v>39083</v>
          </cell>
          <cell r="B27">
            <v>1204242.2789999992</v>
          </cell>
          <cell r="C27">
            <v>1971290.5319999994</v>
          </cell>
          <cell r="D27">
            <v>1290043.7930000001</v>
          </cell>
          <cell r="E27">
            <v>1032660.281</v>
          </cell>
        </row>
        <row r="28">
          <cell r="A28">
            <v>39114</v>
          </cell>
          <cell r="B28">
            <v>1229263.8880000003</v>
          </cell>
          <cell r="C28">
            <v>2007108.5890000002</v>
          </cell>
          <cell r="D28">
            <v>1306621.5500000003</v>
          </cell>
          <cell r="E28">
            <v>1056173.456</v>
          </cell>
        </row>
        <row r="29">
          <cell r="A29">
            <v>39142</v>
          </cell>
          <cell r="B29">
            <v>1239187.7489999994</v>
          </cell>
          <cell r="C29">
            <v>2007017.8069999998</v>
          </cell>
          <cell r="D29">
            <v>1322992.8830000001</v>
          </cell>
          <cell r="E29">
            <v>1073301.73</v>
          </cell>
        </row>
        <row r="30">
          <cell r="A30">
            <v>39173</v>
          </cell>
          <cell r="B30">
            <v>1246544.3669999996</v>
          </cell>
          <cell r="C30">
            <v>2057404.9280000001</v>
          </cell>
          <cell r="D30">
            <v>1341698.1130000001</v>
          </cell>
          <cell r="E30">
            <v>1101329.46</v>
          </cell>
        </row>
        <row r="31">
          <cell r="A31">
            <v>39203</v>
          </cell>
          <cell r="B31">
            <v>1221895.9970000002</v>
          </cell>
          <cell r="C31">
            <v>2041080.962000001</v>
          </cell>
          <cell r="D31">
            <v>1359693.8230000003</v>
          </cell>
          <cell r="E31">
            <v>1130274.9789999998</v>
          </cell>
        </row>
        <row r="32">
          <cell r="A32">
            <v>39234</v>
          </cell>
          <cell r="B32">
            <v>1216858.2650000004</v>
          </cell>
          <cell r="C32">
            <v>1897983.9599999995</v>
          </cell>
          <cell r="D32">
            <v>1368908.5090000001</v>
          </cell>
          <cell r="E32">
            <v>1148232.9879999999</v>
          </cell>
        </row>
        <row r="33">
          <cell r="A33">
            <v>39264</v>
          </cell>
          <cell r="B33">
            <v>1248368.7370000002</v>
          </cell>
          <cell r="C33">
            <v>2063219.2600000005</v>
          </cell>
          <cell r="D33">
            <v>1377537.5420000001</v>
          </cell>
          <cell r="E33">
            <v>1156005.031</v>
          </cell>
        </row>
        <row r="34">
          <cell r="A34">
            <v>39295</v>
          </cell>
          <cell r="B34">
            <v>1253188.0320000001</v>
          </cell>
          <cell r="C34">
            <v>2071082.5659999994</v>
          </cell>
          <cell r="D34">
            <v>1399890.2330000002</v>
          </cell>
          <cell r="E34">
            <v>1162732.6649999998</v>
          </cell>
        </row>
        <row r="35">
          <cell r="A35">
            <v>39326</v>
          </cell>
          <cell r="B35">
            <v>1253351.034</v>
          </cell>
          <cell r="C35">
            <v>2059321.0840000005</v>
          </cell>
          <cell r="D35">
            <v>1414412.5120000001</v>
          </cell>
          <cell r="E35">
            <v>1171097.8530000001</v>
          </cell>
        </row>
        <row r="36">
          <cell r="A36">
            <v>39356</v>
          </cell>
          <cell r="B36">
            <v>1257838.0259999996</v>
          </cell>
          <cell r="C36">
            <v>2089067.9449999994</v>
          </cell>
          <cell r="D36">
            <v>1439121.09</v>
          </cell>
          <cell r="E36">
            <v>1181335.6320000002</v>
          </cell>
        </row>
        <row r="37">
          <cell r="A37">
            <v>39387</v>
          </cell>
          <cell r="B37">
            <v>1256040.3570000001</v>
          </cell>
          <cell r="C37">
            <v>2095974.3070000014</v>
          </cell>
          <cell r="D37">
            <v>1471587.8339999998</v>
          </cell>
          <cell r="E37">
            <v>1194726.31</v>
          </cell>
        </row>
        <row r="38">
          <cell r="A38">
            <v>39417</v>
          </cell>
          <cell r="B38">
            <v>1236076.1220000004</v>
          </cell>
          <cell r="C38">
            <v>2105782.4330000002</v>
          </cell>
          <cell r="D38">
            <v>1497057.2479999999</v>
          </cell>
          <cell r="E38">
            <v>1205995.7999999998</v>
          </cell>
        </row>
        <row r="39">
          <cell r="A39">
            <v>39448</v>
          </cell>
          <cell r="B39">
            <v>1219239.3590000004</v>
          </cell>
          <cell r="C39">
            <v>2110955.3339999993</v>
          </cell>
          <cell r="D39">
            <v>1524528.804</v>
          </cell>
          <cell r="E39">
            <v>1237357.5989999999</v>
          </cell>
        </row>
        <row r="40">
          <cell r="A40">
            <v>39479</v>
          </cell>
          <cell r="B40">
            <v>1213560.1020000002</v>
          </cell>
          <cell r="C40">
            <v>2135792.7249999992</v>
          </cell>
          <cell r="D40">
            <v>1548681.6969999999</v>
          </cell>
          <cell r="E40">
            <v>1269765.3529999999</v>
          </cell>
        </row>
        <row r="41">
          <cell r="A41">
            <v>39508</v>
          </cell>
          <cell r="B41">
            <v>1187584.9919999999</v>
          </cell>
          <cell r="C41">
            <v>2106547.5999999996</v>
          </cell>
          <cell r="D41">
            <v>1556775.1469999999</v>
          </cell>
          <cell r="E41">
            <v>1294322.605</v>
          </cell>
        </row>
        <row r="42">
          <cell r="A42">
            <v>39539</v>
          </cell>
          <cell r="B42">
            <v>1190219.8869999999</v>
          </cell>
          <cell r="C42">
            <v>2081620.9999999998</v>
          </cell>
          <cell r="D42">
            <v>1597705.4359999998</v>
          </cell>
          <cell r="E42">
            <v>1337962.5189999999</v>
          </cell>
        </row>
        <row r="43">
          <cell r="A43">
            <v>39569</v>
          </cell>
          <cell r="B43">
            <v>1192664.5430000003</v>
          </cell>
          <cell r="C43">
            <v>2095239.1459999995</v>
          </cell>
          <cell r="D43">
            <v>1630311.1369999999</v>
          </cell>
          <cell r="E43">
            <v>1355640.69</v>
          </cell>
        </row>
        <row r="44">
          <cell r="A44">
            <v>39600</v>
          </cell>
          <cell r="B44">
            <v>1200475.6089999995</v>
          </cell>
          <cell r="C44">
            <v>2103183.6650000005</v>
          </cell>
          <cell r="D44">
            <v>1661415.828</v>
          </cell>
          <cell r="E44">
            <v>1366317.3159999999</v>
          </cell>
        </row>
        <row r="45">
          <cell r="A45">
            <v>39630</v>
          </cell>
          <cell r="B45">
            <v>1185966.8489999999</v>
          </cell>
          <cell r="C45">
            <v>1962213.5529999994</v>
          </cell>
          <cell r="D45">
            <v>1693876.723</v>
          </cell>
          <cell r="E45">
            <v>1382276.7339999999</v>
          </cell>
        </row>
        <row r="46">
          <cell r="A46">
            <v>39661</v>
          </cell>
          <cell r="B46">
            <v>1181854.2909999997</v>
          </cell>
          <cell r="C46">
            <v>1991906.7909999997</v>
          </cell>
          <cell r="D46">
            <v>1690967.2710000002</v>
          </cell>
          <cell r="E46">
            <v>1390169.9669999999</v>
          </cell>
        </row>
        <row r="47">
          <cell r="A47">
            <v>39692</v>
          </cell>
          <cell r="B47">
            <v>1205869.67</v>
          </cell>
          <cell r="C47">
            <v>2023291.4189999998</v>
          </cell>
          <cell r="D47">
            <v>1715447.3599999999</v>
          </cell>
          <cell r="E47">
            <v>1400576.9459999998</v>
          </cell>
        </row>
        <row r="48">
          <cell r="A48">
            <v>39722</v>
          </cell>
          <cell r="B48">
            <v>1203710.2389999998</v>
          </cell>
          <cell r="C48">
            <v>2040505.0820000011</v>
          </cell>
          <cell r="D48">
            <v>1723010.2579999999</v>
          </cell>
          <cell r="E48">
            <v>1421051.0850000002</v>
          </cell>
        </row>
        <row r="49">
          <cell r="A49">
            <v>39753</v>
          </cell>
          <cell r="B49">
            <v>1197492.0530000001</v>
          </cell>
          <cell r="C49">
            <v>2062603.298999999</v>
          </cell>
          <cell r="D49">
            <v>1714893.6240000001</v>
          </cell>
          <cell r="E49">
            <v>1432924.9609999999</v>
          </cell>
        </row>
        <row r="50">
          <cell r="A50">
            <v>39783</v>
          </cell>
          <cell r="B50">
            <v>1195752.2550000006</v>
          </cell>
          <cell r="C50">
            <v>2082108.4959999993</v>
          </cell>
          <cell r="D50">
            <v>1723060.183</v>
          </cell>
          <cell r="E50">
            <v>1440140.672</v>
          </cell>
        </row>
        <row r="51">
          <cell r="A51">
            <v>39814</v>
          </cell>
          <cell r="B51">
            <v>1216841.6400000004</v>
          </cell>
          <cell r="C51">
            <v>2054091.8110000007</v>
          </cell>
          <cell r="D51">
            <v>1730052.4599999997</v>
          </cell>
          <cell r="E51">
            <v>1435719.7450000001</v>
          </cell>
        </row>
        <row r="52">
          <cell r="A52">
            <v>39845</v>
          </cell>
          <cell r="B52">
            <v>1234488.2669999998</v>
          </cell>
          <cell r="C52">
            <v>2006848.1899999992</v>
          </cell>
          <cell r="D52">
            <v>1725326.3729999997</v>
          </cell>
          <cell r="E52">
            <v>1423258.9340000001</v>
          </cell>
        </row>
        <row r="53">
          <cell r="A53">
            <v>39873</v>
          </cell>
          <cell r="B53">
            <v>1268548.902</v>
          </cell>
          <cell r="C53">
            <v>1992529.3549999997</v>
          </cell>
          <cell r="D53">
            <v>1734462.0639999998</v>
          </cell>
          <cell r="E53">
            <v>1406107.9010000001</v>
          </cell>
        </row>
        <row r="54">
          <cell r="A54">
            <v>39904</v>
          </cell>
          <cell r="B54">
            <v>1277929.3600000006</v>
          </cell>
          <cell r="C54">
            <v>1962472.8529999999</v>
          </cell>
          <cell r="D54">
            <v>1714610.7950000002</v>
          </cell>
          <cell r="E54">
            <v>1372810.254</v>
          </cell>
        </row>
        <row r="55">
          <cell r="A55">
            <v>39934</v>
          </cell>
          <cell r="B55">
            <v>1303601.4380000003</v>
          </cell>
          <cell r="C55">
            <v>1931981.298</v>
          </cell>
          <cell r="D55">
            <v>1705712.666</v>
          </cell>
          <cell r="E55">
            <v>1365441.2029999997</v>
          </cell>
        </row>
        <row r="56">
          <cell r="A56">
            <v>39965</v>
          </cell>
          <cell r="B56">
            <v>1337235.2959999996</v>
          </cell>
          <cell r="C56">
            <v>1913159.3929999999</v>
          </cell>
          <cell r="D56">
            <v>1694021.304</v>
          </cell>
          <cell r="E56">
            <v>1373978.2590000001</v>
          </cell>
        </row>
        <row r="57">
          <cell r="A57">
            <v>39995</v>
          </cell>
          <cell r="B57">
            <v>1331691.5459999994</v>
          </cell>
          <cell r="C57">
            <v>1883747.3189999992</v>
          </cell>
          <cell r="D57">
            <v>1692082.341</v>
          </cell>
          <cell r="E57">
            <v>1386552.3020000001</v>
          </cell>
        </row>
        <row r="58">
          <cell r="A58">
            <v>40026</v>
          </cell>
          <cell r="B58">
            <v>1335573.1530000002</v>
          </cell>
          <cell r="C58">
            <v>1872429.5999999994</v>
          </cell>
          <cell r="D58">
            <v>1691805.865</v>
          </cell>
          <cell r="E58">
            <v>1388234.03</v>
          </cell>
        </row>
        <row r="59">
          <cell r="A59">
            <v>40057</v>
          </cell>
          <cell r="B59">
            <v>1300639.6299999999</v>
          </cell>
          <cell r="C59">
            <v>1831654.3599999999</v>
          </cell>
          <cell r="D59">
            <v>1689484.9709999999</v>
          </cell>
          <cell r="E59">
            <v>1393638.601</v>
          </cell>
        </row>
        <row r="60">
          <cell r="A60">
            <v>40087</v>
          </cell>
          <cell r="B60">
            <v>1305411.6140000003</v>
          </cell>
          <cell r="C60">
            <v>1790485.0159999998</v>
          </cell>
          <cell r="D60">
            <v>1682914.8229999999</v>
          </cell>
          <cell r="E60">
            <v>1389383.2749999999</v>
          </cell>
        </row>
        <row r="61">
          <cell r="A61">
            <v>40118</v>
          </cell>
          <cell r="B61">
            <v>1285361.4849999999</v>
          </cell>
          <cell r="C61">
            <v>1763532.2999999998</v>
          </cell>
          <cell r="D61">
            <v>1682889.4350000001</v>
          </cell>
          <cell r="E61">
            <v>1381449.0789999999</v>
          </cell>
        </row>
        <row r="62">
          <cell r="A62">
            <v>40148</v>
          </cell>
          <cell r="B62">
            <v>1287335.4720000008</v>
          </cell>
          <cell r="C62">
            <v>1738153.5680000004</v>
          </cell>
          <cell r="D62">
            <v>1682463.7270000002</v>
          </cell>
          <cell r="E62">
            <v>1389441.34</v>
          </cell>
        </row>
        <row r="63">
          <cell r="A63">
            <v>40179</v>
          </cell>
          <cell r="B63">
            <v>1284317.5009999992</v>
          </cell>
          <cell r="C63">
            <v>1752651.3919999995</v>
          </cell>
          <cell r="D63">
            <v>1677610.9180000001</v>
          </cell>
          <cell r="E63">
            <v>1397693.8679999998</v>
          </cell>
        </row>
        <row r="64">
          <cell r="A64">
            <v>40210</v>
          </cell>
          <cell r="B64">
            <v>1268805.9549999998</v>
          </cell>
          <cell r="C64">
            <v>1761386.8719999997</v>
          </cell>
          <cell r="D64">
            <v>1685863.0220000001</v>
          </cell>
          <cell r="E64">
            <v>1405902.416</v>
          </cell>
        </row>
        <row r="65">
          <cell r="A65">
            <v>40238</v>
          </cell>
          <cell r="B65">
            <v>1221656.013</v>
          </cell>
          <cell r="C65">
            <v>1791393.2780000004</v>
          </cell>
          <cell r="D65">
            <v>1709557.9539999999</v>
          </cell>
          <cell r="E65">
            <v>1440338.3579999998</v>
          </cell>
        </row>
        <row r="66">
          <cell r="A66">
            <v>40269</v>
          </cell>
          <cell r="B66">
            <v>1197587.8340000005</v>
          </cell>
          <cell r="C66">
            <v>1783760.6640000001</v>
          </cell>
          <cell r="D66">
            <v>1730028.8059999999</v>
          </cell>
          <cell r="E66">
            <v>1461141.706</v>
          </cell>
        </row>
        <row r="67">
          <cell r="A67">
            <v>40299</v>
          </cell>
          <cell r="B67">
            <v>1164648.9500000007</v>
          </cell>
          <cell r="C67">
            <v>1814053.8880000005</v>
          </cell>
          <cell r="D67">
            <v>1737574.1409999998</v>
          </cell>
          <cell r="E67">
            <v>1469697.5790000001</v>
          </cell>
        </row>
        <row r="68">
          <cell r="A68">
            <v>40330</v>
          </cell>
          <cell r="B68">
            <v>1116469.655</v>
          </cell>
          <cell r="C68">
            <v>1830932.5010000004</v>
          </cell>
          <cell r="D68">
            <v>1749748.5739999998</v>
          </cell>
          <cell r="E68">
            <v>1471189.584</v>
          </cell>
        </row>
        <row r="69">
          <cell r="A69">
            <v>40360</v>
          </cell>
          <cell r="B69">
            <v>1120779.75</v>
          </cell>
          <cell r="C69">
            <v>1869086.0830000006</v>
          </cell>
          <cell r="D69">
            <v>1761700.5159999998</v>
          </cell>
          <cell r="E69">
            <v>1479767.4990000001</v>
          </cell>
        </row>
        <row r="70">
          <cell r="A70">
            <v>40391</v>
          </cell>
          <cell r="B70">
            <v>1127698.6379999998</v>
          </cell>
          <cell r="C70">
            <v>1877679.2509999997</v>
          </cell>
          <cell r="D70">
            <v>1778283.246</v>
          </cell>
          <cell r="E70">
            <v>1490893.246</v>
          </cell>
        </row>
        <row r="71">
          <cell r="A71">
            <v>40422</v>
          </cell>
          <cell r="B71">
            <v>1136966.915</v>
          </cell>
          <cell r="C71">
            <v>1885407.0810000007</v>
          </cell>
          <cell r="D71">
            <v>1782171.3119999999</v>
          </cell>
          <cell r="E71">
            <v>1497545.6470000001</v>
          </cell>
        </row>
        <row r="72">
          <cell r="A72">
            <v>40452</v>
          </cell>
          <cell r="B72">
            <v>1136564.4370000004</v>
          </cell>
          <cell r="C72">
            <v>1897609.358</v>
          </cell>
          <cell r="D72">
            <v>1789913.963</v>
          </cell>
          <cell r="E72">
            <v>1511252.2680000002</v>
          </cell>
        </row>
        <row r="73">
          <cell r="A73">
            <v>40483</v>
          </cell>
          <cell r="B73">
            <v>1147560.6809999999</v>
          </cell>
          <cell r="C73">
            <v>1893913.0440000005</v>
          </cell>
          <cell r="D73">
            <v>1807878.49</v>
          </cell>
          <cell r="E73">
            <v>1528461.774</v>
          </cell>
        </row>
        <row r="74">
          <cell r="A74">
            <v>40513</v>
          </cell>
          <cell r="B74">
            <v>1133024.7010000004</v>
          </cell>
          <cell r="C74">
            <v>1901827.7789999996</v>
          </cell>
          <cell r="D74">
            <v>1821383.199</v>
          </cell>
          <cell r="E74">
            <v>1531141.8370000003</v>
          </cell>
        </row>
        <row r="75">
          <cell r="A75">
            <v>40544</v>
          </cell>
          <cell r="B75">
            <v>1143101.4069999994</v>
          </cell>
          <cell r="C75">
            <v>1886166.1590000005</v>
          </cell>
          <cell r="D75">
            <v>1819318.942</v>
          </cell>
          <cell r="E75">
            <v>1528269.8810000001</v>
          </cell>
        </row>
        <row r="76">
          <cell r="A76">
            <v>40575</v>
          </cell>
          <cell r="B76">
            <v>1140684.6620000002</v>
          </cell>
          <cell r="C76">
            <v>1914625.6760000007</v>
          </cell>
          <cell r="D76">
            <v>1819878.51</v>
          </cell>
          <cell r="E76">
            <v>1532225.8049999997</v>
          </cell>
        </row>
        <row r="77">
          <cell r="A77">
            <v>40603</v>
          </cell>
          <cell r="B77">
            <v>1145057.5300000003</v>
          </cell>
          <cell r="C77">
            <v>1895379.0489999994</v>
          </cell>
          <cell r="D77">
            <v>1821952.8370000001</v>
          </cell>
          <cell r="E77">
            <v>1538531.706</v>
          </cell>
        </row>
        <row r="78">
          <cell r="A78">
            <v>40634</v>
          </cell>
          <cell r="B78">
            <v>1203754.0989999999</v>
          </cell>
          <cell r="C78">
            <v>1893009.0120000003</v>
          </cell>
          <cell r="D78">
            <v>1818463.125</v>
          </cell>
          <cell r="E78">
            <v>1544476.7849999999</v>
          </cell>
        </row>
        <row r="79">
          <cell r="A79">
            <v>40664</v>
          </cell>
          <cell r="B79">
            <v>1254423.4549999996</v>
          </cell>
          <cell r="C79">
            <v>1888710.8200000008</v>
          </cell>
          <cell r="D79">
            <v>1817026.6680000001</v>
          </cell>
          <cell r="E79">
            <v>1547831.341</v>
          </cell>
        </row>
        <row r="80">
          <cell r="A80">
            <v>40695</v>
          </cell>
          <cell r="B80">
            <v>1255150.1870000002</v>
          </cell>
          <cell r="C80">
            <v>1890389.9230000007</v>
          </cell>
          <cell r="D80">
            <v>1821316.5260000001</v>
          </cell>
          <cell r="E80">
            <v>1539613.5530000001</v>
          </cell>
        </row>
        <row r="81">
          <cell r="A81">
            <v>40725</v>
          </cell>
          <cell r="B81">
            <v>1277340.0199999993</v>
          </cell>
          <cell r="C81">
            <v>1901018.5430000015</v>
          </cell>
          <cell r="D81">
            <v>1812154.2570000002</v>
          </cell>
          <cell r="E81">
            <v>1527119.2320000001</v>
          </cell>
        </row>
        <row r="82">
          <cell r="A82">
            <v>40756</v>
          </cell>
          <cell r="B82">
            <v>1285247.074</v>
          </cell>
          <cell r="C82">
            <v>1900923.2939999998</v>
          </cell>
          <cell r="D82">
            <v>1817548.8540000003</v>
          </cell>
          <cell r="E82">
            <v>1528668.0640000002</v>
          </cell>
        </row>
        <row r="83">
          <cell r="A83">
            <v>40787</v>
          </cell>
          <cell r="B83">
            <v>1277947.7549999997</v>
          </cell>
          <cell r="C83">
            <v>1957736.5200000003</v>
          </cell>
          <cell r="D83">
            <v>1823276.1910000003</v>
          </cell>
          <cell r="E83">
            <v>1530363.2750000001</v>
          </cell>
        </row>
        <row r="84">
          <cell r="A84">
            <v>40817</v>
          </cell>
          <cell r="B84">
            <v>1274225.9019999998</v>
          </cell>
          <cell r="C84">
            <v>1950889.1960000005</v>
          </cell>
          <cell r="D84">
            <v>1818913.7829999998</v>
          </cell>
          <cell r="E84">
            <v>1518801.63</v>
          </cell>
        </row>
        <row r="85">
          <cell r="A85">
            <v>40848</v>
          </cell>
          <cell r="B85">
            <v>1296126.5099999995</v>
          </cell>
          <cell r="C85">
            <v>1957197.8150000011</v>
          </cell>
          <cell r="D85">
            <v>1826354.192</v>
          </cell>
          <cell r="E85">
            <v>1529117.1359999999</v>
          </cell>
        </row>
        <row r="86">
          <cell r="A86">
            <v>40878</v>
          </cell>
          <cell r="B86">
            <v>1296854.9639999997</v>
          </cell>
          <cell r="C86">
            <v>1970212.4540000004</v>
          </cell>
          <cell r="D86">
            <v>1821274.9809999999</v>
          </cell>
          <cell r="E86">
            <v>1531926.3859999999</v>
          </cell>
        </row>
        <row r="87">
          <cell r="A87">
            <v>40909</v>
          </cell>
          <cell r="B87">
            <v>1300676.7799999998</v>
          </cell>
          <cell r="C87">
            <v>1976282.3759999997</v>
          </cell>
          <cell r="D87">
            <v>1834188.9859999998</v>
          </cell>
          <cell r="E87">
            <v>1545832.6040000001</v>
          </cell>
        </row>
        <row r="88">
          <cell r="A88">
            <v>40940</v>
          </cell>
          <cell r="B88">
            <v>1293677.1980000003</v>
          </cell>
          <cell r="C88">
            <v>1962410.9310000003</v>
          </cell>
          <cell r="D88">
            <v>1850534.9319999998</v>
          </cell>
          <cell r="E88">
            <v>1560839.5370000002</v>
          </cell>
        </row>
        <row r="89">
          <cell r="A89">
            <v>40969</v>
          </cell>
          <cell r="B89">
            <v>1275844.3990000004</v>
          </cell>
          <cell r="C89">
            <v>1959768.7110000015</v>
          </cell>
          <cell r="D89">
            <v>1853008.3939999999</v>
          </cell>
          <cell r="E89">
            <v>1566006.503</v>
          </cell>
        </row>
        <row r="90">
          <cell r="A90">
            <v>41000</v>
          </cell>
          <cell r="B90">
            <v>1223650.6399999992</v>
          </cell>
          <cell r="C90">
            <v>1995082.0979999984</v>
          </cell>
          <cell r="D90">
            <v>1855761.1089999997</v>
          </cell>
          <cell r="E90">
            <v>1572267.73</v>
          </cell>
        </row>
        <row r="91">
          <cell r="A91">
            <v>41030</v>
          </cell>
          <cell r="B91">
            <v>1189079.9849999996</v>
          </cell>
          <cell r="C91">
            <v>1997291.1320000007</v>
          </cell>
          <cell r="D91">
            <v>1877222.0969999996</v>
          </cell>
          <cell r="E91">
            <v>1594274.7710000002</v>
          </cell>
        </row>
        <row r="92">
          <cell r="A92">
            <v>41061</v>
          </cell>
          <cell r="B92">
            <v>1187042.1840000001</v>
          </cell>
          <cell r="C92">
            <v>2033634.426</v>
          </cell>
          <cell r="D92">
            <v>1881188.3689999995</v>
          </cell>
          <cell r="E92">
            <v>1617832.0350000001</v>
          </cell>
        </row>
        <row r="93">
          <cell r="A93">
            <v>41091</v>
          </cell>
          <cell r="B93">
            <v>1177637.3540000003</v>
          </cell>
          <cell r="C93">
            <v>1984403.2360000007</v>
          </cell>
          <cell r="D93">
            <v>1887519.9589999998</v>
          </cell>
          <cell r="E93">
            <v>1629479.3440000003</v>
          </cell>
        </row>
        <row r="94">
          <cell r="A94">
            <v>41122</v>
          </cell>
          <cell r="B94">
            <v>1158188.5289999996</v>
          </cell>
          <cell r="C94">
            <v>2266889.1729999986</v>
          </cell>
          <cell r="D94">
            <v>1898476.8189999997</v>
          </cell>
          <cell r="E94">
            <v>1645350.527</v>
          </cell>
        </row>
        <row r="95">
          <cell r="A95">
            <v>41153</v>
          </cell>
          <cell r="B95">
            <v>1157917.6779999991</v>
          </cell>
          <cell r="C95">
            <v>2207260.9960000003</v>
          </cell>
          <cell r="D95">
            <v>1887673.6469999999</v>
          </cell>
          <cell r="E95">
            <v>1647522.2159999998</v>
          </cell>
        </row>
        <row r="96">
          <cell r="A96">
            <v>41183</v>
          </cell>
          <cell r="B96">
            <v>1151313.0239999993</v>
          </cell>
          <cell r="C96">
            <v>2204936.7979999995</v>
          </cell>
          <cell r="D96">
            <v>1899595.2930000001</v>
          </cell>
          <cell r="E96">
            <v>1653348.6409999998</v>
          </cell>
        </row>
        <row r="97">
          <cell r="A97">
            <v>41214</v>
          </cell>
          <cell r="B97">
            <v>1116608.0149999999</v>
          </cell>
          <cell r="C97">
            <v>2177637.7740000002</v>
          </cell>
          <cell r="D97">
            <v>1876262.0909999998</v>
          </cell>
          <cell r="E97">
            <v>1638171.3149999997</v>
          </cell>
        </row>
        <row r="98">
          <cell r="A98">
            <v>41244</v>
          </cell>
          <cell r="B98">
            <v>1134486.551</v>
          </cell>
          <cell r="C98">
            <v>2154562.8540000007</v>
          </cell>
          <cell r="D98">
            <v>1872344.8029999998</v>
          </cell>
          <cell r="E98">
            <v>1627533.5319999999</v>
          </cell>
        </row>
        <row r="99">
          <cell r="A99">
            <v>41275</v>
          </cell>
          <cell r="B99">
            <v>1112664.517</v>
          </cell>
          <cell r="C99">
            <v>2123807.4650000008</v>
          </cell>
          <cell r="D99">
            <v>1873835.5299999998</v>
          </cell>
          <cell r="E99">
            <v>1642082.4889999998</v>
          </cell>
        </row>
        <row r="100">
          <cell r="A100">
            <v>41306</v>
          </cell>
          <cell r="B100">
            <v>1099553.9489999998</v>
          </cell>
          <cell r="C100">
            <v>2093287.1400000001</v>
          </cell>
          <cell r="D100">
            <v>1870314.9019999998</v>
          </cell>
          <cell r="E100">
            <v>1645186.1719999998</v>
          </cell>
        </row>
        <row r="101">
          <cell r="A101">
            <v>41334</v>
          </cell>
          <cell r="B101">
            <v>1091114.5279999997</v>
          </cell>
          <cell r="C101">
            <v>2056627.418000001</v>
          </cell>
          <cell r="D101">
            <v>1850966.6469999999</v>
          </cell>
          <cell r="E101">
            <v>1641493.4140000001</v>
          </cell>
        </row>
        <row r="102">
          <cell r="A102">
            <v>41365</v>
          </cell>
          <cell r="B102">
            <v>1092794.5380000002</v>
          </cell>
          <cell r="C102">
            <v>2009682.8309999995</v>
          </cell>
          <cell r="D102">
            <v>1852548.2360000003</v>
          </cell>
          <cell r="E102">
            <v>1640193.757</v>
          </cell>
        </row>
        <row r="103">
          <cell r="A103">
            <v>41395</v>
          </cell>
          <cell r="B103">
            <v>1081656.3569999998</v>
          </cell>
          <cell r="C103">
            <v>1990676.4120000002</v>
          </cell>
          <cell r="D103">
            <v>1846315.1290000002</v>
          </cell>
          <cell r="E103">
            <v>1631809.5279999999</v>
          </cell>
        </row>
        <row r="104">
          <cell r="A104">
            <v>41426</v>
          </cell>
          <cell r="B104">
            <v>1072551.8560000004</v>
          </cell>
          <cell r="C104">
            <v>1989736.4129999999</v>
          </cell>
          <cell r="D104">
            <v>1832653.1310000003</v>
          </cell>
          <cell r="E104">
            <v>1624902.7109999999</v>
          </cell>
        </row>
        <row r="105">
          <cell r="A105">
            <v>41456</v>
          </cell>
          <cell r="B105">
            <v>1051454.9710000006</v>
          </cell>
          <cell r="C105">
            <v>2019286.1269999994</v>
          </cell>
          <cell r="D105">
            <v>1835616.825</v>
          </cell>
          <cell r="E105">
            <v>1617300.7649999999</v>
          </cell>
        </row>
        <row r="106">
          <cell r="A106">
            <v>41487</v>
          </cell>
          <cell r="B106">
            <v>1052923.6040000003</v>
          </cell>
          <cell r="C106">
            <v>1710071.1550000005</v>
          </cell>
          <cell r="D106">
            <v>1831037.027</v>
          </cell>
          <cell r="E106">
            <v>1612369.206</v>
          </cell>
        </row>
        <row r="107">
          <cell r="A107">
            <v>41518</v>
          </cell>
          <cell r="B107">
            <v>1055042.6730000002</v>
          </cell>
          <cell r="C107">
            <v>1679947.5700000003</v>
          </cell>
          <cell r="D107">
            <v>1850777.311</v>
          </cell>
          <cell r="E107">
            <v>1604575.6719999998</v>
          </cell>
        </row>
        <row r="108">
          <cell r="A108">
            <v>41548</v>
          </cell>
          <cell r="B108">
            <v>1063161.1189999997</v>
          </cell>
          <cell r="C108">
            <v>1644473.6429999995</v>
          </cell>
          <cell r="D108">
            <v>1864689.4810000001</v>
          </cell>
          <cell r="E108">
            <v>1603157.9269999999</v>
          </cell>
        </row>
        <row r="109">
          <cell r="A109">
            <v>41579</v>
          </cell>
          <cell r="B109">
            <v>1094837.0350000001</v>
          </cell>
          <cell r="C109">
            <v>1635162.6029999997</v>
          </cell>
          <cell r="D109">
            <v>1887313.645</v>
          </cell>
          <cell r="E109">
            <v>1607328.652</v>
          </cell>
        </row>
        <row r="110">
          <cell r="A110">
            <v>41609</v>
          </cell>
          <cell r="B110">
            <v>1099630.6570000001</v>
          </cell>
          <cell r="C110">
            <v>1621550.5989999997</v>
          </cell>
          <cell r="D110">
            <v>1898416.172</v>
          </cell>
          <cell r="E110">
            <v>1614966.8539999998</v>
          </cell>
        </row>
        <row r="111">
          <cell r="A111">
            <v>41640</v>
          </cell>
          <cell r="B111">
            <v>1089763.0029999996</v>
          </cell>
          <cell r="C111">
            <v>1637045.5929999996</v>
          </cell>
          <cell r="D111">
            <v>1917328.3969999999</v>
          </cell>
          <cell r="E111">
            <v>1603059.3430000001</v>
          </cell>
        </row>
        <row r="112">
          <cell r="A112">
            <v>41671</v>
          </cell>
          <cell r="B112">
            <v>1083939.389</v>
          </cell>
          <cell r="C112">
            <v>1611063.7160000002</v>
          </cell>
          <cell r="D112">
            <v>1921164.6529999997</v>
          </cell>
          <cell r="E112">
            <v>1589769.1169999999</v>
          </cell>
        </row>
        <row r="113">
          <cell r="A113">
            <v>41699</v>
          </cell>
          <cell r="B113">
            <v>1082322.3660000002</v>
          </cell>
          <cell r="C113">
            <v>1603548.7619999999</v>
          </cell>
          <cell r="D113">
            <v>1946724.2820000001</v>
          </cell>
          <cell r="E113">
            <v>1588416.166</v>
          </cell>
        </row>
        <row r="114">
          <cell r="A114">
            <v>41730</v>
          </cell>
          <cell r="B114">
            <v>1095556.2630000003</v>
          </cell>
          <cell r="C114">
            <v>1602237.1739999999</v>
          </cell>
          <cell r="D114">
            <v>1955188.7589999998</v>
          </cell>
          <cell r="E114">
            <v>1587180.7930000001</v>
          </cell>
        </row>
        <row r="115">
          <cell r="A115">
            <v>41760</v>
          </cell>
          <cell r="B115">
            <v>1094475.2510000004</v>
          </cell>
          <cell r="C115">
            <v>1590726.9949999999</v>
          </cell>
          <cell r="D115">
            <v>1972744.872</v>
          </cell>
          <cell r="E115">
            <v>1599123.459</v>
          </cell>
        </row>
        <row r="116">
          <cell r="A116">
            <v>41791</v>
          </cell>
          <cell r="B116">
            <v>1087715.2030000002</v>
          </cell>
          <cell r="C116">
            <v>1528507.6020000002</v>
          </cell>
          <cell r="D116">
            <v>1995652.59</v>
          </cell>
          <cell r="E116">
            <v>1603240.675</v>
          </cell>
        </row>
        <row r="117">
          <cell r="A117">
            <v>41821</v>
          </cell>
          <cell r="B117">
            <v>1106032.3370000001</v>
          </cell>
          <cell r="C117">
            <v>1502196.5280000009</v>
          </cell>
          <cell r="D117">
            <v>2014310.5330000003</v>
          </cell>
          <cell r="E117">
            <v>1633774.726</v>
          </cell>
        </row>
        <row r="118">
          <cell r="A118">
            <v>41852</v>
          </cell>
          <cell r="B118">
            <v>1105528.4110000001</v>
          </cell>
          <cell r="C118">
            <v>1510249.013</v>
          </cell>
          <cell r="D118">
            <v>2027156.6010000003</v>
          </cell>
          <cell r="E118">
            <v>1644480.852</v>
          </cell>
        </row>
        <row r="119">
          <cell r="A119">
            <v>41883</v>
          </cell>
          <cell r="B119">
            <v>1105030.8529999997</v>
          </cell>
          <cell r="C119">
            <v>1530903.459000001</v>
          </cell>
          <cell r="D119">
            <v>2039624.693</v>
          </cell>
          <cell r="E119">
            <v>1665113.4859999998</v>
          </cell>
        </row>
        <row r="120">
          <cell r="A120">
            <v>41913</v>
          </cell>
          <cell r="B120">
            <v>1104235.0940000003</v>
          </cell>
          <cell r="C120">
            <v>1541003.3140000002</v>
          </cell>
          <cell r="D120">
            <v>2043442.6459999999</v>
          </cell>
          <cell r="E120">
            <v>1679590.723</v>
          </cell>
        </row>
        <row r="121">
          <cell r="A121">
            <v>41944</v>
          </cell>
          <cell r="B121">
            <v>1077050.6179999993</v>
          </cell>
          <cell r="C121">
            <v>1544072.7779999999</v>
          </cell>
          <cell r="D121">
            <v>2040546.7940000002</v>
          </cell>
          <cell r="E121">
            <v>1680576.62</v>
          </cell>
        </row>
        <row r="122">
          <cell r="A122">
            <v>41974</v>
          </cell>
          <cell r="B122">
            <v>1057693.78</v>
          </cell>
          <cell r="C122">
            <v>1530590.1419999986</v>
          </cell>
          <cell r="D122">
            <v>2047498.274</v>
          </cell>
          <cell r="E122">
            <v>1692929.4110000003</v>
          </cell>
        </row>
        <row r="123">
          <cell r="A123">
            <v>42005</v>
          </cell>
          <cell r="B123">
            <v>1074458.4639999997</v>
          </cell>
          <cell r="C123">
            <v>1511670.6039999991</v>
          </cell>
          <cell r="D123">
            <v>2036690.477</v>
          </cell>
          <cell r="E123">
            <v>1716309.5090000001</v>
          </cell>
        </row>
        <row r="124">
          <cell r="A124">
            <v>42036</v>
          </cell>
          <cell r="B124">
            <v>1085273.2049999998</v>
          </cell>
          <cell r="C124">
            <v>1549894.2810000009</v>
          </cell>
          <cell r="D124">
            <v>2042150.7420000001</v>
          </cell>
          <cell r="E124">
            <v>1734208.044</v>
          </cell>
        </row>
        <row r="125">
          <cell r="A125">
            <v>42064</v>
          </cell>
          <cell r="B125">
            <v>1112585.7720000001</v>
          </cell>
          <cell r="C125">
            <v>1543610.2219999996</v>
          </cell>
          <cell r="D125">
            <v>2050280.814</v>
          </cell>
          <cell r="E125">
            <v>1742288.5330000001</v>
          </cell>
        </row>
        <row r="126">
          <cell r="A126">
            <v>42095</v>
          </cell>
          <cell r="B126">
            <v>1087671.128</v>
          </cell>
          <cell r="C126">
            <v>1547635.320000001</v>
          </cell>
          <cell r="D126">
            <v>2053062.061</v>
          </cell>
          <cell r="E126">
            <v>1761949.6979999999</v>
          </cell>
        </row>
        <row r="127">
          <cell r="A127">
            <v>42125</v>
          </cell>
          <cell r="B127">
            <v>1090375.368</v>
          </cell>
          <cell r="C127">
            <v>1560069.2500000005</v>
          </cell>
          <cell r="D127">
            <v>2042751.8659999999</v>
          </cell>
          <cell r="E127">
            <v>1768555.1329999997</v>
          </cell>
        </row>
        <row r="128">
          <cell r="A128">
            <v>42156</v>
          </cell>
          <cell r="B128">
            <v>1094959.9440000001</v>
          </cell>
          <cell r="C128">
            <v>1566380.3439999998</v>
          </cell>
          <cell r="D128">
            <v>2049236.1950000001</v>
          </cell>
          <cell r="E128">
            <v>1796085.4320000003</v>
          </cell>
        </row>
        <row r="129">
          <cell r="A129">
            <v>42186</v>
          </cell>
          <cell r="B129">
            <v>1079029.8610000005</v>
          </cell>
          <cell r="C129">
            <v>1559669.9520000012</v>
          </cell>
          <cell r="D129">
            <v>2049020.9720000001</v>
          </cell>
          <cell r="E129">
            <v>1797322.5320000004</v>
          </cell>
        </row>
        <row r="130">
          <cell r="A130">
            <v>42217</v>
          </cell>
          <cell r="B130">
            <v>1077276.3959999999</v>
          </cell>
          <cell r="C130">
            <v>1553896.5470000005</v>
          </cell>
          <cell r="D130">
            <v>2042452.2850000001</v>
          </cell>
          <cell r="E130">
            <v>1786327.128</v>
          </cell>
        </row>
        <row r="131">
          <cell r="A131">
            <v>42248</v>
          </cell>
          <cell r="B131">
            <v>1093630.9109999998</v>
          </cell>
          <cell r="C131">
            <v>1560682.3590000002</v>
          </cell>
          <cell r="D131">
            <v>2047489.1980000003</v>
          </cell>
          <cell r="E131">
            <v>1788298.936</v>
          </cell>
        </row>
        <row r="132">
          <cell r="A132">
            <v>42278</v>
          </cell>
          <cell r="B132">
            <v>1099110.03</v>
          </cell>
          <cell r="C132">
            <v>1564834.8940000003</v>
          </cell>
          <cell r="D132">
            <v>2051508.9030000002</v>
          </cell>
          <cell r="E132">
            <v>1792754.1349999998</v>
          </cell>
        </row>
        <row r="133">
          <cell r="A133">
            <v>42309</v>
          </cell>
          <cell r="B133">
            <v>1099608.9670000002</v>
          </cell>
          <cell r="C133">
            <v>1569509.8299999991</v>
          </cell>
          <cell r="D133">
            <v>2062425.3620000002</v>
          </cell>
          <cell r="E133">
            <v>1814815.8230000001</v>
          </cell>
        </row>
        <row r="134">
          <cell r="A134">
            <v>42339</v>
          </cell>
          <cell r="B134">
            <v>1110286.5789999992</v>
          </cell>
          <cell r="C134">
            <v>1584081.4000000015</v>
          </cell>
          <cell r="D134">
            <v>2074058.3059999999</v>
          </cell>
          <cell r="E134">
            <v>1845893.0959999999</v>
          </cell>
        </row>
        <row r="135">
          <cell r="A135">
            <v>42370</v>
          </cell>
          <cell r="B135">
            <v>1128143.2829999998</v>
          </cell>
          <cell r="C135">
            <v>1592361.7129999993</v>
          </cell>
          <cell r="D135">
            <v>2088461.7989999999</v>
          </cell>
          <cell r="E135">
            <v>1856663.5129999998</v>
          </cell>
        </row>
        <row r="136">
          <cell r="A136">
            <v>42401</v>
          </cell>
          <cell r="B136">
            <v>1134411.4629999998</v>
          </cell>
          <cell r="C136">
            <v>1582148.9500000004</v>
          </cell>
          <cell r="D136">
            <v>2121814.0669999998</v>
          </cell>
          <cell r="E136">
            <v>1865798.6340000001</v>
          </cell>
        </row>
        <row r="137">
          <cell r="A137">
            <v>42430</v>
          </cell>
          <cell r="B137">
            <v>1127079.8609999996</v>
          </cell>
          <cell r="C137">
            <v>1652716.4699999981</v>
          </cell>
          <cell r="D137">
            <v>2130158.5130000003</v>
          </cell>
          <cell r="E137">
            <v>1869367.08</v>
          </cell>
        </row>
        <row r="138">
          <cell r="A138">
            <v>42461</v>
          </cell>
          <cell r="B138">
            <v>1128954.3149999999</v>
          </cell>
          <cell r="C138">
            <v>1702880.2980000004</v>
          </cell>
          <cell r="D138">
            <v>2144523.1409999998</v>
          </cell>
          <cell r="E138">
            <v>1864063.07</v>
          </cell>
        </row>
        <row r="139">
          <cell r="A139">
            <v>42491</v>
          </cell>
          <cell r="B139">
            <v>1120437.9839999988</v>
          </cell>
          <cell r="C139">
            <v>1669024.5559999989</v>
          </cell>
          <cell r="D139">
            <v>2154829.0089999996</v>
          </cell>
          <cell r="E139">
            <v>1859072.3540000001</v>
          </cell>
        </row>
        <row r="140">
          <cell r="A140">
            <v>42522</v>
          </cell>
          <cell r="B140">
            <v>1119884.2699999996</v>
          </cell>
          <cell r="C140">
            <v>1712731.2669999988</v>
          </cell>
          <cell r="D140">
            <v>2152191.1409999998</v>
          </cell>
          <cell r="E140">
            <v>1836746.8880000003</v>
          </cell>
        </row>
        <row r="141">
          <cell r="A141">
            <v>42552</v>
          </cell>
          <cell r="B141">
            <v>1062214.8800000001</v>
          </cell>
          <cell r="C141">
            <v>1659999.4259999997</v>
          </cell>
          <cell r="D141">
            <v>2054672.5079999999</v>
          </cell>
          <cell r="E141">
            <v>1747339.5420000001</v>
          </cell>
        </row>
        <row r="142">
          <cell r="A142">
            <v>42583</v>
          </cell>
          <cell r="B142">
            <v>1002916.824</v>
          </cell>
          <cell r="C142">
            <v>1603567.7280000006</v>
          </cell>
          <cell r="D142">
            <v>1976168.2349999999</v>
          </cell>
          <cell r="E142">
            <v>1693954.49</v>
          </cell>
        </row>
        <row r="143">
          <cell r="A143">
            <v>42614</v>
          </cell>
          <cell r="B143">
            <v>910129.79500000039</v>
          </cell>
          <cell r="C143">
            <v>1542205.4780000004</v>
          </cell>
          <cell r="D143">
            <v>1867566.9479999999</v>
          </cell>
          <cell r="E143">
            <v>1618207.6610000001</v>
          </cell>
        </row>
        <row r="144">
          <cell r="A144">
            <v>42644</v>
          </cell>
          <cell r="B144">
            <v>825171.94799999963</v>
          </cell>
          <cell r="C144">
            <v>1518839.0709999986</v>
          </cell>
          <cell r="D144">
            <v>1751458.3049999999</v>
          </cell>
          <cell r="E144">
            <v>1529675.078</v>
          </cell>
        </row>
        <row r="145">
          <cell r="A145">
            <v>42675</v>
          </cell>
          <cell r="B145">
            <v>746778.83599999966</v>
          </cell>
          <cell r="C145">
            <v>1440242.9159999997</v>
          </cell>
          <cell r="D145">
            <v>1647048.0539999998</v>
          </cell>
          <cell r="E145">
            <v>1440745.72</v>
          </cell>
        </row>
        <row r="146">
          <cell r="A146">
            <v>42705</v>
          </cell>
          <cell r="B146">
            <v>614398.19199999981</v>
          </cell>
          <cell r="C146">
            <v>1415033.3669999994</v>
          </cell>
          <cell r="D146">
            <v>1547060.875</v>
          </cell>
          <cell r="E146">
            <v>1339207.2950000004</v>
          </cell>
        </row>
        <row r="147">
          <cell r="A147">
            <v>42736</v>
          </cell>
          <cell r="B147">
            <v>473706.78299999982</v>
          </cell>
          <cell r="C147">
            <v>1294079.4699999997</v>
          </cell>
          <cell r="D147">
            <v>1470334.0519999999</v>
          </cell>
          <cell r="E147">
            <v>1232857.5330000001</v>
          </cell>
        </row>
        <row r="148">
          <cell r="A148">
            <v>42767</v>
          </cell>
          <cell r="B148">
            <v>363084.63499999989</v>
          </cell>
          <cell r="C148">
            <v>1185932.0459999987</v>
          </cell>
          <cell r="D148">
            <v>1359748.176</v>
          </cell>
          <cell r="E148">
            <v>1141202.443</v>
          </cell>
        </row>
        <row r="149">
          <cell r="A149">
            <v>42795</v>
          </cell>
          <cell r="B149">
            <v>261347.8510000002</v>
          </cell>
          <cell r="C149">
            <v>1026361.013999999</v>
          </cell>
          <cell r="D149">
            <v>1268686.487</v>
          </cell>
          <cell r="E149">
            <v>1066152.2230000002</v>
          </cell>
        </row>
        <row r="150">
          <cell r="A150">
            <v>42826</v>
          </cell>
          <cell r="B150">
            <v>180327.48099999991</v>
          </cell>
          <cell r="C150">
            <v>874451.23200000008</v>
          </cell>
          <cell r="D150">
            <v>1183433.5019999999</v>
          </cell>
          <cell r="E150">
            <v>986800.22399999993</v>
          </cell>
        </row>
        <row r="151">
          <cell r="A151">
            <v>42856</v>
          </cell>
          <cell r="B151">
            <v>126915.66900000005</v>
          </cell>
          <cell r="C151">
            <v>824777.59799999953</v>
          </cell>
          <cell r="D151">
            <v>1107179.6339999998</v>
          </cell>
          <cell r="E151">
            <v>912612.89100000006</v>
          </cell>
        </row>
        <row r="152">
          <cell r="A152">
            <v>42887</v>
          </cell>
          <cell r="B152">
            <v>74168.917000000074</v>
          </cell>
          <cell r="C152">
            <v>720223.79399999895</v>
          </cell>
          <cell r="D152">
            <v>1051338.2339999999</v>
          </cell>
          <cell r="E152">
            <v>846840.48300000001</v>
          </cell>
        </row>
        <row r="153">
          <cell r="A153">
            <v>42917</v>
          </cell>
          <cell r="B153">
            <v>75825.661999999997</v>
          </cell>
          <cell r="C153">
            <v>736850.09600000025</v>
          </cell>
          <cell r="D153">
            <v>1080760.1279999998</v>
          </cell>
          <cell r="E153">
            <v>854254.75799999991</v>
          </cell>
        </row>
        <row r="154">
          <cell r="A154">
            <v>42948</v>
          </cell>
          <cell r="B154">
            <v>79682.579999999696</v>
          </cell>
          <cell r="C154">
            <v>756507.25600000005</v>
          </cell>
          <cell r="D154">
            <v>1116451.3879999998</v>
          </cell>
          <cell r="E154">
            <v>861060.59299999988</v>
          </cell>
        </row>
        <row r="155">
          <cell r="A155">
            <v>42979</v>
          </cell>
          <cell r="B155">
            <v>83297.262999999963</v>
          </cell>
          <cell r="C155">
            <v>781315.97299999988</v>
          </cell>
          <cell r="D155">
            <v>1150539.2609999999</v>
          </cell>
          <cell r="E155">
            <v>869213.6819999998</v>
          </cell>
        </row>
        <row r="156">
          <cell r="A156">
            <v>43009</v>
          </cell>
          <cell r="B156">
            <v>80060.839999999735</v>
          </cell>
          <cell r="C156">
            <v>752498.64800000039</v>
          </cell>
          <cell r="D156">
            <v>1200886.551</v>
          </cell>
          <cell r="E156">
            <v>880607.77800000005</v>
          </cell>
        </row>
        <row r="157">
          <cell r="A157">
            <v>43040</v>
          </cell>
          <cell r="B157">
            <v>80654.523999999714</v>
          </cell>
          <cell r="C157">
            <v>765706.21500000148</v>
          </cell>
          <cell r="D157">
            <v>1252246.8799999999</v>
          </cell>
          <cell r="E157">
            <v>896268.80099999998</v>
          </cell>
        </row>
        <row r="158">
          <cell r="A158">
            <v>43070</v>
          </cell>
          <cell r="B158">
            <v>102683.55700000013</v>
          </cell>
          <cell r="C158">
            <v>732433.02499999956</v>
          </cell>
          <cell r="D158">
            <v>1273655.459</v>
          </cell>
          <cell r="E158">
            <v>906672.50499999989</v>
          </cell>
        </row>
        <row r="159">
          <cell r="A159">
            <v>43101</v>
          </cell>
          <cell r="B159">
            <v>100730.33599999992</v>
          </cell>
          <cell r="C159">
            <v>754059.17600000056</v>
          </cell>
          <cell r="D159">
            <v>1291044.3040000002</v>
          </cell>
          <cell r="E159">
            <v>934348.05900000012</v>
          </cell>
        </row>
        <row r="160">
          <cell r="A160">
            <v>43132</v>
          </cell>
          <cell r="B160">
            <v>120906.68800000023</v>
          </cell>
          <cell r="C160">
            <v>789158.75499999849</v>
          </cell>
          <cell r="D160">
            <v>1314834.895</v>
          </cell>
          <cell r="E160">
            <v>957924.86800000002</v>
          </cell>
        </row>
        <row r="161">
          <cell r="A161">
            <v>43160</v>
          </cell>
          <cell r="B161">
            <v>126525.10500000007</v>
          </cell>
          <cell r="C161">
            <v>820996.93900000036</v>
          </cell>
          <cell r="D161">
            <v>1322971.4450000001</v>
          </cell>
          <cell r="E161">
            <v>963192.11400000018</v>
          </cell>
        </row>
        <row r="162">
          <cell r="A162">
            <v>43191</v>
          </cell>
          <cell r="B162">
            <v>131091.56100000005</v>
          </cell>
          <cell r="C162">
            <v>849007.03600000043</v>
          </cell>
          <cell r="D162">
            <v>1333325.1850000001</v>
          </cell>
          <cell r="E162">
            <v>976746.174</v>
          </cell>
        </row>
        <row r="163">
          <cell r="A163">
            <v>43221</v>
          </cell>
          <cell r="B163">
            <v>144450.2049999999</v>
          </cell>
          <cell r="C163">
            <v>868371.82899999991</v>
          </cell>
          <cell r="D163">
            <v>1335446.7559999998</v>
          </cell>
          <cell r="E163">
            <v>985043.80699999991</v>
          </cell>
        </row>
        <row r="164">
          <cell r="A164">
            <v>43252</v>
          </cell>
          <cell r="B164">
            <v>153226.95399999997</v>
          </cell>
          <cell r="C164">
            <v>919374.65600000042</v>
          </cell>
          <cell r="D164">
            <v>1318908.1299999999</v>
          </cell>
          <cell r="E164">
            <v>1011595.82</v>
          </cell>
        </row>
        <row r="165">
          <cell r="A165">
            <v>43282</v>
          </cell>
          <cell r="B165">
            <v>173392.18400000007</v>
          </cell>
          <cell r="C165">
            <v>919794.36099999957</v>
          </cell>
          <cell r="D165">
            <v>1332530.5789999999</v>
          </cell>
          <cell r="E165">
            <v>1050478.933</v>
          </cell>
        </row>
        <row r="166">
          <cell r="A166">
            <v>43313</v>
          </cell>
          <cell r="B166">
            <v>178275.40599999999</v>
          </cell>
          <cell r="C166">
            <v>951653.94699999958</v>
          </cell>
          <cell r="D166">
            <v>1345730.4270000001</v>
          </cell>
          <cell r="E166">
            <v>1076059.3559999999</v>
          </cell>
        </row>
        <row r="167">
          <cell r="A167">
            <v>43344</v>
          </cell>
        </row>
        <row r="168">
          <cell r="A168">
            <v>43374</v>
          </cell>
        </row>
        <row r="169">
          <cell r="A169">
            <v>43405</v>
          </cell>
        </row>
        <row r="170">
          <cell r="A170">
            <v>43435</v>
          </cell>
        </row>
        <row r="171">
          <cell r="A171">
            <v>43466</v>
          </cell>
        </row>
        <row r="172">
          <cell r="A172">
            <v>43497</v>
          </cell>
        </row>
        <row r="173">
          <cell r="A173">
            <v>43525</v>
          </cell>
        </row>
        <row r="174">
          <cell r="A174">
            <v>43556</v>
          </cell>
        </row>
        <row r="175">
          <cell r="A175">
            <v>43586</v>
          </cell>
        </row>
        <row r="176">
          <cell r="A176">
            <v>43617</v>
          </cell>
          <cell r="B176">
            <v>167311.80897877447</v>
          </cell>
          <cell r="C176">
            <v>960375.5109254003</v>
          </cell>
          <cell r="D176">
            <v>1391300.8793871794</v>
          </cell>
          <cell r="E176">
            <v>1081786.7853327943</v>
          </cell>
        </row>
        <row r="177">
          <cell r="A177">
            <v>43983</v>
          </cell>
          <cell r="B177">
            <v>167311.80897877458</v>
          </cell>
          <cell r="C177">
            <v>1035375.5109254008</v>
          </cell>
          <cell r="D177">
            <v>1396241.0740587469</v>
          </cell>
          <cell r="E177">
            <v>1096889.1069248435</v>
          </cell>
        </row>
        <row r="178">
          <cell r="A178">
            <v>44348</v>
          </cell>
          <cell r="B178">
            <v>167311.80897877435</v>
          </cell>
          <cell r="C178">
            <v>1035375.5109254005</v>
          </cell>
          <cell r="D178">
            <v>1421505.9295843518</v>
          </cell>
          <cell r="E178">
            <v>1122450.5807390334</v>
          </cell>
        </row>
        <row r="179">
          <cell r="A179">
            <v>44713</v>
          </cell>
          <cell r="B179">
            <v>167311.80897877435</v>
          </cell>
          <cell r="C179">
            <v>1035375.5109254005</v>
          </cell>
          <cell r="D179">
            <v>1454687.4464494614</v>
          </cell>
          <cell r="E179">
            <v>1151636.7121608448</v>
          </cell>
        </row>
        <row r="180">
          <cell r="A180">
            <v>45078</v>
          </cell>
          <cell r="B180">
            <v>167311.80897877444</v>
          </cell>
          <cell r="C180">
            <v>1035375.5109254015</v>
          </cell>
          <cell r="D180">
            <v>1491530.2692940487</v>
          </cell>
          <cell r="E180">
            <v>1179451.1896426077</v>
          </cell>
        </row>
        <row r="181">
          <cell r="A181">
            <v>45444</v>
          </cell>
          <cell r="B181">
            <v>167311.80897877435</v>
          </cell>
          <cell r="C181">
            <v>1035375.510925401</v>
          </cell>
          <cell r="D181">
            <v>1520460.8244576922</v>
          </cell>
          <cell r="E181">
            <v>1204025.1432192342</v>
          </cell>
        </row>
        <row r="182">
          <cell r="A182">
            <v>45809</v>
          </cell>
          <cell r="B182">
            <v>167311.80897877441</v>
          </cell>
          <cell r="C182">
            <v>1035375.5109254015</v>
          </cell>
          <cell r="D182">
            <v>1542712.5452400425</v>
          </cell>
          <cell r="E182">
            <v>1225286.7683697124</v>
          </cell>
        </row>
        <row r="183">
          <cell r="A183">
            <v>46174</v>
          </cell>
          <cell r="B183">
            <v>167311.80897877429</v>
          </cell>
          <cell r="C183">
            <v>1035375.5109254024</v>
          </cell>
          <cell r="D183">
            <v>1573090.3526282436</v>
          </cell>
          <cell r="E183">
            <v>1250987.9072710359</v>
          </cell>
        </row>
        <row r="184">
          <cell r="A184">
            <v>46539</v>
          </cell>
          <cell r="B184">
            <v>167311.80897877438</v>
          </cell>
          <cell r="C184">
            <v>1035375.5109254029</v>
          </cell>
          <cell r="D184">
            <v>1605682.222291044</v>
          </cell>
          <cell r="E184">
            <v>1277885.2489067933</v>
          </cell>
        </row>
        <row r="185">
          <cell r="A185">
            <v>46905</v>
          </cell>
          <cell r="B185">
            <v>167311.80897877441</v>
          </cell>
          <cell r="C185">
            <v>1035375.510925401</v>
          </cell>
          <cell r="D185">
            <v>1635683.3788342157</v>
          </cell>
          <cell r="E185">
            <v>1303252.0493010487</v>
          </cell>
        </row>
        <row r="186">
          <cell r="A186">
            <v>47270</v>
          </cell>
          <cell r="B186">
            <v>167311.80897877447</v>
          </cell>
          <cell r="C186">
            <v>1035375.5109254038</v>
          </cell>
          <cell r="D186">
            <v>1663578.0361449034</v>
          </cell>
          <cell r="E186">
            <v>1327571.5210967336</v>
          </cell>
        </row>
        <row r="187">
          <cell r="A187">
            <v>47635</v>
          </cell>
          <cell r="B187">
            <v>167311.80897877456</v>
          </cell>
          <cell r="C187">
            <v>1035375.5109254005</v>
          </cell>
          <cell r="D187">
            <v>1690412.7786832415</v>
          </cell>
          <cell r="E187">
            <v>1351376.7849022083</v>
          </cell>
        </row>
        <row r="188">
          <cell r="A188">
            <v>48000</v>
          </cell>
          <cell r="B188">
            <v>167311.80897877429</v>
          </cell>
          <cell r="C188">
            <v>1035375.5109254015</v>
          </cell>
          <cell r="D188">
            <v>1716807.5098047617</v>
          </cell>
          <cell r="E188">
            <v>1375020.5532418143</v>
          </cell>
        </row>
        <row r="189">
          <cell r="A189">
            <v>48366</v>
          </cell>
          <cell r="B189">
            <v>167311.80897877441</v>
          </cell>
          <cell r="C189">
            <v>1035375.5109254038</v>
          </cell>
          <cell r="D189">
            <v>1742681.58795015</v>
          </cell>
          <cell r="E189">
            <v>1398465.7634652439</v>
          </cell>
        </row>
        <row r="190">
          <cell r="A190">
            <v>48731</v>
          </cell>
          <cell r="B190">
            <v>167311.80897877426</v>
          </cell>
          <cell r="C190">
            <v>1035375.5109254038</v>
          </cell>
          <cell r="D190">
            <v>1768545.3166443217</v>
          </cell>
          <cell r="E190">
            <v>1422007.7029138552</v>
          </cell>
        </row>
        <row r="191">
          <cell r="A191">
            <v>49096</v>
          </cell>
          <cell r="B191">
            <v>167311.80897877444</v>
          </cell>
          <cell r="C191">
            <v>1035375.5109254033</v>
          </cell>
          <cell r="D191">
            <v>1794613.7738653328</v>
          </cell>
          <cell r="E191">
            <v>1444498.9738639335</v>
          </cell>
        </row>
        <row r="192">
          <cell r="A192">
            <v>49461</v>
          </cell>
          <cell r="B192">
            <v>167311.80897877429</v>
          </cell>
          <cell r="C192">
            <v>1035375.5109254038</v>
          </cell>
          <cell r="D192">
            <v>1820057.1949906785</v>
          </cell>
          <cell r="E192">
            <v>1467962.8096100306</v>
          </cell>
        </row>
        <row r="193">
          <cell r="A193">
            <v>49827</v>
          </cell>
          <cell r="B193">
            <v>167311.8089787745</v>
          </cell>
          <cell r="C193">
            <v>1035375.5109254024</v>
          </cell>
          <cell r="D193">
            <v>1845446.3067094537</v>
          </cell>
          <cell r="E193">
            <v>1491445.2951627809</v>
          </cell>
        </row>
        <row r="194">
          <cell r="A194">
            <v>50192</v>
          </cell>
          <cell r="B194">
            <v>167311.80897877432</v>
          </cell>
          <cell r="C194">
            <v>1035375.510925401</v>
          </cell>
          <cell r="D194">
            <v>1870583.2670851406</v>
          </cell>
          <cell r="E194">
            <v>1514824.903394233</v>
          </cell>
        </row>
        <row r="195">
          <cell r="A195">
            <v>50557</v>
          </cell>
          <cell r="B195">
            <v>167311.80897877426</v>
          </cell>
          <cell r="C195">
            <v>1035375.5109254005</v>
          </cell>
          <cell r="D195">
            <v>1895441.0921585632</v>
          </cell>
          <cell r="E195">
            <v>1538063.637083238</v>
          </cell>
        </row>
        <row r="196">
          <cell r="A196">
            <v>50922</v>
          </cell>
          <cell r="B196">
            <v>167311.80897877438</v>
          </cell>
          <cell r="C196">
            <v>1035375.5109254038</v>
          </cell>
          <cell r="D196">
            <v>1920005.5808256227</v>
          </cell>
          <cell r="E196">
            <v>1561126.5955221076</v>
          </cell>
        </row>
        <row r="197">
          <cell r="A197">
            <v>51288</v>
          </cell>
          <cell r="B197">
            <v>167311.80897877429</v>
          </cell>
          <cell r="C197">
            <v>1035375.5109254015</v>
          </cell>
          <cell r="D197">
            <v>1944261.1099872799</v>
          </cell>
          <cell r="E197">
            <v>1583977.2179797811</v>
          </cell>
        </row>
        <row r="198">
          <cell r="A198">
            <v>51653</v>
          </cell>
          <cell r="B198">
            <v>167311.80897877435</v>
          </cell>
          <cell r="C198">
            <v>1035375.5109254038</v>
          </cell>
          <cell r="D198">
            <v>1968377.9500395078</v>
          </cell>
          <cell r="E198">
            <v>1606663.9422925434</v>
          </cell>
        </row>
        <row r="199">
          <cell r="A199">
            <v>52018</v>
          </cell>
          <cell r="B199">
            <v>167311.80897877429</v>
          </cell>
          <cell r="C199">
            <v>1035375.5109254029</v>
          </cell>
          <cell r="D199">
            <v>1992360.6245150808</v>
          </cell>
          <cell r="E199">
            <v>1629203.4804980715</v>
          </cell>
        </row>
        <row r="200">
          <cell r="A200">
            <v>52383</v>
          </cell>
          <cell r="B200">
            <v>167311.80897877444</v>
          </cell>
          <cell r="C200">
            <v>1035375.510925401</v>
          </cell>
          <cell r="D200">
            <v>2016204.4713804137</v>
          </cell>
          <cell r="E200">
            <v>1651593.9609603377</v>
          </cell>
        </row>
        <row r="201">
          <cell r="A201">
            <v>52749</v>
          </cell>
          <cell r="B201">
            <v>167311.80897877432</v>
          </cell>
          <cell r="C201">
            <v>1035375.5109254005</v>
          </cell>
          <cell r="D201">
            <v>2040168.5940948899</v>
          </cell>
          <cell r="E201">
            <v>1673952.7837465729</v>
          </cell>
        </row>
        <row r="202">
          <cell r="A202">
            <v>53114</v>
          </cell>
          <cell r="B202">
            <v>167311.80897877453</v>
          </cell>
          <cell r="C202">
            <v>1035375.5109254005</v>
          </cell>
          <cell r="D202">
            <v>2063398.7827666632</v>
          </cell>
          <cell r="E202">
            <v>1695835.1710359592</v>
          </cell>
        </row>
        <row r="203">
          <cell r="A203">
            <v>53479</v>
          </cell>
          <cell r="B203">
            <v>167311.80897877435</v>
          </cell>
          <cell r="C203">
            <v>1035375.5109254015</v>
          </cell>
          <cell r="D203">
            <v>2086494.8602938997</v>
          </cell>
          <cell r="E203">
            <v>1717553.7680069446</v>
          </cell>
        </row>
        <row r="204">
          <cell r="A204">
            <v>53844</v>
          </cell>
          <cell r="B204">
            <v>167311.80897877415</v>
          </cell>
          <cell r="C204">
            <v>1035375.5109254005</v>
          </cell>
          <cell r="D204">
            <v>2109470.9420630177</v>
          </cell>
          <cell r="E204">
            <v>1739112.4561745683</v>
          </cell>
        </row>
        <row r="205">
          <cell r="A205">
            <v>54210</v>
          </cell>
          <cell r="B205">
            <v>167311.80897877432</v>
          </cell>
          <cell r="C205">
            <v>1035375.5109254024</v>
          </cell>
          <cell r="D205">
            <v>2132321.5909452406</v>
          </cell>
          <cell r="E205">
            <v>1760518.7506632113</v>
          </cell>
        </row>
        <row r="206">
          <cell r="A206">
            <v>54575</v>
          </cell>
          <cell r="B206">
            <v>167311.80897877429</v>
          </cell>
          <cell r="C206">
            <v>1035375.5109254019</v>
          </cell>
          <cell r="D206">
            <v>2155063.934793388</v>
          </cell>
          <cell r="E206">
            <v>1781793.636360619</v>
          </cell>
        </row>
        <row r="207">
          <cell r="A207">
            <v>54940</v>
          </cell>
          <cell r="B207">
            <v>167311.80897877444</v>
          </cell>
          <cell r="C207">
            <v>1035375.5109254005</v>
          </cell>
          <cell r="D207">
            <v>2177702.5745592765</v>
          </cell>
          <cell r="E207">
            <v>1802951.7602349799</v>
          </cell>
        </row>
        <row r="208">
          <cell r="A208">
            <v>55305</v>
          </cell>
          <cell r="B208">
            <v>167311.80897877438</v>
          </cell>
          <cell r="C208">
            <v>1035375.5109254015</v>
          </cell>
          <cell r="D208">
            <v>2200246.5048165638</v>
          </cell>
          <cell r="E208">
            <v>1824006.9697569753</v>
          </cell>
        </row>
        <row r="209">
          <cell r="A209">
            <v>55671</v>
          </cell>
          <cell r="B209">
            <v>167311.80897877438</v>
          </cell>
          <cell r="C209">
            <v>1035375.5109254005</v>
          </cell>
          <cell r="D209">
            <v>2222709.2679771176</v>
          </cell>
          <cell r="E209">
            <v>1844981.1211984244</v>
          </cell>
        </row>
        <row r="210">
          <cell r="A210">
            <v>56036</v>
          </cell>
          <cell r="B210">
            <v>167311.80897877435</v>
          </cell>
          <cell r="C210">
            <v>1035375.5109254005</v>
          </cell>
          <cell r="D210">
            <v>2245102.3605587445</v>
          </cell>
          <cell r="E210">
            <v>1865875.3751514766</v>
          </cell>
        </row>
        <row r="211">
          <cell r="A211">
            <v>56401</v>
          </cell>
          <cell r="B211">
            <v>167311.80897877429</v>
          </cell>
          <cell r="C211">
            <v>1035375.5109254005</v>
          </cell>
          <cell r="D211">
            <v>2267428.0236578593</v>
          </cell>
          <cell r="E211">
            <v>1886694.9247881556</v>
          </cell>
        </row>
        <row r="212">
          <cell r="A212">
            <v>56766</v>
          </cell>
          <cell r="B212">
            <v>167311.80897877418</v>
          </cell>
          <cell r="C212">
            <v>1035375.5109254015</v>
          </cell>
          <cell r="D212">
            <v>2289691.1007914152</v>
          </cell>
          <cell r="E212">
            <v>1907427.8483652484</v>
          </cell>
        </row>
        <row r="213">
          <cell r="A213">
            <v>57132</v>
          </cell>
          <cell r="B213">
            <v>167311.80897877415</v>
          </cell>
          <cell r="C213">
            <v>1035375.5109254015</v>
          </cell>
          <cell r="D213">
            <v>2311899.015160969</v>
          </cell>
          <cell r="E213">
            <v>1928067.0310756983</v>
          </cell>
        </row>
        <row r="214">
          <cell r="A214">
            <v>57497</v>
          </cell>
          <cell r="B214">
            <v>167311.80897877426</v>
          </cell>
          <cell r="C214">
            <v>1035375.5109254015</v>
          </cell>
          <cell r="D214">
            <v>2336937.8417251911</v>
          </cell>
          <cell r="E214">
            <v>1950088.9070468384</v>
          </cell>
        </row>
        <row r="215">
          <cell r="A215">
            <v>57862</v>
          </cell>
          <cell r="B215">
            <v>167311.80897877432</v>
          </cell>
          <cell r="C215">
            <v>1035375.5109254024</v>
          </cell>
          <cell r="D215">
            <v>2361007.6060551754</v>
          </cell>
          <cell r="E215">
            <v>1971517.2607145035</v>
          </cell>
        </row>
        <row r="216">
          <cell r="A216">
            <v>58227</v>
          </cell>
          <cell r="B216">
            <v>167311.80897877438</v>
          </cell>
          <cell r="C216">
            <v>1035375.5109254033</v>
          </cell>
          <cell r="D216">
            <v>2386153.2821970056</v>
          </cell>
          <cell r="E216">
            <v>1993389.7503584013</v>
          </cell>
        </row>
        <row r="217">
          <cell r="A217">
            <v>58593</v>
          </cell>
          <cell r="B217">
            <v>167311.80897877426</v>
          </cell>
          <cell r="C217">
            <v>1035375.5109254033</v>
          </cell>
          <cell r="D217">
            <v>2411294.9508819971</v>
          </cell>
          <cell r="E217">
            <v>2015132.0214013932</v>
          </cell>
        </row>
        <row r="218">
          <cell r="A218">
            <v>58958</v>
          </cell>
          <cell r="B218">
            <v>167311.80897877438</v>
          </cell>
          <cell r="C218">
            <v>1035375.5109254024</v>
          </cell>
          <cell r="D218">
            <v>2436423.4989357409</v>
          </cell>
          <cell r="E218">
            <v>2036829.348506276</v>
          </cell>
        </row>
        <row r="219">
          <cell r="A219">
            <v>59323</v>
          </cell>
          <cell r="B219">
            <v>167311.80897877467</v>
          </cell>
          <cell r="C219">
            <v>1035375.5109254015</v>
          </cell>
          <cell r="D219">
            <v>2461524.9776622644</v>
          </cell>
          <cell r="E219">
            <v>2058477.8953743083</v>
          </cell>
        </row>
        <row r="220">
          <cell r="A220">
            <v>59688</v>
          </cell>
          <cell r="B220">
            <v>167311.80897877438</v>
          </cell>
          <cell r="C220">
            <v>1035375.5109254015</v>
          </cell>
          <cell r="D220">
            <v>2486724.4634514675</v>
          </cell>
          <cell r="E220">
            <v>2080139.8704945231</v>
          </cell>
        </row>
        <row r="221">
          <cell r="A221">
            <v>60054</v>
          </cell>
          <cell r="B221">
            <v>167311.8089787747</v>
          </cell>
          <cell r="C221">
            <v>1035375.5109254005</v>
          </cell>
          <cell r="D221">
            <v>2512005.4103952101</v>
          </cell>
          <cell r="E221">
            <v>2101804.4059229456</v>
          </cell>
        </row>
        <row r="222">
          <cell r="A222">
            <v>60419</v>
          </cell>
          <cell r="B222">
            <v>167311.80897877444</v>
          </cell>
          <cell r="C222">
            <v>1035375.5109254033</v>
          </cell>
          <cell r="D222">
            <v>2537351.5371170817</v>
          </cell>
          <cell r="E222">
            <v>2123460.8582830005</v>
          </cell>
        </row>
      </sheetData>
      <sheetData sheetId="34" refreshError="1"/>
      <sheetData sheetId="35">
        <row r="74">
          <cell r="CJ74">
            <v>219429.67500000002</v>
          </cell>
          <cell r="CK74">
            <v>39721.495000000003</v>
          </cell>
          <cell r="CL74">
            <v>19079.666999999998</v>
          </cell>
          <cell r="CM74">
            <v>95837.308000000005</v>
          </cell>
          <cell r="CN74">
            <v>14032.142</v>
          </cell>
          <cell r="CO74">
            <v>1169.8669999999997</v>
          </cell>
          <cell r="CP74">
            <v>8977.6229999999996</v>
          </cell>
          <cell r="CQ74">
            <v>857.79700000000003</v>
          </cell>
          <cell r="CR74">
            <v>72886.596999999994</v>
          </cell>
          <cell r="CS74">
            <v>5106.3819999999996</v>
          </cell>
          <cell r="CT74">
            <v>14600.283000000001</v>
          </cell>
          <cell r="CU74">
            <v>25536.62</v>
          </cell>
        </row>
        <row r="75">
          <cell r="CJ75">
            <v>217902.84</v>
          </cell>
          <cell r="CK75">
            <v>42531.966</v>
          </cell>
          <cell r="CL75">
            <v>18748.763999999996</v>
          </cell>
          <cell r="CM75">
            <v>105725.69700000001</v>
          </cell>
          <cell r="CN75">
            <v>13965.583000000002</v>
          </cell>
          <cell r="CO75">
            <v>1293.444</v>
          </cell>
          <cell r="CP75">
            <v>9647.3330000000005</v>
          </cell>
          <cell r="CQ75">
            <v>985.49199999999985</v>
          </cell>
          <cell r="CR75">
            <v>78088.290999999997</v>
          </cell>
          <cell r="CS75">
            <v>8494.3080000000009</v>
          </cell>
          <cell r="CT75">
            <v>13236.210000000001</v>
          </cell>
          <cell r="CU75">
            <v>23768.247000000003</v>
          </cell>
        </row>
        <row r="76">
          <cell r="CJ76">
            <v>209418.66799999998</v>
          </cell>
          <cell r="CK76">
            <v>37305.161000000007</v>
          </cell>
          <cell r="CL76">
            <v>20860.801000000007</v>
          </cell>
          <cell r="CM76">
            <v>112513.825</v>
          </cell>
          <cell r="CN76">
            <v>13516.010000000002</v>
          </cell>
          <cell r="CO76">
            <v>1217.347</v>
          </cell>
          <cell r="CP76">
            <v>10662.901999999998</v>
          </cell>
          <cell r="CQ76">
            <v>948.72900000000004</v>
          </cell>
          <cell r="CR76">
            <v>87786.44</v>
          </cell>
          <cell r="CS76">
            <v>14307.301000000001</v>
          </cell>
          <cell r="CT76">
            <v>13502.253000000001</v>
          </cell>
          <cell r="CU76">
            <v>24316.798999999999</v>
          </cell>
        </row>
        <row r="77">
          <cell r="CJ77">
            <v>205188.603</v>
          </cell>
          <cell r="CK77">
            <v>37977.167999999998</v>
          </cell>
          <cell r="CL77">
            <v>21019.593999999997</v>
          </cell>
          <cell r="CM77">
            <v>101926.27900000001</v>
          </cell>
          <cell r="CN77">
            <v>12849.745999999997</v>
          </cell>
          <cell r="CO77">
            <v>950.47799999999995</v>
          </cell>
          <cell r="CP77">
            <v>9595.3140000000003</v>
          </cell>
          <cell r="CQ77">
            <v>1492.575</v>
          </cell>
          <cell r="CR77">
            <v>84090.073999999993</v>
          </cell>
          <cell r="CS77">
            <v>20981.846000000001</v>
          </cell>
          <cell r="CT77">
            <v>10376.461000000001</v>
          </cell>
          <cell r="CU77">
            <v>21152.546999999999</v>
          </cell>
        </row>
        <row r="78">
          <cell r="CJ78">
            <v>220276.87999999998</v>
          </cell>
          <cell r="CK78">
            <v>37401.952000000005</v>
          </cell>
          <cell r="CL78">
            <v>25632.248000000003</v>
          </cell>
          <cell r="CM78">
            <v>104114.94200000001</v>
          </cell>
          <cell r="CN78">
            <v>12340.157999999998</v>
          </cell>
          <cell r="CO78">
            <v>981.61199999999997</v>
          </cell>
          <cell r="CP78">
            <v>8244.9969999999994</v>
          </cell>
          <cell r="CQ78">
            <v>1566.482</v>
          </cell>
          <cell r="CR78">
            <v>99367.136999999988</v>
          </cell>
          <cell r="CS78">
            <v>45625.219000000005</v>
          </cell>
          <cell r="CT78">
            <v>9326.2820000000011</v>
          </cell>
          <cell r="CU78">
            <v>20287.091</v>
          </cell>
        </row>
        <row r="79">
          <cell r="CJ79">
            <v>243750.35199999998</v>
          </cell>
          <cell r="CK79">
            <v>36228.712</v>
          </cell>
          <cell r="CL79">
            <v>27567.309000000001</v>
          </cell>
          <cell r="CM79">
            <v>110988.44700000001</v>
          </cell>
          <cell r="CN79">
            <v>12070.589</v>
          </cell>
          <cell r="CO79">
            <v>1300.1830000000002</v>
          </cell>
          <cell r="CP79">
            <v>8956.8240000000005</v>
          </cell>
          <cell r="CQ79">
            <v>1408.941</v>
          </cell>
          <cell r="CR79">
            <v>109744.399</v>
          </cell>
          <cell r="CS79">
            <v>36256.954999999994</v>
          </cell>
          <cell r="CT79">
            <v>9368.619999999999</v>
          </cell>
          <cell r="CU79">
            <v>21469.67</v>
          </cell>
        </row>
        <row r="80">
          <cell r="CJ80">
            <v>294477.48700000002</v>
          </cell>
          <cell r="CK80">
            <v>35478.199000000001</v>
          </cell>
          <cell r="CL80">
            <v>30091.865000000002</v>
          </cell>
          <cell r="CM80">
            <v>95652.698999999993</v>
          </cell>
          <cell r="CN80">
            <v>15192.814999999999</v>
          </cell>
          <cell r="CO80">
            <v>1729.5000000000002</v>
          </cell>
          <cell r="CP80">
            <v>10362.088999999998</v>
          </cell>
          <cell r="CQ80">
            <v>1499.9610000000002</v>
          </cell>
          <cell r="CR80">
            <v>117904.148</v>
          </cell>
          <cell r="CS80">
            <v>23004.098999999998</v>
          </cell>
          <cell r="CT80">
            <v>11003.329999999998</v>
          </cell>
          <cell r="CU80">
            <v>21347.958999999995</v>
          </cell>
        </row>
        <row r="81">
          <cell r="CJ81">
            <v>296506.39099999995</v>
          </cell>
          <cell r="CK81">
            <v>31924.225999999999</v>
          </cell>
          <cell r="CL81">
            <v>26843.490000000005</v>
          </cell>
          <cell r="CM81">
            <v>87463.823000000004</v>
          </cell>
          <cell r="CN81">
            <v>14356.853000000001</v>
          </cell>
          <cell r="CO81">
            <v>2000.7169999999999</v>
          </cell>
          <cell r="CP81">
            <v>10610.252</v>
          </cell>
          <cell r="CQ81">
            <v>1628.3610000000001</v>
          </cell>
          <cell r="CR81">
            <v>123239.232</v>
          </cell>
          <cell r="CS81">
            <v>29257.601999999999</v>
          </cell>
          <cell r="CT81">
            <v>10793.754000000001</v>
          </cell>
          <cell r="CU81">
            <v>21581.511999999999</v>
          </cell>
        </row>
        <row r="82">
          <cell r="CJ82">
            <v>313910.00400000002</v>
          </cell>
          <cell r="CK82">
            <v>29596.404000000002</v>
          </cell>
          <cell r="CL82">
            <v>24963.367999999999</v>
          </cell>
          <cell r="CM82">
            <v>100153.909</v>
          </cell>
          <cell r="CN82">
            <v>12688.800999999999</v>
          </cell>
          <cell r="CO82">
            <v>1956.3149999999998</v>
          </cell>
          <cell r="CP82">
            <v>10822.565999999999</v>
          </cell>
          <cell r="CQ82">
            <v>2231.6830000000004</v>
          </cell>
          <cell r="CR82">
            <v>124575.587</v>
          </cell>
          <cell r="CS82">
            <v>38726.033999999992</v>
          </cell>
          <cell r="CT82">
            <v>10826.655000000001</v>
          </cell>
          <cell r="CU82">
            <v>22768.943000000003</v>
          </cell>
        </row>
        <row r="83">
          <cell r="CJ83">
            <v>298679.17400000006</v>
          </cell>
          <cell r="CK83">
            <v>29614.819000000003</v>
          </cell>
          <cell r="CL83">
            <v>18762.303</v>
          </cell>
          <cell r="CM83">
            <v>113898.132</v>
          </cell>
          <cell r="CN83">
            <v>11030.648999999999</v>
          </cell>
          <cell r="CO83">
            <v>3377.25</v>
          </cell>
          <cell r="CP83">
            <v>10090.005999999999</v>
          </cell>
          <cell r="CQ83">
            <v>2986.471</v>
          </cell>
          <cell r="CR83">
            <v>97330.262999999977</v>
          </cell>
          <cell r="CS83">
            <v>44699.524000000005</v>
          </cell>
          <cell r="CT83">
            <v>11287.529</v>
          </cell>
          <cell r="CU83">
            <v>23857.972000000005</v>
          </cell>
        </row>
        <row r="84">
          <cell r="CJ84">
            <v>287493.658</v>
          </cell>
          <cell r="CK84">
            <v>30425.135000000002</v>
          </cell>
          <cell r="CL84">
            <v>21321.46</v>
          </cell>
          <cell r="CM84">
            <v>101309.193</v>
          </cell>
          <cell r="CN84">
            <v>12460.67</v>
          </cell>
          <cell r="CO84">
            <v>2362.9289999999996</v>
          </cell>
          <cell r="CP84">
            <v>11299.609</v>
          </cell>
          <cell r="CQ84">
            <v>3775.924</v>
          </cell>
          <cell r="CR84">
            <v>92998.146999999997</v>
          </cell>
          <cell r="CS84">
            <v>55915.743000000002</v>
          </cell>
          <cell r="CT84">
            <v>11149.029999999999</v>
          </cell>
          <cell r="CU84">
            <v>27181.016999999993</v>
          </cell>
        </row>
        <row r="85">
          <cell r="CJ85">
            <v>325679.09300000005</v>
          </cell>
          <cell r="CK85">
            <v>29669.116999999998</v>
          </cell>
          <cell r="CL85">
            <v>16785.851999999999</v>
          </cell>
          <cell r="CM85">
            <v>113580.93299999999</v>
          </cell>
          <cell r="CN85">
            <v>13367.331000000002</v>
          </cell>
          <cell r="CO85">
            <v>1848.2560000000001</v>
          </cell>
          <cell r="CP85">
            <v>10627.037999999999</v>
          </cell>
          <cell r="CQ85">
            <v>3836.7420000000006</v>
          </cell>
          <cell r="CR85">
            <v>86471.351999999999</v>
          </cell>
          <cell r="CS85">
            <v>68686.986999999994</v>
          </cell>
          <cell r="CT85">
            <v>10373.823</v>
          </cell>
          <cell r="CU85">
            <v>27475.627999999997</v>
          </cell>
        </row>
        <row r="86">
          <cell r="CJ86">
            <v>341725.87600000011</v>
          </cell>
          <cell r="CK86">
            <v>33074.240000000005</v>
          </cell>
          <cell r="CL86">
            <v>21541.794999999998</v>
          </cell>
          <cell r="CM86">
            <v>116163.36900000001</v>
          </cell>
          <cell r="CN86">
            <v>14710.642</v>
          </cell>
          <cell r="CO86">
            <v>1766.6730000000002</v>
          </cell>
          <cell r="CP86">
            <v>11550.025000000001</v>
          </cell>
          <cell r="CQ86">
            <v>4312.679000000001</v>
          </cell>
          <cell r="CR86">
            <v>93860.783999999985</v>
          </cell>
          <cell r="CS86">
            <v>81627.934999999998</v>
          </cell>
          <cell r="CT86">
            <v>9969.1759999999977</v>
          </cell>
          <cell r="CU86">
            <v>29472.785000000003</v>
          </cell>
        </row>
      </sheetData>
      <sheetData sheetId="36" refreshError="1"/>
      <sheetData sheetId="37">
        <row r="6">
          <cell r="DE6" t="str">
            <v>Bass Strait Imports (Empty)</v>
          </cell>
          <cell r="DF6" t="str">
            <v>Bass Strait Exports (Empty)</v>
          </cell>
        </row>
        <row r="74">
          <cell r="CI74">
            <v>38869</v>
          </cell>
          <cell r="CJ74">
            <v>28597.259000000002</v>
          </cell>
          <cell r="CK74">
            <v>3925</v>
          </cell>
          <cell r="CL74">
            <v>588</v>
          </cell>
          <cell r="CM74">
            <v>7936.4319999999998</v>
          </cell>
          <cell r="CN74">
            <v>771</v>
          </cell>
          <cell r="CO74">
            <v>156</v>
          </cell>
          <cell r="CP74">
            <v>87</v>
          </cell>
          <cell r="CQ74">
            <v>194</v>
          </cell>
          <cell r="CR74">
            <v>29564.498</v>
          </cell>
          <cell r="CS74">
            <v>4259.0329999999994</v>
          </cell>
          <cell r="CT74">
            <v>2</v>
          </cell>
          <cell r="CU74">
            <v>5736.1060000000016</v>
          </cell>
          <cell r="DE74">
            <v>44296.915999999997</v>
          </cell>
          <cell r="DF74">
            <v>41185.290000000008</v>
          </cell>
        </row>
        <row r="75">
          <cell r="CI75">
            <v>39234</v>
          </cell>
          <cell r="CJ75">
            <v>28600.988999999998</v>
          </cell>
          <cell r="CK75">
            <v>4211</v>
          </cell>
          <cell r="CL75">
            <v>1287</v>
          </cell>
          <cell r="CM75">
            <v>7989.32</v>
          </cell>
          <cell r="CN75">
            <v>468</v>
          </cell>
          <cell r="CO75">
            <v>65</v>
          </cell>
          <cell r="CP75">
            <v>72</v>
          </cell>
          <cell r="CQ75">
            <v>103</v>
          </cell>
          <cell r="CR75">
            <v>29412.249</v>
          </cell>
          <cell r="CS75">
            <v>2608.9340000000002</v>
          </cell>
          <cell r="CT75">
            <v>2</v>
          </cell>
          <cell r="CU75">
            <v>5327.22</v>
          </cell>
          <cell r="DE75">
            <v>43976.185000000005</v>
          </cell>
          <cell r="DF75">
            <v>37346.263999999996</v>
          </cell>
        </row>
        <row r="76">
          <cell r="CI76">
            <v>39600</v>
          </cell>
          <cell r="CJ76">
            <v>30248.331999999999</v>
          </cell>
          <cell r="CK76">
            <v>4694</v>
          </cell>
          <cell r="CL76">
            <v>1328</v>
          </cell>
          <cell r="CM76">
            <v>8689.8809999999994</v>
          </cell>
          <cell r="CN76">
            <v>1763</v>
          </cell>
          <cell r="CO76">
            <v>37</v>
          </cell>
          <cell r="CP76">
            <v>102</v>
          </cell>
          <cell r="CQ76">
            <v>115</v>
          </cell>
          <cell r="CR76">
            <v>27501.044000000002</v>
          </cell>
          <cell r="CS76">
            <v>2246.1639999999998</v>
          </cell>
          <cell r="CT76">
            <v>11</v>
          </cell>
          <cell r="CU76">
            <v>4945.6480000000001</v>
          </cell>
          <cell r="DE76">
            <v>43344.384000000005</v>
          </cell>
          <cell r="DF76">
            <v>39686.683000000005</v>
          </cell>
        </row>
        <row r="77">
          <cell r="CI77">
            <v>39965</v>
          </cell>
          <cell r="CJ77">
            <v>29949.239999999998</v>
          </cell>
          <cell r="CK77">
            <v>5224.2299999999996</v>
          </cell>
          <cell r="CL77">
            <v>1133</v>
          </cell>
          <cell r="CM77">
            <v>7670.1689999999999</v>
          </cell>
          <cell r="CN77">
            <v>1990</v>
          </cell>
          <cell r="CO77">
            <v>0</v>
          </cell>
          <cell r="CP77">
            <v>104</v>
          </cell>
          <cell r="CQ77">
            <v>48</v>
          </cell>
          <cell r="CR77">
            <v>25304</v>
          </cell>
          <cell r="CS77">
            <v>3365</v>
          </cell>
          <cell r="CT77">
            <v>9</v>
          </cell>
          <cell r="CU77">
            <v>4868.3139999999994</v>
          </cell>
          <cell r="DE77">
            <v>49137.43</v>
          </cell>
          <cell r="DF77">
            <v>35227.381999999998</v>
          </cell>
        </row>
        <row r="78">
          <cell r="CI78">
            <v>40330</v>
          </cell>
          <cell r="CJ78">
            <v>27914.206000000002</v>
          </cell>
          <cell r="CK78">
            <v>5753</v>
          </cell>
          <cell r="CL78">
            <v>913</v>
          </cell>
          <cell r="CM78">
            <v>7845.5540000000001</v>
          </cell>
          <cell r="CN78">
            <v>786</v>
          </cell>
          <cell r="CO78">
            <v>27</v>
          </cell>
          <cell r="CP78">
            <v>31</v>
          </cell>
          <cell r="CQ78">
            <v>59</v>
          </cell>
          <cell r="CR78">
            <v>22868</v>
          </cell>
          <cell r="CS78">
            <v>3958.1140000000005</v>
          </cell>
          <cell r="CT78">
            <v>2</v>
          </cell>
          <cell r="CU78">
            <v>4089.5579999999995</v>
          </cell>
          <cell r="DE78">
            <v>47065.605000000003</v>
          </cell>
          <cell r="DF78">
            <v>33066.294000000002</v>
          </cell>
        </row>
        <row r="79">
          <cell r="CI79">
            <v>40695</v>
          </cell>
          <cell r="CJ79">
            <v>28997.687999999998</v>
          </cell>
          <cell r="CK79">
            <v>4261.0060000000003</v>
          </cell>
          <cell r="CL79">
            <v>1487.454</v>
          </cell>
          <cell r="CM79">
            <v>13422.755000000001</v>
          </cell>
          <cell r="CN79">
            <v>1251</v>
          </cell>
          <cell r="CO79">
            <v>4</v>
          </cell>
          <cell r="CP79">
            <v>128</v>
          </cell>
          <cell r="CQ79">
            <v>143</v>
          </cell>
          <cell r="CR79">
            <v>14366</v>
          </cell>
          <cell r="CS79">
            <v>3594.41</v>
          </cell>
          <cell r="CT79">
            <v>5</v>
          </cell>
          <cell r="CU79">
            <v>4572.5789999999997</v>
          </cell>
          <cell r="DE79">
            <v>53468.311999999998</v>
          </cell>
          <cell r="DF79">
            <v>42311.347000000002</v>
          </cell>
        </row>
        <row r="80">
          <cell r="CI80">
            <v>41061</v>
          </cell>
          <cell r="CJ80">
            <v>28677.412000000004</v>
          </cell>
          <cell r="CK80">
            <v>4838</v>
          </cell>
          <cell r="CL80">
            <v>1248</v>
          </cell>
          <cell r="CM80">
            <v>11253.116</v>
          </cell>
          <cell r="CN80">
            <v>984</v>
          </cell>
          <cell r="CO80">
            <v>196</v>
          </cell>
          <cell r="CP80">
            <v>92.41</v>
          </cell>
          <cell r="CQ80">
            <v>98</v>
          </cell>
          <cell r="CR80">
            <v>11713</v>
          </cell>
          <cell r="CS80">
            <v>2577.0990000000002</v>
          </cell>
          <cell r="CT80">
            <v>6</v>
          </cell>
          <cell r="CU80">
            <v>5202.2969999999996</v>
          </cell>
          <cell r="DE80">
            <v>54085.44200000001</v>
          </cell>
          <cell r="DF80">
            <v>38412.400000000001</v>
          </cell>
        </row>
        <row r="81">
          <cell r="CI81">
            <v>41426</v>
          </cell>
          <cell r="CJ81">
            <v>32553.969000000001</v>
          </cell>
          <cell r="CK81">
            <v>4426.0509999999995</v>
          </cell>
          <cell r="CL81">
            <v>1372</v>
          </cell>
          <cell r="CM81">
            <v>7866.86</v>
          </cell>
          <cell r="CN81">
            <v>2184</v>
          </cell>
          <cell r="CO81">
            <v>538</v>
          </cell>
          <cell r="CP81">
            <v>117</v>
          </cell>
          <cell r="CQ81">
            <v>61</v>
          </cell>
          <cell r="CR81">
            <v>6627</v>
          </cell>
          <cell r="CS81">
            <v>1585</v>
          </cell>
          <cell r="CT81">
            <v>3</v>
          </cell>
          <cell r="CU81">
            <v>5984.0499999999993</v>
          </cell>
          <cell r="DE81">
            <v>49149.203000000001</v>
          </cell>
          <cell r="DF81">
            <v>40013.621999999996</v>
          </cell>
        </row>
        <row r="82">
          <cell r="CI82">
            <v>41791</v>
          </cell>
          <cell r="CJ82">
            <v>32605.363000000001</v>
          </cell>
          <cell r="CK82">
            <v>3732</v>
          </cell>
          <cell r="CL82">
            <v>1254</v>
          </cell>
          <cell r="CM82">
            <v>7151.2659999999996</v>
          </cell>
          <cell r="CN82">
            <v>522</v>
          </cell>
          <cell r="CO82">
            <v>6</v>
          </cell>
          <cell r="CP82">
            <v>199</v>
          </cell>
          <cell r="CQ82">
            <v>169</v>
          </cell>
          <cell r="CR82">
            <v>5096</v>
          </cell>
          <cell r="CS82">
            <v>1154</v>
          </cell>
          <cell r="CT82">
            <v>2</v>
          </cell>
          <cell r="CU82">
            <v>6036.6759999999995</v>
          </cell>
          <cell r="DE82">
            <v>50810.880000000005</v>
          </cell>
          <cell r="DF82">
            <v>29850.488999999998</v>
          </cell>
        </row>
        <row r="83">
          <cell r="CI83">
            <v>42156</v>
          </cell>
          <cell r="CJ83">
            <v>36171.557000000001</v>
          </cell>
          <cell r="CK83">
            <v>5117</v>
          </cell>
          <cell r="CL83">
            <v>3104</v>
          </cell>
          <cell r="CM83">
            <v>5996.0839999999998</v>
          </cell>
          <cell r="CN83">
            <v>525</v>
          </cell>
          <cell r="CO83">
            <v>1</v>
          </cell>
          <cell r="CP83">
            <v>81.132000000000005</v>
          </cell>
          <cell r="CQ83">
            <v>148</v>
          </cell>
          <cell r="CR83">
            <v>8033</v>
          </cell>
          <cell r="CS83">
            <v>823</v>
          </cell>
          <cell r="CT83">
            <v>2</v>
          </cell>
          <cell r="CU83">
            <v>5466.1370000000006</v>
          </cell>
          <cell r="DE83">
            <v>49691.091</v>
          </cell>
          <cell r="DF83">
            <v>27207.118999999999</v>
          </cell>
        </row>
        <row r="84">
          <cell r="CI84">
            <v>42522</v>
          </cell>
          <cell r="CJ84">
            <v>37394.621999999996</v>
          </cell>
          <cell r="CK84">
            <v>3789</v>
          </cell>
          <cell r="CL84">
            <v>2590</v>
          </cell>
          <cell r="CM84">
            <v>7934.89</v>
          </cell>
          <cell r="CN84">
            <v>391</v>
          </cell>
          <cell r="CO84">
            <v>10</v>
          </cell>
          <cell r="CP84">
            <v>55</v>
          </cell>
          <cell r="CQ84">
            <v>88</v>
          </cell>
          <cell r="CR84">
            <v>8141</v>
          </cell>
          <cell r="CS84">
            <v>495</v>
          </cell>
          <cell r="CT84">
            <v>2</v>
          </cell>
          <cell r="CU84">
            <v>5336.4920000000002</v>
          </cell>
          <cell r="DE84">
            <v>48157.449000000001</v>
          </cell>
          <cell r="DF84">
            <v>26892.313999999998</v>
          </cell>
        </row>
        <row r="85">
          <cell r="CI85">
            <v>42887</v>
          </cell>
          <cell r="CJ85">
            <v>36521.131999999998</v>
          </cell>
          <cell r="CK85">
            <v>3193.2130000000002</v>
          </cell>
          <cell r="CL85">
            <v>2047</v>
          </cell>
          <cell r="CM85">
            <v>7752.8029999999999</v>
          </cell>
          <cell r="CN85">
            <v>504</v>
          </cell>
          <cell r="CO85">
            <v>1</v>
          </cell>
          <cell r="CP85">
            <v>25</v>
          </cell>
          <cell r="CQ85">
            <v>47</v>
          </cell>
          <cell r="CR85">
            <v>8728.3029999999999</v>
          </cell>
          <cell r="CS85">
            <v>514</v>
          </cell>
          <cell r="CT85">
            <v>2</v>
          </cell>
          <cell r="CU85">
            <v>5271.2460000000001</v>
          </cell>
          <cell r="DD85">
            <v>190268</v>
          </cell>
          <cell r="DE85">
            <v>46261.58</v>
          </cell>
          <cell r="DF85">
            <v>26023.614999999998</v>
          </cell>
          <cell r="DG85">
            <v>75209</v>
          </cell>
        </row>
        <row r="86">
          <cell r="CI86">
            <v>43252</v>
          </cell>
          <cell r="CJ86">
            <v>43545.159999999996</v>
          </cell>
          <cell r="CK86">
            <v>2613.8519999999999</v>
          </cell>
          <cell r="CL86">
            <v>2566</v>
          </cell>
          <cell r="CM86">
            <v>7180.0159999999996</v>
          </cell>
          <cell r="CN86">
            <v>432</v>
          </cell>
          <cell r="CO86">
            <v>2</v>
          </cell>
          <cell r="CP86">
            <v>18</v>
          </cell>
          <cell r="CQ86">
            <v>50</v>
          </cell>
          <cell r="CR86">
            <v>8092</v>
          </cell>
          <cell r="CS86">
            <v>778</v>
          </cell>
          <cell r="CT86">
            <v>1</v>
          </cell>
          <cell r="CU86">
            <v>1919.4259999999999</v>
          </cell>
          <cell r="DE86">
            <v>55963.509000000005</v>
          </cell>
          <cell r="DF86">
            <v>34750.606000000007</v>
          </cell>
          <cell r="DG86">
            <v>93779</v>
          </cell>
        </row>
        <row r="87">
          <cell r="CI87">
            <v>43617</v>
          </cell>
          <cell r="DE87">
            <v>55963.509000000005</v>
          </cell>
          <cell r="DF87">
            <v>32011.736666750083</v>
          </cell>
        </row>
        <row r="88">
          <cell r="CI88">
            <v>43983</v>
          </cell>
          <cell r="DE88">
            <v>55963.509000000005</v>
          </cell>
          <cell r="DF88">
            <v>33990.61175133584</v>
          </cell>
        </row>
        <row r="89">
          <cell r="CI89">
            <v>44348</v>
          </cell>
          <cell r="DE89">
            <v>55963.509000000005</v>
          </cell>
          <cell r="DF89">
            <v>33883.561452274174</v>
          </cell>
        </row>
        <row r="90">
          <cell r="CI90">
            <v>44713</v>
          </cell>
          <cell r="DE90">
            <v>55963.509000000005</v>
          </cell>
          <cell r="DF90">
            <v>32875.099038696608</v>
          </cell>
        </row>
        <row r="91">
          <cell r="CI91">
            <v>45078</v>
          </cell>
          <cell r="DE91">
            <v>55963.509000000005</v>
          </cell>
          <cell r="DF91">
            <v>30846.492991885774</v>
          </cell>
        </row>
        <row r="92">
          <cell r="CI92">
            <v>45444</v>
          </cell>
          <cell r="DE92">
            <v>55963.509000000005</v>
          </cell>
          <cell r="DF92">
            <v>29794.428323989581</v>
          </cell>
        </row>
        <row r="93">
          <cell r="CI93">
            <v>45809</v>
          </cell>
          <cell r="DE93">
            <v>55963.509000000005</v>
          </cell>
          <cell r="DF93">
            <v>29452.480295329144</v>
          </cell>
        </row>
        <row r="94">
          <cell r="CI94">
            <v>46174</v>
          </cell>
          <cell r="DE94">
            <v>55963.509000000005</v>
          </cell>
          <cell r="DF94">
            <v>28327.5729454311</v>
          </cell>
        </row>
        <row r="95">
          <cell r="CI95">
            <v>46539</v>
          </cell>
          <cell r="DE95">
            <v>55963.509000000005</v>
          </cell>
          <cell r="DF95">
            <v>26986.685037605836</v>
          </cell>
        </row>
        <row r="96">
          <cell r="CI96">
            <v>46905</v>
          </cell>
          <cell r="DE96">
            <v>55963.509000000005</v>
          </cell>
          <cell r="DF96">
            <v>25872.623259163425</v>
          </cell>
        </row>
        <row r="97">
          <cell r="CI97">
            <v>47270</v>
          </cell>
          <cell r="DE97">
            <v>55963.509000000005</v>
          </cell>
          <cell r="DF97">
            <v>24982.012627328651</v>
          </cell>
        </row>
        <row r="98">
          <cell r="CI98">
            <v>47635</v>
          </cell>
          <cell r="DE98">
            <v>55963.509000000005</v>
          </cell>
          <cell r="DF98">
            <v>24206.362055235186</v>
          </cell>
        </row>
        <row r="99">
          <cell r="CI99">
            <v>48000</v>
          </cell>
          <cell r="DE99">
            <v>55963.509000000005</v>
          </cell>
          <cell r="DF99">
            <v>23488.72213102597</v>
          </cell>
        </row>
        <row r="100">
          <cell r="CI100">
            <v>48366</v>
          </cell>
          <cell r="DE100">
            <v>55963.509000000005</v>
          </cell>
          <cell r="DF100">
            <v>22838.247056410728</v>
          </cell>
        </row>
        <row r="101">
          <cell r="CI101">
            <v>48731</v>
          </cell>
          <cell r="DE101">
            <v>55963.509000000005</v>
          </cell>
          <cell r="DF101">
            <v>22209.032877090205</v>
          </cell>
        </row>
        <row r="102">
          <cell r="CI102">
            <v>49096</v>
          </cell>
          <cell r="DE102">
            <v>55963.509000000005</v>
          </cell>
          <cell r="DF102">
            <v>21330.007537479767</v>
          </cell>
        </row>
        <row r="103">
          <cell r="CI103">
            <v>49461</v>
          </cell>
          <cell r="DE103">
            <v>55963.509000000005</v>
          </cell>
          <cell r="DF103">
            <v>20771.279835861023</v>
          </cell>
        </row>
        <row r="104">
          <cell r="CI104">
            <v>49827</v>
          </cell>
          <cell r="DE104">
            <v>55963.509000000005</v>
          </cell>
          <cell r="DF104">
            <v>20227.34852193694</v>
          </cell>
        </row>
        <row r="105">
          <cell r="CI105">
            <v>50192</v>
          </cell>
          <cell r="DE105">
            <v>55963.509000000005</v>
          </cell>
          <cell r="DF105">
            <v>19714.615806441747</v>
          </cell>
        </row>
        <row r="106">
          <cell r="CI106">
            <v>50557</v>
          </cell>
          <cell r="DE106">
            <v>55963.509000000005</v>
          </cell>
          <cell r="DF106">
            <v>19231.078981876337</v>
          </cell>
        </row>
        <row r="107">
          <cell r="CI107">
            <v>50922</v>
          </cell>
          <cell r="DE107">
            <v>55963.509000000005</v>
          </cell>
          <cell r="DF107">
            <v>18772.734356130408</v>
          </cell>
        </row>
        <row r="108">
          <cell r="CI108">
            <v>51288</v>
          </cell>
          <cell r="DE108">
            <v>55963.509000000005</v>
          </cell>
          <cell r="DF108">
            <v>18335.540455927105</v>
          </cell>
        </row>
        <row r="109">
          <cell r="CI109">
            <v>51653</v>
          </cell>
          <cell r="DE109">
            <v>55963.509000000005</v>
          </cell>
          <cell r="DF109">
            <v>17894.267094916569</v>
          </cell>
        </row>
        <row r="110">
          <cell r="CI110">
            <v>52018</v>
          </cell>
          <cell r="DE110">
            <v>55963.509000000005</v>
          </cell>
          <cell r="DF110">
            <v>17451.296942220528</v>
          </cell>
        </row>
        <row r="111">
          <cell r="CI111">
            <v>52383</v>
          </cell>
          <cell r="DE111">
            <v>55963.509000000005</v>
          </cell>
          <cell r="DF111">
            <v>17007.212859424988</v>
          </cell>
        </row>
        <row r="112">
          <cell r="CI112">
            <v>52749</v>
          </cell>
          <cell r="DE112">
            <v>55963.509000000005</v>
          </cell>
          <cell r="DF112">
            <v>16532.269014689948</v>
          </cell>
        </row>
        <row r="113">
          <cell r="CI113">
            <v>53114</v>
          </cell>
          <cell r="DE113">
            <v>55963.509000000005</v>
          </cell>
          <cell r="DF113">
            <v>16113.104415496018</v>
          </cell>
        </row>
        <row r="114">
          <cell r="CI114">
            <v>53479</v>
          </cell>
          <cell r="DE114">
            <v>55963.509000000005</v>
          </cell>
          <cell r="DF114">
            <v>15688.945591422693</v>
          </cell>
        </row>
        <row r="115">
          <cell r="CI115">
            <v>53844</v>
          </cell>
          <cell r="DE115">
            <v>55963.509000000005</v>
          </cell>
          <cell r="DF115">
            <v>15257.674448419733</v>
          </cell>
        </row>
        <row r="116">
          <cell r="CI116">
            <v>54210</v>
          </cell>
          <cell r="DE116">
            <v>55963.509000000005</v>
          </cell>
          <cell r="DF116">
            <v>14821.890166168763</v>
          </cell>
        </row>
        <row r="117">
          <cell r="CI117">
            <v>54575</v>
          </cell>
          <cell r="DE117">
            <v>55963.509000000005</v>
          </cell>
          <cell r="DF117">
            <v>14382.243756491189</v>
          </cell>
        </row>
        <row r="118">
          <cell r="CI118">
            <v>54940</v>
          </cell>
          <cell r="DE118">
            <v>55963.509000000005</v>
          </cell>
          <cell r="DF118">
            <v>13940.693339584825</v>
          </cell>
        </row>
        <row r="119">
          <cell r="CI119">
            <v>55305</v>
          </cell>
          <cell r="DE119">
            <v>55963.509000000005</v>
          </cell>
          <cell r="DF119">
            <v>13498.140388728141</v>
          </cell>
        </row>
        <row r="120">
          <cell r="CI120">
            <v>55671</v>
          </cell>
          <cell r="DE120">
            <v>55963.509000000005</v>
          </cell>
          <cell r="DF120">
            <v>13056.141533114271</v>
          </cell>
        </row>
        <row r="121">
          <cell r="CI121">
            <v>56036</v>
          </cell>
          <cell r="DE121">
            <v>55963.509000000005</v>
          </cell>
          <cell r="DF121">
            <v>12612.575661924689</v>
          </cell>
        </row>
        <row r="122">
          <cell r="CI122">
            <v>56401</v>
          </cell>
          <cell r="DE122">
            <v>55963.509000000005</v>
          </cell>
          <cell r="DF122">
            <v>12168.0123461814</v>
          </cell>
        </row>
        <row r="123">
          <cell r="CI123">
            <v>56766</v>
          </cell>
          <cell r="DE123">
            <v>55963.509000000005</v>
          </cell>
          <cell r="DF123">
            <v>11719.101631002726</v>
          </cell>
        </row>
        <row r="124">
          <cell r="CI124">
            <v>57132</v>
          </cell>
          <cell r="DE124">
            <v>55963.509000000005</v>
          </cell>
          <cell r="DF124">
            <v>11262.917454064816</v>
          </cell>
        </row>
        <row r="125">
          <cell r="CI125">
            <v>57497</v>
          </cell>
          <cell r="DE125">
            <v>55963.509000000005</v>
          </cell>
          <cell r="DF125">
            <v>10501.529043803275</v>
          </cell>
        </row>
        <row r="126">
          <cell r="CI126">
            <v>57862</v>
          </cell>
          <cell r="DE126">
            <v>55963.509000000005</v>
          </cell>
          <cell r="DF126">
            <v>9820.825233889911</v>
          </cell>
        </row>
        <row r="127">
          <cell r="CI127">
            <v>58227</v>
          </cell>
          <cell r="DE127">
            <v>55963.509000000005</v>
          </cell>
          <cell r="DF127">
            <v>9008.0216376924</v>
          </cell>
        </row>
        <row r="128">
          <cell r="CI128">
            <v>58593</v>
          </cell>
          <cell r="DE128">
            <v>55963.509000000005</v>
          </cell>
          <cell r="DF128">
            <v>8170.2646435805291</v>
          </cell>
        </row>
        <row r="129">
          <cell r="CI129">
            <v>58958</v>
          </cell>
          <cell r="DE129">
            <v>55963.509000000005</v>
          </cell>
          <cell r="DF129">
            <v>7326.2952670083541</v>
          </cell>
        </row>
        <row r="130">
          <cell r="CI130">
            <v>59323</v>
          </cell>
          <cell r="DE130">
            <v>55963.509000000005</v>
          </cell>
          <cell r="DF130">
            <v>6478.2064662635894</v>
          </cell>
        </row>
        <row r="131">
          <cell r="CI131">
            <v>59688</v>
          </cell>
          <cell r="DE131">
            <v>55963.509000000005</v>
          </cell>
          <cell r="DF131">
            <v>5612.7348386091981</v>
          </cell>
        </row>
        <row r="132">
          <cell r="CI132">
            <v>60054</v>
          </cell>
          <cell r="DE132">
            <v>55963.509000000005</v>
          </cell>
          <cell r="DF132">
            <v>4731.1127197488313</v>
          </cell>
        </row>
        <row r="133">
          <cell r="CI133">
            <v>60419</v>
          </cell>
          <cell r="DE133">
            <v>55963.509000000005</v>
          </cell>
          <cell r="DF133">
            <v>3834.5628001200894</v>
          </cell>
        </row>
        <row r="134">
          <cell r="CI134">
            <v>60784</v>
          </cell>
          <cell r="DE134">
            <v>55963.509000000005</v>
          </cell>
          <cell r="DF134">
            <v>2938.0128804913475</v>
          </cell>
        </row>
        <row r="135">
          <cell r="CI135">
            <v>61149</v>
          </cell>
          <cell r="DE135">
            <v>55963.509000000005</v>
          </cell>
          <cell r="DF135">
            <v>2041.4629608626055</v>
          </cell>
        </row>
      </sheetData>
      <sheetData sheetId="38">
        <row r="1">
          <cell r="M1">
            <v>38869</v>
          </cell>
          <cell r="N1">
            <v>38899</v>
          </cell>
          <cell r="O1">
            <v>38930</v>
          </cell>
          <cell r="P1">
            <v>38961</v>
          </cell>
          <cell r="Q1">
            <v>38991</v>
          </cell>
          <cell r="R1">
            <v>39022</v>
          </cell>
          <cell r="S1">
            <v>39052</v>
          </cell>
          <cell r="T1">
            <v>39083</v>
          </cell>
          <cell r="U1">
            <v>39114</v>
          </cell>
          <cell r="V1">
            <v>39142</v>
          </cell>
          <cell r="W1">
            <v>39173</v>
          </cell>
          <cell r="X1">
            <v>39203</v>
          </cell>
          <cell r="Y1">
            <v>39234</v>
          </cell>
          <cell r="Z1">
            <v>39264</v>
          </cell>
          <cell r="AA1">
            <v>39295</v>
          </cell>
          <cell r="AB1">
            <v>39326</v>
          </cell>
          <cell r="AC1">
            <v>39356</v>
          </cell>
          <cell r="AD1">
            <v>39387</v>
          </cell>
          <cell r="AE1">
            <v>39417</v>
          </cell>
          <cell r="AF1">
            <v>39448</v>
          </cell>
          <cell r="AG1">
            <v>39479</v>
          </cell>
          <cell r="AH1">
            <v>39508</v>
          </cell>
          <cell r="AI1">
            <v>39539</v>
          </cell>
          <cell r="AJ1">
            <v>39569</v>
          </cell>
          <cell r="AK1">
            <v>39600</v>
          </cell>
          <cell r="AL1">
            <v>39630</v>
          </cell>
          <cell r="AM1">
            <v>39661</v>
          </cell>
          <cell r="AN1">
            <v>39692</v>
          </cell>
          <cell r="AO1">
            <v>39722</v>
          </cell>
          <cell r="AP1">
            <v>39753</v>
          </cell>
          <cell r="AQ1">
            <v>39783</v>
          </cell>
          <cell r="AR1">
            <v>39814</v>
          </cell>
          <cell r="AS1">
            <v>39845</v>
          </cell>
          <cell r="AT1">
            <v>39873</v>
          </cell>
          <cell r="AU1">
            <v>39904</v>
          </cell>
          <cell r="AV1">
            <v>39934</v>
          </cell>
          <cell r="AW1">
            <v>39965</v>
          </cell>
          <cell r="AX1">
            <v>39995</v>
          </cell>
          <cell r="AY1">
            <v>40026</v>
          </cell>
          <cell r="AZ1">
            <v>40057</v>
          </cell>
          <cell r="BA1">
            <v>40087</v>
          </cell>
          <cell r="BB1">
            <v>40118</v>
          </cell>
          <cell r="BC1">
            <v>40148</v>
          </cell>
          <cell r="BD1">
            <v>40179</v>
          </cell>
          <cell r="BE1">
            <v>40210</v>
          </cell>
          <cell r="BF1">
            <v>40238</v>
          </cell>
          <cell r="BG1">
            <v>40269</v>
          </cell>
          <cell r="BH1">
            <v>40299</v>
          </cell>
          <cell r="BI1">
            <v>40330</v>
          </cell>
          <cell r="BJ1">
            <v>40360</v>
          </cell>
          <cell r="BK1">
            <v>40391</v>
          </cell>
          <cell r="BL1">
            <v>40422</v>
          </cell>
          <cell r="BM1">
            <v>40452</v>
          </cell>
          <cell r="BN1">
            <v>40483</v>
          </cell>
          <cell r="BO1">
            <v>40513</v>
          </cell>
          <cell r="BP1">
            <v>40544</v>
          </cell>
          <cell r="BQ1">
            <v>40575</v>
          </cell>
          <cell r="BR1">
            <v>40603</v>
          </cell>
          <cell r="BS1">
            <v>40634</v>
          </cell>
          <cell r="BT1">
            <v>40664</v>
          </cell>
          <cell r="BU1">
            <v>40695</v>
          </cell>
          <cell r="BV1">
            <v>40725</v>
          </cell>
          <cell r="BW1">
            <v>40756</v>
          </cell>
          <cell r="BX1">
            <v>40787</v>
          </cell>
          <cell r="BY1">
            <v>40817</v>
          </cell>
          <cell r="BZ1">
            <v>40848</v>
          </cell>
          <cell r="CA1">
            <v>40878</v>
          </cell>
          <cell r="CB1">
            <v>40909</v>
          </cell>
          <cell r="CC1">
            <v>40940</v>
          </cell>
          <cell r="CD1">
            <v>40969</v>
          </cell>
          <cell r="CE1">
            <v>41000</v>
          </cell>
          <cell r="CF1">
            <v>41030</v>
          </cell>
          <cell r="CG1">
            <v>41061</v>
          </cell>
          <cell r="CH1">
            <v>41091</v>
          </cell>
          <cell r="CI1">
            <v>41122</v>
          </cell>
          <cell r="CJ1">
            <v>41153</v>
          </cell>
          <cell r="CK1">
            <v>41183</v>
          </cell>
          <cell r="CL1">
            <v>41214</v>
          </cell>
          <cell r="CM1">
            <v>41244</v>
          </cell>
          <cell r="CN1">
            <v>41275</v>
          </cell>
          <cell r="CO1">
            <v>41306</v>
          </cell>
          <cell r="CP1">
            <v>41334</v>
          </cell>
          <cell r="CQ1">
            <v>41365</v>
          </cell>
          <cell r="CR1">
            <v>41395</v>
          </cell>
          <cell r="CS1">
            <v>41426</v>
          </cell>
          <cell r="CT1">
            <v>41456</v>
          </cell>
          <cell r="CU1">
            <v>41487</v>
          </cell>
          <cell r="CV1">
            <v>41518</v>
          </cell>
          <cell r="CW1">
            <v>41548</v>
          </cell>
          <cell r="CX1">
            <v>41579</v>
          </cell>
          <cell r="CY1">
            <v>41609</v>
          </cell>
          <cell r="CZ1">
            <v>41640</v>
          </cell>
          <cell r="DA1">
            <v>41671</v>
          </cell>
          <cell r="DB1">
            <v>41699</v>
          </cell>
          <cell r="DC1">
            <v>41730</v>
          </cell>
          <cell r="DD1">
            <v>41760</v>
          </cell>
          <cell r="DE1">
            <v>41791</v>
          </cell>
          <cell r="DF1">
            <v>41821</v>
          </cell>
          <cell r="DG1">
            <v>41852</v>
          </cell>
          <cell r="DH1">
            <v>41883</v>
          </cell>
          <cell r="DI1">
            <v>41913</v>
          </cell>
          <cell r="DJ1">
            <v>41944</v>
          </cell>
          <cell r="DK1">
            <v>41974</v>
          </cell>
          <cell r="DL1">
            <v>42005</v>
          </cell>
          <cell r="DM1">
            <v>42036</v>
          </cell>
          <cell r="DN1">
            <v>42064</v>
          </cell>
          <cell r="DO1">
            <v>42095</v>
          </cell>
          <cell r="DP1">
            <v>42125</v>
          </cell>
          <cell r="DQ1">
            <v>42156</v>
          </cell>
          <cell r="DR1">
            <v>42186</v>
          </cell>
          <cell r="DS1">
            <v>42217</v>
          </cell>
          <cell r="DT1">
            <v>42248</v>
          </cell>
          <cell r="DU1">
            <v>42278</v>
          </cell>
          <cell r="DV1">
            <v>42309</v>
          </cell>
          <cell r="DW1">
            <v>42339</v>
          </cell>
          <cell r="DX1">
            <v>42370</v>
          </cell>
          <cell r="DY1">
            <v>42401</v>
          </cell>
          <cell r="DZ1">
            <v>42430</v>
          </cell>
          <cell r="EA1">
            <v>42461</v>
          </cell>
          <cell r="EB1">
            <v>42491</v>
          </cell>
          <cell r="EC1">
            <v>42522</v>
          </cell>
          <cell r="ED1">
            <v>42552</v>
          </cell>
          <cell r="EE1">
            <v>42583</v>
          </cell>
          <cell r="EF1">
            <v>42614</v>
          </cell>
          <cell r="EG1">
            <v>42644</v>
          </cell>
          <cell r="EH1">
            <v>42675</v>
          </cell>
          <cell r="EI1">
            <v>42705</v>
          </cell>
          <cell r="EJ1">
            <v>42736</v>
          </cell>
          <cell r="EK1">
            <v>42767</v>
          </cell>
          <cell r="EL1">
            <v>42795</v>
          </cell>
          <cell r="EM1">
            <v>42826</v>
          </cell>
          <cell r="EN1">
            <v>42856</v>
          </cell>
          <cell r="EO1">
            <v>42887</v>
          </cell>
          <cell r="EP1">
            <v>42917</v>
          </cell>
          <cell r="EQ1">
            <v>42948</v>
          </cell>
          <cell r="ER1">
            <v>42979</v>
          </cell>
          <cell r="ES1">
            <v>43009</v>
          </cell>
          <cell r="ET1">
            <v>43040</v>
          </cell>
          <cell r="EU1">
            <v>43070</v>
          </cell>
          <cell r="EV1">
            <v>43101</v>
          </cell>
          <cell r="EW1">
            <v>43132</v>
          </cell>
          <cell r="EX1">
            <v>43160</v>
          </cell>
          <cell r="EY1">
            <v>43191</v>
          </cell>
          <cell r="EZ1">
            <v>43221</v>
          </cell>
          <cell r="FA1">
            <v>43252</v>
          </cell>
          <cell r="FB1">
            <v>43282</v>
          </cell>
          <cell r="FC1">
            <v>43313</v>
          </cell>
          <cell r="FD1">
            <v>43344</v>
          </cell>
          <cell r="FE1">
            <v>43374</v>
          </cell>
          <cell r="FF1">
            <v>43405</v>
          </cell>
          <cell r="FG1">
            <v>43435</v>
          </cell>
          <cell r="FH1">
            <v>43466</v>
          </cell>
          <cell r="FI1">
            <v>43497</v>
          </cell>
          <cell r="FJ1">
            <v>43525</v>
          </cell>
          <cell r="FK1">
            <v>43556</v>
          </cell>
          <cell r="FL1">
            <v>43586</v>
          </cell>
          <cell r="FM1">
            <v>43617</v>
          </cell>
          <cell r="FN1">
            <v>43983</v>
          </cell>
          <cell r="FO1">
            <v>44348</v>
          </cell>
          <cell r="FP1">
            <v>44713</v>
          </cell>
          <cell r="FQ1">
            <v>45078</v>
          </cell>
          <cell r="FR1">
            <v>45444</v>
          </cell>
          <cell r="FS1">
            <v>45809</v>
          </cell>
          <cell r="FT1">
            <v>46174</v>
          </cell>
          <cell r="FU1">
            <v>46539</v>
          </cell>
          <cell r="FV1">
            <v>46905</v>
          </cell>
          <cell r="FW1">
            <v>47270</v>
          </cell>
          <cell r="FX1">
            <v>47635</v>
          </cell>
          <cell r="FY1">
            <v>48000</v>
          </cell>
          <cell r="FZ1">
            <v>48366</v>
          </cell>
          <cell r="GA1">
            <v>48731</v>
          </cell>
          <cell r="GB1">
            <v>49096</v>
          </cell>
          <cell r="GC1">
            <v>49461</v>
          </cell>
          <cell r="GD1">
            <v>49827</v>
          </cell>
          <cell r="GE1">
            <v>50192</v>
          </cell>
          <cell r="GF1">
            <v>50557</v>
          </cell>
          <cell r="GG1">
            <v>50922</v>
          </cell>
          <cell r="GH1">
            <v>51288</v>
          </cell>
          <cell r="GI1">
            <v>51653</v>
          </cell>
          <cell r="GJ1">
            <v>52018</v>
          </cell>
          <cell r="GK1">
            <v>52383</v>
          </cell>
          <cell r="GL1">
            <v>52749</v>
          </cell>
          <cell r="GM1">
            <v>53114</v>
          </cell>
          <cell r="GN1">
            <v>53479</v>
          </cell>
          <cell r="GO1">
            <v>53844</v>
          </cell>
          <cell r="GP1">
            <v>54210</v>
          </cell>
          <cell r="GQ1">
            <v>54575</v>
          </cell>
          <cell r="GR1">
            <v>54940</v>
          </cell>
          <cell r="GS1">
            <v>55305</v>
          </cell>
          <cell r="GT1">
            <v>55671</v>
          </cell>
          <cell r="GU1">
            <v>56036</v>
          </cell>
          <cell r="GV1">
            <v>56401</v>
          </cell>
          <cell r="GW1">
            <v>56766</v>
          </cell>
          <cell r="GX1">
            <v>57132</v>
          </cell>
          <cell r="GY1">
            <v>57497</v>
          </cell>
          <cell r="GZ1">
            <v>57862</v>
          </cell>
          <cell r="HA1">
            <v>58227</v>
          </cell>
          <cell r="HB1">
            <v>58593</v>
          </cell>
          <cell r="HC1">
            <v>58958</v>
          </cell>
          <cell r="HD1">
            <v>59323</v>
          </cell>
          <cell r="HE1">
            <v>59688</v>
          </cell>
          <cell r="HF1">
            <v>60054</v>
          </cell>
          <cell r="HG1">
            <v>60419</v>
          </cell>
        </row>
        <row r="16">
          <cell r="A16" t="str">
            <v>Full TEU</v>
          </cell>
          <cell r="M16">
            <v>111113.17699999998</v>
          </cell>
          <cell r="N16">
            <v>110934.743</v>
          </cell>
          <cell r="O16">
            <v>110967.746</v>
          </cell>
          <cell r="P16">
            <v>111035.736</v>
          </cell>
          <cell r="Q16">
            <v>111199.24400000001</v>
          </cell>
          <cell r="R16">
            <v>111153.74500000001</v>
          </cell>
          <cell r="S16">
            <v>111037.93400000001</v>
          </cell>
          <cell r="T16">
            <v>112053.13900000001</v>
          </cell>
          <cell r="U16">
            <v>112744.208</v>
          </cell>
          <cell r="V16">
            <v>112960.75599999999</v>
          </cell>
          <cell r="W16">
            <v>113476.98599999999</v>
          </cell>
          <cell r="X16">
            <v>113862.07299999999</v>
          </cell>
          <cell r="Y16">
            <v>114216.91799999998</v>
          </cell>
          <cell r="Z16">
            <v>114891.54799999998</v>
          </cell>
          <cell r="AA16">
            <v>115260.20799999998</v>
          </cell>
          <cell r="AB16">
            <v>115676.77899999998</v>
          </cell>
          <cell r="AC16">
            <v>116545.155</v>
          </cell>
          <cell r="AD16">
            <v>117660.36799999999</v>
          </cell>
          <cell r="AE16">
            <v>117715.64</v>
          </cell>
          <cell r="AF16">
            <v>118105.81099999999</v>
          </cell>
          <cell r="AG16">
            <v>118761.65300000001</v>
          </cell>
          <cell r="AH16">
            <v>118583.87600000002</v>
          </cell>
          <cell r="AI16">
            <v>120349.35</v>
          </cell>
          <cell r="AJ16">
            <v>120681.31100000002</v>
          </cell>
          <cell r="AK16">
            <v>120772.29100000001</v>
          </cell>
          <cell r="AL16">
            <v>121077.86300000001</v>
          </cell>
          <cell r="AM16">
            <v>120859.89900000002</v>
          </cell>
          <cell r="AN16">
            <v>121632.31300000002</v>
          </cell>
          <cell r="AO16">
            <v>122102.91800000002</v>
          </cell>
          <cell r="AP16">
            <v>121254.56500000002</v>
          </cell>
          <cell r="AQ16">
            <v>121270.26100000001</v>
          </cell>
          <cell r="AR16">
            <v>120421.73500000002</v>
          </cell>
          <cell r="AS16">
            <v>120067.47500000001</v>
          </cell>
          <cell r="AT16">
            <v>119952.34</v>
          </cell>
          <cell r="AU16">
            <v>119074.71</v>
          </cell>
          <cell r="AV16">
            <v>118691.636</v>
          </cell>
          <cell r="AW16">
            <v>118201.78899999996</v>
          </cell>
          <cell r="AX16">
            <v>118153.00699999997</v>
          </cell>
          <cell r="AY16">
            <v>117819.46299999999</v>
          </cell>
          <cell r="AZ16">
            <v>117132.465</v>
          </cell>
          <cell r="BA16">
            <v>116610.617</v>
          </cell>
          <cell r="BB16">
            <v>117100.565</v>
          </cell>
          <cell r="BC16">
            <v>117693.42900000003</v>
          </cell>
          <cell r="BD16">
            <v>117489.26400000002</v>
          </cell>
          <cell r="BE16">
            <v>117245.79100000001</v>
          </cell>
          <cell r="BF16">
            <v>117169.91</v>
          </cell>
          <cell r="BG16">
            <v>117614.57299999999</v>
          </cell>
          <cell r="BH16">
            <v>117676.08500000001</v>
          </cell>
          <cell r="BI16">
            <v>118540.87799999998</v>
          </cell>
          <cell r="BJ16">
            <v>118311.45299999998</v>
          </cell>
          <cell r="BK16">
            <v>117936.277</v>
          </cell>
          <cell r="BL16">
            <v>118020.09799999998</v>
          </cell>
          <cell r="BM16">
            <v>117828.857</v>
          </cell>
          <cell r="BN16">
            <v>117485.716</v>
          </cell>
          <cell r="BO16">
            <v>118087.87699999999</v>
          </cell>
          <cell r="BP16">
            <v>118449.159</v>
          </cell>
          <cell r="BQ16">
            <v>117885.62000000001</v>
          </cell>
          <cell r="BR16">
            <v>118207.24500000001</v>
          </cell>
          <cell r="BS16">
            <v>116615.511</v>
          </cell>
          <cell r="BT16">
            <v>117107.37399999998</v>
          </cell>
          <cell r="BU16">
            <v>117037.97299999998</v>
          </cell>
          <cell r="BV16">
            <v>117016.55699999999</v>
          </cell>
          <cell r="BW16">
            <v>118106.99399999999</v>
          </cell>
          <cell r="BX16">
            <v>118622.30699999999</v>
          </cell>
          <cell r="BY16">
            <v>118985.25899999999</v>
          </cell>
          <cell r="BZ16">
            <v>120280.96499999998</v>
          </cell>
          <cell r="CA16">
            <v>120278.22500000001</v>
          </cell>
          <cell r="CB16">
            <v>120941.32400000001</v>
          </cell>
          <cell r="CC16">
            <v>122030.92199999999</v>
          </cell>
          <cell r="CD16">
            <v>122513.41900000001</v>
          </cell>
          <cell r="CE16">
            <v>123364.56999999999</v>
          </cell>
          <cell r="CF16">
            <v>123660.43300000002</v>
          </cell>
          <cell r="CG16">
            <v>123591.014</v>
          </cell>
          <cell r="CH16">
            <v>123788.341</v>
          </cell>
          <cell r="CI16">
            <v>123781.60799999999</v>
          </cell>
          <cell r="CJ16">
            <v>123147.85200000001</v>
          </cell>
          <cell r="CK16">
            <v>123665.36799999999</v>
          </cell>
          <cell r="CL16">
            <v>122881.33</v>
          </cell>
          <cell r="CM16">
            <v>122628.64799999999</v>
          </cell>
          <cell r="CN16">
            <v>122979.738</v>
          </cell>
          <cell r="CO16">
            <v>122729.692</v>
          </cell>
          <cell r="CP16">
            <v>121584.235</v>
          </cell>
          <cell r="CQ16">
            <v>121674.091</v>
          </cell>
          <cell r="CR16">
            <v>121234.23999999999</v>
          </cell>
          <cell r="CS16">
            <v>120894.81</v>
          </cell>
          <cell r="CT16">
            <v>121457.192</v>
          </cell>
          <cell r="CU16">
            <v>121857.764</v>
          </cell>
          <cell r="CV16">
            <v>122240.38399999999</v>
          </cell>
          <cell r="CW16">
            <v>122277.67099999999</v>
          </cell>
          <cell r="CX16">
            <v>122921.764</v>
          </cell>
          <cell r="CY16">
            <v>123088.997</v>
          </cell>
          <cell r="CZ16">
            <v>122749.376</v>
          </cell>
          <cell r="DA16">
            <v>122887.75200000001</v>
          </cell>
          <cell r="DB16">
            <v>123866.62300000002</v>
          </cell>
          <cell r="DC16">
            <v>124653.47099999999</v>
          </cell>
          <cell r="DD16">
            <v>125328.52499999999</v>
          </cell>
          <cell r="DE16">
            <v>125472.101</v>
          </cell>
          <cell r="DF16">
            <v>125689.833</v>
          </cell>
          <cell r="DG16">
            <v>125703.51699999999</v>
          </cell>
          <cell r="DH16">
            <v>126877.58600000001</v>
          </cell>
          <cell r="DI16">
            <v>127296.152</v>
          </cell>
          <cell r="DJ16">
            <v>127402.19499999999</v>
          </cell>
          <cell r="DK16">
            <v>127869.52399999999</v>
          </cell>
          <cell r="DL16">
            <v>128605.28899999999</v>
          </cell>
          <cell r="DM16">
            <v>128772.58299999998</v>
          </cell>
          <cell r="DN16">
            <v>129379.19499999999</v>
          </cell>
          <cell r="DO16">
            <v>129300.736</v>
          </cell>
          <cell r="DP16">
            <v>129485.406</v>
          </cell>
          <cell r="DQ16">
            <v>130313.29700000001</v>
          </cell>
          <cell r="DR16">
            <v>130332.47</v>
          </cell>
          <cell r="DS16">
            <v>130417.59600000001</v>
          </cell>
          <cell r="DT16">
            <v>130013.72299999998</v>
          </cell>
          <cell r="DU16">
            <v>130201.99599999997</v>
          </cell>
          <cell r="DV16">
            <v>130372.58699999997</v>
          </cell>
          <cell r="DW16">
            <v>130673.35699999997</v>
          </cell>
          <cell r="DX16">
            <v>130830.306</v>
          </cell>
          <cell r="DY16">
            <v>131645.73199999999</v>
          </cell>
          <cell r="DZ16">
            <v>131387.21</v>
          </cell>
          <cell r="EA16">
            <v>132448.16600000003</v>
          </cell>
          <cell r="EB16">
            <v>131679.05300000001</v>
          </cell>
          <cell r="EC16">
            <v>131810.48000000001</v>
          </cell>
          <cell r="ED16">
            <v>131094.82400000002</v>
          </cell>
          <cell r="EE16">
            <v>131011.56100000002</v>
          </cell>
          <cell r="EF16">
            <v>130757.348</v>
          </cell>
          <cell r="EG16">
            <v>130012.37999999999</v>
          </cell>
          <cell r="EH16">
            <v>130446.667</v>
          </cell>
          <cell r="EI16">
            <v>130436.556</v>
          </cell>
          <cell r="EJ16">
            <v>129851.81599999999</v>
          </cell>
          <cell r="EK16">
            <v>128931.36700000001</v>
          </cell>
          <cell r="EL16">
            <v>129604.246</v>
          </cell>
          <cell r="EM16">
            <v>127875.56</v>
          </cell>
          <cell r="EN16">
            <v>128645.52500000001</v>
          </cell>
          <cell r="EO16">
            <v>128935.09699999999</v>
          </cell>
          <cell r="EP16">
            <v>129171.34299999999</v>
          </cell>
          <cell r="EQ16">
            <v>129735.00399999999</v>
          </cell>
          <cell r="ER16">
            <v>129858.19999999998</v>
          </cell>
          <cell r="ES16">
            <v>130736.101</v>
          </cell>
          <cell r="ET16">
            <v>131452.22899999999</v>
          </cell>
          <cell r="EU16">
            <v>131606.18599999999</v>
          </cell>
          <cell r="EV16">
            <v>132777.39199999999</v>
          </cell>
          <cell r="EW16">
            <v>133668.34299999999</v>
          </cell>
          <cell r="EX16">
            <v>133266.68699999998</v>
          </cell>
          <cell r="EY16">
            <v>134556.829</v>
          </cell>
          <cell r="EZ16">
            <v>135039.58800000002</v>
          </cell>
          <cell r="FA16">
            <v>134845.573</v>
          </cell>
          <cell r="FB16">
            <v>135914.573</v>
          </cell>
          <cell r="FC16">
            <v>136156.91299999997</v>
          </cell>
          <cell r="FD16">
            <v>135696.33899999998</v>
          </cell>
          <cell r="FE16">
            <v>136244.44499999998</v>
          </cell>
          <cell r="FF16">
            <v>135717.25899999996</v>
          </cell>
          <cell r="FG16">
            <v>135559.80099999998</v>
          </cell>
          <cell r="FH16">
            <v>140309.27107487325</v>
          </cell>
          <cell r="FI16">
            <v>140803.82803670323</v>
          </cell>
          <cell r="FJ16">
            <v>141298.38499853318</v>
          </cell>
          <cell r="FK16">
            <v>141614.59998916907</v>
          </cell>
          <cell r="FL16">
            <v>141930.81497980497</v>
          </cell>
          <cell r="FM16">
            <v>142247.02997044087</v>
          </cell>
          <cell r="FN16">
            <v>142752.1169936129</v>
          </cell>
          <cell r="FO16">
            <v>145335.20359579526</v>
          </cell>
          <cell r="FP16">
            <v>148727.69208904979</v>
          </cell>
          <cell r="FQ16">
            <v>152494.51363212106</v>
          </cell>
          <cell r="FR16">
            <v>155452.38249312324</v>
          </cell>
          <cell r="FS16">
            <v>157727.40527210332</v>
          </cell>
          <cell r="FT16">
            <v>160833.24164582073</v>
          </cell>
          <cell r="FU16">
            <v>164165.44442769428</v>
          </cell>
          <cell r="FV16">
            <v>167232.77190313165</v>
          </cell>
          <cell r="FW16">
            <v>170084.73024893267</v>
          </cell>
          <cell r="FX16">
            <v>172828.32258230442</v>
          </cell>
          <cell r="FY16">
            <v>175526.92801304228</v>
          </cell>
          <cell r="FZ16">
            <v>178172.30172331099</v>
          </cell>
          <cell r="GA16">
            <v>180816.61730250309</v>
          </cell>
          <cell r="GB16">
            <v>183481.86438926813</v>
          </cell>
          <cell r="GC16">
            <v>186083.20759330734</v>
          </cell>
          <cell r="GD16">
            <v>188678.99818690936</v>
          </cell>
          <cell r="GE16">
            <v>191249.00874961459</v>
          </cell>
          <cell r="GF16">
            <v>193790.48043313468</v>
          </cell>
          <cell r="GG16">
            <v>196301.96131221732</v>
          </cell>
          <cell r="GH16">
            <v>198781.85407640997</v>
          </cell>
          <cell r="GI16">
            <v>201247.56722338407</v>
          </cell>
          <cell r="GJ16">
            <v>203699.56324052223</v>
          </cell>
          <cell r="GK16">
            <v>206137.36548007629</v>
          </cell>
          <cell r="GL16">
            <v>208587.46475945209</v>
          </cell>
          <cell r="GM16">
            <v>210962.52639649226</v>
          </cell>
          <cell r="GN16">
            <v>213323.87646885295</v>
          </cell>
          <cell r="GO16">
            <v>215672.95813798453</v>
          </cell>
          <cell r="GP16">
            <v>218009.21551016797</v>
          </cell>
          <cell r="GQ16">
            <v>220334.3997423453</v>
          </cell>
          <cell r="GR16">
            <v>222648.98123724581</v>
          </cell>
          <cell r="GS16">
            <v>224953.87960284765</v>
          </cell>
          <cell r="GT16">
            <v>227250.47941950671</v>
          </cell>
          <cell r="GU16">
            <v>229539.95609474074</v>
          </cell>
          <cell r="GV16">
            <v>231822.53875893672</v>
          </cell>
          <cell r="GW16">
            <v>234098.72261475807</v>
          </cell>
          <cell r="GX16">
            <v>236369.2666126159</v>
          </cell>
          <cell r="GY16">
            <v>238929.24394424411</v>
          </cell>
          <cell r="GZ16">
            <v>241390.14405489224</v>
          </cell>
          <cell r="HA16">
            <v>243961.04572020954</v>
          </cell>
          <cell r="HB16">
            <v>246531.53766190668</v>
          </cell>
          <cell r="HC16">
            <v>249100.6881462282</v>
          </cell>
          <cell r="HD16">
            <v>251667.07105420632</v>
          </cell>
          <cell r="HE16">
            <v>254243.47423442666</v>
          </cell>
          <cell r="HF16">
            <v>256828.20602815031</v>
          </cell>
          <cell r="HG16">
            <v>259419.60182244371</v>
          </cell>
        </row>
        <row r="38">
          <cell r="A38" t="str">
            <v>Tasmania Private Consumption Expenditure</v>
          </cell>
          <cell r="M38">
            <v>15288</v>
          </cell>
          <cell r="P38">
            <v>15465</v>
          </cell>
          <cell r="S38">
            <v>15650</v>
          </cell>
          <cell r="V38">
            <v>15906</v>
          </cell>
          <cell r="Y38">
            <v>16170</v>
          </cell>
          <cell r="AB38">
            <v>16343</v>
          </cell>
          <cell r="AE38">
            <v>16403</v>
          </cell>
          <cell r="AH38">
            <v>16477</v>
          </cell>
          <cell r="AK38">
            <v>16578</v>
          </cell>
          <cell r="AN38">
            <v>16713</v>
          </cell>
          <cell r="AQ38">
            <v>16877</v>
          </cell>
          <cell r="AT38">
            <v>17004</v>
          </cell>
          <cell r="AW38">
            <v>17137</v>
          </cell>
          <cell r="AZ38">
            <v>17202</v>
          </cell>
          <cell r="BC38">
            <v>17296</v>
          </cell>
          <cell r="BF38">
            <v>17350</v>
          </cell>
          <cell r="BI38">
            <v>17367</v>
          </cell>
          <cell r="BL38">
            <v>17468</v>
          </cell>
          <cell r="BO38">
            <v>17574</v>
          </cell>
          <cell r="BR38">
            <v>17732</v>
          </cell>
          <cell r="BU38">
            <v>17844</v>
          </cell>
          <cell r="BX38">
            <v>17881</v>
          </cell>
          <cell r="CA38">
            <v>17822</v>
          </cell>
          <cell r="CD38">
            <v>17781</v>
          </cell>
          <cell r="CG38">
            <v>17811</v>
          </cell>
          <cell r="CJ38">
            <v>17828</v>
          </cell>
          <cell r="CM38">
            <v>17781</v>
          </cell>
          <cell r="CP38">
            <v>17740</v>
          </cell>
          <cell r="CS38">
            <v>17668</v>
          </cell>
          <cell r="CV38">
            <v>17661</v>
          </cell>
          <cell r="CY38">
            <v>17752</v>
          </cell>
          <cell r="DB38">
            <v>17857</v>
          </cell>
          <cell r="DE38">
            <v>17927</v>
          </cell>
          <cell r="DH38">
            <v>17948</v>
          </cell>
          <cell r="DK38">
            <v>17996</v>
          </cell>
          <cell r="DN38">
            <v>18025</v>
          </cell>
          <cell r="DQ38">
            <v>18073</v>
          </cell>
          <cell r="DT38">
            <v>18235</v>
          </cell>
          <cell r="DW38">
            <v>18391</v>
          </cell>
          <cell r="DZ38">
            <v>18534</v>
          </cell>
          <cell r="EC38">
            <v>18685</v>
          </cell>
          <cell r="EF38">
            <v>18706</v>
          </cell>
          <cell r="EI38">
            <v>18709</v>
          </cell>
          <cell r="EL38">
            <v>18717</v>
          </cell>
          <cell r="EO38">
            <v>18789</v>
          </cell>
          <cell r="ER38">
            <v>18922</v>
          </cell>
          <cell r="EU38">
            <v>19132</v>
          </cell>
          <cell r="EX38">
            <v>19278</v>
          </cell>
          <cell r="FA38">
            <v>19446</v>
          </cell>
          <cell r="FD38">
            <v>19624</v>
          </cell>
          <cell r="FG38">
            <v>19793</v>
          </cell>
          <cell r="FJ38">
            <v>20003.037248388311</v>
          </cell>
          <cell r="FM38">
            <v>20137.333055865252</v>
          </cell>
          <cell r="FN38">
            <v>20208.836169919192</v>
          </cell>
          <cell r="FO38">
            <v>20574.513226453157</v>
          </cell>
          <cell r="FP38">
            <v>21054.774014260489</v>
          </cell>
          <cell r="FQ38">
            <v>21588.027608311608</v>
          </cell>
          <cell r="FR38">
            <v>22006.761063779544</v>
          </cell>
          <cell r="FS38">
            <v>22328.826778751041</v>
          </cell>
          <cell r="FT38">
            <v>22768.507392733383</v>
          </cell>
          <cell r="FU38">
            <v>23240.233777756763</v>
          </cell>
          <cell r="FV38">
            <v>23674.462843749385</v>
          </cell>
          <cell r="FW38">
            <v>24078.202978659643</v>
          </cell>
          <cell r="FX38">
            <v>24466.60217826406</v>
          </cell>
          <cell r="FY38">
            <v>24848.632765169303</v>
          </cell>
          <cell r="FZ38">
            <v>25223.127554072667</v>
          </cell>
          <cell r="GA38">
            <v>25597.472547666344</v>
          </cell>
          <cell r="GB38">
            <v>25974.780729591232</v>
          </cell>
          <cell r="GC38">
            <v>26343.04229894164</v>
          </cell>
          <cell r="GD38">
            <v>26710.517807832817</v>
          </cell>
          <cell r="GE38">
            <v>27074.343742680398</v>
          </cell>
          <cell r="GF38">
            <v>27434.129544561321</v>
          </cell>
          <cell r="GG38">
            <v>27789.669670327276</v>
          </cell>
          <cell r="GH38">
            <v>28140.737995238913</v>
          </cell>
          <cell r="GI38">
            <v>28489.798969455107</v>
          </cell>
          <cell r="GJ38">
            <v>28836.918065432204</v>
          </cell>
          <cell r="GK38">
            <v>29182.027806088554</v>
          </cell>
          <cell r="GL38">
            <v>29528.878388620775</v>
          </cell>
          <cell r="GM38">
            <v>29865.106197547437</v>
          </cell>
          <cell r="GN38">
            <v>30199.392916071542</v>
          </cell>
          <cell r="GO38">
            <v>30531.94284668563</v>
          </cell>
          <cell r="GP38">
            <v>30862.67729377851</v>
          </cell>
          <cell r="GQ38">
            <v>31191.844161510871</v>
          </cell>
          <cell r="GR38">
            <v>31519.510042882452</v>
          </cell>
          <cell r="GS38">
            <v>31845.805123051709</v>
          </cell>
          <cell r="GT38">
            <v>32170.925411424068</v>
          </cell>
          <cell r="GU38">
            <v>32495.037305657668</v>
          </cell>
          <cell r="GV38">
            <v>32818.173242808771</v>
          </cell>
          <cell r="GW38">
            <v>33140.403326702843</v>
          </cell>
          <cell r="GX38">
            <v>33461.834998860504</v>
          </cell>
          <cell r="GY38">
            <v>33824.24057002199</v>
          </cell>
          <cell r="GZ38">
            <v>34172.620182275648</v>
          </cell>
          <cell r="HA38">
            <v>34536.572266893032</v>
          </cell>
          <cell r="HB38">
            <v>34900.466348605172</v>
          </cell>
          <cell r="HC38">
            <v>35264.170525656678</v>
          </cell>
          <cell r="HD38">
            <v>35627.482908189901</v>
          </cell>
          <cell r="HE38">
            <v>35992.213819879711</v>
          </cell>
          <cell r="HF38">
            <v>36358.123779483889</v>
          </cell>
          <cell r="HG38">
            <v>36724.977134524757</v>
          </cell>
        </row>
      </sheetData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ll_out (Linked)"/>
      <sheetName val="Full_in (Linked)"/>
      <sheetName val="Bass Strait Imports (Linked)"/>
    </sheetNames>
    <sheetDataSet>
      <sheetData sheetId="0">
        <row r="6">
          <cell r="DB6" t="str">
            <v>Total Exports (excl. Bass Strait)</v>
          </cell>
        </row>
      </sheetData>
      <sheetData sheetId="1">
        <row r="3">
          <cell r="B3">
            <v>42128</v>
          </cell>
          <cell r="C3">
            <v>174247.85692652466</v>
          </cell>
          <cell r="D3">
            <v>77841</v>
          </cell>
          <cell r="E3">
            <v>47532</v>
          </cell>
          <cell r="F3">
            <v>96010.069996052858</v>
          </cell>
          <cell r="G3">
            <v>142385</v>
          </cell>
          <cell r="P3">
            <v>11.411120841848422</v>
          </cell>
          <cell r="T3">
            <v>12.003251806832559</v>
          </cell>
          <cell r="X3">
            <v>9.3153308191671194</v>
          </cell>
          <cell r="AB3">
            <v>12.072776195950132</v>
          </cell>
        </row>
        <row r="4">
          <cell r="B4">
            <v>47317</v>
          </cell>
          <cell r="C4">
            <v>203788.34934251205</v>
          </cell>
          <cell r="D4">
            <v>88563</v>
          </cell>
          <cell r="E4">
            <v>49142</v>
          </cell>
          <cell r="F4">
            <v>112346.56487702843</v>
          </cell>
          <cell r="G4">
            <v>150651</v>
          </cell>
          <cell r="P4">
            <v>11.448433876064657</v>
          </cell>
          <cell r="T4">
            <v>12.080026879845965</v>
          </cell>
          <cell r="X4">
            <v>9.3744130937133399</v>
          </cell>
          <cell r="AB4">
            <v>12.083072256509391</v>
          </cell>
        </row>
        <row r="5">
          <cell r="B5">
            <v>53581</v>
          </cell>
          <cell r="C5">
            <v>229490.5251123973</v>
          </cell>
          <cell r="D5">
            <v>104063</v>
          </cell>
          <cell r="E5">
            <v>52663</v>
          </cell>
          <cell r="F5">
            <v>131340.39532480249</v>
          </cell>
          <cell r="G5">
            <v>158229</v>
          </cell>
          <cell r="P5">
            <v>11.475343009140301</v>
          </cell>
          <cell r="T5">
            <v>12.128026776180642</v>
          </cell>
          <cell r="X5">
            <v>9.5345231154646584</v>
          </cell>
          <cell r="AB5">
            <v>12.084453214387635</v>
          </cell>
        </row>
        <row r="6">
          <cell r="B6">
            <v>63298.711999999992</v>
          </cell>
          <cell r="C6">
            <v>240665.25908766603</v>
          </cell>
          <cell r="D6">
            <v>110460.16499999999</v>
          </cell>
          <cell r="E6">
            <v>52105.591</v>
          </cell>
          <cell r="F6">
            <v>117953.35012580288</v>
          </cell>
          <cell r="G6">
            <v>174614.81000000003</v>
          </cell>
          <cell r="P6">
            <v>11.500987490060737</v>
          </cell>
          <cell r="T6">
            <v>12.151549403631629</v>
          </cell>
          <cell r="X6">
            <v>9.6822172456035993</v>
          </cell>
          <cell r="AB6">
            <v>12.193140911504084</v>
          </cell>
        </row>
        <row r="7">
          <cell r="B7">
            <v>74894.172999999995</v>
          </cell>
          <cell r="C7">
            <v>249160.4375754981</v>
          </cell>
          <cell r="D7">
            <v>116457.31499999999</v>
          </cell>
          <cell r="E7">
            <v>61166.13900000001</v>
          </cell>
          <cell r="F7">
            <v>132002.03134027476</v>
          </cell>
          <cell r="G7">
            <v>193543.76699999999</v>
          </cell>
          <cell r="P7">
            <v>11.528958250234805</v>
          </cell>
          <cell r="T7">
            <v>12.19672357888145</v>
          </cell>
          <cell r="X7">
            <v>9.6938153537193745</v>
          </cell>
          <cell r="AB7">
            <v>12.221271558975383</v>
          </cell>
        </row>
        <row r="8">
          <cell r="B8">
            <v>87874.02800000002</v>
          </cell>
          <cell r="C8">
            <v>271930.73448124836</v>
          </cell>
          <cell r="D8">
            <v>131921.421</v>
          </cell>
          <cell r="E8">
            <v>66385.14899999999</v>
          </cell>
          <cell r="F8">
            <v>112999.72754491429</v>
          </cell>
          <cell r="G8">
            <v>207811.08600000007</v>
          </cell>
          <cell r="P8">
            <v>11.564117504231652</v>
          </cell>
          <cell r="T8">
            <v>12.248981261540829</v>
          </cell>
          <cell r="X8">
            <v>9.7538267779817218</v>
          </cell>
          <cell r="AB8">
            <v>12.344195584138502</v>
          </cell>
        </row>
        <row r="9">
          <cell r="B9">
            <v>89586.633999999991</v>
          </cell>
          <cell r="C9">
            <v>253580.38225293058</v>
          </cell>
          <cell r="D9">
            <v>118994.136</v>
          </cell>
          <cell r="E9">
            <v>58118.582999999999</v>
          </cell>
          <cell r="F9">
            <v>106702.98845722851</v>
          </cell>
          <cell r="G9">
            <v>189186.55600000001</v>
          </cell>
          <cell r="P9">
            <v>11.588543938599125</v>
          </cell>
          <cell r="T9">
            <v>12.271166325038816</v>
          </cell>
          <cell r="X9">
            <v>9.7193844096597424</v>
          </cell>
          <cell r="AB9">
            <v>12.342485808800626</v>
          </cell>
        </row>
        <row r="10">
          <cell r="B10">
            <v>91859.735000000001</v>
          </cell>
          <cell r="C10">
            <v>267702.32611518295</v>
          </cell>
          <cell r="D10">
            <v>115915.136</v>
          </cell>
          <cell r="E10">
            <v>63682.130000000005</v>
          </cell>
          <cell r="F10">
            <v>115425.59348400412</v>
          </cell>
          <cell r="G10">
            <v>196972.26700000002</v>
          </cell>
          <cell r="P10">
            <v>11.609311429546919</v>
          </cell>
          <cell r="T10">
            <v>12.287414355288904</v>
          </cell>
          <cell r="X10">
            <v>9.7630753988193835</v>
          </cell>
          <cell r="AB10">
            <v>12.366885651651064</v>
          </cell>
        </row>
        <row r="11">
          <cell r="B11">
            <v>97168.165999999997</v>
          </cell>
          <cell r="C11">
            <v>295011.24497493845</v>
          </cell>
          <cell r="D11">
            <v>129727.90299999999</v>
          </cell>
          <cell r="E11">
            <v>63536.013999999996</v>
          </cell>
          <cell r="F11">
            <v>117328.65380566283</v>
          </cell>
          <cell r="G11">
            <v>204204.69899999999</v>
          </cell>
          <cell r="P11">
            <v>11.60671539887703</v>
          </cell>
          <cell r="T11">
            <v>12.300104281072279</v>
          </cell>
          <cell r="X11">
            <v>9.6678285081514996</v>
          </cell>
          <cell r="AB11">
            <v>12.405281085989776</v>
          </cell>
        </row>
        <row r="12">
          <cell r="B12">
            <v>109707.01899999999</v>
          </cell>
          <cell r="C12">
            <v>293813.46968293068</v>
          </cell>
          <cell r="D12">
            <v>151126.609</v>
          </cell>
          <cell r="E12">
            <v>73259.796000000002</v>
          </cell>
          <cell r="F12">
            <v>134806.75978083312</v>
          </cell>
          <cell r="G12">
            <v>219357.77900000001</v>
          </cell>
          <cell r="P12">
            <v>11.642508824357726</v>
          </cell>
          <cell r="T12">
            <v>12.330004736933418</v>
          </cell>
          <cell r="X12">
            <v>9.6462053524754303</v>
          </cell>
          <cell r="AB12">
            <v>12.403496862537192</v>
          </cell>
        </row>
        <row r="13">
          <cell r="B13">
            <v>110743.40100000001</v>
          </cell>
          <cell r="C13">
            <v>279988.51199999999</v>
          </cell>
          <cell r="D13">
            <v>142726.27400000003</v>
          </cell>
          <cell r="E13">
            <v>69589.543000000005</v>
          </cell>
          <cell r="F13">
            <v>135285.92599999998</v>
          </cell>
          <cell r="G13">
            <v>220030.03899999993</v>
          </cell>
          <cell r="P13">
            <v>11.66944191558223</v>
          </cell>
          <cell r="T13">
            <v>12.352448321050629</v>
          </cell>
          <cell r="X13">
            <v>9.6591203647702919</v>
          </cell>
          <cell r="AB13">
            <v>12.414068278581079</v>
          </cell>
        </row>
        <row r="14">
          <cell r="B14">
            <v>118471.94400000002</v>
          </cell>
          <cell r="C14">
            <v>283788.64500000002</v>
          </cell>
          <cell r="D14">
            <v>141074.28200000001</v>
          </cell>
          <cell r="E14">
            <v>64863.199000000008</v>
          </cell>
          <cell r="F14">
            <v>147215.90000000002</v>
          </cell>
          <cell r="G14">
            <v>233929.85000000003</v>
          </cell>
          <cell r="P14">
            <v>11.693691646127713</v>
          </cell>
          <cell r="T14">
            <v>12.382118299982579</v>
          </cell>
          <cell r="X14">
            <v>9.5949903403704262</v>
          </cell>
          <cell r="AB14">
            <v>12.423578510398237</v>
          </cell>
        </row>
        <row r="15">
          <cell r="B15">
            <v>121196.40800000001</v>
          </cell>
          <cell r="C15">
            <v>300505.42499999999</v>
          </cell>
          <cell r="D15">
            <v>146332.95200000002</v>
          </cell>
          <cell r="E15">
            <v>60314.258999999998</v>
          </cell>
          <cell r="F15">
            <v>161463.81599999999</v>
          </cell>
          <cell r="G15">
            <v>238062.33400000003</v>
          </cell>
          <cell r="P15">
            <v>11.706214986467522</v>
          </cell>
          <cell r="T15">
            <v>12.420452305892965</v>
          </cell>
          <cell r="X15">
            <v>9.6216550048732383</v>
          </cell>
          <cell r="AB15">
            <v>12.435794760919833</v>
          </cell>
        </row>
        <row r="16">
          <cell r="B16">
            <v>127171.45200000002</v>
          </cell>
          <cell r="C16">
            <v>284961.35500000004</v>
          </cell>
          <cell r="D16">
            <v>149733.93</v>
          </cell>
          <cell r="E16">
            <v>68008.270999999979</v>
          </cell>
          <cell r="F16">
            <v>181994.03999999998</v>
          </cell>
          <cell r="G16">
            <v>252596.73100000003</v>
          </cell>
          <cell r="P16">
            <v>11.729494652436509</v>
          </cell>
          <cell r="T16">
            <v>12.460306641057262</v>
          </cell>
          <cell r="X16">
            <v>9.6701673947703579</v>
          </cell>
          <cell r="AB16">
            <v>12.461571057168177</v>
          </cell>
        </row>
        <row r="17">
          <cell r="B17">
            <v>136798.43200000003</v>
          </cell>
          <cell r="C17">
            <v>288348.43200000003</v>
          </cell>
          <cell r="D17">
            <v>157709.29399999999</v>
          </cell>
          <cell r="E17">
            <v>64793.406000000003</v>
          </cell>
          <cell r="F17">
            <v>191116.17300000001</v>
          </cell>
          <cell r="G17">
            <v>258857.29400000005</v>
          </cell>
          <cell r="P17">
            <v>11.727731959404732</v>
          </cell>
          <cell r="T17">
            <v>12.476053216773559</v>
          </cell>
          <cell r="X17">
            <v>9.6701042534917256</v>
          </cell>
          <cell r="AB17">
            <v>12.494613619531163</v>
          </cell>
        </row>
        <row r="18">
          <cell r="B18">
            <v>148253.72999999998</v>
          </cell>
          <cell r="C18">
            <v>311568.848</v>
          </cell>
          <cell r="D18">
            <v>181478.49400000001</v>
          </cell>
          <cell r="E18">
            <v>59404.476000000002</v>
          </cell>
          <cell r="F18">
            <v>212523.32199999999</v>
          </cell>
          <cell r="G18">
            <v>272999.61900000006</v>
          </cell>
          <cell r="P18">
            <v>11.74633137765894</v>
          </cell>
          <cell r="T18">
            <v>12.504347787778741</v>
          </cell>
          <cell r="X18">
            <v>9.7210059829408078</v>
          </cell>
          <cell r="AB18">
            <v>12.520146900588626</v>
          </cell>
        </row>
        <row r="19">
          <cell r="P19">
            <v>11.756654489124127</v>
          </cell>
          <cell r="T19">
            <v>12.530794957793589</v>
          </cell>
          <cell r="X19">
            <v>9.8210068850760877</v>
          </cell>
          <cell r="AB19">
            <v>12.564589053240358</v>
          </cell>
        </row>
        <row r="20">
          <cell r="P20">
            <v>11.777045178771862</v>
          </cell>
          <cell r="T20">
            <v>12.552947762434723</v>
          </cell>
          <cell r="X20">
            <v>9.8849592534187547</v>
          </cell>
          <cell r="AB20">
            <v>12.603782114465835</v>
          </cell>
        </row>
      </sheetData>
      <sheetData sheetId="2">
        <row r="71">
          <cell r="CW71" t="str">
            <v>Agriculture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ColWidth="9.140625" defaultRowHeight="12.75" x14ac:dyDescent="0.2"/>
  <cols>
    <col min="1" max="1" width="46" style="42" bestFit="1" customWidth="1"/>
    <col min="2" max="2" width="12.28515625" style="42" bestFit="1" customWidth="1"/>
    <col min="3" max="5" width="10.140625" style="42" bestFit="1" customWidth="1"/>
    <col min="6" max="6" width="10.5703125" style="42" bestFit="1" customWidth="1"/>
    <col min="7" max="7" width="10" style="42" bestFit="1" customWidth="1"/>
    <col min="8" max="8" width="9.140625" style="42"/>
    <col min="9" max="9" width="18.28515625" style="42" bestFit="1" customWidth="1"/>
    <col min="10" max="16384" width="9.140625" style="42"/>
  </cols>
  <sheetData>
    <row r="1" spans="1:19" x14ac:dyDescent="0.2">
      <c r="A1" s="1" t="s">
        <v>0</v>
      </c>
      <c r="B1" s="2" t="s">
        <v>50</v>
      </c>
      <c r="C1" s="41">
        <v>2016</v>
      </c>
      <c r="D1" s="41">
        <v>2017</v>
      </c>
      <c r="E1" s="41">
        <v>2018</v>
      </c>
      <c r="F1" s="41">
        <v>2019</v>
      </c>
      <c r="G1" s="41">
        <v>2020</v>
      </c>
    </row>
    <row r="2" spans="1:19" x14ac:dyDescent="0.2">
      <c r="A2" s="3" t="s">
        <v>1</v>
      </c>
      <c r="B2" s="2" t="s">
        <v>51</v>
      </c>
      <c r="C2" s="43">
        <f>DATE(C1,6,1)</f>
        <v>42522</v>
      </c>
      <c r="D2" s="43">
        <f>DATE(D1,6,1)</f>
        <v>42887</v>
      </c>
      <c r="E2" s="43">
        <f>DATE(E1,6,1)</f>
        <v>43252</v>
      </c>
      <c r="F2" s="43">
        <f>DATE(F1,6,1)</f>
        <v>43617</v>
      </c>
      <c r="G2" s="43">
        <f>DATE(G1,6,1)</f>
        <v>43983</v>
      </c>
      <c r="I2" s="44" t="s">
        <v>47</v>
      </c>
    </row>
    <row r="3" spans="1:19" x14ac:dyDescent="0.2">
      <c r="A3" s="45" t="s">
        <v>2</v>
      </c>
      <c r="B3" s="46" t="s">
        <v>3</v>
      </c>
      <c r="C3" s="47">
        <v>657810</v>
      </c>
      <c r="D3" s="47">
        <v>708538</v>
      </c>
      <c r="E3" s="47">
        <v>759946</v>
      </c>
      <c r="F3" s="48">
        <f>INDEX(Full_out!$P$5:$P$19,MATCH(F$2,Full_out!$A$5:$A$19,0))</f>
        <v>701722.75160217588</v>
      </c>
      <c r="G3" s="48">
        <f>INDEX(Full_out!$P$5:$P$19,MATCH(G$2,Full_out!$A$5:$A$19,0))</f>
        <v>734377.05899966508</v>
      </c>
      <c r="H3" s="49"/>
      <c r="I3" s="47" t="s">
        <v>48</v>
      </c>
      <c r="K3" s="49"/>
      <c r="L3" s="49"/>
      <c r="M3" s="49"/>
      <c r="N3" s="49"/>
      <c r="O3" s="49"/>
      <c r="P3" s="49"/>
      <c r="Q3" s="49"/>
      <c r="R3" s="49"/>
      <c r="S3" s="49"/>
    </row>
    <row r="4" spans="1:19" x14ac:dyDescent="0.2">
      <c r="A4" s="45" t="s">
        <v>4</v>
      </c>
      <c r="B4" s="46" t="s">
        <v>3</v>
      </c>
      <c r="C4" s="47">
        <v>1072624</v>
      </c>
      <c r="D4" s="47">
        <v>1105845</v>
      </c>
      <c r="E4" s="47">
        <v>1199795</v>
      </c>
      <c r="F4" s="48">
        <f>INDEX(Full_in!$H:$H,MATCH(DATE(F$1,6,1),Full_in!$A:$A,0))</f>
        <v>1267090.5320529384</v>
      </c>
      <c r="G4" s="48">
        <f>INDEX(Full_in!$H:$H,MATCH(DATE(G$1,6,1),Full_in!$A:$A,0))</f>
        <v>1292787.3872198632</v>
      </c>
      <c r="H4" s="49"/>
      <c r="I4" s="48" t="s">
        <v>49</v>
      </c>
      <c r="K4" s="49"/>
      <c r="L4" s="49"/>
      <c r="M4" s="49"/>
      <c r="N4" s="49"/>
      <c r="O4" s="49"/>
      <c r="P4" s="49"/>
      <c r="Q4" s="49"/>
      <c r="R4" s="49"/>
      <c r="S4" s="49"/>
    </row>
    <row r="5" spans="1:19" x14ac:dyDescent="0.2">
      <c r="A5" s="45" t="s">
        <v>5</v>
      </c>
      <c r="B5" s="46" t="s">
        <v>3</v>
      </c>
      <c r="C5" s="47">
        <v>191615</v>
      </c>
      <c r="D5" s="47">
        <v>190268</v>
      </c>
      <c r="E5" s="47">
        <v>202043.027</v>
      </c>
      <c r="F5" s="48">
        <f>INDEX('Bass Strait'!$AJ$5:$AJ$19,MATCH(F$2,'Bass Strait'!$A$5:$A$19,0))</f>
        <v>212405.89215973183</v>
      </c>
      <c r="G5" s="48">
        <f>INDEX('Bass Strait'!$AJ$5:$AJ$19,MATCH(G$2,'Bass Strait'!$A$5:$A$19,0))</f>
        <v>217737.65357488813</v>
      </c>
      <c r="H5" s="49"/>
      <c r="I5" s="50" t="s">
        <v>52</v>
      </c>
      <c r="K5" s="49"/>
      <c r="L5" s="49"/>
      <c r="M5" s="49"/>
      <c r="N5" s="49"/>
      <c r="O5" s="49"/>
      <c r="P5" s="49"/>
      <c r="Q5" s="49"/>
      <c r="R5" s="49"/>
      <c r="S5" s="49"/>
    </row>
    <row r="6" spans="1:19" x14ac:dyDescent="0.2">
      <c r="A6" s="45" t="s">
        <v>6</v>
      </c>
      <c r="B6" s="46" t="s">
        <v>3</v>
      </c>
      <c r="C6" s="47">
        <v>479777</v>
      </c>
      <c r="D6" s="47">
        <v>454675</v>
      </c>
      <c r="E6" s="47">
        <v>495962</v>
      </c>
      <c r="F6" s="48">
        <f>INDEX(Empty!$J$5:$J$19,MATCH(F$2,Empty!$A$5:$A$19,0))</f>
        <v>636978.58988156379</v>
      </c>
      <c r="G6" s="48">
        <f>INDEX(Empty!$J$5:$J$19,MATCH(G$2,Empty!$A$5:$A$19,0))</f>
        <v>632293.95856436738</v>
      </c>
      <c r="H6" s="49"/>
      <c r="K6" s="49"/>
      <c r="L6" s="49"/>
      <c r="M6" s="49"/>
      <c r="N6" s="49"/>
      <c r="O6" s="49"/>
      <c r="P6" s="49"/>
      <c r="Q6" s="49"/>
      <c r="R6" s="49"/>
      <c r="S6" s="49"/>
    </row>
    <row r="7" spans="1:19" x14ac:dyDescent="0.2">
      <c r="A7" s="45" t="s">
        <v>7</v>
      </c>
      <c r="B7" s="46" t="s">
        <v>3</v>
      </c>
      <c r="C7" s="47">
        <v>77418</v>
      </c>
      <c r="D7" s="47">
        <v>75209</v>
      </c>
      <c r="E7" s="47">
        <v>93779</v>
      </c>
      <c r="F7" s="48">
        <f>INDEX(Empty!$T$5:$T$19,MATCH(F$2,Empty!$A$5:$A$19,0))</f>
        <v>89665.299104883234</v>
      </c>
      <c r="G7" s="48">
        <f>INDEX(Empty!$T$5:$T$19,MATCH(G$2,Empty!$A$5:$A$19,0))</f>
        <v>89312.690441251427</v>
      </c>
      <c r="H7" s="49"/>
      <c r="I7" s="49"/>
      <c r="K7" s="49"/>
      <c r="L7" s="49"/>
      <c r="M7" s="49"/>
      <c r="N7" s="49"/>
      <c r="O7" s="49"/>
      <c r="P7" s="49"/>
      <c r="Q7" s="49"/>
      <c r="R7" s="49"/>
      <c r="S7" s="49"/>
    </row>
    <row r="8" spans="1:19" x14ac:dyDescent="0.2">
      <c r="A8" s="45" t="s">
        <v>8</v>
      </c>
      <c r="B8" s="46" t="s">
        <v>3</v>
      </c>
      <c r="C8" s="47">
        <v>2910</v>
      </c>
      <c r="D8" s="47">
        <v>2951</v>
      </c>
      <c r="E8" s="47">
        <v>3679.6371311944049</v>
      </c>
      <c r="F8" s="64">
        <f t="shared" ref="F8:G8" si="0">F7/E7*E8</f>
        <v>3518.2265109030891</v>
      </c>
      <c r="G8" s="64">
        <f t="shared" si="0"/>
        <v>3504.3910900574792</v>
      </c>
      <c r="H8" s="49"/>
      <c r="I8" s="49"/>
      <c r="K8" s="49"/>
      <c r="L8" s="49"/>
      <c r="M8" s="49"/>
      <c r="N8" s="49"/>
      <c r="O8" s="49"/>
      <c r="P8" s="49"/>
      <c r="Q8" s="49"/>
      <c r="R8" s="49"/>
      <c r="S8" s="49"/>
    </row>
    <row r="9" spans="1:19" x14ac:dyDescent="0.2">
      <c r="A9" s="45" t="s">
        <v>9</v>
      </c>
      <c r="B9" s="46" t="s">
        <v>10</v>
      </c>
      <c r="C9" s="47">
        <v>2564994</v>
      </c>
      <c r="D9" s="47">
        <v>2692591</v>
      </c>
      <c r="E9" s="47">
        <v>3403105.56</v>
      </c>
      <c r="F9" s="48">
        <f>INDEX('General Cargo'!$H$5:$H$19,MATCH(Revenue!F$2,'General Cargo'!$A$5:$A$19,0))</f>
        <v>3584105.1771028778</v>
      </c>
      <c r="G9" s="48">
        <f>INDEX('General Cargo'!$H$5:$H$19,MATCH(Revenue!G$2,'General Cargo'!$A$5:$A$19,0))</f>
        <v>3714055.615927143</v>
      </c>
      <c r="H9" s="49"/>
      <c r="I9" s="49"/>
      <c r="K9" s="49"/>
      <c r="L9" s="49"/>
      <c r="M9" s="49"/>
      <c r="N9" s="49"/>
      <c r="O9" s="49"/>
      <c r="P9" s="49"/>
      <c r="Q9" s="49"/>
      <c r="R9" s="49"/>
      <c r="S9" s="49"/>
    </row>
    <row r="10" spans="1:19" x14ac:dyDescent="0.2">
      <c r="A10" s="45" t="s">
        <v>11</v>
      </c>
      <c r="B10" s="46" t="s">
        <v>10</v>
      </c>
      <c r="C10" s="47">
        <v>0</v>
      </c>
      <c r="D10" s="47"/>
      <c r="E10" s="47"/>
      <c r="F10" s="49"/>
      <c r="G10" s="49"/>
      <c r="H10" s="49"/>
      <c r="I10" s="49"/>
      <c r="K10" s="49"/>
      <c r="L10" s="49"/>
      <c r="M10" s="49"/>
      <c r="N10" s="49"/>
      <c r="O10" s="49"/>
      <c r="P10" s="49"/>
      <c r="Q10" s="49"/>
      <c r="R10" s="49"/>
      <c r="S10" s="49"/>
    </row>
    <row r="11" spans="1:19" x14ac:dyDescent="0.2">
      <c r="A11" s="45" t="s">
        <v>12</v>
      </c>
      <c r="B11" s="46" t="s">
        <v>10</v>
      </c>
      <c r="C11" s="47">
        <v>6719255</v>
      </c>
      <c r="D11" s="47">
        <v>6802600.1189999999</v>
      </c>
      <c r="E11" s="47">
        <v>7271291.5770000005</v>
      </c>
      <c r="F11" s="48">
        <f>INDEX('Other Bulk'!$B$5:$B$19,MATCH(F$2,'Other Bulk'!$A$5:$A$19,0))</f>
        <v>6932355.3807647731</v>
      </c>
      <c r="G11" s="48">
        <f>INDEX('Other Bulk'!$B$5:$B$19,MATCH(G$2,'Other Bulk'!$A$5:$A$19,0))</f>
        <v>7296444.2857371066</v>
      </c>
      <c r="H11" s="49"/>
      <c r="I11" s="49"/>
      <c r="K11" s="49"/>
      <c r="L11" s="49"/>
      <c r="M11" s="49"/>
      <c r="N11" s="49"/>
      <c r="O11" s="49"/>
      <c r="P11" s="49"/>
      <c r="Q11" s="49"/>
      <c r="R11" s="49"/>
      <c r="S11" s="49"/>
    </row>
    <row r="12" spans="1:19" x14ac:dyDescent="0.2">
      <c r="A12" s="45" t="s">
        <v>13</v>
      </c>
      <c r="B12" s="46" t="s">
        <v>10</v>
      </c>
      <c r="C12" s="47">
        <v>2618259</v>
      </c>
      <c r="D12" s="47">
        <v>2602487</v>
      </c>
      <c r="E12" s="47">
        <v>2868746.904000001</v>
      </c>
      <c r="F12" s="48">
        <f>INDEX('Other Bulk'!$L$5:$L$19,MATCH(F$2,'Other Bulk'!$A$5:$A$19,0))</f>
        <v>2802692.8542243284</v>
      </c>
      <c r="G12" s="48">
        <f>INDEX('Other Bulk'!$L$5:$L$19,MATCH(G$2,'Other Bulk'!$A$5:$A$19,0))</f>
        <v>2861259.0387849635</v>
      </c>
      <c r="H12" s="49"/>
      <c r="I12" s="49"/>
      <c r="K12" s="49"/>
      <c r="L12" s="49"/>
      <c r="M12" s="49"/>
      <c r="N12" s="49"/>
      <c r="O12" s="49"/>
      <c r="P12" s="49"/>
      <c r="Q12" s="49"/>
      <c r="R12" s="49"/>
      <c r="S12" s="49"/>
    </row>
    <row r="13" spans="1:19" x14ac:dyDescent="0.2">
      <c r="A13" s="45" t="s">
        <v>14</v>
      </c>
      <c r="B13" s="46" t="s">
        <v>15</v>
      </c>
      <c r="C13" s="47">
        <v>3443632</v>
      </c>
      <c r="D13" s="47">
        <v>3324601.8059999999</v>
      </c>
      <c r="E13" s="47">
        <v>3770035.92</v>
      </c>
      <c r="F13" s="48">
        <f>INDEX('Other Bulk'!$R$5:$R$19,MATCH(F$2,'Other Bulk'!$A$5:$A$19,0))</f>
        <v>3721317.8096973971</v>
      </c>
      <c r="G13" s="48">
        <f>INDEX('Other Bulk'!$R$5:$R$19,MATCH(G$2,'Other Bulk'!$A$5:$A$19,0))</f>
        <v>3619663.602143365</v>
      </c>
      <c r="H13" s="49"/>
      <c r="I13" s="49"/>
      <c r="K13" s="49"/>
      <c r="L13" s="49"/>
      <c r="M13" s="49"/>
      <c r="N13" s="49"/>
      <c r="O13" s="49"/>
      <c r="P13" s="49"/>
      <c r="Q13" s="49"/>
      <c r="R13" s="49"/>
      <c r="S13" s="49"/>
    </row>
    <row r="14" spans="1:19" x14ac:dyDescent="0.2">
      <c r="A14" s="45" t="s">
        <v>16</v>
      </c>
      <c r="B14" s="46" t="s">
        <v>15</v>
      </c>
      <c r="C14" s="47">
        <v>261643</v>
      </c>
      <c r="D14" s="47">
        <v>973809.31099999999</v>
      </c>
      <c r="E14" s="47">
        <v>912064.87</v>
      </c>
      <c r="F14" s="48">
        <f>INDEX('Other Bulk'!$V$5:$V$19,MATCH(F$2,'Other Bulk'!$A$5:$A$19,0))</f>
        <v>77995.860000000015</v>
      </c>
      <c r="G14" s="48">
        <f>INDEX('Other Bulk'!$V$5:$V$19,MATCH(G$2,'Other Bulk'!$A$5:$A$19,0))</f>
        <v>377984.23344541469</v>
      </c>
      <c r="H14" s="49"/>
      <c r="I14" s="49"/>
      <c r="K14" s="49"/>
      <c r="L14" s="49"/>
      <c r="M14" s="49"/>
      <c r="N14" s="49"/>
      <c r="O14" s="49"/>
      <c r="P14" s="49"/>
      <c r="Q14" s="49"/>
      <c r="R14" s="49"/>
      <c r="S14" s="49"/>
    </row>
    <row r="15" spans="1:19" x14ac:dyDescent="0.2">
      <c r="A15" s="45" t="s">
        <v>17</v>
      </c>
      <c r="B15" s="46" t="s">
        <v>3</v>
      </c>
      <c r="C15" s="47">
        <v>57242</v>
      </c>
      <c r="D15" s="47">
        <v>60411</v>
      </c>
      <c r="E15" s="47">
        <v>71366.760994555982</v>
      </c>
      <c r="F15" s="48">
        <f>INDEX(Transhipments!$C$5:$C$19,MATCH(F$2,Transhipments!$A$5:$A$19,0))</f>
        <v>82134.20573724767</v>
      </c>
      <c r="G15" s="48">
        <f>INDEX(Transhipments!$C$5:$C$19,MATCH(G$2,Transhipments!$A$5:$A$19,0))</f>
        <v>83799.904229730979</v>
      </c>
      <c r="H15" s="49"/>
      <c r="I15" s="49"/>
      <c r="K15" s="49"/>
      <c r="L15" s="49"/>
      <c r="M15" s="49"/>
      <c r="N15" s="49"/>
      <c r="O15" s="49"/>
      <c r="P15" s="49"/>
      <c r="Q15" s="49"/>
      <c r="R15" s="49"/>
      <c r="S15" s="49"/>
    </row>
    <row r="16" spans="1:19" x14ac:dyDescent="0.2">
      <c r="A16" s="45" t="s">
        <v>18</v>
      </c>
      <c r="B16" s="46" t="s">
        <v>3</v>
      </c>
      <c r="C16" s="47">
        <v>40167</v>
      </c>
      <c r="D16" s="47">
        <v>42110</v>
      </c>
      <c r="E16" s="47">
        <v>45788.200463621521</v>
      </c>
      <c r="F16" s="48">
        <f>INDEX(Transhipments!$G$5:$G$19,MATCH(F$2,Transhipments!$A$5:$A$19,0))</f>
        <v>56555.645206314228</v>
      </c>
      <c r="G16" s="48">
        <f>INDEX(Transhipments!$G$5:$G$19,MATCH(G$2,Transhipments!$A$5:$A$19,0))</f>
        <v>58221.343698797238</v>
      </c>
      <c r="H16" s="49"/>
      <c r="I16" s="49"/>
      <c r="K16" s="49"/>
      <c r="L16" s="49"/>
      <c r="M16" s="49"/>
      <c r="N16" s="49"/>
      <c r="O16" s="49"/>
      <c r="P16" s="49"/>
      <c r="Q16" s="49"/>
      <c r="R16" s="49"/>
      <c r="S16" s="49"/>
    </row>
    <row r="17" spans="1:19" x14ac:dyDescent="0.2">
      <c r="A17" s="45" t="s">
        <v>19</v>
      </c>
      <c r="B17" s="46" t="s">
        <v>3</v>
      </c>
      <c r="C17" s="47">
        <v>36144</v>
      </c>
      <c r="D17" s="47">
        <v>37209</v>
      </c>
      <c r="E17" s="47">
        <v>39143.75377849496</v>
      </c>
      <c r="F17" s="48">
        <f>INDEX(Transhipments!$S$5:$S$19,MATCH(F$2,Transhipments!$A$5:$A$19,0))</f>
        <v>43020.238827026995</v>
      </c>
      <c r="G17" s="48">
        <f>INDEX(Transhipments!$S$5:$S$19,MATCH(G$2,Transhipments!$A$5:$A$19,0))</f>
        <v>44354.779460574297</v>
      </c>
      <c r="H17" s="49"/>
      <c r="I17" s="49"/>
      <c r="K17" s="49"/>
      <c r="L17" s="49"/>
      <c r="M17" s="49"/>
      <c r="N17" s="49"/>
      <c r="O17" s="49"/>
      <c r="P17" s="49"/>
      <c r="Q17" s="49"/>
      <c r="R17" s="49"/>
      <c r="S17" s="49"/>
    </row>
    <row r="18" spans="1:19" x14ac:dyDescent="0.2">
      <c r="A18" s="45" t="s">
        <v>20</v>
      </c>
      <c r="B18" s="46" t="s">
        <v>3</v>
      </c>
      <c r="C18" s="47">
        <v>18608</v>
      </c>
      <c r="D18" s="47">
        <v>19827</v>
      </c>
      <c r="E18" s="47">
        <v>16239</v>
      </c>
      <c r="F18" s="48">
        <f>INDEX(Transhipments!$U$5:$U$19,MATCH(F$2,Transhipments!$A$5:$A$19,0))</f>
        <v>13946</v>
      </c>
      <c r="G18" s="48">
        <f>INDEX(Transhipments!$U$5:$U$19,MATCH(G$2,Transhipments!$A$5:$A$19,0))</f>
        <v>13946</v>
      </c>
      <c r="H18" s="49"/>
      <c r="I18" s="49"/>
      <c r="K18" s="49"/>
      <c r="L18" s="49"/>
      <c r="M18" s="49"/>
      <c r="N18" s="49"/>
      <c r="O18" s="49"/>
      <c r="P18" s="49"/>
      <c r="Q18" s="49"/>
      <c r="R18" s="49"/>
      <c r="S18" s="49"/>
    </row>
    <row r="19" spans="1:19" x14ac:dyDescent="0.2">
      <c r="A19" s="45" t="s">
        <v>21</v>
      </c>
      <c r="B19" s="46" t="s">
        <v>10</v>
      </c>
      <c r="C19" s="47">
        <v>8943</v>
      </c>
      <c r="D19" s="47">
        <v>14233</v>
      </c>
      <c r="E19" s="47">
        <v>90423.560000000027</v>
      </c>
      <c r="F19" s="48">
        <f>INDEX(Transhipments!$Y$5:$Y$19,MATCH(F$2,Transhipments!$A$5:$A$19,0))</f>
        <v>128353.27252196193</v>
      </c>
      <c r="G19" s="48">
        <f>INDEX(Transhipments!$Y$5:$Y$19,MATCH(G$2,Transhipments!$A$5:$A$19,0))</f>
        <v>128353.27252196193</v>
      </c>
      <c r="H19" s="49"/>
      <c r="I19" s="49"/>
      <c r="K19" s="49"/>
      <c r="L19" s="49"/>
      <c r="M19" s="49"/>
      <c r="N19" s="49"/>
      <c r="O19" s="49"/>
      <c r="P19" s="49"/>
      <c r="Q19" s="49"/>
      <c r="R19" s="49"/>
      <c r="S19" s="49"/>
    </row>
    <row r="20" spans="1:19" x14ac:dyDescent="0.2">
      <c r="A20" s="45" t="s">
        <v>22</v>
      </c>
      <c r="B20" s="46" t="s">
        <v>15</v>
      </c>
      <c r="C20" s="47">
        <v>3201</v>
      </c>
      <c r="D20" s="47">
        <v>1071.7159999999999</v>
      </c>
      <c r="E20" s="47">
        <v>8388.5239999999976</v>
      </c>
      <c r="F20" s="48">
        <f>INDEX(Transhipments!$AC$5:$AC$19,MATCH(F$2,Transhipments!$A$5:$A$19,0))</f>
        <v>10121.906378364045</v>
      </c>
      <c r="G20" s="48">
        <f>INDEX(Transhipments!$AC$5:$AC$19,MATCH(G$2,Transhipments!$A$5:$A$19,0))</f>
        <v>10121.906378364045</v>
      </c>
      <c r="H20" s="49"/>
      <c r="I20" s="49"/>
      <c r="K20" s="49"/>
      <c r="L20" s="49"/>
      <c r="M20" s="49"/>
      <c r="N20" s="49"/>
      <c r="O20" s="49"/>
      <c r="P20" s="49"/>
      <c r="Q20" s="49"/>
      <c r="R20" s="49"/>
      <c r="S20" s="49"/>
    </row>
    <row r="23" spans="1:19" x14ac:dyDescent="0.2">
      <c r="A23" s="3" t="s">
        <v>53</v>
      </c>
      <c r="B23" s="2" t="str">
        <f t="shared" ref="A23:G32" si="1">B2</f>
        <v>Year Ending</v>
      </c>
      <c r="C23" s="43">
        <f t="shared" si="1"/>
        <v>42522</v>
      </c>
      <c r="D23" s="43">
        <f t="shared" si="1"/>
        <v>42887</v>
      </c>
      <c r="E23" s="43">
        <f t="shared" si="1"/>
        <v>43252</v>
      </c>
      <c r="F23" s="43">
        <f t="shared" si="1"/>
        <v>43617</v>
      </c>
      <c r="G23" s="43">
        <f t="shared" si="1"/>
        <v>43983</v>
      </c>
    </row>
    <row r="24" spans="1:19" x14ac:dyDescent="0.2">
      <c r="A24" s="45" t="str">
        <f t="shared" si="1"/>
        <v>Containerised - Full - outward</v>
      </c>
      <c r="B24" s="46" t="str">
        <f t="shared" si="1"/>
        <v>TEU</v>
      </c>
      <c r="C24" s="47"/>
      <c r="D24" s="51">
        <f>D3/C3-1</f>
        <v>7.7116492604247355E-2</v>
      </c>
      <c r="E24" s="51">
        <f t="shared" ref="E24:G24" si="2">E3/D3-1</f>
        <v>7.2555035862579054E-2</v>
      </c>
      <c r="F24" s="51">
        <f t="shared" si="2"/>
        <v>-7.6614981061580822E-2</v>
      </c>
      <c r="G24" s="51">
        <f t="shared" si="2"/>
        <v>4.6534485767965705E-2</v>
      </c>
    </row>
    <row r="25" spans="1:19" x14ac:dyDescent="0.2">
      <c r="A25" s="45" t="str">
        <f t="shared" si="1"/>
        <v>Containerised - Full - inward</v>
      </c>
      <c r="B25" s="46" t="str">
        <f t="shared" si="1"/>
        <v>TEU</v>
      </c>
      <c r="C25" s="47"/>
      <c r="D25" s="51">
        <f t="shared" ref="D25:G25" si="3">D4/C4-1</f>
        <v>3.0971710496874971E-2</v>
      </c>
      <c r="E25" s="51">
        <f t="shared" si="3"/>
        <v>8.4957656814472093E-2</v>
      </c>
      <c r="F25" s="51">
        <f t="shared" si="3"/>
        <v>5.6089191947739758E-2</v>
      </c>
      <c r="G25" s="51">
        <f t="shared" si="3"/>
        <v>2.0280204544888214E-2</v>
      </c>
    </row>
    <row r="26" spans="1:19" x14ac:dyDescent="0.2">
      <c r="A26" s="45" t="str">
        <f t="shared" si="1"/>
        <v>Containerised - Full - Bass Strait</v>
      </c>
      <c r="B26" s="46" t="str">
        <f t="shared" si="1"/>
        <v>TEU</v>
      </c>
      <c r="C26" s="47"/>
      <c r="D26" s="51">
        <f t="shared" ref="D26:G26" si="4">D5/C5-1</f>
        <v>-7.0297210552410228E-3</v>
      </c>
      <c r="E26" s="51">
        <f t="shared" si="4"/>
        <v>6.1886533731368321E-2</v>
      </c>
      <c r="F26" s="51">
        <f t="shared" si="4"/>
        <v>5.1290387565475548E-2</v>
      </c>
      <c r="G26" s="51">
        <f t="shared" si="4"/>
        <v>2.5101758529121998E-2</v>
      </c>
    </row>
    <row r="27" spans="1:19" x14ac:dyDescent="0.2">
      <c r="A27" s="45" t="str">
        <f t="shared" si="1"/>
        <v>Containerised - Empty</v>
      </c>
      <c r="B27" s="46" t="str">
        <f t="shared" si="1"/>
        <v>TEU</v>
      </c>
      <c r="C27" s="47"/>
      <c r="D27" s="51">
        <f t="shared" ref="D27:G27" si="5">D6/C6-1</f>
        <v>-5.2320140398560144E-2</v>
      </c>
      <c r="E27" s="51">
        <f t="shared" si="5"/>
        <v>9.0805520426678443E-2</v>
      </c>
      <c r="F27" s="51">
        <f t="shared" si="5"/>
        <v>0.28432942419290952</v>
      </c>
      <c r="G27" s="51">
        <f t="shared" si="5"/>
        <v>-7.3544564787765276E-3</v>
      </c>
    </row>
    <row r="28" spans="1:19" x14ac:dyDescent="0.2">
      <c r="A28" s="45" t="str">
        <f t="shared" si="1"/>
        <v>Containerised - Empty - Bass Strait (incl transhipment)</v>
      </c>
      <c r="B28" s="46" t="str">
        <f t="shared" si="1"/>
        <v>TEU</v>
      </c>
      <c r="C28" s="47"/>
      <c r="D28" s="51">
        <f t="shared" ref="D28:G28" si="6">D7/C7-1</f>
        <v>-2.8533416001446654E-2</v>
      </c>
      <c r="E28" s="51">
        <f t="shared" si="6"/>
        <v>0.24691193873073702</v>
      </c>
      <c r="F28" s="51">
        <f t="shared" si="6"/>
        <v>-4.3865907027338391E-2</v>
      </c>
      <c r="G28" s="51">
        <f t="shared" si="6"/>
        <v>-3.9324986048321353E-3</v>
      </c>
    </row>
    <row r="29" spans="1:19" x14ac:dyDescent="0.2">
      <c r="A29" s="45" t="str">
        <f t="shared" si="1"/>
        <v>Containerised - Empty returns</v>
      </c>
      <c r="B29" s="46" t="str">
        <f t="shared" si="1"/>
        <v>TEU</v>
      </c>
      <c r="C29" s="47"/>
      <c r="D29" s="51">
        <f t="shared" ref="D29:G29" si="7">D8/C8-1</f>
        <v>1.4089347079037751E-2</v>
      </c>
      <c r="E29" s="51">
        <f t="shared" si="7"/>
        <v>0.24691193873073702</v>
      </c>
      <c r="F29" s="51">
        <f t="shared" si="7"/>
        <v>-4.3865907027338391E-2</v>
      </c>
      <c r="G29" s="51">
        <f t="shared" si="7"/>
        <v>-3.9324986048321353E-3</v>
      </c>
    </row>
    <row r="30" spans="1:19" x14ac:dyDescent="0.2">
      <c r="A30" s="45" t="str">
        <f t="shared" si="1"/>
        <v>Non-containerised / general</v>
      </c>
      <c r="B30" s="46" t="str">
        <f t="shared" si="1"/>
        <v>tonne or cm</v>
      </c>
      <c r="C30" s="47"/>
      <c r="D30" s="51">
        <f t="shared" ref="D30:G30" si="8">D9/C9-1</f>
        <v>4.9745535467139446E-2</v>
      </c>
      <c r="E30" s="51">
        <f t="shared" si="8"/>
        <v>0.2638776405328549</v>
      </c>
      <c r="F30" s="51">
        <f t="shared" si="8"/>
        <v>5.3186600859621125E-2</v>
      </c>
      <c r="G30" s="51">
        <f t="shared" si="8"/>
        <v>3.625742895450057E-2</v>
      </c>
    </row>
    <row r="31" spans="1:19" x14ac:dyDescent="0.2">
      <c r="A31" s="45" t="str">
        <f t="shared" si="1"/>
        <v>Accompanied passenger vehicles</v>
      </c>
      <c r="B31" s="46" t="str">
        <f t="shared" si="1"/>
        <v>tonne or cm</v>
      </c>
      <c r="C31" s="47"/>
      <c r="D31" s="49"/>
      <c r="E31" s="49"/>
      <c r="F31" s="49"/>
      <c r="G31" s="49"/>
    </row>
    <row r="32" spans="1:19" x14ac:dyDescent="0.2">
      <c r="A32" s="45" t="str">
        <f t="shared" si="1"/>
        <v>Motor vehicles</v>
      </c>
      <c r="B32" s="46" t="str">
        <f t="shared" si="1"/>
        <v>tonne or cm</v>
      </c>
      <c r="C32" s="47"/>
      <c r="D32" s="51">
        <f t="shared" ref="D32:G32" si="9">D11/C11-1</f>
        <v>1.2403922607491458E-2</v>
      </c>
      <c r="E32" s="51">
        <f t="shared" si="9"/>
        <v>6.8898869520629624E-2</v>
      </c>
      <c r="F32" s="51">
        <f t="shared" si="9"/>
        <v>-4.6612928754958038E-2</v>
      </c>
      <c r="G32" s="51">
        <f t="shared" si="9"/>
        <v>5.2520230855817251E-2</v>
      </c>
    </row>
    <row r="33" spans="1:7" x14ac:dyDescent="0.2">
      <c r="A33" s="45" t="str">
        <f t="shared" ref="A33:B41" si="10">A12</f>
        <v>Liquid bulk</v>
      </c>
      <c r="B33" s="46" t="str">
        <f t="shared" si="10"/>
        <v>tonne or cm</v>
      </c>
      <c r="C33" s="47"/>
      <c r="D33" s="51">
        <f t="shared" ref="D33:G33" si="11">D12/C12-1</f>
        <v>-6.0238501996937588E-3</v>
      </c>
      <c r="E33" s="51">
        <f t="shared" si="11"/>
        <v>0.10230979213344815</v>
      </c>
      <c r="F33" s="51">
        <f t="shared" si="11"/>
        <v>-2.3025401677495783E-2</v>
      </c>
      <c r="G33" s="51">
        <f t="shared" si="11"/>
        <v>2.0896397717060644E-2</v>
      </c>
    </row>
    <row r="34" spans="1:7" x14ac:dyDescent="0.2">
      <c r="A34" s="45" t="str">
        <f t="shared" si="10"/>
        <v>Dry bulk - inwards - overseas and coastal</v>
      </c>
      <c r="B34" s="46" t="str">
        <f t="shared" si="10"/>
        <v>tonne</v>
      </c>
      <c r="C34" s="47"/>
      <c r="D34" s="51">
        <f t="shared" ref="D34:G34" si="12">D13/C13-1</f>
        <v>-3.4565306048962352E-2</v>
      </c>
      <c r="E34" s="51">
        <f t="shared" si="12"/>
        <v>0.13398119233290218</v>
      </c>
      <c r="F34" s="51">
        <f t="shared" si="12"/>
        <v>-1.2922452553874586E-2</v>
      </c>
      <c r="G34" s="51">
        <f t="shared" si="12"/>
        <v>-2.7316722933239168E-2</v>
      </c>
    </row>
    <row r="35" spans="1:7" x14ac:dyDescent="0.2">
      <c r="A35" s="45" t="str">
        <f t="shared" si="10"/>
        <v>Dry bulk - outwards - overseas and coastal</v>
      </c>
      <c r="B35" s="46" t="str">
        <f t="shared" si="10"/>
        <v>tonne</v>
      </c>
      <c r="C35" s="47"/>
      <c r="D35" s="51">
        <f t="shared" ref="D35:G35" si="13">D14/C14-1</f>
        <v>2.7219008763849977</v>
      </c>
      <c r="E35" s="51">
        <f t="shared" si="13"/>
        <v>-6.3405063293751951E-2</v>
      </c>
      <c r="F35" s="51">
        <f t="shared" si="13"/>
        <v>-0.91448430636298927</v>
      </c>
      <c r="G35" s="51">
        <f t="shared" si="13"/>
        <v>3.8462089326973841</v>
      </c>
    </row>
    <row r="36" spans="1:7" x14ac:dyDescent="0.2">
      <c r="A36" s="45" t="str">
        <f t="shared" si="10"/>
        <v>Transhipment - Full - outward</v>
      </c>
      <c r="B36" s="46" t="str">
        <f t="shared" si="10"/>
        <v>TEU</v>
      </c>
      <c r="C36" s="47"/>
      <c r="D36" s="51">
        <f t="shared" ref="D36:G36" si="14">D15/C15-1</f>
        <v>5.5361447887914528E-2</v>
      </c>
      <c r="E36" s="51">
        <f t="shared" si="14"/>
        <v>0.18135374343341404</v>
      </c>
      <c r="F36" s="51">
        <f t="shared" si="14"/>
        <v>0.15087478530114407</v>
      </c>
      <c r="G36" s="51">
        <f t="shared" si="14"/>
        <v>2.0280204544888214E-2</v>
      </c>
    </row>
    <row r="37" spans="1:7" x14ac:dyDescent="0.2">
      <c r="A37" s="45" t="str">
        <f t="shared" si="10"/>
        <v>Transhipment - Full - inward</v>
      </c>
      <c r="B37" s="46" t="str">
        <f t="shared" si="10"/>
        <v>TEU</v>
      </c>
      <c r="C37" s="47"/>
      <c r="D37" s="51">
        <f t="shared" ref="D37:G37" si="15">D16/C16-1</f>
        <v>4.8373042547364742E-2</v>
      </c>
      <c r="E37" s="51">
        <f t="shared" si="15"/>
        <v>8.7347434424638326E-2</v>
      </c>
      <c r="F37" s="51">
        <f t="shared" si="15"/>
        <v>0.23515763086709174</v>
      </c>
      <c r="G37" s="51">
        <f t="shared" si="15"/>
        <v>2.9452382452831438E-2</v>
      </c>
    </row>
    <row r="38" spans="1:7" x14ac:dyDescent="0.2">
      <c r="A38" s="45" t="str">
        <f t="shared" si="10"/>
        <v>Transhipment - Full - Bass Strait</v>
      </c>
      <c r="B38" s="46" t="str">
        <f t="shared" si="10"/>
        <v>TEU</v>
      </c>
      <c r="C38" s="47"/>
      <c r="D38" s="51">
        <f t="shared" ref="D38:G38" si="16">D17/C17-1</f>
        <v>2.9465471447543079E-2</v>
      </c>
      <c r="E38" s="51">
        <f t="shared" si="16"/>
        <v>5.1996930272110609E-2</v>
      </c>
      <c r="F38" s="51">
        <f t="shared" si="16"/>
        <v>9.9032021059301645E-2</v>
      </c>
      <c r="G38" s="51">
        <f t="shared" si="16"/>
        <v>3.102122791352091E-2</v>
      </c>
    </row>
    <row r="39" spans="1:7" x14ac:dyDescent="0.2">
      <c r="A39" s="45" t="str">
        <f t="shared" si="10"/>
        <v>Transhipment - Containerised Empty (excl Bass Strait)</v>
      </c>
      <c r="B39" s="46" t="str">
        <f t="shared" si="10"/>
        <v>TEU</v>
      </c>
      <c r="C39" s="47"/>
      <c r="D39" s="51">
        <f t="shared" ref="D39:G39" si="17">D18/C18-1</f>
        <v>6.5509458297506429E-2</v>
      </c>
      <c r="E39" s="51">
        <f t="shared" si="17"/>
        <v>-0.18096535027992133</v>
      </c>
      <c r="F39" s="51">
        <f t="shared" si="17"/>
        <v>-0.14120327606379701</v>
      </c>
      <c r="G39" s="51">
        <f t="shared" si="17"/>
        <v>0</v>
      </c>
    </row>
    <row r="40" spans="1:7" x14ac:dyDescent="0.2">
      <c r="A40" s="45" t="str">
        <f t="shared" si="10"/>
        <v>Transhipment - Motor vehicles and break bulk</v>
      </c>
      <c r="B40" s="46" t="str">
        <f t="shared" si="10"/>
        <v>tonne or cm</v>
      </c>
      <c r="C40" s="47"/>
      <c r="D40" s="51">
        <f t="shared" ref="D40:G40" si="18">D19/C19-1</f>
        <v>0.59152409705915243</v>
      </c>
      <c r="E40" s="51">
        <f t="shared" si="18"/>
        <v>5.3530921098854796</v>
      </c>
      <c r="F40" s="51">
        <f t="shared" si="18"/>
        <v>0.41946714464639401</v>
      </c>
      <c r="G40" s="51">
        <f t="shared" si="18"/>
        <v>0</v>
      </c>
    </row>
    <row r="41" spans="1:7" x14ac:dyDescent="0.2">
      <c r="A41" s="45" t="str">
        <f t="shared" si="10"/>
        <v>Transhipment - Non-containerised / general</v>
      </c>
      <c r="B41" s="46" t="str">
        <f t="shared" si="10"/>
        <v>tonne</v>
      </c>
      <c r="C41" s="47"/>
      <c r="D41" s="51">
        <f t="shared" ref="D41:G41" si="19">D20/C20-1</f>
        <v>-0.66519337706966575</v>
      </c>
      <c r="E41" s="51">
        <f t="shared" si="19"/>
        <v>6.8271892926857474</v>
      </c>
      <c r="F41" s="51">
        <f t="shared" si="19"/>
        <v>0.20663735102433378</v>
      </c>
      <c r="G41" s="51">
        <f t="shared" si="19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zoomScale="85" zoomScaleNormal="8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 x14ac:dyDescent="0.25"/>
  <cols>
    <col min="16" max="16" width="9.140625" style="4"/>
    <col min="20" max="31" width="9.7109375" customWidth="1"/>
  </cols>
  <sheetData>
    <row r="1" spans="1:31" x14ac:dyDescent="0.25">
      <c r="B1" s="102" t="s">
        <v>94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T1" s="102" t="s">
        <v>95</v>
      </c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</row>
    <row r="2" spans="1:31" ht="48.75" customHeight="1" x14ac:dyDescent="0.25">
      <c r="B2" s="20" t="s">
        <v>28</v>
      </c>
      <c r="C2" s="20" t="s">
        <v>37</v>
      </c>
      <c r="D2" s="20" t="s">
        <v>36</v>
      </c>
      <c r="E2" s="20" t="s">
        <v>27</v>
      </c>
      <c r="F2" s="20" t="s">
        <v>35</v>
      </c>
      <c r="G2" s="20" t="s">
        <v>34</v>
      </c>
      <c r="H2" s="20" t="s">
        <v>33</v>
      </c>
      <c r="I2" s="20" t="s">
        <v>32</v>
      </c>
      <c r="J2" s="20" t="s">
        <v>26</v>
      </c>
      <c r="K2" s="20" t="s">
        <v>25</v>
      </c>
      <c r="L2" s="20" t="s">
        <v>31</v>
      </c>
      <c r="M2" s="20" t="s">
        <v>30</v>
      </c>
      <c r="N2" s="18" t="s">
        <v>39</v>
      </c>
      <c r="O2" s="18" t="s">
        <v>38</v>
      </c>
      <c r="P2" s="19" t="s">
        <v>29</v>
      </c>
      <c r="T2" s="20" t="s">
        <v>63</v>
      </c>
      <c r="U2" s="20" t="s">
        <v>64</v>
      </c>
      <c r="V2" s="20" t="s">
        <v>65</v>
      </c>
      <c r="W2" s="20" t="s">
        <v>27</v>
      </c>
      <c r="X2" s="20" t="s">
        <v>66</v>
      </c>
      <c r="Y2" s="20" t="s">
        <v>66</v>
      </c>
      <c r="Z2" s="20" t="s">
        <v>67</v>
      </c>
      <c r="AA2" s="20" t="s">
        <v>66</v>
      </c>
      <c r="AB2" s="20" t="s">
        <v>66</v>
      </c>
      <c r="AC2" s="20" t="s">
        <v>66</v>
      </c>
      <c r="AD2" s="20" t="s">
        <v>66</v>
      </c>
      <c r="AE2" s="20" t="s">
        <v>66</v>
      </c>
    </row>
    <row r="3" spans="1:31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2"/>
      <c r="O3" s="18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2"/>
      <c r="O4" s="11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x14ac:dyDescent="0.25">
      <c r="A5" s="7">
        <v>38869</v>
      </c>
      <c r="B5" s="10">
        <f>'[6]TEUs - Forecast'!CJ74</f>
        <v>219429.67500000002</v>
      </c>
      <c r="C5" s="10">
        <f>'[6]TEUs - Forecast'!CK74</f>
        <v>39721.495000000003</v>
      </c>
      <c r="D5" s="10">
        <f>'[6]TEUs - Forecast'!CL74</f>
        <v>19079.666999999998</v>
      </c>
      <c r="E5" s="10">
        <f>'[6]TEUs - Forecast'!CM74</f>
        <v>95837.308000000005</v>
      </c>
      <c r="F5" s="10">
        <f>'[6]TEUs - Forecast'!CN74</f>
        <v>14032.142</v>
      </c>
      <c r="G5" s="10">
        <f>'[6]TEUs - Forecast'!CO74</f>
        <v>1169.8669999999997</v>
      </c>
      <c r="H5" s="10">
        <f>'[6]TEUs - Forecast'!CP74</f>
        <v>8977.6229999999996</v>
      </c>
      <c r="I5" s="10">
        <f>'[6]TEUs - Forecast'!CQ74</f>
        <v>857.79700000000003</v>
      </c>
      <c r="J5" s="10">
        <f>'[6]TEUs - Forecast'!CR74</f>
        <v>72886.596999999994</v>
      </c>
      <c r="K5" s="10">
        <f>'[6]TEUs - Forecast'!CS74</f>
        <v>5106.3819999999996</v>
      </c>
      <c r="L5" s="10">
        <f>'[6]TEUs - Forecast'!CT74</f>
        <v>14600.283000000001</v>
      </c>
      <c r="M5" s="10">
        <f>'[6]TEUs - Forecast'!CU74</f>
        <v>25536.62</v>
      </c>
      <c r="N5" s="12">
        <f>SUM(B5:M5)</f>
        <v>517235.45600000006</v>
      </c>
      <c r="O5" s="11"/>
      <c r="P5" s="6">
        <f t="shared" ref="P5:P15" si="0">N5</f>
        <v>517235.45600000006</v>
      </c>
      <c r="R5" s="9"/>
      <c r="T5" s="10">
        <v>100</v>
      </c>
      <c r="U5" s="10">
        <v>100</v>
      </c>
      <c r="V5" s="10">
        <v>100</v>
      </c>
      <c r="W5" s="10">
        <v>100</v>
      </c>
      <c r="X5" s="10">
        <v>100</v>
      </c>
      <c r="Y5" s="10">
        <v>100</v>
      </c>
      <c r="Z5" s="10">
        <v>100</v>
      </c>
      <c r="AA5" s="10">
        <v>100</v>
      </c>
      <c r="AB5" s="10">
        <v>100</v>
      </c>
      <c r="AC5" s="10">
        <v>100</v>
      </c>
      <c r="AD5" s="10">
        <v>100</v>
      </c>
      <c r="AE5" s="10">
        <v>100</v>
      </c>
    </row>
    <row r="6" spans="1:31" x14ac:dyDescent="0.25">
      <c r="A6" s="7">
        <v>39234</v>
      </c>
      <c r="B6" s="10">
        <f>'[6]TEUs - Forecast'!CJ75</f>
        <v>217902.84</v>
      </c>
      <c r="C6" s="10">
        <f>'[6]TEUs - Forecast'!CK75</f>
        <v>42531.966</v>
      </c>
      <c r="D6" s="10">
        <f>'[6]TEUs - Forecast'!CL75</f>
        <v>18748.763999999996</v>
      </c>
      <c r="E6" s="10">
        <f>'[6]TEUs - Forecast'!CM75</f>
        <v>105725.69700000001</v>
      </c>
      <c r="F6" s="10">
        <f>'[6]TEUs - Forecast'!CN75</f>
        <v>13965.583000000002</v>
      </c>
      <c r="G6" s="10">
        <f>'[6]TEUs - Forecast'!CO75</f>
        <v>1293.444</v>
      </c>
      <c r="H6" s="10">
        <f>'[6]TEUs - Forecast'!CP75</f>
        <v>9647.3330000000005</v>
      </c>
      <c r="I6" s="10">
        <f>'[6]TEUs - Forecast'!CQ75</f>
        <v>985.49199999999985</v>
      </c>
      <c r="J6" s="10">
        <f>'[6]TEUs - Forecast'!CR75</f>
        <v>78088.290999999997</v>
      </c>
      <c r="K6" s="10">
        <f>'[6]TEUs - Forecast'!CS75</f>
        <v>8494.3080000000009</v>
      </c>
      <c r="L6" s="10">
        <f>'[6]TEUs - Forecast'!CT75</f>
        <v>13236.210000000001</v>
      </c>
      <c r="M6" s="10">
        <f>'[6]TEUs - Forecast'!CU75</f>
        <v>23768.247000000003</v>
      </c>
      <c r="N6" s="12">
        <f t="shared" ref="N6:N19" si="1">SUM(B6:M6)</f>
        <v>534388.17500000005</v>
      </c>
      <c r="O6" s="11">
        <f t="shared" ref="O6:O19" si="2">N6/N5-1</f>
        <v>3.3162303165852558E-2</v>
      </c>
      <c r="P6" s="6">
        <f t="shared" si="0"/>
        <v>534388.17500000005</v>
      </c>
      <c r="R6" s="9"/>
      <c r="T6" s="10">
        <v>71.717819138196518</v>
      </c>
      <c r="U6" s="10">
        <v>108.42391304347827</v>
      </c>
      <c r="V6" s="10">
        <v>98.986993669260414</v>
      </c>
      <c r="W6" s="10">
        <v>99.998095538433645</v>
      </c>
      <c r="X6" s="10">
        <v>106.32892840567672</v>
      </c>
      <c r="Y6" s="10">
        <v>106.32892840567673</v>
      </c>
      <c r="Z6" s="10">
        <v>103.18830953171705</v>
      </c>
      <c r="AA6" s="10">
        <v>106.32892840567673</v>
      </c>
      <c r="AB6" s="10">
        <v>106.32892840567673</v>
      </c>
      <c r="AC6" s="10">
        <v>106.32892840567673</v>
      </c>
      <c r="AD6" s="10">
        <v>105.84013204489675</v>
      </c>
      <c r="AE6" s="10">
        <v>106.32892840567669</v>
      </c>
    </row>
    <row r="7" spans="1:31" x14ac:dyDescent="0.25">
      <c r="A7" s="7">
        <v>39600</v>
      </c>
      <c r="B7" s="10">
        <f>'[6]TEUs - Forecast'!CJ76</f>
        <v>209418.66799999998</v>
      </c>
      <c r="C7" s="10">
        <f>'[6]TEUs - Forecast'!CK76</f>
        <v>37305.161000000007</v>
      </c>
      <c r="D7" s="10">
        <f>'[6]TEUs - Forecast'!CL76</f>
        <v>20860.801000000007</v>
      </c>
      <c r="E7" s="10">
        <f>'[6]TEUs - Forecast'!CM76</f>
        <v>112513.825</v>
      </c>
      <c r="F7" s="10">
        <f>'[6]TEUs - Forecast'!CN76</f>
        <v>13516.010000000002</v>
      </c>
      <c r="G7" s="10">
        <f>'[6]TEUs - Forecast'!CO76</f>
        <v>1217.347</v>
      </c>
      <c r="H7" s="10">
        <f>'[6]TEUs - Forecast'!CP76</f>
        <v>10662.901999999998</v>
      </c>
      <c r="I7" s="10">
        <f>'[6]TEUs - Forecast'!CQ76</f>
        <v>948.72900000000004</v>
      </c>
      <c r="J7" s="10">
        <f>'[6]TEUs - Forecast'!CR76</f>
        <v>87786.44</v>
      </c>
      <c r="K7" s="10">
        <f>'[6]TEUs - Forecast'!CS76</f>
        <v>14307.301000000001</v>
      </c>
      <c r="L7" s="10">
        <f>'[6]TEUs - Forecast'!CT76</f>
        <v>13502.253000000001</v>
      </c>
      <c r="M7" s="10">
        <f>'[6]TEUs - Forecast'!CU76</f>
        <v>24316.798999999999</v>
      </c>
      <c r="N7" s="12">
        <f t="shared" si="1"/>
        <v>546356.23600000003</v>
      </c>
      <c r="O7" s="11">
        <f t="shared" si="2"/>
        <v>2.2395819293718366E-2</v>
      </c>
      <c r="P7" s="6">
        <f t="shared" si="0"/>
        <v>546356.23600000003</v>
      </c>
      <c r="R7" s="9"/>
      <c r="T7" s="10">
        <v>89.549470381776345</v>
      </c>
      <c r="U7" s="10">
        <v>96.331521739130437</v>
      </c>
      <c r="V7" s="10">
        <v>103.76410765547388</v>
      </c>
      <c r="W7" s="10">
        <v>106.10289121243864</v>
      </c>
      <c r="X7" s="10">
        <v>112.47954273431199</v>
      </c>
      <c r="Y7" s="10">
        <v>112.47954273431199</v>
      </c>
      <c r="Z7" s="10">
        <v>110.83803830399648</v>
      </c>
      <c r="AA7" s="10">
        <v>112.47954273431201</v>
      </c>
      <c r="AB7" s="10">
        <v>112.47954273431201</v>
      </c>
      <c r="AC7" s="10">
        <v>112.47954273431201</v>
      </c>
      <c r="AD7" s="10">
        <v>111.51572158138846</v>
      </c>
      <c r="AE7" s="10">
        <v>112.47954273431199</v>
      </c>
    </row>
    <row r="8" spans="1:31" x14ac:dyDescent="0.25">
      <c r="A8" s="7">
        <v>39965</v>
      </c>
      <c r="B8" s="10">
        <f>'[6]TEUs - Forecast'!CJ77</f>
        <v>205188.603</v>
      </c>
      <c r="C8" s="10">
        <f>'[6]TEUs - Forecast'!CK77</f>
        <v>37977.167999999998</v>
      </c>
      <c r="D8" s="10">
        <f>'[6]TEUs - Forecast'!CL77</f>
        <v>21019.593999999997</v>
      </c>
      <c r="E8" s="10">
        <f>'[6]TEUs - Forecast'!CM77</f>
        <v>101926.27900000001</v>
      </c>
      <c r="F8" s="10">
        <f>'[6]TEUs - Forecast'!CN77</f>
        <v>12849.745999999997</v>
      </c>
      <c r="G8" s="10">
        <f>'[6]TEUs - Forecast'!CO77</f>
        <v>950.47799999999995</v>
      </c>
      <c r="H8" s="10">
        <f>'[6]TEUs - Forecast'!CP77</f>
        <v>9595.3140000000003</v>
      </c>
      <c r="I8" s="10">
        <f>'[6]TEUs - Forecast'!CQ77</f>
        <v>1492.575</v>
      </c>
      <c r="J8" s="10">
        <f>'[6]TEUs - Forecast'!CR77</f>
        <v>84090.073999999993</v>
      </c>
      <c r="K8" s="10">
        <f>'[6]TEUs - Forecast'!CS77</f>
        <v>20981.846000000001</v>
      </c>
      <c r="L8" s="10">
        <f>'[6]TEUs - Forecast'!CT77</f>
        <v>10376.461000000001</v>
      </c>
      <c r="M8" s="10">
        <f>'[6]TEUs - Forecast'!CU77</f>
        <v>21152.546999999999</v>
      </c>
      <c r="N8" s="12">
        <f t="shared" si="1"/>
        <v>527600.68500000006</v>
      </c>
      <c r="O8" s="11">
        <f t="shared" si="2"/>
        <v>-3.4328428531014255E-2</v>
      </c>
      <c r="P8" s="6">
        <f t="shared" si="0"/>
        <v>527600.68500000006</v>
      </c>
      <c r="R8" s="9"/>
      <c r="T8" s="10">
        <v>85.163705243884934</v>
      </c>
      <c r="U8" s="10">
        <v>101.90217391304347</v>
      </c>
      <c r="V8" s="10">
        <v>101.57483580577207</v>
      </c>
      <c r="W8" s="10">
        <v>103.92123987573024</v>
      </c>
      <c r="X8" s="10">
        <v>102.23747526808177</v>
      </c>
      <c r="Y8" s="10">
        <v>102.23747526808175</v>
      </c>
      <c r="Z8" s="10">
        <v>106.90800398538694</v>
      </c>
      <c r="AA8" s="10">
        <v>102.23747526808178</v>
      </c>
      <c r="AB8" s="10">
        <v>102.23747526808178</v>
      </c>
      <c r="AC8" s="10">
        <v>102.23747526808177</v>
      </c>
      <c r="AD8" s="10">
        <v>102.06467037943861</v>
      </c>
      <c r="AE8" s="10">
        <v>102.23747526808175</v>
      </c>
    </row>
    <row r="9" spans="1:31" x14ac:dyDescent="0.25">
      <c r="A9" s="7">
        <v>40330</v>
      </c>
      <c r="B9" s="10">
        <f>'[6]TEUs - Forecast'!CJ78</f>
        <v>220276.87999999998</v>
      </c>
      <c r="C9" s="10">
        <f>'[6]TEUs - Forecast'!CK78</f>
        <v>37401.952000000005</v>
      </c>
      <c r="D9" s="10">
        <f>'[6]TEUs - Forecast'!CL78</f>
        <v>25632.248000000003</v>
      </c>
      <c r="E9" s="10">
        <f>'[6]TEUs - Forecast'!CM78</f>
        <v>104114.94200000001</v>
      </c>
      <c r="F9" s="10">
        <f>'[6]TEUs - Forecast'!CN78</f>
        <v>12340.157999999998</v>
      </c>
      <c r="G9" s="10">
        <f>'[6]TEUs - Forecast'!CO78</f>
        <v>981.61199999999997</v>
      </c>
      <c r="H9" s="10">
        <f>'[6]TEUs - Forecast'!CP78</f>
        <v>8244.9969999999994</v>
      </c>
      <c r="I9" s="10">
        <f>'[6]TEUs - Forecast'!CQ78</f>
        <v>1566.482</v>
      </c>
      <c r="J9" s="10">
        <f>'[6]TEUs - Forecast'!CR78</f>
        <v>99367.136999999988</v>
      </c>
      <c r="K9" s="10">
        <f>'[6]TEUs - Forecast'!CS78</f>
        <v>45625.219000000005</v>
      </c>
      <c r="L9" s="10">
        <f>'[6]TEUs - Forecast'!CT78</f>
        <v>9326.2820000000011</v>
      </c>
      <c r="M9" s="10">
        <f>'[6]TEUs - Forecast'!CU78</f>
        <v>20287.091</v>
      </c>
      <c r="N9" s="12">
        <f t="shared" si="1"/>
        <v>585165</v>
      </c>
      <c r="O9" s="11">
        <f t="shared" si="2"/>
        <v>0.10910583825341313</v>
      </c>
      <c r="P9" s="6">
        <f t="shared" si="0"/>
        <v>585165</v>
      </c>
      <c r="R9" s="9"/>
      <c r="T9" s="10">
        <v>91.526864067889932</v>
      </c>
      <c r="U9" s="10">
        <v>105.57065217391303</v>
      </c>
      <c r="V9" s="10">
        <v>103.321901261665</v>
      </c>
      <c r="W9" s="10">
        <v>102.7430128582095</v>
      </c>
      <c r="X9" s="10">
        <v>104.19893011553775</v>
      </c>
      <c r="Y9" s="10">
        <v>104.19893011553773</v>
      </c>
      <c r="Z9" s="10">
        <v>103.12188641647296</v>
      </c>
      <c r="AA9" s="10">
        <v>104.19893011553776</v>
      </c>
      <c r="AB9" s="10">
        <v>104.19893011553776</v>
      </c>
      <c r="AC9" s="10">
        <v>104.19893011553775</v>
      </c>
      <c r="AD9" s="10">
        <v>103.87463797189409</v>
      </c>
      <c r="AE9" s="10">
        <v>104.19893011553773</v>
      </c>
    </row>
    <row r="10" spans="1:31" x14ac:dyDescent="0.25">
      <c r="A10" s="7">
        <v>40695</v>
      </c>
      <c r="B10" s="10">
        <f>'[6]TEUs - Forecast'!CJ79</f>
        <v>243750.35199999998</v>
      </c>
      <c r="C10" s="10">
        <f>'[6]TEUs - Forecast'!CK79</f>
        <v>36228.712</v>
      </c>
      <c r="D10" s="10">
        <f>'[6]TEUs - Forecast'!CL79</f>
        <v>27567.309000000001</v>
      </c>
      <c r="E10" s="10">
        <f>'[6]TEUs - Forecast'!CM79</f>
        <v>110988.44700000001</v>
      </c>
      <c r="F10" s="10">
        <f>'[6]TEUs - Forecast'!CN79</f>
        <v>12070.589</v>
      </c>
      <c r="G10" s="10">
        <f>'[6]TEUs - Forecast'!CO79</f>
        <v>1300.1830000000002</v>
      </c>
      <c r="H10" s="10">
        <f>'[6]TEUs - Forecast'!CP79</f>
        <v>8956.8240000000005</v>
      </c>
      <c r="I10" s="10">
        <f>'[6]TEUs - Forecast'!CQ79</f>
        <v>1408.941</v>
      </c>
      <c r="J10" s="10">
        <f>'[6]TEUs - Forecast'!CR79</f>
        <v>109744.399</v>
      </c>
      <c r="K10" s="10">
        <f>'[6]TEUs - Forecast'!CS79</f>
        <v>36256.954999999994</v>
      </c>
      <c r="L10" s="10">
        <f>'[6]TEUs - Forecast'!CT79</f>
        <v>9368.619999999999</v>
      </c>
      <c r="M10" s="10">
        <f>'[6]TEUs - Forecast'!CU79</f>
        <v>21469.67</v>
      </c>
      <c r="N10" s="12">
        <f t="shared" si="1"/>
        <v>619111.00100000005</v>
      </c>
      <c r="O10" s="11">
        <f t="shared" si="2"/>
        <v>5.8010990062631995E-2</v>
      </c>
      <c r="P10" s="6">
        <f t="shared" si="0"/>
        <v>619111.00100000005</v>
      </c>
      <c r="R10" s="9"/>
      <c r="T10" s="10">
        <v>93.818046010019387</v>
      </c>
      <c r="U10" s="10">
        <v>101.63043478260869</v>
      </c>
      <c r="V10" s="10">
        <v>102.7528054516622</v>
      </c>
      <c r="W10" s="10">
        <v>108.31735968912341</v>
      </c>
      <c r="X10" s="10">
        <v>105.81597010185885</v>
      </c>
      <c r="Y10" s="10">
        <v>105.81597010185884</v>
      </c>
      <c r="Z10" s="10">
        <v>114.22561718144584</v>
      </c>
      <c r="AA10" s="10">
        <v>105.81597010185887</v>
      </c>
      <c r="AB10" s="10">
        <v>105.81597010185887</v>
      </c>
      <c r="AC10" s="10">
        <v>105.81597010185885</v>
      </c>
      <c r="AD10" s="10">
        <v>105.36679058236173</v>
      </c>
      <c r="AE10" s="10">
        <v>105.81597010185882</v>
      </c>
    </row>
    <row r="11" spans="1:31" x14ac:dyDescent="0.25">
      <c r="A11" s="7">
        <v>41061</v>
      </c>
      <c r="B11" s="10">
        <f>'[6]TEUs - Forecast'!CJ80</f>
        <v>294477.48700000002</v>
      </c>
      <c r="C11" s="10">
        <f>'[6]TEUs - Forecast'!CK80</f>
        <v>35478.199000000001</v>
      </c>
      <c r="D11" s="10">
        <f>'[6]TEUs - Forecast'!CL80</f>
        <v>30091.865000000002</v>
      </c>
      <c r="E11" s="10">
        <f>'[6]TEUs - Forecast'!CM80</f>
        <v>95652.698999999993</v>
      </c>
      <c r="F11" s="10">
        <f>'[6]TEUs - Forecast'!CN80</f>
        <v>15192.814999999999</v>
      </c>
      <c r="G11" s="10">
        <f>'[6]TEUs - Forecast'!CO80</f>
        <v>1729.5000000000002</v>
      </c>
      <c r="H11" s="10">
        <f>'[6]TEUs - Forecast'!CP80</f>
        <v>10362.088999999998</v>
      </c>
      <c r="I11" s="10">
        <f>'[6]TEUs - Forecast'!CQ80</f>
        <v>1499.9610000000002</v>
      </c>
      <c r="J11" s="10">
        <f>'[6]TEUs - Forecast'!CR80</f>
        <v>117904.148</v>
      </c>
      <c r="K11" s="10">
        <f>'[6]TEUs - Forecast'!CS80</f>
        <v>23004.098999999998</v>
      </c>
      <c r="L11" s="10">
        <f>'[6]TEUs - Forecast'!CT80</f>
        <v>11003.329999999998</v>
      </c>
      <c r="M11" s="10">
        <f>'[6]TEUs - Forecast'!CU80</f>
        <v>21347.958999999995</v>
      </c>
      <c r="N11" s="12">
        <f t="shared" si="1"/>
        <v>657744.15100000007</v>
      </c>
      <c r="O11" s="11">
        <f t="shared" si="2"/>
        <v>6.2401007149927912E-2</v>
      </c>
      <c r="P11" s="6">
        <f t="shared" si="0"/>
        <v>657744.15100000007</v>
      </c>
      <c r="R11" s="9"/>
      <c r="T11" s="10">
        <v>101.02251186596101</v>
      </c>
      <c r="U11" s="10">
        <v>100.13586956521739</v>
      </c>
      <c r="V11" s="10">
        <v>110.84073655035971</v>
      </c>
      <c r="W11" s="10">
        <v>111.45698143844464</v>
      </c>
      <c r="X11" s="10">
        <v>107.43301008817997</v>
      </c>
      <c r="Y11" s="10">
        <v>107.43301008817996</v>
      </c>
      <c r="Z11" s="10">
        <v>123.31451345068086</v>
      </c>
      <c r="AA11" s="10">
        <v>107.43301008817998</v>
      </c>
      <c r="AB11" s="10">
        <v>107.43301008817998</v>
      </c>
      <c r="AC11" s="10">
        <v>107.43301008817997</v>
      </c>
      <c r="AD11" s="10">
        <v>106.85894319282937</v>
      </c>
      <c r="AE11" s="10">
        <v>107.43301008817997</v>
      </c>
    </row>
    <row r="12" spans="1:31" x14ac:dyDescent="0.25">
      <c r="A12" s="7">
        <v>41426</v>
      </c>
      <c r="B12" s="10">
        <f>'[6]TEUs - Forecast'!CJ81</f>
        <v>296506.39099999995</v>
      </c>
      <c r="C12" s="10">
        <f>'[6]TEUs - Forecast'!CK81</f>
        <v>31924.225999999999</v>
      </c>
      <c r="D12" s="10">
        <f>'[6]TEUs - Forecast'!CL81</f>
        <v>26843.490000000005</v>
      </c>
      <c r="E12" s="10">
        <f>'[6]TEUs - Forecast'!CM81</f>
        <v>87463.823000000004</v>
      </c>
      <c r="F12" s="10">
        <f>'[6]TEUs - Forecast'!CN81</f>
        <v>14356.853000000001</v>
      </c>
      <c r="G12" s="10">
        <f>'[6]TEUs - Forecast'!CO81</f>
        <v>2000.7169999999999</v>
      </c>
      <c r="H12" s="10">
        <f>'[6]TEUs - Forecast'!CP81</f>
        <v>10610.252</v>
      </c>
      <c r="I12" s="10">
        <f>'[6]TEUs - Forecast'!CQ81</f>
        <v>1628.3610000000001</v>
      </c>
      <c r="J12" s="10">
        <f>'[6]TEUs - Forecast'!CR81</f>
        <v>123239.232</v>
      </c>
      <c r="K12" s="10">
        <f>'[6]TEUs - Forecast'!CS81</f>
        <v>29257.601999999999</v>
      </c>
      <c r="L12" s="10">
        <f>'[6]TEUs - Forecast'!CT81</f>
        <v>10793.754000000001</v>
      </c>
      <c r="M12" s="10">
        <f>'[6]TEUs - Forecast'!CU81</f>
        <v>21581.511999999999</v>
      </c>
      <c r="N12" s="12">
        <f t="shared" si="1"/>
        <v>656206.21299999976</v>
      </c>
      <c r="O12" s="11">
        <f t="shared" si="2"/>
        <v>-2.338200951938707E-3</v>
      </c>
      <c r="P12" s="6">
        <f t="shared" si="0"/>
        <v>656206.21299999976</v>
      </c>
      <c r="R12" s="9"/>
      <c r="T12" s="10">
        <v>105.86753838266253</v>
      </c>
      <c r="U12" s="10">
        <v>97.418478260869563</v>
      </c>
      <c r="V12" s="10">
        <v>115.41536924195047</v>
      </c>
      <c r="W12" s="10">
        <v>107.76656119874555</v>
      </c>
      <c r="X12" s="10">
        <v>104.27220987322603</v>
      </c>
      <c r="Y12" s="10">
        <v>104.27220987322599</v>
      </c>
      <c r="Z12" s="10">
        <v>120.54688364884316</v>
      </c>
      <c r="AA12" s="10">
        <v>104.27220987322603</v>
      </c>
      <c r="AB12" s="10">
        <v>104.27220987322602</v>
      </c>
      <c r="AC12" s="10">
        <v>104.27220987322602</v>
      </c>
      <c r="AD12" s="10">
        <v>103.94225818082768</v>
      </c>
      <c r="AE12" s="10">
        <v>104.27220987322602</v>
      </c>
    </row>
    <row r="13" spans="1:31" x14ac:dyDescent="0.25">
      <c r="A13" s="7">
        <v>41791</v>
      </c>
      <c r="B13" s="10">
        <f>'[6]TEUs - Forecast'!CJ82</f>
        <v>313910.00400000002</v>
      </c>
      <c r="C13" s="10">
        <f>'[6]TEUs - Forecast'!CK82</f>
        <v>29596.404000000002</v>
      </c>
      <c r="D13" s="10">
        <f>'[6]TEUs - Forecast'!CL82</f>
        <v>24963.367999999999</v>
      </c>
      <c r="E13" s="10">
        <f>'[6]TEUs - Forecast'!CM82</f>
        <v>100153.909</v>
      </c>
      <c r="F13" s="10">
        <f>'[6]TEUs - Forecast'!CN82</f>
        <v>12688.800999999999</v>
      </c>
      <c r="G13" s="10">
        <f>'[6]TEUs - Forecast'!CO82</f>
        <v>1956.3149999999998</v>
      </c>
      <c r="H13" s="10">
        <f>'[6]TEUs - Forecast'!CP82</f>
        <v>10822.565999999999</v>
      </c>
      <c r="I13" s="10">
        <f>'[6]TEUs - Forecast'!CQ82</f>
        <v>2231.6830000000004</v>
      </c>
      <c r="J13" s="10">
        <f>'[6]TEUs - Forecast'!CR82</f>
        <v>124575.587</v>
      </c>
      <c r="K13" s="10">
        <f>'[6]TEUs - Forecast'!CS82</f>
        <v>38726.033999999992</v>
      </c>
      <c r="L13" s="10">
        <f>'[6]TEUs - Forecast'!CT82</f>
        <v>10826.655000000001</v>
      </c>
      <c r="M13" s="10">
        <f>'[6]TEUs - Forecast'!CU82</f>
        <v>22768.943000000003</v>
      </c>
      <c r="N13" s="12">
        <f t="shared" si="1"/>
        <v>693220.26899999997</v>
      </c>
      <c r="O13" s="11">
        <f t="shared" si="2"/>
        <v>5.6406134636826755E-2</v>
      </c>
      <c r="P13" s="6">
        <f t="shared" si="0"/>
        <v>693220.26899999997</v>
      </c>
      <c r="R13" s="9"/>
      <c r="T13" s="10">
        <v>107.77978821381502</v>
      </c>
      <c r="U13" s="10">
        <v>97.378124999999983</v>
      </c>
      <c r="V13" s="10">
        <v>121.20934138317102</v>
      </c>
      <c r="W13" s="10">
        <v>107.99554565754454</v>
      </c>
      <c r="X13" s="10">
        <v>102.93851828329954</v>
      </c>
      <c r="Y13" s="10">
        <v>102.93851828329952</v>
      </c>
      <c r="Z13" s="10">
        <v>118.22207461529949</v>
      </c>
      <c r="AA13" s="10">
        <v>102.93851828329956</v>
      </c>
      <c r="AB13" s="10">
        <v>102.93851828329954</v>
      </c>
      <c r="AC13" s="10">
        <v>102.93851828329954</v>
      </c>
      <c r="AD13" s="10">
        <v>102.71157037823654</v>
      </c>
      <c r="AE13" s="10">
        <v>102.93851828329956</v>
      </c>
    </row>
    <row r="14" spans="1:31" x14ac:dyDescent="0.25">
      <c r="A14" s="7">
        <v>42156</v>
      </c>
      <c r="B14" s="10">
        <f>'[6]TEUs - Forecast'!CJ83</f>
        <v>298679.17400000006</v>
      </c>
      <c r="C14" s="10">
        <f>'[6]TEUs - Forecast'!CK83</f>
        <v>29614.819000000003</v>
      </c>
      <c r="D14" s="10">
        <f>'[6]TEUs - Forecast'!CL83</f>
        <v>18762.303</v>
      </c>
      <c r="E14" s="10">
        <f>'[6]TEUs - Forecast'!CM83</f>
        <v>113898.132</v>
      </c>
      <c r="F14" s="10">
        <f>'[6]TEUs - Forecast'!CN83</f>
        <v>11030.648999999999</v>
      </c>
      <c r="G14" s="10">
        <f>'[6]TEUs - Forecast'!CO83</f>
        <v>3377.25</v>
      </c>
      <c r="H14" s="10">
        <f>'[6]TEUs - Forecast'!CP83</f>
        <v>10090.005999999999</v>
      </c>
      <c r="I14" s="10">
        <f>'[6]TEUs - Forecast'!CQ83</f>
        <v>2986.471</v>
      </c>
      <c r="J14" s="10">
        <f>'[6]TEUs - Forecast'!CR83</f>
        <v>97330.262999999977</v>
      </c>
      <c r="K14" s="10">
        <f>'[6]TEUs - Forecast'!CS83</f>
        <v>44699.524000000005</v>
      </c>
      <c r="L14" s="10">
        <f>'[6]TEUs - Forecast'!CT83</f>
        <v>11287.529</v>
      </c>
      <c r="M14" s="10">
        <f>'[6]TEUs - Forecast'!CU83</f>
        <v>23857.972000000005</v>
      </c>
      <c r="N14" s="12">
        <f t="shared" si="1"/>
        <v>665614.09199999995</v>
      </c>
      <c r="O14" s="11">
        <f t="shared" si="2"/>
        <v>-3.9823095536175135E-2</v>
      </c>
      <c r="P14" s="6">
        <f t="shared" si="0"/>
        <v>665614.09199999995</v>
      </c>
      <c r="R14" s="9"/>
      <c r="T14" s="10">
        <v>101.08213755933123</v>
      </c>
      <c r="U14" s="10">
        <v>101.20869565217389</v>
      </c>
      <c r="V14" s="10">
        <v>129.79806915910453</v>
      </c>
      <c r="W14" s="10">
        <v>104.23773420666804</v>
      </c>
      <c r="X14" s="10">
        <v>104.76318424973741</v>
      </c>
      <c r="Y14" s="10">
        <v>104.76318424973738</v>
      </c>
      <c r="Z14" s="10">
        <v>118.69810694121558</v>
      </c>
      <c r="AA14" s="10">
        <v>104.76318424973742</v>
      </c>
      <c r="AB14" s="10">
        <v>104.76318424973741</v>
      </c>
      <c r="AC14" s="10">
        <v>104.76318424973741</v>
      </c>
      <c r="AD14" s="10">
        <v>104.39531358068265</v>
      </c>
      <c r="AE14" s="10">
        <v>104.76318424973742</v>
      </c>
    </row>
    <row r="15" spans="1:31" x14ac:dyDescent="0.25">
      <c r="A15" s="7">
        <v>42522</v>
      </c>
      <c r="B15" s="10">
        <f>'[6]TEUs - Forecast'!CJ84</f>
        <v>287493.658</v>
      </c>
      <c r="C15" s="10">
        <f>'[6]TEUs - Forecast'!CK84</f>
        <v>30425.135000000002</v>
      </c>
      <c r="D15" s="10">
        <f>'[6]TEUs - Forecast'!CL84</f>
        <v>21321.46</v>
      </c>
      <c r="E15" s="10">
        <f>'[6]TEUs - Forecast'!CM84</f>
        <v>101309.193</v>
      </c>
      <c r="F15" s="10">
        <f>'[6]TEUs - Forecast'!CN84</f>
        <v>12460.67</v>
      </c>
      <c r="G15" s="10">
        <f>'[6]TEUs - Forecast'!CO84</f>
        <v>2362.9289999999996</v>
      </c>
      <c r="H15" s="10">
        <f>'[6]TEUs - Forecast'!CP84</f>
        <v>11299.609</v>
      </c>
      <c r="I15" s="10">
        <f>'[6]TEUs - Forecast'!CQ84</f>
        <v>3775.924</v>
      </c>
      <c r="J15" s="10">
        <f>'[6]TEUs - Forecast'!CR84</f>
        <v>92998.146999999997</v>
      </c>
      <c r="K15" s="10">
        <f>'[6]TEUs - Forecast'!CS84</f>
        <v>55915.743000000002</v>
      </c>
      <c r="L15" s="10">
        <f>'[6]TEUs - Forecast'!CT84</f>
        <v>11149.029999999999</v>
      </c>
      <c r="M15" s="10">
        <f>'[6]TEUs - Forecast'!CU84</f>
        <v>27181.016999999993</v>
      </c>
      <c r="N15" s="12">
        <f t="shared" si="1"/>
        <v>657692.51500000001</v>
      </c>
      <c r="O15" s="11">
        <f t="shared" si="2"/>
        <v>-1.1901155782621187E-2</v>
      </c>
      <c r="P15" s="6">
        <f t="shared" si="0"/>
        <v>657692.51500000001</v>
      </c>
      <c r="R15" s="9"/>
      <c r="T15" s="10">
        <v>97.632299597584534</v>
      </c>
      <c r="U15" s="10">
        <v>98.788315217391272</v>
      </c>
      <c r="V15" s="10">
        <v>140.07641786544724</v>
      </c>
      <c r="W15" s="10">
        <v>110.58608692171583</v>
      </c>
      <c r="X15" s="10">
        <v>108.03878941840297</v>
      </c>
      <c r="Y15" s="10">
        <v>108.03878941840294</v>
      </c>
      <c r="Z15" s="10">
        <v>116.12974648511019</v>
      </c>
      <c r="AA15" s="10">
        <v>108.03878941840298</v>
      </c>
      <c r="AB15" s="10">
        <v>108.03878941840297</v>
      </c>
      <c r="AC15" s="10">
        <v>108.03878941840297</v>
      </c>
      <c r="AD15" s="10">
        <v>107.41793692001362</v>
      </c>
      <c r="AE15" s="10">
        <v>108.03878941840298</v>
      </c>
    </row>
    <row r="16" spans="1:31" x14ac:dyDescent="0.25">
      <c r="A16" s="7">
        <v>42887</v>
      </c>
      <c r="B16" s="10">
        <f>'[6]TEUs - Forecast'!CJ85</f>
        <v>325679.09300000005</v>
      </c>
      <c r="C16" s="10">
        <f>'[6]TEUs - Forecast'!CK85</f>
        <v>29669.116999999998</v>
      </c>
      <c r="D16" s="10">
        <f>'[6]TEUs - Forecast'!CL85</f>
        <v>16785.851999999999</v>
      </c>
      <c r="E16" s="10">
        <f>'[6]TEUs - Forecast'!CM85</f>
        <v>113580.93299999999</v>
      </c>
      <c r="F16" s="10">
        <f>'[6]TEUs - Forecast'!CN85</f>
        <v>13367.331000000002</v>
      </c>
      <c r="G16" s="10">
        <f>'[6]TEUs - Forecast'!CO85</f>
        <v>1848.2560000000001</v>
      </c>
      <c r="H16" s="10">
        <f>'[6]TEUs - Forecast'!CP85</f>
        <v>10627.037999999999</v>
      </c>
      <c r="I16" s="10">
        <f>'[6]TEUs - Forecast'!CQ85</f>
        <v>3836.7420000000006</v>
      </c>
      <c r="J16" s="10">
        <f>'[6]TEUs - Forecast'!CR85</f>
        <v>86471.351999999999</v>
      </c>
      <c r="K16" s="10">
        <f>'[6]TEUs - Forecast'!CS85</f>
        <v>68686.986999999994</v>
      </c>
      <c r="L16" s="10">
        <f>'[6]TEUs - Forecast'!CT85</f>
        <v>10373.823</v>
      </c>
      <c r="M16" s="10">
        <f>'[6]TEUs - Forecast'!CU85</f>
        <v>27475.627999999997</v>
      </c>
      <c r="N16" s="12">
        <f t="shared" si="1"/>
        <v>708402.15200000012</v>
      </c>
      <c r="O16" s="11">
        <f t="shared" si="2"/>
        <v>7.7102347743763122E-2</v>
      </c>
      <c r="P16" s="14">
        <v>708538</v>
      </c>
      <c r="R16" s="9"/>
      <c r="T16" s="10">
        <v>126.41672754653435</v>
      </c>
      <c r="U16" s="10">
        <v>106.80760869565215</v>
      </c>
      <c r="V16" s="10">
        <v>150.21656230290128</v>
      </c>
      <c r="W16" s="10">
        <v>105.83160762158381</v>
      </c>
      <c r="X16" s="10">
        <v>107.74078507047068</v>
      </c>
      <c r="Y16" s="10">
        <v>107.74078507047065</v>
      </c>
      <c r="Z16" s="10">
        <v>109.97453780582313</v>
      </c>
      <c r="AA16" s="10">
        <v>107.74078507047069</v>
      </c>
      <c r="AB16" s="10">
        <v>107.74078507047069</v>
      </c>
      <c r="AC16" s="10">
        <v>107.74078507047068</v>
      </c>
      <c r="AD16" s="10">
        <v>107.1429480703504</v>
      </c>
      <c r="AE16" s="10">
        <v>107.74078507047068</v>
      </c>
    </row>
    <row r="17" spans="1:31" s="13" customFormat="1" ht="15.75" thickBot="1" x14ac:dyDescent="0.3">
      <c r="A17" s="7">
        <v>43252</v>
      </c>
      <c r="B17" s="15">
        <f>'[6]TEUs - Forecast'!CJ86</f>
        <v>341725.87600000011</v>
      </c>
      <c r="C17" s="15">
        <f>'[6]TEUs - Forecast'!CK86</f>
        <v>33074.240000000005</v>
      </c>
      <c r="D17" s="15">
        <f>'[6]TEUs - Forecast'!CL86</f>
        <v>21541.794999999998</v>
      </c>
      <c r="E17" s="15">
        <f>'[6]TEUs - Forecast'!CM86</f>
        <v>116163.36900000001</v>
      </c>
      <c r="F17" s="15">
        <f>'[6]TEUs - Forecast'!CN86</f>
        <v>14710.642</v>
      </c>
      <c r="G17" s="15">
        <f>'[6]TEUs - Forecast'!CO86</f>
        <v>1766.6730000000002</v>
      </c>
      <c r="H17" s="15">
        <f>'[6]TEUs - Forecast'!CP86</f>
        <v>11550.025000000001</v>
      </c>
      <c r="I17" s="15">
        <f>'[6]TEUs - Forecast'!CQ86</f>
        <v>4312.679000000001</v>
      </c>
      <c r="J17" s="15">
        <f>'[6]TEUs - Forecast'!CR86</f>
        <v>93860.783999999985</v>
      </c>
      <c r="K17" s="15">
        <f>'[6]TEUs - Forecast'!CS86</f>
        <v>81627.934999999998</v>
      </c>
      <c r="L17" s="15">
        <f>'[6]TEUs - Forecast'!CT86</f>
        <v>9969.1759999999977</v>
      </c>
      <c r="M17" s="15">
        <f>'[6]TEUs - Forecast'!CU86</f>
        <v>29472.785000000003</v>
      </c>
      <c r="N17" s="17">
        <f t="shared" si="1"/>
        <v>759775.97900000017</v>
      </c>
      <c r="O17" s="16">
        <f t="shared" si="2"/>
        <v>7.2520709959672747E-2</v>
      </c>
      <c r="P17" s="52">
        <v>759946</v>
      </c>
      <c r="T17" s="15">
        <v>111.76349306971781</v>
      </c>
      <c r="U17" s="15">
        <v>116.84782608695649</v>
      </c>
      <c r="V17" s="15">
        <v>157.8964837677328</v>
      </c>
      <c r="W17" s="15">
        <v>104.39333704760419</v>
      </c>
      <c r="X17" s="15">
        <v>109.86310657319424</v>
      </c>
      <c r="Y17" s="15">
        <v>109.86310657319422</v>
      </c>
      <c r="Z17" s="15">
        <v>119.14092770950961</v>
      </c>
      <c r="AA17" s="15">
        <v>109.86310657319426</v>
      </c>
      <c r="AB17" s="15">
        <v>109.86310657319426</v>
      </c>
      <c r="AC17" s="15">
        <v>109.86310657319424</v>
      </c>
      <c r="AD17" s="15">
        <v>109.10135825026521</v>
      </c>
      <c r="AE17" s="15">
        <v>109.86310657319426</v>
      </c>
    </row>
    <row r="18" spans="1:31" x14ac:dyDescent="0.25">
      <c r="A18" s="7">
        <v>43617</v>
      </c>
      <c r="B18" s="12">
        <f t="shared" ref="B18:M19" si="3">T18/T17*B17</f>
        <v>292370.92244459875</v>
      </c>
      <c r="C18" s="12">
        <f t="shared" si="3"/>
        <v>33100.160250783701</v>
      </c>
      <c r="D18" s="12">
        <f t="shared" si="3"/>
        <v>23290.61896951314</v>
      </c>
      <c r="E18" s="12">
        <f t="shared" si="3"/>
        <v>123551.17926490166</v>
      </c>
      <c r="F18" s="12">
        <f t="shared" si="3"/>
        <v>15447.498224734234</v>
      </c>
      <c r="G18" s="12">
        <f t="shared" si="3"/>
        <v>1855.1656706203516</v>
      </c>
      <c r="H18" s="12">
        <f t="shared" si="3"/>
        <v>12589.527250000003</v>
      </c>
      <c r="I18" s="12">
        <f t="shared" si="3"/>
        <v>4528.7011400555193</v>
      </c>
      <c r="J18" s="12">
        <f t="shared" si="3"/>
        <v>78832.211570667539</v>
      </c>
      <c r="K18" s="12">
        <f t="shared" si="3"/>
        <v>74617.511769870311</v>
      </c>
      <c r="L18" s="12">
        <f t="shared" si="3"/>
        <v>10433.183066983051</v>
      </c>
      <c r="M18" s="12">
        <f t="shared" si="3"/>
        <v>30949.077135142961</v>
      </c>
      <c r="N18" s="12">
        <f t="shared" si="1"/>
        <v>701565.75675787113</v>
      </c>
      <c r="O18" s="11">
        <f t="shared" si="2"/>
        <v>-7.6614981061580822E-2</v>
      </c>
      <c r="P18" s="69">
        <f>(1+O18)*P17</f>
        <v>701722.75160217588</v>
      </c>
      <c r="T18" s="10">
        <v>95.621660106371081</v>
      </c>
      <c r="U18" s="10">
        <v>116.93939961837259</v>
      </c>
      <c r="V18" s="10">
        <v>170.7149678130435</v>
      </c>
      <c r="W18" s="10">
        <v>111.03259151884485</v>
      </c>
      <c r="X18" s="10">
        <v>115.36615082830552</v>
      </c>
      <c r="Y18" s="10">
        <v>115.36615082830552</v>
      </c>
      <c r="Z18" s="10">
        <v>129.86361120336548</v>
      </c>
      <c r="AA18" s="10">
        <v>115.36615082830552</v>
      </c>
      <c r="AB18" s="10">
        <v>92.272313229227308</v>
      </c>
      <c r="AC18" s="10">
        <v>100.42777203416745</v>
      </c>
      <c r="AD18" s="10">
        <v>114.17939090267026</v>
      </c>
      <c r="AE18" s="10">
        <v>115.36615082830552</v>
      </c>
    </row>
    <row r="19" spans="1:31" x14ac:dyDescent="0.25">
      <c r="A19" s="7">
        <v>43983</v>
      </c>
      <c r="B19" s="12">
        <f t="shared" si="3"/>
        <v>335799.33793353342</v>
      </c>
      <c r="C19" s="12">
        <f t="shared" si="3"/>
        <v>33359.362758620693</v>
      </c>
      <c r="D19" s="12">
        <f t="shared" si="3"/>
        <v>24347.084612616058</v>
      </c>
      <c r="E19" s="12">
        <f t="shared" si="3"/>
        <v>131335.62508669414</v>
      </c>
      <c r="F19" s="12">
        <f t="shared" si="3"/>
        <v>16279.067814858727</v>
      </c>
      <c r="G19" s="12">
        <f t="shared" si="3"/>
        <v>1955.0329328713131</v>
      </c>
      <c r="H19" s="12">
        <f t="shared" si="3"/>
        <v>13445.615103000004</v>
      </c>
      <c r="I19" s="12">
        <f t="shared" si="3"/>
        <v>4772.490140451866</v>
      </c>
      <c r="J19" s="12">
        <f t="shared" si="3"/>
        <v>83075.906498527314</v>
      </c>
      <c r="K19" s="12">
        <f t="shared" si="3"/>
        <v>46271.275754729271</v>
      </c>
      <c r="L19" s="12">
        <f t="shared" si="3"/>
        <v>10956.832258716669</v>
      </c>
      <c r="M19" s="12">
        <f t="shared" si="3"/>
        <v>32615.12758639297</v>
      </c>
      <c r="N19" s="12">
        <f t="shared" si="1"/>
        <v>734212.75848101242</v>
      </c>
      <c r="O19" s="11">
        <f t="shared" si="2"/>
        <v>4.6534485767965705E-2</v>
      </c>
      <c r="P19" s="69">
        <f>(1+O19)*P18</f>
        <v>734377.05899966508</v>
      </c>
      <c r="T19" s="10">
        <v>109.8251833231098</v>
      </c>
      <c r="U19" s="10">
        <v>117.8551349325337</v>
      </c>
      <c r="V19" s="10">
        <v>178.45862196384047</v>
      </c>
      <c r="W19" s="10">
        <v>118.02829320517593</v>
      </c>
      <c r="X19" s="10">
        <v>121.57654045663544</v>
      </c>
      <c r="Y19" s="10">
        <v>121.57654045663544</v>
      </c>
      <c r="Z19" s="10">
        <v>138.69433676519435</v>
      </c>
      <c r="AA19" s="10">
        <v>121.57654045663544</v>
      </c>
      <c r="AB19" s="10">
        <v>97.239515592714739</v>
      </c>
      <c r="AC19" s="10">
        <v>62.276549070112829</v>
      </c>
      <c r="AD19" s="10">
        <v>119.91013916760122</v>
      </c>
      <c r="AE19" s="10">
        <v>121.57654045663544</v>
      </c>
    </row>
    <row r="21" spans="1:31" x14ac:dyDescent="0.25">
      <c r="P21"/>
    </row>
    <row r="22" spans="1:31" x14ac:dyDescent="0.25">
      <c r="P22"/>
    </row>
    <row r="23" spans="1:31" x14ac:dyDescent="0.25">
      <c r="P23"/>
    </row>
    <row r="24" spans="1:31" x14ac:dyDescent="0.25">
      <c r="P24"/>
    </row>
    <row r="25" spans="1:31" x14ac:dyDescent="0.25">
      <c r="P25"/>
    </row>
    <row r="26" spans="1:31" x14ac:dyDescent="0.25">
      <c r="P26"/>
    </row>
    <row r="27" spans="1:31" x14ac:dyDescent="0.25">
      <c r="P27"/>
    </row>
    <row r="28" spans="1:31" x14ac:dyDescent="0.25">
      <c r="P28"/>
    </row>
  </sheetData>
  <mergeCells count="2">
    <mergeCell ref="B1:P1"/>
    <mergeCell ref="T1:A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"/>
  <sheetViews>
    <sheetView zoomScale="55" zoomScaleNormal="5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ColWidth="9.140625" defaultRowHeight="15" x14ac:dyDescent="0.25"/>
  <cols>
    <col min="1" max="1" width="12.5703125" customWidth="1"/>
    <col min="2" max="2" width="14.5703125" customWidth="1"/>
    <col min="3" max="3" width="14.5703125" style="21" customWidth="1"/>
    <col min="4" max="5" width="14.5703125" customWidth="1"/>
    <col min="6" max="6" width="14.5703125" style="33" customWidth="1"/>
    <col min="7" max="7" width="6.140625" customWidth="1"/>
    <col min="8" max="8" width="14.5703125" style="32" customWidth="1"/>
    <col min="9" max="9" width="8.42578125" style="31" bestFit="1" customWidth="1"/>
    <col min="10" max="12" width="9.140625" style="31"/>
    <col min="13" max="15" width="14.5703125" customWidth="1"/>
    <col min="16" max="16" width="6.28515625" customWidth="1"/>
    <col min="17" max="19" width="14.5703125" style="21" customWidth="1"/>
    <col min="20" max="20" width="6.28515625" style="21" customWidth="1"/>
    <col min="21" max="23" width="14.5703125" customWidth="1"/>
    <col min="24" max="24" width="6.28515625" customWidth="1"/>
    <col min="25" max="28" width="14.5703125" style="21" customWidth="1"/>
    <col min="29" max="29" width="14.5703125" customWidth="1"/>
    <col min="30" max="31" width="14.5703125" style="31" customWidth="1"/>
    <col min="32" max="16384" width="9.140625" style="31"/>
  </cols>
  <sheetData>
    <row r="1" spans="1:31" x14ac:dyDescent="0.25">
      <c r="B1" s="102" t="s">
        <v>98</v>
      </c>
      <c r="C1" s="102"/>
      <c r="D1" s="102"/>
      <c r="E1" s="102"/>
      <c r="F1" s="102"/>
      <c r="G1" s="102"/>
      <c r="H1" s="102"/>
      <c r="I1" s="102"/>
      <c r="L1" s="54"/>
      <c r="M1" s="102" t="s">
        <v>99</v>
      </c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</row>
    <row r="2" spans="1:31" s="5" customFormat="1" ht="60" x14ac:dyDescent="0.25">
      <c r="A2" s="73"/>
      <c r="B2" s="74" t="s">
        <v>54</v>
      </c>
      <c r="C2" s="74" t="s">
        <v>55</v>
      </c>
      <c r="D2" s="74" t="s">
        <v>56</v>
      </c>
      <c r="E2" s="74" t="s">
        <v>62</v>
      </c>
      <c r="F2" s="75" t="s">
        <v>97</v>
      </c>
      <c r="G2" s="27"/>
      <c r="H2" s="37" t="s">
        <v>96</v>
      </c>
      <c r="M2" s="73" t="s">
        <v>54</v>
      </c>
      <c r="N2" s="74" t="s">
        <v>57</v>
      </c>
      <c r="O2" s="74" t="s">
        <v>59</v>
      </c>
      <c r="P2" s="74"/>
      <c r="Q2" s="73" t="s">
        <v>55</v>
      </c>
      <c r="R2" s="74" t="s">
        <v>58</v>
      </c>
      <c r="S2" s="74" t="s">
        <v>59</v>
      </c>
      <c r="T2" s="74"/>
      <c r="U2" s="73" t="s">
        <v>56</v>
      </c>
      <c r="V2" s="74" t="s">
        <v>60</v>
      </c>
      <c r="W2" s="74" t="s">
        <v>59</v>
      </c>
      <c r="X2" s="74"/>
      <c r="Y2" s="73" t="s">
        <v>62</v>
      </c>
      <c r="Z2" s="74" t="s">
        <v>61</v>
      </c>
      <c r="AA2" s="74" t="s">
        <v>59</v>
      </c>
      <c r="AB2" s="38"/>
      <c r="AC2" s="38"/>
      <c r="AD2" s="38"/>
      <c r="AE2" s="38"/>
    </row>
    <row r="3" spans="1:31" x14ac:dyDescent="0.25">
      <c r="A3" s="76">
        <v>37773</v>
      </c>
      <c r="B3" s="77">
        <f>'[7]Full_in (Linked)'!B3</f>
        <v>42128</v>
      </c>
      <c r="C3" s="77">
        <f>'[7]Full_in (Linked)'!C3</f>
        <v>174247.85692652466</v>
      </c>
      <c r="D3" s="77">
        <f>'[7]Full_in (Linked)'!D3</f>
        <v>77841</v>
      </c>
      <c r="E3" s="77">
        <f>SUM('[7]Full_in (Linked)'!E3:G3)</f>
        <v>285927.06999605289</v>
      </c>
      <c r="F3" s="71">
        <f t="shared" ref="F3:F20" si="0">SUM(B3:E3)</f>
        <v>580143.92692257755</v>
      </c>
      <c r="H3" s="36">
        <v>577181</v>
      </c>
      <c r="K3" s="53"/>
      <c r="L3" s="53"/>
      <c r="M3" s="78">
        <f t="shared" ref="M3:M18" si="1">LN(B3)</f>
        <v>10.64846788173609</v>
      </c>
      <c r="N3" s="79">
        <f>'[7]Full_in (Linked)'!P3</f>
        <v>11.411120841848422</v>
      </c>
      <c r="O3" s="86">
        <f>M3-N3</f>
        <v>-0.76265296011233197</v>
      </c>
      <c r="P3" s="80"/>
      <c r="Q3" s="78">
        <f t="shared" ref="Q3:Q18" si="2">LN(C3)</f>
        <v>12.068234029703666</v>
      </c>
      <c r="R3" s="79">
        <f>'[7]Full_in (Linked)'!T3</f>
        <v>12.003251806832559</v>
      </c>
      <c r="S3" s="86">
        <f>Q3-R3</f>
        <v>6.4982222871106998E-2</v>
      </c>
      <c r="T3" s="40"/>
      <c r="U3" s="78">
        <f t="shared" ref="U3:U18" si="3">LN(D3)</f>
        <v>11.262423563642731</v>
      </c>
      <c r="V3" s="79">
        <f>'[7]Full_in (Linked)'!X3</f>
        <v>9.3153308191671194</v>
      </c>
      <c r="W3" s="86">
        <f>U3-V3</f>
        <v>1.9470927444756114</v>
      </c>
      <c r="X3" s="80"/>
      <c r="Y3" s="78">
        <f>LN(E3)</f>
        <v>12.563492057270157</v>
      </c>
      <c r="Z3" s="79">
        <f>'[7]Full_in (Linked)'!AB3</f>
        <v>12.072776195950132</v>
      </c>
      <c r="AA3" s="86">
        <f>Y3-Z3</f>
        <v>0.49071586132002487</v>
      </c>
      <c r="AB3" s="22"/>
      <c r="AC3" s="23"/>
      <c r="AD3" s="25"/>
      <c r="AE3" s="25"/>
    </row>
    <row r="4" spans="1:31" x14ac:dyDescent="0.25">
      <c r="A4" s="76">
        <v>38139</v>
      </c>
      <c r="B4" s="77">
        <f>'[7]Full_in (Linked)'!B4</f>
        <v>47317</v>
      </c>
      <c r="C4" s="77">
        <f>'[7]Full_in (Linked)'!C4</f>
        <v>203788.34934251205</v>
      </c>
      <c r="D4" s="77">
        <f>'[7]Full_in (Linked)'!D4</f>
        <v>88563</v>
      </c>
      <c r="E4" s="77">
        <f>SUM('[7]Full_in (Linked)'!E4:G4)</f>
        <v>312139.56487702846</v>
      </c>
      <c r="F4" s="71">
        <f t="shared" si="0"/>
        <v>651807.91421954054</v>
      </c>
      <c r="H4" s="36">
        <v>640537</v>
      </c>
      <c r="I4" s="8">
        <f t="shared" ref="I4:I20" si="4">H4/H3-1</f>
        <v>0.10976799305590457</v>
      </c>
      <c r="K4" s="53"/>
      <c r="L4" s="53"/>
      <c r="M4" s="78">
        <f t="shared" si="1"/>
        <v>10.764624917942255</v>
      </c>
      <c r="N4" s="79">
        <f>'[7]Full_in (Linked)'!P4</f>
        <v>11.448433876064657</v>
      </c>
      <c r="O4" s="86">
        <f t="shared" ref="O4:O18" si="5">M4-N4</f>
        <v>-0.68380895812240183</v>
      </c>
      <c r="P4" s="80"/>
      <c r="Q4" s="78">
        <f t="shared" si="2"/>
        <v>12.224837231024354</v>
      </c>
      <c r="R4" s="79">
        <f>'[7]Full_in (Linked)'!T4</f>
        <v>12.080026879845965</v>
      </c>
      <c r="S4" s="86">
        <f t="shared" ref="S4:S18" si="6">Q4-R4</f>
        <v>0.14481035117838914</v>
      </c>
      <c r="T4" s="40"/>
      <c r="U4" s="78">
        <f t="shared" si="3"/>
        <v>11.391469442147516</v>
      </c>
      <c r="V4" s="79">
        <f>'[7]Full_in (Linked)'!X4</f>
        <v>9.3744130937133399</v>
      </c>
      <c r="W4" s="86">
        <f t="shared" ref="W4:W18" si="7">U4-V4</f>
        <v>2.0170563484341759</v>
      </c>
      <c r="X4" s="80"/>
      <c r="Y4" s="78">
        <f t="shared" ref="Y4:Y18" si="8">LN(E4)</f>
        <v>12.651205690096177</v>
      </c>
      <c r="Z4" s="79">
        <f>'[7]Full_in (Linked)'!AB4</f>
        <v>12.083072256509391</v>
      </c>
      <c r="AA4" s="86">
        <f t="shared" ref="AA4:AA18" si="9">Y4-Z4</f>
        <v>0.56813343358678559</v>
      </c>
      <c r="AB4" s="22"/>
      <c r="AC4" s="23"/>
      <c r="AD4" s="25"/>
      <c r="AE4" s="25"/>
    </row>
    <row r="5" spans="1:31" x14ac:dyDescent="0.25">
      <c r="A5" s="76">
        <v>38504</v>
      </c>
      <c r="B5" s="77">
        <f>'[7]Full_in (Linked)'!B5</f>
        <v>53581</v>
      </c>
      <c r="C5" s="77">
        <f>'[7]Full_in (Linked)'!C5</f>
        <v>229490.5251123973</v>
      </c>
      <c r="D5" s="77">
        <f>'[7]Full_in (Linked)'!D5</f>
        <v>104063</v>
      </c>
      <c r="E5" s="77">
        <f>SUM('[7]Full_in (Linked)'!E5:G5)</f>
        <v>342232.39532480249</v>
      </c>
      <c r="F5" s="71">
        <f t="shared" si="0"/>
        <v>729366.92043719976</v>
      </c>
      <c r="H5" s="36">
        <v>707329</v>
      </c>
      <c r="I5" s="8">
        <f t="shared" si="4"/>
        <v>0.10427500675214696</v>
      </c>
      <c r="K5" s="53"/>
      <c r="L5" s="53"/>
      <c r="M5" s="78">
        <f t="shared" si="1"/>
        <v>10.888949806604913</v>
      </c>
      <c r="N5" s="79">
        <f>'[7]Full_in (Linked)'!P5</f>
        <v>11.475343009140301</v>
      </c>
      <c r="O5" s="86">
        <f t="shared" si="5"/>
        <v>-0.58639320253538862</v>
      </c>
      <c r="P5" s="80"/>
      <c r="Q5" s="78">
        <f t="shared" si="2"/>
        <v>12.34361702271719</v>
      </c>
      <c r="R5" s="79">
        <f>'[7]Full_in (Linked)'!T5</f>
        <v>12.128026776180642</v>
      </c>
      <c r="S5" s="86">
        <f t="shared" si="6"/>
        <v>0.21559024653654824</v>
      </c>
      <c r="T5" s="40"/>
      <c r="U5" s="78">
        <f t="shared" si="3"/>
        <v>11.552751763950162</v>
      </c>
      <c r="V5" s="79">
        <f>'[7]Full_in (Linked)'!X5</f>
        <v>9.5345231154646584</v>
      </c>
      <c r="W5" s="86">
        <f t="shared" si="7"/>
        <v>2.0182286484855041</v>
      </c>
      <c r="X5" s="80"/>
      <c r="Y5" s="78">
        <f t="shared" si="8"/>
        <v>12.743245303770161</v>
      </c>
      <c r="Z5" s="79">
        <f>'[7]Full_in (Linked)'!AB5</f>
        <v>12.084453214387635</v>
      </c>
      <c r="AA5" s="86">
        <f t="shared" si="9"/>
        <v>0.65879208938252631</v>
      </c>
      <c r="AB5" s="22"/>
      <c r="AC5" s="23"/>
      <c r="AD5" s="25"/>
      <c r="AE5" s="25"/>
    </row>
    <row r="6" spans="1:31" x14ac:dyDescent="0.25">
      <c r="A6" s="76">
        <v>38869</v>
      </c>
      <c r="B6" s="77">
        <f>'[7]Full_in (Linked)'!B6</f>
        <v>63298.711999999992</v>
      </c>
      <c r="C6" s="77">
        <f>'[7]Full_in (Linked)'!C6</f>
        <v>240665.25908766603</v>
      </c>
      <c r="D6" s="77">
        <f>'[7]Full_in (Linked)'!D6</f>
        <v>110460.16499999999</v>
      </c>
      <c r="E6" s="77">
        <f>SUM('[7]Full_in (Linked)'!E6:G6)</f>
        <v>344673.75112580287</v>
      </c>
      <c r="F6" s="71">
        <f t="shared" si="0"/>
        <v>759097.88721346878</v>
      </c>
      <c r="H6" s="35">
        <v>733029.60199999984</v>
      </c>
      <c r="I6" s="8">
        <f t="shared" si="4"/>
        <v>3.6334721183494345E-2</v>
      </c>
      <c r="K6" s="53"/>
      <c r="L6" s="53"/>
      <c r="M6" s="78">
        <f t="shared" si="1"/>
        <v>11.05562026037391</v>
      </c>
      <c r="N6" s="79">
        <f>'[7]Full_in (Linked)'!P6</f>
        <v>11.500987490060737</v>
      </c>
      <c r="O6" s="86">
        <f t="shared" si="5"/>
        <v>-0.44536722968682696</v>
      </c>
      <c r="P6" s="80"/>
      <c r="Q6" s="78">
        <f t="shared" si="2"/>
        <v>12.391162280523542</v>
      </c>
      <c r="R6" s="79">
        <f>'[7]Full_in (Linked)'!T6</f>
        <v>12.151549403631629</v>
      </c>
      <c r="S6" s="86">
        <f t="shared" si="6"/>
        <v>0.23961287689191302</v>
      </c>
      <c r="T6" s="40"/>
      <c r="U6" s="78">
        <f t="shared" si="3"/>
        <v>11.612410237207458</v>
      </c>
      <c r="V6" s="79">
        <f>'[7]Full_in (Linked)'!X6</f>
        <v>9.6822172456035993</v>
      </c>
      <c r="W6" s="86">
        <f t="shared" si="7"/>
        <v>1.9301929916038585</v>
      </c>
      <c r="X6" s="80"/>
      <c r="Y6" s="78">
        <f t="shared" si="8"/>
        <v>12.750353599694767</v>
      </c>
      <c r="Z6" s="79">
        <f>'[7]Full_in (Linked)'!AB6</f>
        <v>12.193140911504084</v>
      </c>
      <c r="AA6" s="86">
        <f t="shared" si="9"/>
        <v>0.55721268819068293</v>
      </c>
      <c r="AB6" s="22"/>
      <c r="AC6" s="23"/>
      <c r="AD6" s="25"/>
      <c r="AE6" s="25"/>
    </row>
    <row r="7" spans="1:31" x14ac:dyDescent="0.25">
      <c r="A7" s="76">
        <v>39234</v>
      </c>
      <c r="B7" s="77">
        <f>'[7]Full_in (Linked)'!B7</f>
        <v>74894.172999999995</v>
      </c>
      <c r="C7" s="77">
        <f>'[7]Full_in (Linked)'!C7</f>
        <v>249160.4375754981</v>
      </c>
      <c r="D7" s="77">
        <f>'[7]Full_in (Linked)'!D7</f>
        <v>116457.31499999999</v>
      </c>
      <c r="E7" s="77">
        <f>SUM('[7]Full_in (Linked)'!E7:G7)</f>
        <v>386711.93734027474</v>
      </c>
      <c r="F7" s="71">
        <f t="shared" si="0"/>
        <v>827223.86291577283</v>
      </c>
      <c r="H7" s="35">
        <v>802321.78699999989</v>
      </c>
      <c r="I7" s="8">
        <f t="shared" si="4"/>
        <v>9.4528494907904159E-2</v>
      </c>
      <c r="K7" s="53"/>
      <c r="L7" s="53"/>
      <c r="M7" s="78">
        <f t="shared" si="1"/>
        <v>11.223831369416212</v>
      </c>
      <c r="N7" s="79">
        <f>'[7]Full_in (Linked)'!P7</f>
        <v>11.528958250234805</v>
      </c>
      <c r="O7" s="86">
        <f t="shared" si="5"/>
        <v>-0.30512688081859274</v>
      </c>
      <c r="P7" s="80"/>
      <c r="Q7" s="78">
        <f t="shared" si="2"/>
        <v>12.425852295569374</v>
      </c>
      <c r="R7" s="79">
        <f>'[7]Full_in (Linked)'!T7</f>
        <v>12.19672357888145</v>
      </c>
      <c r="S7" s="86">
        <f t="shared" si="6"/>
        <v>0.22912871668792434</v>
      </c>
      <c r="T7" s="40"/>
      <c r="U7" s="78">
        <f t="shared" si="3"/>
        <v>11.665280089999113</v>
      </c>
      <c r="V7" s="79">
        <f>'[7]Full_in (Linked)'!X7</f>
        <v>9.6938153537193745</v>
      </c>
      <c r="W7" s="86">
        <f t="shared" si="7"/>
        <v>1.9714647362797386</v>
      </c>
      <c r="X7" s="80"/>
      <c r="Y7" s="78">
        <f t="shared" si="8"/>
        <v>12.865435346889484</v>
      </c>
      <c r="Z7" s="79">
        <f>'[7]Full_in (Linked)'!AB7</f>
        <v>12.221271558975383</v>
      </c>
      <c r="AA7" s="86">
        <f t="shared" si="9"/>
        <v>0.64416378791410089</v>
      </c>
      <c r="AB7" s="22"/>
      <c r="AC7" s="23"/>
      <c r="AD7" s="25"/>
      <c r="AE7" s="25"/>
    </row>
    <row r="8" spans="1:31" x14ac:dyDescent="0.25">
      <c r="A8" s="76">
        <v>39600</v>
      </c>
      <c r="B8" s="77">
        <f>'[7]Full_in (Linked)'!B8</f>
        <v>87874.02800000002</v>
      </c>
      <c r="C8" s="77">
        <f>'[7]Full_in (Linked)'!C8</f>
        <v>271930.73448124836</v>
      </c>
      <c r="D8" s="77">
        <f>'[7]Full_in (Linked)'!D8</f>
        <v>131921.421</v>
      </c>
      <c r="E8" s="77">
        <f>SUM('[7]Full_in (Linked)'!E8:G8)</f>
        <v>387195.96254491434</v>
      </c>
      <c r="F8" s="71">
        <f t="shared" si="0"/>
        <v>878922.14602616266</v>
      </c>
      <c r="H8" s="35">
        <v>890216.28399999999</v>
      </c>
      <c r="I8" s="8">
        <f t="shared" si="4"/>
        <v>0.10955018101733294</v>
      </c>
      <c r="K8" s="53"/>
      <c r="L8" s="53"/>
      <c r="M8" s="78">
        <f t="shared" si="1"/>
        <v>11.383659567885362</v>
      </c>
      <c r="N8" s="79">
        <f>'[7]Full_in (Linked)'!P8</f>
        <v>11.564117504231652</v>
      </c>
      <c r="O8" s="86">
        <f t="shared" si="5"/>
        <v>-0.18045793634628993</v>
      </c>
      <c r="P8" s="80"/>
      <c r="Q8" s="78">
        <f t="shared" si="2"/>
        <v>12.513302660206175</v>
      </c>
      <c r="R8" s="79">
        <f>'[7]Full_in (Linked)'!T8</f>
        <v>12.248981261540829</v>
      </c>
      <c r="S8" s="86">
        <f t="shared" si="6"/>
        <v>0.26432139866534676</v>
      </c>
      <c r="T8" s="40"/>
      <c r="U8" s="78">
        <f t="shared" si="3"/>
        <v>11.789961728855273</v>
      </c>
      <c r="V8" s="79">
        <f>'[7]Full_in (Linked)'!X8</f>
        <v>9.7538267779817218</v>
      </c>
      <c r="W8" s="86">
        <f t="shared" si="7"/>
        <v>2.0361349508735511</v>
      </c>
      <c r="X8" s="80"/>
      <c r="Y8" s="78">
        <f t="shared" si="8"/>
        <v>12.866686207018507</v>
      </c>
      <c r="Z8" s="79">
        <f>'[7]Full_in (Linked)'!AB8</f>
        <v>12.344195584138502</v>
      </c>
      <c r="AA8" s="86">
        <f t="shared" si="9"/>
        <v>0.52249062288000481</v>
      </c>
      <c r="AB8" s="22"/>
      <c r="AC8" s="23"/>
      <c r="AD8" s="25"/>
      <c r="AE8" s="25"/>
    </row>
    <row r="9" spans="1:31" x14ac:dyDescent="0.25">
      <c r="A9" s="76">
        <v>39965</v>
      </c>
      <c r="B9" s="77">
        <f>'[7]Full_in (Linked)'!B9</f>
        <v>89586.633999999991</v>
      </c>
      <c r="C9" s="77">
        <f>'[7]Full_in (Linked)'!C9</f>
        <v>253580.38225293058</v>
      </c>
      <c r="D9" s="77">
        <f>'[7]Full_in (Linked)'!D9</f>
        <v>118994.136</v>
      </c>
      <c r="E9" s="77">
        <f>SUM('[7]Full_in (Linked)'!E9:G9)</f>
        <v>354008.12745722849</v>
      </c>
      <c r="F9" s="71">
        <f t="shared" si="0"/>
        <v>816169.27971015905</v>
      </c>
      <c r="H9" s="35">
        <v>821784.61</v>
      </c>
      <c r="I9" s="8">
        <f t="shared" si="4"/>
        <v>-7.6870840524862816E-2</v>
      </c>
      <c r="K9" s="53"/>
      <c r="L9" s="53"/>
      <c r="M9" s="78">
        <f t="shared" si="1"/>
        <v>11.402961413728315</v>
      </c>
      <c r="N9" s="79">
        <f>'[7]Full_in (Linked)'!P9</f>
        <v>11.588543938599125</v>
      </c>
      <c r="O9" s="86">
        <f t="shared" si="5"/>
        <v>-0.18558252487081006</v>
      </c>
      <c r="P9" s="80"/>
      <c r="Q9" s="78">
        <f t="shared" si="2"/>
        <v>12.443436141506194</v>
      </c>
      <c r="R9" s="79">
        <f>'[7]Full_in (Linked)'!T9</f>
        <v>12.271166325038816</v>
      </c>
      <c r="S9" s="86">
        <f t="shared" si="6"/>
        <v>0.17226981646737727</v>
      </c>
      <c r="T9" s="40"/>
      <c r="U9" s="78">
        <f t="shared" si="3"/>
        <v>11.686829493568576</v>
      </c>
      <c r="V9" s="79">
        <f>'[7]Full_in (Linked)'!X9</f>
        <v>9.7193844096597424</v>
      </c>
      <c r="W9" s="86">
        <f t="shared" si="7"/>
        <v>1.9674450839088333</v>
      </c>
      <c r="X9" s="80"/>
      <c r="Y9" s="78">
        <f t="shared" si="8"/>
        <v>12.777075150771084</v>
      </c>
      <c r="Z9" s="79">
        <f>'[7]Full_in (Linked)'!AB9</f>
        <v>12.342485808800626</v>
      </c>
      <c r="AA9" s="86">
        <f t="shared" si="9"/>
        <v>0.43458934197045807</v>
      </c>
      <c r="AB9" s="22"/>
      <c r="AC9" s="23"/>
      <c r="AD9" s="25"/>
      <c r="AE9" s="25"/>
    </row>
    <row r="10" spans="1:31" x14ac:dyDescent="0.25">
      <c r="A10" s="76">
        <v>40330</v>
      </c>
      <c r="B10" s="77">
        <f>'[7]Full_in (Linked)'!B10</f>
        <v>91859.735000000001</v>
      </c>
      <c r="C10" s="77">
        <f>'[7]Full_in (Linked)'!C10</f>
        <v>267702.32611518295</v>
      </c>
      <c r="D10" s="77">
        <f>'[7]Full_in (Linked)'!D10</f>
        <v>115915.136</v>
      </c>
      <c r="E10" s="77">
        <f>SUM('[7]Full_in (Linked)'!E10:G10)</f>
        <v>376079.99048400414</v>
      </c>
      <c r="F10" s="71">
        <f t="shared" si="0"/>
        <v>851557.18759918702</v>
      </c>
      <c r="H10" s="35">
        <v>878616.30399999989</v>
      </c>
      <c r="I10" s="8">
        <f t="shared" si="4"/>
        <v>6.9156435042023956E-2</v>
      </c>
      <c r="K10" s="53"/>
      <c r="L10" s="53"/>
      <c r="M10" s="78">
        <f t="shared" si="1"/>
        <v>11.42801807305089</v>
      </c>
      <c r="N10" s="79">
        <f>'[7]Full_in (Linked)'!P10</f>
        <v>11.609311429546919</v>
      </c>
      <c r="O10" s="86">
        <f t="shared" si="5"/>
        <v>-0.18129335649602929</v>
      </c>
      <c r="P10" s="80"/>
      <c r="Q10" s="78">
        <f t="shared" si="2"/>
        <v>12.497630918731742</v>
      </c>
      <c r="R10" s="79">
        <f>'[7]Full_in (Linked)'!T10</f>
        <v>12.287414355288904</v>
      </c>
      <c r="S10" s="86">
        <f t="shared" si="6"/>
        <v>0.21021656344283812</v>
      </c>
      <c r="T10" s="40"/>
      <c r="U10" s="78">
        <f t="shared" si="3"/>
        <v>11.660613616141825</v>
      </c>
      <c r="V10" s="79">
        <f>'[7]Full_in (Linked)'!X10</f>
        <v>9.7630753988193835</v>
      </c>
      <c r="W10" s="86">
        <f t="shared" si="7"/>
        <v>1.8975382173224418</v>
      </c>
      <c r="X10" s="80"/>
      <c r="Y10" s="78">
        <f t="shared" si="8"/>
        <v>12.837557140394896</v>
      </c>
      <c r="Z10" s="79">
        <f>'[7]Full_in (Linked)'!AB10</f>
        <v>12.366885651651064</v>
      </c>
      <c r="AA10" s="86">
        <f t="shared" si="9"/>
        <v>0.47067148874383236</v>
      </c>
      <c r="AB10" s="22"/>
      <c r="AC10" s="23"/>
      <c r="AD10" s="25"/>
      <c r="AE10" s="25"/>
    </row>
    <row r="11" spans="1:31" x14ac:dyDescent="0.25">
      <c r="A11" s="76">
        <v>40695</v>
      </c>
      <c r="B11" s="77">
        <f>'[7]Full_in (Linked)'!B11</f>
        <v>97168.165999999997</v>
      </c>
      <c r="C11" s="77">
        <f>'[7]Full_in (Linked)'!C11</f>
        <v>295011.24497493845</v>
      </c>
      <c r="D11" s="77">
        <f>'[7]Full_in (Linked)'!D11</f>
        <v>129727.90299999999</v>
      </c>
      <c r="E11" s="77">
        <f>SUM('[7]Full_in (Linked)'!E11:G11)</f>
        <v>385069.36680566287</v>
      </c>
      <c r="F11" s="71">
        <f t="shared" si="0"/>
        <v>906976.68078060122</v>
      </c>
      <c r="H11" s="35">
        <v>929236.56199999992</v>
      </c>
      <c r="I11" s="8">
        <f t="shared" si="4"/>
        <v>5.7613611049038838E-2</v>
      </c>
      <c r="K11" s="53"/>
      <c r="L11" s="53"/>
      <c r="M11" s="78">
        <f t="shared" si="1"/>
        <v>11.484198426517258</v>
      </c>
      <c r="N11" s="79">
        <f>'[7]Full_in (Linked)'!P11</f>
        <v>11.60671539887703</v>
      </c>
      <c r="O11" s="86">
        <f t="shared" si="5"/>
        <v>-0.12251697235977232</v>
      </c>
      <c r="P11" s="80"/>
      <c r="Q11" s="78">
        <f t="shared" si="2"/>
        <v>12.594768753154577</v>
      </c>
      <c r="R11" s="79">
        <f>'[7]Full_in (Linked)'!T11</f>
        <v>12.300104281072279</v>
      </c>
      <c r="S11" s="86">
        <f t="shared" si="6"/>
        <v>0.29466447208229773</v>
      </c>
      <c r="T11" s="40"/>
      <c r="U11" s="78">
        <f t="shared" si="3"/>
        <v>11.773194482093089</v>
      </c>
      <c r="V11" s="79">
        <f>'[7]Full_in (Linked)'!X11</f>
        <v>9.6678285081514996</v>
      </c>
      <c r="W11" s="86">
        <f t="shared" si="7"/>
        <v>2.1053659739415895</v>
      </c>
      <c r="X11" s="80"/>
      <c r="Y11" s="78">
        <f t="shared" si="8"/>
        <v>12.861178770561825</v>
      </c>
      <c r="Z11" s="79">
        <f>'[7]Full_in (Linked)'!AB11</f>
        <v>12.405281085989776</v>
      </c>
      <c r="AA11" s="86">
        <f t="shared" si="9"/>
        <v>0.45589768457204904</v>
      </c>
      <c r="AB11" s="22"/>
      <c r="AC11" s="23"/>
      <c r="AD11" s="25"/>
      <c r="AE11" s="25"/>
    </row>
    <row r="12" spans="1:31" x14ac:dyDescent="0.25">
      <c r="A12" s="76">
        <v>41061</v>
      </c>
      <c r="B12" s="77">
        <f>'[7]Full_in (Linked)'!B12</f>
        <v>109707.01899999999</v>
      </c>
      <c r="C12" s="77">
        <f>'[7]Full_in (Linked)'!C12</f>
        <v>293813.46968293068</v>
      </c>
      <c r="D12" s="77">
        <f>'[7]Full_in (Linked)'!D12</f>
        <v>151126.609</v>
      </c>
      <c r="E12" s="77">
        <f>SUM('[7]Full_in (Linked)'!E12:G12)</f>
        <v>427424.3347808331</v>
      </c>
      <c r="F12" s="71">
        <f t="shared" si="0"/>
        <v>982071.43246376375</v>
      </c>
      <c r="H12" s="35">
        <v>974207.34199999983</v>
      </c>
      <c r="I12" s="8">
        <f t="shared" si="4"/>
        <v>4.8395405259570312E-2</v>
      </c>
      <c r="K12" s="53"/>
      <c r="L12" s="53"/>
      <c r="M12" s="78">
        <f t="shared" si="1"/>
        <v>11.605568627808072</v>
      </c>
      <c r="N12" s="79">
        <f>'[7]Full_in (Linked)'!P12</f>
        <v>11.642508824357726</v>
      </c>
      <c r="O12" s="86">
        <f t="shared" si="5"/>
        <v>-3.6940196549654303E-2</v>
      </c>
      <c r="P12" s="80"/>
      <c r="Q12" s="78">
        <f t="shared" si="2"/>
        <v>12.590700388107113</v>
      </c>
      <c r="R12" s="79">
        <f>'[7]Full_in (Linked)'!T12</f>
        <v>12.330004736933418</v>
      </c>
      <c r="S12" s="86">
        <f t="shared" si="6"/>
        <v>0.26069565117369464</v>
      </c>
      <c r="T12" s="40"/>
      <c r="U12" s="78">
        <f t="shared" si="3"/>
        <v>11.925873234675967</v>
      </c>
      <c r="V12" s="79">
        <f>'[7]Full_in (Linked)'!X12</f>
        <v>9.6462053524754303</v>
      </c>
      <c r="W12" s="86">
        <f t="shared" si="7"/>
        <v>2.2796678822005365</v>
      </c>
      <c r="X12" s="80"/>
      <c r="Y12" s="78">
        <f t="shared" si="8"/>
        <v>12.96553255702883</v>
      </c>
      <c r="Z12" s="79">
        <f>'[7]Full_in (Linked)'!AB12</f>
        <v>12.403496862537192</v>
      </c>
      <c r="AA12" s="86">
        <f t="shared" si="9"/>
        <v>0.56203569449163737</v>
      </c>
      <c r="AB12" s="22"/>
      <c r="AC12" s="23"/>
      <c r="AD12" s="25"/>
      <c r="AE12" s="25"/>
    </row>
    <row r="13" spans="1:31" x14ac:dyDescent="0.25">
      <c r="A13" s="76">
        <v>41426</v>
      </c>
      <c r="B13" s="77">
        <f>'[7]Full_in (Linked)'!B13</f>
        <v>110743.40100000001</v>
      </c>
      <c r="C13" s="77">
        <f>'[7]Full_in (Linked)'!C13</f>
        <v>279988.51199999999</v>
      </c>
      <c r="D13" s="77">
        <f>'[7]Full_in (Linked)'!D13</f>
        <v>142726.27400000003</v>
      </c>
      <c r="E13" s="77">
        <f>SUM('[7]Full_in (Linked)'!E13:G13)</f>
        <v>424905.50799999991</v>
      </c>
      <c r="F13" s="71">
        <f t="shared" si="0"/>
        <v>958363.69499999995</v>
      </c>
      <c r="H13" s="35">
        <v>964261.5340000001</v>
      </c>
      <c r="I13" s="8">
        <f t="shared" si="4"/>
        <v>-1.020912856146361E-2</v>
      </c>
      <c r="K13" s="53"/>
      <c r="L13" s="53"/>
      <c r="M13" s="78">
        <f t="shared" si="1"/>
        <v>11.614971101482034</v>
      </c>
      <c r="N13" s="79">
        <f>'[7]Full_in (Linked)'!P13</f>
        <v>11.66944191558223</v>
      </c>
      <c r="O13" s="86">
        <f t="shared" si="5"/>
        <v>-5.4470814100195497E-2</v>
      </c>
      <c r="P13" s="80"/>
      <c r="Q13" s="78">
        <f t="shared" si="2"/>
        <v>12.542503852738264</v>
      </c>
      <c r="R13" s="79">
        <f>'[7]Full_in (Linked)'!T13</f>
        <v>12.352448321050629</v>
      </c>
      <c r="S13" s="86">
        <f t="shared" si="6"/>
        <v>0.19005553168763534</v>
      </c>
      <c r="T13" s="80"/>
      <c r="U13" s="78">
        <f t="shared" si="3"/>
        <v>11.868683907049409</v>
      </c>
      <c r="V13" s="79">
        <f>'[7]Full_in (Linked)'!X13</f>
        <v>9.6591203647702919</v>
      </c>
      <c r="W13" s="86">
        <f t="shared" si="7"/>
        <v>2.2095635422791169</v>
      </c>
      <c r="X13" s="80"/>
      <c r="Y13" s="78">
        <f t="shared" si="8"/>
        <v>12.959622089069013</v>
      </c>
      <c r="Z13" s="79">
        <f>'[7]Full_in (Linked)'!AB13</f>
        <v>12.414068278581079</v>
      </c>
      <c r="AA13" s="86">
        <f t="shared" si="9"/>
        <v>0.5455538104879345</v>
      </c>
      <c r="AB13" s="23"/>
      <c r="AC13" s="23"/>
      <c r="AD13" s="25"/>
      <c r="AE13" s="25"/>
    </row>
    <row r="14" spans="1:31" x14ac:dyDescent="0.25">
      <c r="A14" s="76">
        <v>41791</v>
      </c>
      <c r="B14" s="77">
        <f>'[7]Full_in (Linked)'!B14</f>
        <v>118471.94400000002</v>
      </c>
      <c r="C14" s="77">
        <f>'[7]Full_in (Linked)'!C14</f>
        <v>283788.64500000002</v>
      </c>
      <c r="D14" s="77">
        <f>'[7]Full_in (Linked)'!D14</f>
        <v>141074.28200000001</v>
      </c>
      <c r="E14" s="77">
        <f>SUM('[7]Full_in (Linked)'!E14:G14)</f>
        <v>446008.94900000008</v>
      </c>
      <c r="F14" s="71">
        <f t="shared" si="0"/>
        <v>989343.82000000007</v>
      </c>
      <c r="H14" s="35">
        <v>996467.41200000001</v>
      </c>
      <c r="I14" s="8">
        <f t="shared" si="4"/>
        <v>3.3399525817857434E-2</v>
      </c>
      <c r="K14" s="53"/>
      <c r="L14" s="53"/>
      <c r="M14" s="78">
        <f t="shared" si="1"/>
        <v>11.682431452031699</v>
      </c>
      <c r="N14" s="79">
        <f>'[7]Full_in (Linked)'!P14</f>
        <v>11.693691646127713</v>
      </c>
      <c r="O14" s="86">
        <f t="shared" si="5"/>
        <v>-1.1260194096013976E-2</v>
      </c>
      <c r="P14" s="80"/>
      <c r="Q14" s="78">
        <f t="shared" si="2"/>
        <v>12.55598503233681</v>
      </c>
      <c r="R14" s="79">
        <f>'[7]Full_in (Linked)'!T14</f>
        <v>12.382118299982579</v>
      </c>
      <c r="S14" s="86">
        <f t="shared" si="6"/>
        <v>0.17386673235423089</v>
      </c>
      <c r="T14" s="80"/>
      <c r="U14" s="78">
        <f t="shared" si="3"/>
        <v>11.857041853332984</v>
      </c>
      <c r="V14" s="79">
        <f>'[7]Full_in (Linked)'!X14</f>
        <v>9.5949903403704262</v>
      </c>
      <c r="W14" s="86">
        <f t="shared" si="7"/>
        <v>2.2620515129625574</v>
      </c>
      <c r="X14" s="80"/>
      <c r="Y14" s="78">
        <f t="shared" si="8"/>
        <v>13.008094295823323</v>
      </c>
      <c r="Z14" s="79">
        <f>'[7]Full_in (Linked)'!AB14</f>
        <v>12.423578510398237</v>
      </c>
      <c r="AA14" s="86">
        <f t="shared" si="9"/>
        <v>0.58451578542508642</v>
      </c>
      <c r="AB14" s="23"/>
      <c r="AC14" s="23"/>
      <c r="AD14" s="25"/>
      <c r="AE14" s="25"/>
    </row>
    <row r="15" spans="1:31" x14ac:dyDescent="0.25">
      <c r="A15" s="76">
        <v>42156</v>
      </c>
      <c r="B15" s="77">
        <f>'[7]Full_in (Linked)'!B15</f>
        <v>121196.40800000001</v>
      </c>
      <c r="C15" s="77">
        <f>'[7]Full_in (Linked)'!C15</f>
        <v>300505.42499999999</v>
      </c>
      <c r="D15" s="77">
        <f>'[7]Full_in (Linked)'!D15</f>
        <v>146332.95200000002</v>
      </c>
      <c r="E15" s="77">
        <f>SUM('[7]Full_in (Linked)'!E15:G15)</f>
        <v>459840.40899999999</v>
      </c>
      <c r="F15" s="71">
        <f t="shared" si="0"/>
        <v>1027875.194</v>
      </c>
      <c r="H15" s="35">
        <v>1035769.9320000001</v>
      </c>
      <c r="I15" s="26">
        <f t="shared" si="4"/>
        <v>3.9441851812410444E-2</v>
      </c>
      <c r="K15" s="53"/>
      <c r="L15" s="53"/>
      <c r="M15" s="78">
        <f t="shared" si="1"/>
        <v>11.705167715214472</v>
      </c>
      <c r="N15" s="79">
        <f>'[7]Full_in (Linked)'!P15</f>
        <v>11.706214986467522</v>
      </c>
      <c r="O15" s="86">
        <f t="shared" si="5"/>
        <v>-1.0472712530500417E-3</v>
      </c>
      <c r="P15" s="80"/>
      <c r="Q15" s="78">
        <f t="shared" si="2"/>
        <v>12.613221086039033</v>
      </c>
      <c r="R15" s="79">
        <f>'[7]Full_in (Linked)'!T15</f>
        <v>12.420452305892965</v>
      </c>
      <c r="S15" s="86">
        <f t="shared" si="6"/>
        <v>0.1927687801460678</v>
      </c>
      <c r="T15" s="80"/>
      <c r="U15" s="78">
        <f t="shared" si="3"/>
        <v>11.893639797463251</v>
      </c>
      <c r="V15" s="79">
        <f>'[7]Full_in (Linked)'!X15</f>
        <v>9.6216550048732383</v>
      </c>
      <c r="W15" s="86">
        <f t="shared" si="7"/>
        <v>2.271984792590013</v>
      </c>
      <c r="X15" s="80"/>
      <c r="Y15" s="78">
        <f t="shared" si="8"/>
        <v>13.038634771312207</v>
      </c>
      <c r="Z15" s="79">
        <f>'[7]Full_in (Linked)'!AB15</f>
        <v>12.435794760919833</v>
      </c>
      <c r="AA15" s="86">
        <f t="shared" si="9"/>
        <v>0.60284001039237367</v>
      </c>
      <c r="AB15" s="23"/>
      <c r="AC15" s="23"/>
      <c r="AD15" s="25"/>
      <c r="AE15" s="25"/>
    </row>
    <row r="16" spans="1:31" x14ac:dyDescent="0.25">
      <c r="A16" s="76">
        <v>42522</v>
      </c>
      <c r="B16" s="77">
        <f>'[7]Full_in (Linked)'!B16</f>
        <v>127171.45200000002</v>
      </c>
      <c r="C16" s="77">
        <f>'[7]Full_in (Linked)'!C16</f>
        <v>284961.35500000004</v>
      </c>
      <c r="D16" s="77">
        <f>'[7]Full_in (Linked)'!D16</f>
        <v>149733.93</v>
      </c>
      <c r="E16" s="77">
        <f>SUM('[7]Full_in (Linked)'!E16:G16)</f>
        <v>502599.04200000002</v>
      </c>
      <c r="F16" s="71">
        <f t="shared" si="0"/>
        <v>1064465.7790000001</v>
      </c>
      <c r="H16" s="35">
        <v>1072544.6829999997</v>
      </c>
      <c r="I16" s="8">
        <f t="shared" si="4"/>
        <v>3.550474855838881E-2</v>
      </c>
      <c r="K16" s="53"/>
      <c r="L16" s="53"/>
      <c r="M16" s="78">
        <f t="shared" si="1"/>
        <v>11.753291470736825</v>
      </c>
      <c r="N16" s="79">
        <f>'[7]Full_in (Linked)'!P16</f>
        <v>11.729494652436509</v>
      </c>
      <c r="O16" s="86">
        <f t="shared" si="5"/>
        <v>2.3796818300315437E-2</v>
      </c>
      <c r="P16" s="80"/>
      <c r="Q16" s="78">
        <f t="shared" si="2"/>
        <v>12.560108853565524</v>
      </c>
      <c r="R16" s="79">
        <f>'[7]Full_in (Linked)'!T16</f>
        <v>12.460306641057262</v>
      </c>
      <c r="S16" s="86">
        <f t="shared" si="6"/>
        <v>9.9802212508262045E-2</v>
      </c>
      <c r="T16" s="80"/>
      <c r="U16" s="78">
        <f t="shared" si="3"/>
        <v>11.916615198032353</v>
      </c>
      <c r="V16" s="79">
        <f>'[7]Full_in (Linked)'!X16</f>
        <v>9.6701673947703579</v>
      </c>
      <c r="W16" s="86">
        <f t="shared" si="7"/>
        <v>2.2464478032619954</v>
      </c>
      <c r="X16" s="80"/>
      <c r="Y16" s="78">
        <f t="shared" si="8"/>
        <v>13.127547998001472</v>
      </c>
      <c r="Z16" s="79">
        <f>'[7]Full_in (Linked)'!AB16</f>
        <v>12.461571057168177</v>
      </c>
      <c r="AA16" s="86">
        <f t="shared" si="9"/>
        <v>0.66597694083329451</v>
      </c>
      <c r="AB16" s="23"/>
      <c r="AC16" s="23"/>
      <c r="AD16" s="25"/>
      <c r="AE16" s="25"/>
    </row>
    <row r="17" spans="1:31" x14ac:dyDescent="0.25">
      <c r="A17" s="76">
        <v>42887</v>
      </c>
      <c r="B17" s="77">
        <f>'[7]Full_in (Linked)'!B17</f>
        <v>136798.43200000003</v>
      </c>
      <c r="C17" s="77">
        <f>'[7]Full_in (Linked)'!C17</f>
        <v>288348.43200000003</v>
      </c>
      <c r="D17" s="77">
        <f>'[7]Full_in (Linked)'!D17</f>
        <v>157709.29399999999</v>
      </c>
      <c r="E17" s="77">
        <f>SUM('[7]Full_in (Linked)'!E17:G17)</f>
        <v>514766.87300000008</v>
      </c>
      <c r="F17" s="71">
        <f t="shared" si="0"/>
        <v>1097623.0310000002</v>
      </c>
      <c r="H17" s="34">
        <v>1105845</v>
      </c>
      <c r="I17" s="8">
        <f t="shared" si="4"/>
        <v>3.1047953085606039E-2</v>
      </c>
      <c r="K17" s="53"/>
      <c r="L17" s="53"/>
      <c r="M17" s="78">
        <f t="shared" si="1"/>
        <v>11.826263822116594</v>
      </c>
      <c r="N17" s="79">
        <f>'[7]Full_in (Linked)'!P17</f>
        <v>11.727731959404732</v>
      </c>
      <c r="O17" s="86">
        <f t="shared" si="5"/>
        <v>9.8531862711862317E-2</v>
      </c>
      <c r="P17" s="80"/>
      <c r="Q17" s="78">
        <f t="shared" si="2"/>
        <v>12.57192486119281</v>
      </c>
      <c r="R17" s="79">
        <f>'[7]Full_in (Linked)'!T17</f>
        <v>12.476053216773559</v>
      </c>
      <c r="S17" s="86">
        <f t="shared" si="6"/>
        <v>9.5871644419251112E-2</v>
      </c>
      <c r="T17" s="80"/>
      <c r="U17" s="78">
        <f t="shared" si="3"/>
        <v>11.968508705900662</v>
      </c>
      <c r="V17" s="79">
        <f>'[7]Full_in (Linked)'!X17</f>
        <v>9.6701042534917256</v>
      </c>
      <c r="W17" s="86">
        <f t="shared" si="7"/>
        <v>2.2984044524089366</v>
      </c>
      <c r="X17" s="80"/>
      <c r="Y17" s="78">
        <f t="shared" si="8"/>
        <v>13.151469403371758</v>
      </c>
      <c r="Z17" s="79">
        <f>'[7]Full_in (Linked)'!AB17</f>
        <v>12.494613619531163</v>
      </c>
      <c r="AA17" s="86">
        <f t="shared" si="9"/>
        <v>0.6568557838405944</v>
      </c>
      <c r="AB17" s="23"/>
      <c r="AC17" s="23"/>
      <c r="AD17" s="25"/>
      <c r="AE17" s="25"/>
    </row>
    <row r="18" spans="1:31" x14ac:dyDescent="0.25">
      <c r="A18" s="76">
        <v>43252</v>
      </c>
      <c r="B18" s="77">
        <f>'[7]Full_in (Linked)'!B18</f>
        <v>148253.72999999998</v>
      </c>
      <c r="C18" s="77">
        <f>'[7]Full_in (Linked)'!C18</f>
        <v>311568.848</v>
      </c>
      <c r="D18" s="77">
        <f>'[7]Full_in (Linked)'!D18</f>
        <v>181478.49400000001</v>
      </c>
      <c r="E18" s="77">
        <f>SUM('[7]Full_in (Linked)'!E18:G18)</f>
        <v>544927.41700000013</v>
      </c>
      <c r="F18" s="71">
        <f t="shared" si="0"/>
        <v>1186228.4890000001</v>
      </c>
      <c r="H18" s="30">
        <v>1199795</v>
      </c>
      <c r="I18" s="8">
        <f t="shared" si="4"/>
        <v>8.4957656814472093E-2</v>
      </c>
      <c r="K18" s="53"/>
      <c r="L18" s="53"/>
      <c r="M18" s="78">
        <f t="shared" si="1"/>
        <v>11.906680476745819</v>
      </c>
      <c r="N18" s="79">
        <f>'[7]Full_in (Linked)'!P18</f>
        <v>11.74633137765894</v>
      </c>
      <c r="O18" s="86">
        <f t="shared" si="5"/>
        <v>0.16034909908687922</v>
      </c>
      <c r="P18" s="80"/>
      <c r="Q18" s="78">
        <f t="shared" si="2"/>
        <v>12.649375613654906</v>
      </c>
      <c r="R18" s="79">
        <f>'[7]Full_in (Linked)'!T18</f>
        <v>12.504347787778741</v>
      </c>
      <c r="S18" s="86">
        <f t="shared" si="6"/>
        <v>0.14502782587616458</v>
      </c>
      <c r="T18" s="80"/>
      <c r="U18" s="78">
        <f t="shared" si="3"/>
        <v>12.108892435308379</v>
      </c>
      <c r="V18" s="79">
        <f>'[7]Full_in (Linked)'!X18</f>
        <v>9.7210059829408078</v>
      </c>
      <c r="W18" s="86">
        <f t="shared" si="7"/>
        <v>2.3878864523675709</v>
      </c>
      <c r="X18" s="80"/>
      <c r="Y18" s="78">
        <f t="shared" si="8"/>
        <v>13.208407884959648</v>
      </c>
      <c r="Z18" s="79">
        <f>'[7]Full_in (Linked)'!AB18</f>
        <v>12.520146900588626</v>
      </c>
      <c r="AA18" s="86">
        <f t="shared" si="9"/>
        <v>0.68826098437102168</v>
      </c>
      <c r="AB18" s="23"/>
      <c r="AC18" s="23"/>
      <c r="AD18" s="25"/>
      <c r="AE18" s="25"/>
    </row>
    <row r="19" spans="1:31" x14ac:dyDescent="0.25">
      <c r="A19" s="76">
        <v>43617</v>
      </c>
      <c r="B19" s="71">
        <f>EXP(M19)</f>
        <v>150285.89453883976</v>
      </c>
      <c r="C19" s="71">
        <f>EXP(Q19)</f>
        <v>342496.9571699627</v>
      </c>
      <c r="D19" s="71">
        <f>EXP(U19)</f>
        <v>201857.46691849249</v>
      </c>
      <c r="E19" s="71">
        <f>EXP(Y19)</f>
        <v>558122.76778610342</v>
      </c>
      <c r="F19" s="71">
        <f t="shared" si="0"/>
        <v>1252763.0864133984</v>
      </c>
      <c r="H19" s="70">
        <f>F19/F18*H18</f>
        <v>1267090.5320529384</v>
      </c>
      <c r="I19" s="8">
        <f t="shared" si="4"/>
        <v>5.6089191947739758E-2</v>
      </c>
      <c r="K19" s="53"/>
      <c r="L19" s="53"/>
      <c r="M19" s="81">
        <f>N19+O19</f>
        <v>11.920294722626686</v>
      </c>
      <c r="N19" s="79">
        <f>'[7]Full_in (Linked)'!P19</f>
        <v>11.756654489124127</v>
      </c>
      <c r="O19" s="82">
        <v>0.16364023350255863</v>
      </c>
      <c r="P19" s="80"/>
      <c r="Q19" s="81">
        <f>R19+S19</f>
        <v>12.744018052469661</v>
      </c>
      <c r="R19" s="79">
        <f>'[7]Full_in (Linked)'!T19</f>
        <v>12.530794957793589</v>
      </c>
      <c r="S19" s="82">
        <v>0.21322309467607248</v>
      </c>
      <c r="T19" s="80"/>
      <c r="U19" s="81">
        <f>V19+W19</f>
        <v>12.21531711800953</v>
      </c>
      <c r="V19" s="79">
        <f>'[7]Full_in (Linked)'!X19</f>
        <v>9.8210068850760877</v>
      </c>
      <c r="W19" s="82">
        <v>2.3943102329334423</v>
      </c>
      <c r="X19" s="80"/>
      <c r="Y19" s="81">
        <f>Z19+AA19</f>
        <v>13.232334231117518</v>
      </c>
      <c r="Z19" s="79">
        <f>'[7]Full_in (Linked)'!AB19</f>
        <v>12.564589053240358</v>
      </c>
      <c r="AA19" s="82">
        <v>0.6677451778771597</v>
      </c>
      <c r="AB19" s="23"/>
      <c r="AC19" s="23"/>
      <c r="AD19" s="25"/>
      <c r="AE19" s="25"/>
    </row>
    <row r="20" spans="1:31" x14ac:dyDescent="0.25">
      <c r="A20" s="76">
        <v>43983</v>
      </c>
      <c r="B20" s="71">
        <f t="shared" ref="B20" si="10">EXP(M20)</f>
        <v>157976.51063638096</v>
      </c>
      <c r="C20" s="71">
        <f t="shared" ref="C20" si="11">EXP(Q20)</f>
        <v>354419.70571463718</v>
      </c>
      <c r="D20" s="71">
        <f t="shared" ref="D20" si="12">EXP(U20)</f>
        <v>214133.54874247621</v>
      </c>
      <c r="E20" s="71">
        <f t="shared" ref="E20" si="13">EXP(Y20)</f>
        <v>551639.61295865313</v>
      </c>
      <c r="F20" s="71">
        <f t="shared" si="0"/>
        <v>1278169.3780521476</v>
      </c>
      <c r="H20" s="70">
        <f>F20/F19*H19</f>
        <v>1292787.3872198632</v>
      </c>
      <c r="I20" s="8">
        <f t="shared" si="4"/>
        <v>2.0280204544888214E-2</v>
      </c>
      <c r="K20" s="53"/>
      <c r="L20" s="53"/>
      <c r="M20" s="81">
        <f>N20+O20</f>
        <v>11.970201634098743</v>
      </c>
      <c r="N20" s="79">
        <f>'[7]Full_in (Linked)'!P20</f>
        <v>11.777045178771862</v>
      </c>
      <c r="O20" s="82">
        <v>0.19315645532688031</v>
      </c>
      <c r="P20" s="80"/>
      <c r="Q20" s="81">
        <f>R20+S20</f>
        <v>12.778237099199544</v>
      </c>
      <c r="R20" s="79">
        <f>'[7]Full_in (Linked)'!T20</f>
        <v>12.552947762434723</v>
      </c>
      <c r="S20" s="82">
        <v>0.22528933676482055</v>
      </c>
      <c r="T20" s="80"/>
      <c r="U20" s="81">
        <f>V20+W20</f>
        <v>12.274355158904088</v>
      </c>
      <c r="V20" s="79">
        <f>'[7]Full_in (Linked)'!X20</f>
        <v>9.8849592534187547</v>
      </c>
      <c r="W20" s="82">
        <v>2.3893959054853333</v>
      </c>
      <c r="X20" s="80"/>
      <c r="Y20" s="81">
        <f>Z20+AA20</f>
        <v>13.22065023696859</v>
      </c>
      <c r="Z20" s="79">
        <f>'[7]Full_in (Linked)'!AB20</f>
        <v>12.603782114465835</v>
      </c>
      <c r="AA20" s="82">
        <v>0.61686812250275558</v>
      </c>
      <c r="AB20" s="23"/>
      <c r="AC20" s="23"/>
      <c r="AD20" s="25"/>
      <c r="AE20" s="25"/>
    </row>
  </sheetData>
  <mergeCells count="2">
    <mergeCell ref="B1:I1"/>
    <mergeCell ref="M1:AA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"/>
  <sheetViews>
    <sheetView zoomScale="85" zoomScaleNormal="8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 x14ac:dyDescent="0.25"/>
  <cols>
    <col min="16" max="16" width="9.140625" style="4"/>
    <col min="18" max="29" width="9.7109375" customWidth="1"/>
    <col min="31" max="31" width="12.7109375" style="24" customWidth="1"/>
    <col min="32" max="34" width="12.7109375" customWidth="1"/>
    <col min="36" max="36" width="12.85546875" customWidth="1"/>
  </cols>
  <sheetData>
    <row r="1" spans="1:45" x14ac:dyDescent="0.25">
      <c r="B1" s="102" t="s">
        <v>100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R1" s="102" t="s">
        <v>95</v>
      </c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E1" s="102" t="s">
        <v>101</v>
      </c>
      <c r="AF1" s="102"/>
      <c r="AG1" s="102"/>
      <c r="AH1" s="102"/>
    </row>
    <row r="2" spans="1:45" ht="48.75" customHeight="1" x14ac:dyDescent="0.25">
      <c r="B2" s="20" t="s">
        <v>28</v>
      </c>
      <c r="C2" s="20" t="s">
        <v>37</v>
      </c>
      <c r="D2" s="20" t="s">
        <v>36</v>
      </c>
      <c r="E2" s="20" t="s">
        <v>27</v>
      </c>
      <c r="F2" s="20" t="s">
        <v>35</v>
      </c>
      <c r="G2" s="20" t="s">
        <v>34</v>
      </c>
      <c r="H2" s="20" t="s">
        <v>33</v>
      </c>
      <c r="I2" s="20" t="s">
        <v>32</v>
      </c>
      <c r="J2" s="20" t="s">
        <v>26</v>
      </c>
      <c r="K2" s="20" t="s">
        <v>25</v>
      </c>
      <c r="L2" s="20" t="s">
        <v>31</v>
      </c>
      <c r="M2" s="20" t="s">
        <v>30</v>
      </c>
      <c r="N2" s="18" t="s">
        <v>39</v>
      </c>
      <c r="O2" s="18" t="s">
        <v>38</v>
      </c>
      <c r="P2" s="19" t="s">
        <v>78</v>
      </c>
      <c r="R2" s="20" t="s">
        <v>63</v>
      </c>
      <c r="S2" s="20" t="s">
        <v>64</v>
      </c>
      <c r="T2" s="20" t="s">
        <v>65</v>
      </c>
      <c r="U2" s="20" t="s">
        <v>27</v>
      </c>
      <c r="V2" s="20" t="s">
        <v>66</v>
      </c>
      <c r="W2" s="20" t="s">
        <v>66</v>
      </c>
      <c r="X2" s="20" t="s">
        <v>67</v>
      </c>
      <c r="Y2" s="20" t="s">
        <v>66</v>
      </c>
      <c r="Z2" s="20" t="s">
        <v>66</v>
      </c>
      <c r="AA2" s="20" t="s">
        <v>66</v>
      </c>
      <c r="AB2" s="20" t="s">
        <v>68</v>
      </c>
      <c r="AC2" s="20" t="s">
        <v>66</v>
      </c>
      <c r="AE2" s="59" t="s">
        <v>69</v>
      </c>
      <c r="AF2" s="27" t="s">
        <v>69</v>
      </c>
      <c r="AG2" s="27" t="s">
        <v>70</v>
      </c>
      <c r="AH2" s="27" t="s">
        <v>59</v>
      </c>
      <c r="AJ2" s="27" t="s">
        <v>71</v>
      </c>
      <c r="AS2" s="27"/>
    </row>
    <row r="3" spans="1:45" x14ac:dyDescent="0.2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2"/>
      <c r="O3" s="18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45" x14ac:dyDescent="0.25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2"/>
      <c r="O4" s="11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45" x14ac:dyDescent="0.25">
      <c r="A5" s="7">
        <v>38869</v>
      </c>
      <c r="B5" s="10">
        <f>'[6]Bass Strait Imports - FC'!CJ74</f>
        <v>28597.259000000002</v>
      </c>
      <c r="C5" s="10">
        <f>'[6]Bass Strait Imports - FC'!CK74</f>
        <v>3925</v>
      </c>
      <c r="D5" s="10">
        <f>'[6]Bass Strait Imports - FC'!CL74</f>
        <v>588</v>
      </c>
      <c r="E5" s="10">
        <f>'[6]Bass Strait Imports - FC'!CM74</f>
        <v>7936.4319999999998</v>
      </c>
      <c r="F5" s="10">
        <f>'[6]Bass Strait Imports - FC'!CN74</f>
        <v>771</v>
      </c>
      <c r="G5" s="10">
        <f>'[6]Bass Strait Imports - FC'!CO74</f>
        <v>156</v>
      </c>
      <c r="H5" s="10">
        <f>'[6]Bass Strait Imports - FC'!CP74</f>
        <v>87</v>
      </c>
      <c r="I5" s="10">
        <f>'[6]Bass Strait Imports - FC'!CQ74</f>
        <v>194</v>
      </c>
      <c r="J5" s="10">
        <f>'[6]Bass Strait Imports - FC'!CR74</f>
        <v>29564.498</v>
      </c>
      <c r="K5" s="10">
        <f>'[6]Bass Strait Imports - FC'!CS74</f>
        <v>4259.0329999999994</v>
      </c>
      <c r="L5" s="10">
        <f>'[6]Bass Strait Imports - FC'!CT74</f>
        <v>2</v>
      </c>
      <c r="M5" s="10">
        <f>'[6]Bass Strait Imports - FC'!CU74</f>
        <v>5736.1060000000016</v>
      </c>
      <c r="N5" s="12">
        <f t="shared" ref="N5:N19" si="0">SUM(B5:M5)</f>
        <v>81816.328000000009</v>
      </c>
      <c r="O5" s="11"/>
      <c r="P5" s="6">
        <f t="shared" ref="P5:P19" si="1">N5</f>
        <v>81816.328000000009</v>
      </c>
      <c r="R5" s="10">
        <v>100</v>
      </c>
      <c r="S5" s="10">
        <v>100</v>
      </c>
      <c r="T5" s="10">
        <v>100</v>
      </c>
      <c r="U5" s="10">
        <v>100</v>
      </c>
      <c r="V5" s="10">
        <v>100</v>
      </c>
      <c r="W5" s="10">
        <v>100</v>
      </c>
      <c r="X5" s="10">
        <v>100</v>
      </c>
      <c r="Y5" s="10">
        <v>100</v>
      </c>
      <c r="Z5" s="10">
        <v>100</v>
      </c>
      <c r="AA5" s="10">
        <v>100</v>
      </c>
      <c r="AB5" s="10">
        <v>100</v>
      </c>
      <c r="AC5" s="10">
        <v>100</v>
      </c>
      <c r="AE5" s="83">
        <f>INDEX('[6]Bass Strait Exports'!$16:$16,MATCH(A5,'[6]Bass Strait Exports'!$1:$1,0))</f>
        <v>111113.17699999998</v>
      </c>
      <c r="AF5" s="28">
        <f t="shared" ref="AF5:AF17" si="2">LN(AE5)</f>
        <v>11.618304573455207</v>
      </c>
      <c r="AG5" s="96">
        <f>LN(INDEX('[6]Bass Strait Exports'!$38:$38,MATCH(A5,'[6]Bass Strait Exports'!$1:$1,0)))</f>
        <v>9.6348234859201085</v>
      </c>
      <c r="AH5" s="87">
        <f t="shared" ref="AH5:AH17" si="3">AF5-AG5</f>
        <v>1.9834810875350986</v>
      </c>
      <c r="AJ5" s="6">
        <f t="shared" ref="AJ5:AJ15" si="4">AE5+P5</f>
        <v>192929.505</v>
      </c>
    </row>
    <row r="6" spans="1:45" x14ac:dyDescent="0.25">
      <c r="A6" s="7">
        <v>39234</v>
      </c>
      <c r="B6" s="10">
        <f>'[6]Bass Strait Imports - FC'!CJ75</f>
        <v>28600.988999999998</v>
      </c>
      <c r="C6" s="10">
        <f>'[6]Bass Strait Imports - FC'!CK75</f>
        <v>4211</v>
      </c>
      <c r="D6" s="10">
        <f>'[6]Bass Strait Imports - FC'!CL75</f>
        <v>1287</v>
      </c>
      <c r="E6" s="10">
        <f>'[6]Bass Strait Imports - FC'!CM75</f>
        <v>7989.32</v>
      </c>
      <c r="F6" s="10">
        <f>'[6]Bass Strait Imports - FC'!CN75</f>
        <v>468</v>
      </c>
      <c r="G6" s="10">
        <f>'[6]Bass Strait Imports - FC'!CO75</f>
        <v>65</v>
      </c>
      <c r="H6" s="10">
        <f>'[6]Bass Strait Imports - FC'!CP75</f>
        <v>72</v>
      </c>
      <c r="I6" s="10">
        <f>'[6]Bass Strait Imports - FC'!CQ75</f>
        <v>103</v>
      </c>
      <c r="J6" s="10">
        <f>'[6]Bass Strait Imports - FC'!CR75</f>
        <v>29412.249</v>
      </c>
      <c r="K6" s="10">
        <f>'[6]Bass Strait Imports - FC'!CS75</f>
        <v>2608.9340000000002</v>
      </c>
      <c r="L6" s="10">
        <f>'[6]Bass Strait Imports - FC'!CT75</f>
        <v>2</v>
      </c>
      <c r="M6" s="10">
        <f>'[6]Bass Strait Imports - FC'!CU75</f>
        <v>5327.22</v>
      </c>
      <c r="N6" s="12">
        <f t="shared" si="0"/>
        <v>80146.712</v>
      </c>
      <c r="O6" s="11">
        <f t="shared" ref="O6:O19" si="5">N6/N5-1</f>
        <v>-2.0406880152333495E-2</v>
      </c>
      <c r="P6" s="6">
        <f t="shared" si="1"/>
        <v>80146.712</v>
      </c>
      <c r="R6" s="10">
        <v>96.194951347258623</v>
      </c>
      <c r="S6" s="10">
        <v>108.42391304347827</v>
      </c>
      <c r="T6" s="10">
        <v>102.90517589481387</v>
      </c>
      <c r="U6" s="10">
        <v>102.11897550896131</v>
      </c>
      <c r="V6" s="10">
        <v>106.32892840567672</v>
      </c>
      <c r="W6" s="10">
        <v>106.32892840567673</v>
      </c>
      <c r="X6" s="10">
        <v>103.18830953171705</v>
      </c>
      <c r="Y6" s="10">
        <v>106.32892840567673</v>
      </c>
      <c r="Z6" s="10">
        <v>106.32892840567673</v>
      </c>
      <c r="AA6" s="10">
        <v>106.32892840567673</v>
      </c>
      <c r="AB6" s="10">
        <v>100</v>
      </c>
      <c r="AC6" s="10">
        <v>106.32892840567676</v>
      </c>
      <c r="AE6" s="83">
        <f>INDEX('[6]Bass Strait Exports'!$16:$16,MATCH(A6,'[6]Bass Strait Exports'!$1:$1,0))</f>
        <v>114216.91799999998</v>
      </c>
      <c r="AF6" s="28">
        <f t="shared" si="2"/>
        <v>11.645854708839572</v>
      </c>
      <c r="AG6" s="96">
        <f>LN(INDEX('[6]Bass Strait Exports'!$38:$38,MATCH(A6,'[6]Bass Strait Exports'!$1:$1,0)))</f>
        <v>9.6909129525711517</v>
      </c>
      <c r="AH6" s="87">
        <f t="shared" si="3"/>
        <v>1.9549417562684201</v>
      </c>
      <c r="AJ6" s="6">
        <f t="shared" si="4"/>
        <v>194363.62999999998</v>
      </c>
    </row>
    <row r="7" spans="1:45" x14ac:dyDescent="0.25">
      <c r="A7" s="7">
        <v>39600</v>
      </c>
      <c r="B7" s="10">
        <f>'[6]Bass Strait Imports - FC'!CJ76</f>
        <v>30248.331999999999</v>
      </c>
      <c r="C7" s="10">
        <f>'[6]Bass Strait Imports - FC'!CK76</f>
        <v>4694</v>
      </c>
      <c r="D7" s="10">
        <f>'[6]Bass Strait Imports - FC'!CL76</f>
        <v>1328</v>
      </c>
      <c r="E7" s="10">
        <f>'[6]Bass Strait Imports - FC'!CM76</f>
        <v>8689.8809999999994</v>
      </c>
      <c r="F7" s="10">
        <f>'[6]Bass Strait Imports - FC'!CN76</f>
        <v>1763</v>
      </c>
      <c r="G7" s="10">
        <f>'[6]Bass Strait Imports - FC'!CO76</f>
        <v>37</v>
      </c>
      <c r="H7" s="10">
        <f>'[6]Bass Strait Imports - FC'!CP76</f>
        <v>102</v>
      </c>
      <c r="I7" s="10">
        <f>'[6]Bass Strait Imports - FC'!CQ76</f>
        <v>115</v>
      </c>
      <c r="J7" s="10">
        <f>'[6]Bass Strait Imports - FC'!CR76</f>
        <v>27501.044000000002</v>
      </c>
      <c r="K7" s="10">
        <f>'[6]Bass Strait Imports - FC'!CS76</f>
        <v>2246.1639999999998</v>
      </c>
      <c r="L7" s="10">
        <f>'[6]Bass Strait Imports - FC'!CT76</f>
        <v>11</v>
      </c>
      <c r="M7" s="10">
        <f>'[6]Bass Strait Imports - FC'!CU76</f>
        <v>4945.6480000000001</v>
      </c>
      <c r="N7" s="12">
        <f t="shared" si="0"/>
        <v>81681.069000000003</v>
      </c>
      <c r="O7" s="11">
        <f t="shared" si="5"/>
        <v>1.9144353669805048E-2</v>
      </c>
      <c r="P7" s="6">
        <f t="shared" si="1"/>
        <v>81681.069000000003</v>
      </c>
      <c r="R7" s="10">
        <v>90.078221149449433</v>
      </c>
      <c r="S7" s="10">
        <v>96.331521739130437</v>
      </c>
      <c r="T7" s="10">
        <v>108.36356166048611</v>
      </c>
      <c r="U7" s="10">
        <v>108.23912080108443</v>
      </c>
      <c r="V7" s="10">
        <v>112.47954273431199</v>
      </c>
      <c r="W7" s="10">
        <v>112.47954273431201</v>
      </c>
      <c r="X7" s="10">
        <v>110.83803830399648</v>
      </c>
      <c r="Y7" s="10">
        <v>112.47954273431201</v>
      </c>
      <c r="Z7" s="10">
        <v>112.47954273431203</v>
      </c>
      <c r="AA7" s="10">
        <v>112.47954273431201</v>
      </c>
      <c r="AB7" s="10">
        <v>100</v>
      </c>
      <c r="AC7" s="10">
        <v>112.47954273431203</v>
      </c>
      <c r="AE7" s="83">
        <f>INDEX('[6]Bass Strait Exports'!$16:$16,MATCH(A7,'[6]Bass Strait Exports'!$1:$1,0))</f>
        <v>120772.29100000001</v>
      </c>
      <c r="AF7" s="28">
        <f t="shared" si="2"/>
        <v>11.701662159032361</v>
      </c>
      <c r="AG7" s="96">
        <f>LN(INDEX('[6]Bass Strait Exports'!$38:$38,MATCH(A7,'[6]Bass Strait Exports'!$1:$1,0)))</f>
        <v>9.7158317941514714</v>
      </c>
      <c r="AH7" s="87">
        <f t="shared" si="3"/>
        <v>1.9858303648808899</v>
      </c>
      <c r="AJ7" s="6">
        <f t="shared" si="4"/>
        <v>202453.36000000002</v>
      </c>
    </row>
    <row r="8" spans="1:45" x14ac:dyDescent="0.25">
      <c r="A8" s="7">
        <v>39965</v>
      </c>
      <c r="B8" s="10">
        <f>'[6]Bass Strait Imports - FC'!CJ77</f>
        <v>29949.239999999998</v>
      </c>
      <c r="C8" s="10">
        <f>'[6]Bass Strait Imports - FC'!CK77</f>
        <v>5224.2299999999996</v>
      </c>
      <c r="D8" s="10">
        <f>'[6]Bass Strait Imports - FC'!CL77</f>
        <v>1133</v>
      </c>
      <c r="E8" s="10">
        <f>'[6]Bass Strait Imports - FC'!CM77</f>
        <v>7670.1689999999999</v>
      </c>
      <c r="F8" s="10">
        <f>'[6]Bass Strait Imports - FC'!CN77</f>
        <v>1990</v>
      </c>
      <c r="G8" s="10">
        <f>'[6]Bass Strait Imports - FC'!CO77</f>
        <v>0</v>
      </c>
      <c r="H8" s="10">
        <f>'[6]Bass Strait Imports - FC'!CP77</f>
        <v>104</v>
      </c>
      <c r="I8" s="10">
        <f>'[6]Bass Strait Imports - FC'!CQ77</f>
        <v>48</v>
      </c>
      <c r="J8" s="10">
        <f>'[6]Bass Strait Imports - FC'!CR77</f>
        <v>25304</v>
      </c>
      <c r="K8" s="10">
        <f>'[6]Bass Strait Imports - FC'!CS77</f>
        <v>3365</v>
      </c>
      <c r="L8" s="10">
        <f>'[6]Bass Strait Imports - FC'!CT77</f>
        <v>9</v>
      </c>
      <c r="M8" s="10">
        <f>'[6]Bass Strait Imports - FC'!CU77</f>
        <v>4868.3139999999994</v>
      </c>
      <c r="N8" s="12">
        <f t="shared" si="0"/>
        <v>79664.952999999994</v>
      </c>
      <c r="O8" s="11">
        <f t="shared" si="5"/>
        <v>-2.4682781759381878E-2</v>
      </c>
      <c r="P8" s="6">
        <f t="shared" si="1"/>
        <v>79664.952999999994</v>
      </c>
      <c r="R8" s="10">
        <v>97.778894151298417</v>
      </c>
      <c r="S8" s="10">
        <v>101.90217391304347</v>
      </c>
      <c r="T8" s="10">
        <v>113.51358643610621</v>
      </c>
      <c r="U8" s="10">
        <v>103.35716517871482</v>
      </c>
      <c r="V8" s="10">
        <v>102.23747526808175</v>
      </c>
      <c r="W8" s="10">
        <v>102.23747526808175</v>
      </c>
      <c r="X8" s="10">
        <v>106.90800398538693</v>
      </c>
      <c r="Y8" s="10">
        <v>102.23747526808177</v>
      </c>
      <c r="Z8" s="10">
        <v>102.23747526808178</v>
      </c>
      <c r="AA8" s="10">
        <v>102.23747526808177</v>
      </c>
      <c r="AB8" s="10">
        <v>100</v>
      </c>
      <c r="AC8" s="10">
        <v>102.23747526808178</v>
      </c>
      <c r="AE8" s="83">
        <f>INDEX('[6]Bass Strait Exports'!$16:$16,MATCH(A8,'[6]Bass Strait Exports'!$1:$1,0))</f>
        <v>118201.78899999996</v>
      </c>
      <c r="AF8" s="28">
        <f t="shared" si="2"/>
        <v>11.680148519203387</v>
      </c>
      <c r="AG8" s="96">
        <f>LN(INDEX('[6]Bass Strait Exports'!$38:$38,MATCH(A8,'[6]Bass Strait Exports'!$1:$1,0)))</f>
        <v>9.7489951476608496</v>
      </c>
      <c r="AH8" s="87">
        <f t="shared" si="3"/>
        <v>1.9311533715425373</v>
      </c>
      <c r="AJ8" s="6">
        <f t="shared" si="4"/>
        <v>197866.74199999997</v>
      </c>
    </row>
    <row r="9" spans="1:45" x14ac:dyDescent="0.25">
      <c r="A9" s="7">
        <v>40330</v>
      </c>
      <c r="B9" s="10">
        <f>'[6]Bass Strait Imports - FC'!CJ78</f>
        <v>27914.206000000002</v>
      </c>
      <c r="C9" s="10">
        <f>'[6]Bass Strait Imports - FC'!CK78</f>
        <v>5753</v>
      </c>
      <c r="D9" s="10">
        <f>'[6]Bass Strait Imports - FC'!CL78</f>
        <v>913</v>
      </c>
      <c r="E9" s="10">
        <f>'[6]Bass Strait Imports - FC'!CM78</f>
        <v>7845.5540000000001</v>
      </c>
      <c r="F9" s="10">
        <f>'[6]Bass Strait Imports - FC'!CN78</f>
        <v>786</v>
      </c>
      <c r="G9" s="10">
        <f>'[6]Bass Strait Imports - FC'!CO78</f>
        <v>27</v>
      </c>
      <c r="H9" s="10">
        <f>'[6]Bass Strait Imports - FC'!CP78</f>
        <v>31</v>
      </c>
      <c r="I9" s="10">
        <f>'[6]Bass Strait Imports - FC'!CQ78</f>
        <v>59</v>
      </c>
      <c r="J9" s="10">
        <f>'[6]Bass Strait Imports - FC'!CR78</f>
        <v>22868</v>
      </c>
      <c r="K9" s="10">
        <f>'[6]Bass Strait Imports - FC'!CS78</f>
        <v>3958.1140000000005</v>
      </c>
      <c r="L9" s="10">
        <f>'[6]Bass Strait Imports - FC'!CT78</f>
        <v>2</v>
      </c>
      <c r="M9" s="10">
        <f>'[6]Bass Strait Imports - FC'!CU78</f>
        <v>4089.5579999999995</v>
      </c>
      <c r="N9" s="12">
        <f t="shared" si="0"/>
        <v>74246.432000000015</v>
      </c>
      <c r="O9" s="11">
        <f t="shared" si="5"/>
        <v>-6.8016371013235655E-2</v>
      </c>
      <c r="P9" s="6">
        <f t="shared" si="1"/>
        <v>74246.432000000015</v>
      </c>
      <c r="R9" s="10">
        <v>97.228772912987736</v>
      </c>
      <c r="S9" s="10">
        <v>105.57065217391303</v>
      </c>
      <c r="T9" s="10">
        <v>119.57244785891025</v>
      </c>
      <c r="U9" s="10">
        <v>103.23075685881167</v>
      </c>
      <c r="V9" s="10">
        <v>104.19893011553773</v>
      </c>
      <c r="W9" s="10">
        <v>104.19893011553773</v>
      </c>
      <c r="X9" s="10">
        <v>103.12188641647293</v>
      </c>
      <c r="Y9" s="10">
        <v>104.19893011553775</v>
      </c>
      <c r="Z9" s="10">
        <v>104.19893011553776</v>
      </c>
      <c r="AA9" s="10">
        <v>104.19893011553775</v>
      </c>
      <c r="AB9" s="10">
        <v>100</v>
      </c>
      <c r="AC9" s="10">
        <v>104.19893011553778</v>
      </c>
      <c r="AE9" s="83">
        <f>INDEX('[6]Bass Strait Exports'!$16:$16,MATCH(A9,'[6]Bass Strait Exports'!$1:$1,0))</f>
        <v>118540.87799999998</v>
      </c>
      <c r="AF9" s="28">
        <f t="shared" si="2"/>
        <v>11.68301314209692</v>
      </c>
      <c r="AG9" s="96">
        <f>LN(INDEX('[6]Bass Strait Exports'!$38:$38,MATCH(A9,'[6]Bass Strait Exports'!$1:$1,0)))</f>
        <v>9.7623271327471137</v>
      </c>
      <c r="AH9" s="87">
        <f t="shared" si="3"/>
        <v>1.9206860093498062</v>
      </c>
      <c r="AJ9" s="6">
        <f t="shared" si="4"/>
        <v>192787.31</v>
      </c>
    </row>
    <row r="10" spans="1:45" x14ac:dyDescent="0.25">
      <c r="A10" s="7">
        <v>40695</v>
      </c>
      <c r="B10" s="10">
        <f>'[6]Bass Strait Imports - FC'!CJ79</f>
        <v>28997.687999999998</v>
      </c>
      <c r="C10" s="10">
        <f>'[6]Bass Strait Imports - FC'!CK79</f>
        <v>4261.0060000000003</v>
      </c>
      <c r="D10" s="10">
        <f>'[6]Bass Strait Imports - FC'!CL79</f>
        <v>1487.454</v>
      </c>
      <c r="E10" s="10">
        <f>'[6]Bass Strait Imports - FC'!CM79</f>
        <v>13422.755000000001</v>
      </c>
      <c r="F10" s="10">
        <f>'[6]Bass Strait Imports - FC'!CN79</f>
        <v>1251</v>
      </c>
      <c r="G10" s="10">
        <f>'[6]Bass Strait Imports - FC'!CO79</f>
        <v>4</v>
      </c>
      <c r="H10" s="10">
        <f>'[6]Bass Strait Imports - FC'!CP79</f>
        <v>128</v>
      </c>
      <c r="I10" s="10">
        <f>'[6]Bass Strait Imports - FC'!CQ79</f>
        <v>143</v>
      </c>
      <c r="J10" s="10">
        <f>'[6]Bass Strait Imports - FC'!CR79</f>
        <v>14366</v>
      </c>
      <c r="K10" s="10">
        <f>'[6]Bass Strait Imports - FC'!CS79</f>
        <v>3594.41</v>
      </c>
      <c r="L10" s="10">
        <f>'[6]Bass Strait Imports - FC'!CT79</f>
        <v>5</v>
      </c>
      <c r="M10" s="10">
        <f>'[6]Bass Strait Imports - FC'!CU79</f>
        <v>4572.5789999999997</v>
      </c>
      <c r="N10" s="12">
        <f t="shared" si="0"/>
        <v>72232.891999999993</v>
      </c>
      <c r="O10" s="11">
        <f t="shared" si="5"/>
        <v>-2.7119687044355523E-2</v>
      </c>
      <c r="P10" s="6">
        <f t="shared" si="1"/>
        <v>72232.891999999993</v>
      </c>
      <c r="R10" s="10">
        <v>101.72343779718571</v>
      </c>
      <c r="S10" s="10">
        <v>101.63043478260869</v>
      </c>
      <c r="T10" s="10">
        <v>119.96274716151673</v>
      </c>
      <c r="U10" s="10">
        <v>107.47937404246925</v>
      </c>
      <c r="V10" s="10">
        <v>105.81597010185884</v>
      </c>
      <c r="W10" s="10">
        <v>105.81597010185884</v>
      </c>
      <c r="X10" s="10">
        <v>114.22561718144581</v>
      </c>
      <c r="Y10" s="10">
        <v>105.81597010185885</v>
      </c>
      <c r="Z10" s="10">
        <v>105.81597010185887</v>
      </c>
      <c r="AA10" s="10">
        <v>105.81597010185885</v>
      </c>
      <c r="AB10" s="10">
        <v>100</v>
      </c>
      <c r="AC10" s="10">
        <v>105.81597010185887</v>
      </c>
      <c r="AE10" s="83">
        <f>INDEX('[6]Bass Strait Exports'!$16:$16,MATCH(A10,'[6]Bass Strait Exports'!$1:$1,0))</f>
        <v>117037.97299999998</v>
      </c>
      <c r="AF10" s="28">
        <f t="shared" si="2"/>
        <v>11.670253716678687</v>
      </c>
      <c r="AG10" s="96">
        <f>LN(INDEX('[6]Bass Strait Exports'!$38:$38,MATCH(A10,'[6]Bass Strait Exports'!$1:$1,0)))</f>
        <v>9.7894225962481549</v>
      </c>
      <c r="AH10" s="87">
        <f t="shared" si="3"/>
        <v>1.8808311204305319</v>
      </c>
      <c r="AJ10" s="6">
        <f t="shared" si="4"/>
        <v>189270.86499999999</v>
      </c>
    </row>
    <row r="11" spans="1:45" x14ac:dyDescent="0.25">
      <c r="A11" s="7">
        <v>41061</v>
      </c>
      <c r="B11" s="10">
        <f>'[6]Bass Strait Imports - FC'!CJ80</f>
        <v>28677.412000000004</v>
      </c>
      <c r="C11" s="10">
        <f>'[6]Bass Strait Imports - FC'!CK80</f>
        <v>4838</v>
      </c>
      <c r="D11" s="10">
        <f>'[6]Bass Strait Imports - FC'!CL80</f>
        <v>1248</v>
      </c>
      <c r="E11" s="10">
        <f>'[6]Bass Strait Imports - FC'!CM80</f>
        <v>11253.116</v>
      </c>
      <c r="F11" s="10">
        <f>'[6]Bass Strait Imports - FC'!CN80</f>
        <v>984</v>
      </c>
      <c r="G11" s="10">
        <f>'[6]Bass Strait Imports - FC'!CO80</f>
        <v>196</v>
      </c>
      <c r="H11" s="10">
        <f>'[6]Bass Strait Imports - FC'!CP80</f>
        <v>92.41</v>
      </c>
      <c r="I11" s="10">
        <f>'[6]Bass Strait Imports - FC'!CQ80</f>
        <v>98</v>
      </c>
      <c r="J11" s="10">
        <f>'[6]Bass Strait Imports - FC'!CR80</f>
        <v>11713</v>
      </c>
      <c r="K11" s="10">
        <f>'[6]Bass Strait Imports - FC'!CS80</f>
        <v>2577.0990000000002</v>
      </c>
      <c r="L11" s="10">
        <f>'[6]Bass Strait Imports - FC'!CT80</f>
        <v>6</v>
      </c>
      <c r="M11" s="10">
        <f>'[6]Bass Strait Imports - FC'!CU80</f>
        <v>5202.2969999999996</v>
      </c>
      <c r="N11" s="12">
        <f t="shared" si="0"/>
        <v>66885.334000000017</v>
      </c>
      <c r="O11" s="11">
        <f t="shared" si="5"/>
        <v>-7.4032173597590067E-2</v>
      </c>
      <c r="P11" s="6">
        <f t="shared" si="1"/>
        <v>66885.334000000017</v>
      </c>
      <c r="R11" s="10">
        <v>112.86086196092646</v>
      </c>
      <c r="S11" s="10">
        <v>100.1358695652174</v>
      </c>
      <c r="T11" s="10">
        <v>125.33444095234709</v>
      </c>
      <c r="U11" s="10">
        <v>110.10891864517262</v>
      </c>
      <c r="V11" s="10">
        <v>107.43301008817996</v>
      </c>
      <c r="W11" s="10">
        <v>107.43301008817996</v>
      </c>
      <c r="X11" s="10">
        <v>123.31451345068083</v>
      </c>
      <c r="Y11" s="10">
        <v>107.43301008817997</v>
      </c>
      <c r="Z11" s="10">
        <v>107.43301008817998</v>
      </c>
      <c r="AA11" s="10">
        <v>107.43301008817997</v>
      </c>
      <c r="AB11" s="10">
        <v>100</v>
      </c>
      <c r="AC11" s="10">
        <v>107.43301008817998</v>
      </c>
      <c r="AE11" s="83">
        <f>INDEX('[6]Bass Strait Exports'!$16:$16,MATCH(A11,'[6]Bass Strait Exports'!$1:$1,0))</f>
        <v>123591.014</v>
      </c>
      <c r="AF11" s="28">
        <f t="shared" si="2"/>
        <v>11.724733119097417</v>
      </c>
      <c r="AG11" s="96">
        <f>LN(INDEX('[6]Bass Strait Exports'!$38:$38,MATCH(A11,'[6]Bass Strait Exports'!$1:$1,0)))</f>
        <v>9.7875715229387854</v>
      </c>
      <c r="AH11" s="87">
        <f t="shared" si="3"/>
        <v>1.9371615961586315</v>
      </c>
      <c r="AJ11" s="6">
        <f t="shared" si="4"/>
        <v>190476.348</v>
      </c>
    </row>
    <row r="12" spans="1:45" x14ac:dyDescent="0.25">
      <c r="A12" s="7">
        <v>41426</v>
      </c>
      <c r="B12" s="10">
        <f>'[6]Bass Strait Imports - FC'!CJ81</f>
        <v>32553.969000000001</v>
      </c>
      <c r="C12" s="10">
        <f>'[6]Bass Strait Imports - FC'!CK81</f>
        <v>4426.0509999999995</v>
      </c>
      <c r="D12" s="10">
        <f>'[6]Bass Strait Imports - FC'!CL81</f>
        <v>1372</v>
      </c>
      <c r="E12" s="10">
        <f>'[6]Bass Strait Imports - FC'!CM81</f>
        <v>7866.86</v>
      </c>
      <c r="F12" s="10">
        <f>'[6]Bass Strait Imports - FC'!CN81</f>
        <v>2184</v>
      </c>
      <c r="G12" s="10">
        <f>'[6]Bass Strait Imports - FC'!CO81</f>
        <v>538</v>
      </c>
      <c r="H12" s="10">
        <f>'[6]Bass Strait Imports - FC'!CP81</f>
        <v>117</v>
      </c>
      <c r="I12" s="10">
        <f>'[6]Bass Strait Imports - FC'!CQ81</f>
        <v>61</v>
      </c>
      <c r="J12" s="10">
        <f>'[6]Bass Strait Imports - FC'!CR81</f>
        <v>6627</v>
      </c>
      <c r="K12" s="10">
        <f>'[6]Bass Strait Imports - FC'!CS81</f>
        <v>1585</v>
      </c>
      <c r="L12" s="10">
        <f>'[6]Bass Strait Imports - FC'!CT81</f>
        <v>3</v>
      </c>
      <c r="M12" s="10">
        <f>'[6]Bass Strait Imports - FC'!CU81</f>
        <v>5984.0499999999993</v>
      </c>
      <c r="N12" s="12">
        <f t="shared" si="0"/>
        <v>63317.930000000008</v>
      </c>
      <c r="O12" s="11">
        <f t="shared" si="5"/>
        <v>-5.3336117002869554E-2</v>
      </c>
      <c r="P12" s="6">
        <f t="shared" si="1"/>
        <v>63317.930000000008</v>
      </c>
      <c r="R12" s="10">
        <v>121.12100694369886</v>
      </c>
      <c r="S12" s="10">
        <v>97.418478260869577</v>
      </c>
      <c r="T12" s="10">
        <v>134.15182241368672</v>
      </c>
      <c r="U12" s="10">
        <v>106.59592537693642</v>
      </c>
      <c r="V12" s="10">
        <v>104.27220987322602</v>
      </c>
      <c r="W12" s="10">
        <v>104.272209873226</v>
      </c>
      <c r="X12" s="10">
        <v>120.54688364884315</v>
      </c>
      <c r="Y12" s="10">
        <v>104.27220987322602</v>
      </c>
      <c r="Z12" s="10">
        <v>104.27220987322603</v>
      </c>
      <c r="AA12" s="10">
        <v>104.27220987322602</v>
      </c>
      <c r="AB12" s="10">
        <v>100</v>
      </c>
      <c r="AC12" s="10">
        <v>104.27220987322602</v>
      </c>
      <c r="AE12" s="83">
        <f>INDEX('[6]Bass Strait Exports'!$16:$16,MATCH(A12,'[6]Bass Strait Exports'!$1:$1,0))</f>
        <v>120894.81</v>
      </c>
      <c r="AF12" s="28">
        <f t="shared" si="2"/>
        <v>11.702676107641746</v>
      </c>
      <c r="AG12" s="96">
        <f>LN(INDEX('[6]Bass Strait Exports'!$38:$38,MATCH(A12,'[6]Bass Strait Exports'!$1:$1,0)))</f>
        <v>9.7795103727164179</v>
      </c>
      <c r="AH12" s="87">
        <f t="shared" si="3"/>
        <v>1.9231657349253286</v>
      </c>
      <c r="AJ12" s="6">
        <f t="shared" si="4"/>
        <v>184212.74</v>
      </c>
    </row>
    <row r="13" spans="1:45" x14ac:dyDescent="0.25">
      <c r="A13" s="7">
        <v>41791</v>
      </c>
      <c r="B13" s="10">
        <f>'[6]Bass Strait Imports - FC'!CJ82</f>
        <v>32605.363000000001</v>
      </c>
      <c r="C13" s="10">
        <f>'[6]Bass Strait Imports - FC'!CK82</f>
        <v>3732</v>
      </c>
      <c r="D13" s="10">
        <f>'[6]Bass Strait Imports - FC'!CL82</f>
        <v>1254</v>
      </c>
      <c r="E13" s="10">
        <f>'[6]Bass Strait Imports - FC'!CM82</f>
        <v>7151.2659999999996</v>
      </c>
      <c r="F13" s="10">
        <f>'[6]Bass Strait Imports - FC'!CN82</f>
        <v>522</v>
      </c>
      <c r="G13" s="10">
        <f>'[6]Bass Strait Imports - FC'!CO82</f>
        <v>6</v>
      </c>
      <c r="H13" s="10">
        <f>'[6]Bass Strait Imports - FC'!CP82</f>
        <v>199</v>
      </c>
      <c r="I13" s="10">
        <f>'[6]Bass Strait Imports - FC'!CQ82</f>
        <v>169</v>
      </c>
      <c r="J13" s="10">
        <f>'[6]Bass Strait Imports - FC'!CR82</f>
        <v>5096</v>
      </c>
      <c r="K13" s="10">
        <f>'[6]Bass Strait Imports - FC'!CS82</f>
        <v>1154</v>
      </c>
      <c r="L13" s="10">
        <f>'[6]Bass Strait Imports - FC'!CT82</f>
        <v>2</v>
      </c>
      <c r="M13" s="10">
        <f>'[6]Bass Strait Imports - FC'!CU82</f>
        <v>6036.6759999999995</v>
      </c>
      <c r="N13" s="12">
        <f t="shared" si="0"/>
        <v>57927.305</v>
      </c>
      <c r="O13" s="11">
        <f t="shared" si="5"/>
        <v>-8.5135837510796786E-2</v>
      </c>
      <c r="P13" s="6">
        <f t="shared" si="1"/>
        <v>57927.305</v>
      </c>
      <c r="R13" s="10">
        <v>124.13400562861331</v>
      </c>
      <c r="S13" s="10">
        <v>97.378124999999997</v>
      </c>
      <c r="T13" s="10">
        <v>144.62722196369018</v>
      </c>
      <c r="U13" s="10">
        <v>106.30140078066086</v>
      </c>
      <c r="V13" s="10">
        <v>102.93851828329954</v>
      </c>
      <c r="W13" s="10">
        <v>102.93851828329953</v>
      </c>
      <c r="X13" s="10">
        <v>118.22207461529946</v>
      </c>
      <c r="Y13" s="10">
        <v>102.93851828329954</v>
      </c>
      <c r="Z13" s="10">
        <v>102.93851828329956</v>
      </c>
      <c r="AA13" s="10">
        <v>102.93851828329953</v>
      </c>
      <c r="AB13" s="10">
        <v>100</v>
      </c>
      <c r="AC13" s="10">
        <v>102.93851828329956</v>
      </c>
      <c r="AE13" s="83">
        <f>INDEX('[6]Bass Strait Exports'!$16:$16,MATCH(A13,'[6]Bass Strait Exports'!$1:$1,0))</f>
        <v>125472.101</v>
      </c>
      <c r="AF13" s="28">
        <f t="shared" si="2"/>
        <v>11.739838710052203</v>
      </c>
      <c r="AG13" s="96">
        <f>LN(INDEX('[6]Bass Strait Exports'!$38:$38,MATCH(A13,'[6]Bass Strait Exports'!$1:$1,0)))</f>
        <v>9.7940632352548391</v>
      </c>
      <c r="AH13" s="87">
        <f t="shared" si="3"/>
        <v>1.9457754747973635</v>
      </c>
      <c r="AJ13" s="6">
        <f t="shared" si="4"/>
        <v>183399.40599999999</v>
      </c>
    </row>
    <row r="14" spans="1:45" x14ac:dyDescent="0.25">
      <c r="A14" s="7">
        <v>42156</v>
      </c>
      <c r="B14" s="10">
        <f>'[6]Bass Strait Imports - FC'!CJ83</f>
        <v>36171.557000000001</v>
      </c>
      <c r="C14" s="10">
        <f>'[6]Bass Strait Imports - FC'!CK83</f>
        <v>5117</v>
      </c>
      <c r="D14" s="10">
        <f>'[6]Bass Strait Imports - FC'!CL83</f>
        <v>3104</v>
      </c>
      <c r="E14" s="10">
        <f>'[6]Bass Strait Imports - FC'!CM83</f>
        <v>5996.0839999999998</v>
      </c>
      <c r="F14" s="10">
        <f>'[6]Bass Strait Imports - FC'!CN83</f>
        <v>525</v>
      </c>
      <c r="G14" s="10">
        <f>'[6]Bass Strait Imports - FC'!CO83</f>
        <v>1</v>
      </c>
      <c r="H14" s="10">
        <f>'[6]Bass Strait Imports - FC'!CP83</f>
        <v>81.132000000000005</v>
      </c>
      <c r="I14" s="10">
        <f>'[6]Bass Strait Imports - FC'!CQ83</f>
        <v>148</v>
      </c>
      <c r="J14" s="10">
        <f>'[6]Bass Strait Imports - FC'!CR83</f>
        <v>8033</v>
      </c>
      <c r="K14" s="10">
        <f>'[6]Bass Strait Imports - FC'!CS83</f>
        <v>823</v>
      </c>
      <c r="L14" s="10">
        <f>'[6]Bass Strait Imports - FC'!CT83</f>
        <v>2</v>
      </c>
      <c r="M14" s="10">
        <f>'[6]Bass Strait Imports - FC'!CU83</f>
        <v>5466.1370000000006</v>
      </c>
      <c r="N14" s="12">
        <f t="shared" si="0"/>
        <v>65467.91</v>
      </c>
      <c r="O14" s="11">
        <f t="shared" si="5"/>
        <v>0.13017358566914172</v>
      </c>
      <c r="P14" s="6">
        <f t="shared" si="1"/>
        <v>65467.91</v>
      </c>
      <c r="R14" s="10">
        <v>127.50911474485306</v>
      </c>
      <c r="S14" s="10">
        <v>101.2086956521739</v>
      </c>
      <c r="T14" s="10">
        <v>155.08900515656023</v>
      </c>
      <c r="U14" s="10">
        <v>104.41376420070327</v>
      </c>
      <c r="V14" s="10">
        <v>104.76318424973741</v>
      </c>
      <c r="W14" s="10">
        <v>104.76318424973739</v>
      </c>
      <c r="X14" s="10">
        <v>118.69810694121556</v>
      </c>
      <c r="Y14" s="10">
        <v>104.76318424973741</v>
      </c>
      <c r="Z14" s="10">
        <v>104.76318424973742</v>
      </c>
      <c r="AA14" s="10">
        <v>104.76318424973739</v>
      </c>
      <c r="AB14" s="10">
        <v>100</v>
      </c>
      <c r="AC14" s="10">
        <v>104.76318424973742</v>
      </c>
      <c r="AE14" s="83">
        <f>INDEX('[6]Bass Strait Exports'!$16:$16,MATCH(A14,'[6]Bass Strait Exports'!$1:$1,0))</f>
        <v>130313.29700000001</v>
      </c>
      <c r="AF14" s="28">
        <f t="shared" si="2"/>
        <v>11.7776968070237</v>
      </c>
      <c r="AG14" s="96">
        <f>LN(INDEX('[6]Bass Strait Exports'!$38:$38,MATCH(A14,'[6]Bass Strait Exports'!$1:$1,0)))</f>
        <v>9.8021743908356385</v>
      </c>
      <c r="AH14" s="87">
        <f t="shared" si="3"/>
        <v>1.9755224161880616</v>
      </c>
      <c r="AJ14" s="6">
        <f t="shared" si="4"/>
        <v>195781.20699999999</v>
      </c>
    </row>
    <row r="15" spans="1:45" x14ac:dyDescent="0.25">
      <c r="A15" s="7">
        <v>42522</v>
      </c>
      <c r="B15" s="10">
        <f>'[6]Bass Strait Imports - FC'!CJ84</f>
        <v>37394.621999999996</v>
      </c>
      <c r="C15" s="10">
        <f>'[6]Bass Strait Imports - FC'!CK84</f>
        <v>3789</v>
      </c>
      <c r="D15" s="10">
        <f>'[6]Bass Strait Imports - FC'!CL84</f>
        <v>2590</v>
      </c>
      <c r="E15" s="10">
        <f>'[6]Bass Strait Imports - FC'!CM84</f>
        <v>7934.89</v>
      </c>
      <c r="F15" s="10">
        <f>'[6]Bass Strait Imports - FC'!CN84</f>
        <v>391</v>
      </c>
      <c r="G15" s="10">
        <f>'[6]Bass Strait Imports - FC'!CO84</f>
        <v>10</v>
      </c>
      <c r="H15" s="10">
        <f>'[6]Bass Strait Imports - FC'!CP84</f>
        <v>55</v>
      </c>
      <c r="I15" s="10">
        <f>'[6]Bass Strait Imports - FC'!CQ84</f>
        <v>88</v>
      </c>
      <c r="J15" s="10">
        <f>'[6]Bass Strait Imports - FC'!CR84</f>
        <v>8141</v>
      </c>
      <c r="K15" s="10">
        <f>'[6]Bass Strait Imports - FC'!CS84</f>
        <v>495</v>
      </c>
      <c r="L15" s="10">
        <f>'[6]Bass Strait Imports - FC'!CT84</f>
        <v>2</v>
      </c>
      <c r="M15" s="10">
        <f>'[6]Bass Strait Imports - FC'!CU84</f>
        <v>5336.4920000000002</v>
      </c>
      <c r="N15" s="12">
        <f t="shared" si="0"/>
        <v>66227.004000000001</v>
      </c>
      <c r="O15" s="11">
        <f t="shared" si="5"/>
        <v>1.1594901990914286E-2</v>
      </c>
      <c r="P15" s="6">
        <f t="shared" si="1"/>
        <v>66227.004000000001</v>
      </c>
      <c r="R15" s="10">
        <v>127.24925335620235</v>
      </c>
      <c r="S15" s="10">
        <v>98.7883152173913</v>
      </c>
      <c r="T15" s="10">
        <v>168.78637778404951</v>
      </c>
      <c r="U15" s="10">
        <v>109.73272175365003</v>
      </c>
      <c r="V15" s="10">
        <v>108.03878941840296</v>
      </c>
      <c r="W15" s="10">
        <v>108.03878941840296</v>
      </c>
      <c r="X15" s="10">
        <v>116.12974648511018</v>
      </c>
      <c r="Y15" s="10">
        <v>108.03878941840297</v>
      </c>
      <c r="Z15" s="10">
        <v>108.03878941840298</v>
      </c>
      <c r="AA15" s="10">
        <v>108.03878941840296</v>
      </c>
      <c r="AB15" s="10">
        <v>100</v>
      </c>
      <c r="AC15" s="10">
        <v>108.03878941840298</v>
      </c>
      <c r="AE15" s="83">
        <f>INDEX('[6]Bass Strait Exports'!$16:$16,MATCH(A15,'[6]Bass Strait Exports'!$1:$1,0))</f>
        <v>131810.48000000001</v>
      </c>
      <c r="AF15" s="28">
        <f t="shared" si="2"/>
        <v>11.789120412305222</v>
      </c>
      <c r="AG15" s="96">
        <f>LN(INDEX('[6]Bass Strait Exports'!$38:$38,MATCH(A15,'[6]Bass Strait Exports'!$1:$1,0)))</f>
        <v>9.8354763419195841</v>
      </c>
      <c r="AH15" s="87">
        <f t="shared" si="3"/>
        <v>1.9536440703856375</v>
      </c>
      <c r="AJ15" s="6">
        <f t="shared" si="4"/>
        <v>198037.484</v>
      </c>
    </row>
    <row r="16" spans="1:45" x14ac:dyDescent="0.25">
      <c r="A16" s="7">
        <v>42887</v>
      </c>
      <c r="B16" s="10">
        <f>'[6]Bass Strait Imports - FC'!CJ85</f>
        <v>36521.131999999998</v>
      </c>
      <c r="C16" s="10">
        <f>'[6]Bass Strait Imports - FC'!CK85</f>
        <v>3193.2130000000002</v>
      </c>
      <c r="D16" s="10">
        <f>'[6]Bass Strait Imports - FC'!CL85</f>
        <v>2047</v>
      </c>
      <c r="E16" s="10">
        <f>'[6]Bass Strait Imports - FC'!CM85</f>
        <v>7752.8029999999999</v>
      </c>
      <c r="F16" s="10">
        <f>'[6]Bass Strait Imports - FC'!CN85</f>
        <v>504</v>
      </c>
      <c r="G16" s="10">
        <f>'[6]Bass Strait Imports - FC'!CO85</f>
        <v>1</v>
      </c>
      <c r="H16" s="10">
        <f>'[6]Bass Strait Imports - FC'!CP85</f>
        <v>25</v>
      </c>
      <c r="I16" s="10">
        <f>'[6]Bass Strait Imports - FC'!CQ85</f>
        <v>47</v>
      </c>
      <c r="J16" s="10">
        <f>'[6]Bass Strait Imports - FC'!CR85</f>
        <v>8728.3029999999999</v>
      </c>
      <c r="K16" s="10">
        <f>'[6]Bass Strait Imports - FC'!CS85</f>
        <v>514</v>
      </c>
      <c r="L16" s="10">
        <f>'[6]Bass Strait Imports - FC'!CT85</f>
        <v>2</v>
      </c>
      <c r="M16" s="10">
        <f>'[6]Bass Strait Imports - FC'!CU85</f>
        <v>5271.2460000000001</v>
      </c>
      <c r="N16" s="12">
        <f t="shared" si="0"/>
        <v>64606.697</v>
      </c>
      <c r="O16" s="11">
        <f t="shared" si="5"/>
        <v>-2.4465956515260734E-2</v>
      </c>
      <c r="P16" s="40">
        <f t="shared" si="1"/>
        <v>64606.697</v>
      </c>
      <c r="R16" s="10">
        <v>134.84517242479058</v>
      </c>
      <c r="S16" s="10">
        <v>106.80760869565218</v>
      </c>
      <c r="T16" s="10">
        <v>176.02616909177206</v>
      </c>
      <c r="U16" s="10">
        <v>106.47119743487335</v>
      </c>
      <c r="V16" s="10">
        <v>107.74078507047066</v>
      </c>
      <c r="W16" s="10">
        <v>107.74078507047066</v>
      </c>
      <c r="X16" s="10">
        <v>109.9745378058231</v>
      </c>
      <c r="Y16" s="10">
        <v>107.74078507047068</v>
      </c>
      <c r="Z16" s="10">
        <v>107.74078507047069</v>
      </c>
      <c r="AA16" s="10">
        <v>107.74078507047066</v>
      </c>
      <c r="AB16" s="10">
        <v>100</v>
      </c>
      <c r="AC16" s="10">
        <v>107.74078507047069</v>
      </c>
      <c r="AE16" s="83">
        <f>INDEX('[6]Bass Strait Exports'!$16:$16,MATCH(A16,'[6]Bass Strait Exports'!$1:$1,0))</f>
        <v>128935.09699999999</v>
      </c>
      <c r="AF16" s="28">
        <f t="shared" si="2"/>
        <v>11.767064432703437</v>
      </c>
      <c r="AG16" s="96">
        <f>LN(INDEX('[6]Bass Strait Exports'!$38:$38,MATCH(A16,'[6]Bass Strait Exports'!$1:$1,0)))</f>
        <v>9.841026871193522</v>
      </c>
      <c r="AH16" s="87">
        <f t="shared" si="3"/>
        <v>1.926037561509915</v>
      </c>
      <c r="AJ16" s="14">
        <f>'[6]Bass Strait Imports - FC'!$DD$85</f>
        <v>190268</v>
      </c>
    </row>
    <row r="17" spans="1:36" s="13" customFormat="1" ht="15.75" thickBot="1" x14ac:dyDescent="0.3">
      <c r="A17" s="7">
        <v>43252</v>
      </c>
      <c r="B17" s="15">
        <f>'[6]Bass Strait Imports - FC'!CJ86</f>
        <v>43545.159999999996</v>
      </c>
      <c r="C17" s="15">
        <f>'[6]Bass Strait Imports - FC'!CK86</f>
        <v>2613.8519999999999</v>
      </c>
      <c r="D17" s="15">
        <f>'[6]Bass Strait Imports - FC'!CL86</f>
        <v>2566</v>
      </c>
      <c r="E17" s="15">
        <f>'[6]Bass Strait Imports - FC'!CM86</f>
        <v>7180.0159999999996</v>
      </c>
      <c r="F17" s="15">
        <f>'[6]Bass Strait Imports - FC'!CN86</f>
        <v>432</v>
      </c>
      <c r="G17" s="15">
        <f>'[6]Bass Strait Imports - FC'!CO86</f>
        <v>2</v>
      </c>
      <c r="H17" s="15">
        <f>'[6]Bass Strait Imports - FC'!CP86</f>
        <v>18</v>
      </c>
      <c r="I17" s="15">
        <f>'[6]Bass Strait Imports - FC'!CQ86</f>
        <v>50</v>
      </c>
      <c r="J17" s="15">
        <f>'[6]Bass Strait Imports - FC'!CR86</f>
        <v>8092</v>
      </c>
      <c r="K17" s="15">
        <f>'[6]Bass Strait Imports - FC'!CS86</f>
        <v>778</v>
      </c>
      <c r="L17" s="15">
        <f>'[6]Bass Strait Imports - FC'!CT86</f>
        <v>1</v>
      </c>
      <c r="M17" s="15">
        <f>'[6]Bass Strait Imports - FC'!CU86</f>
        <v>1919.4259999999999</v>
      </c>
      <c r="N17" s="17">
        <f t="shared" si="0"/>
        <v>67197.453999999998</v>
      </c>
      <c r="O17" s="16">
        <f t="shared" si="5"/>
        <v>4.0100440361469092E-2</v>
      </c>
      <c r="P17" s="55">
        <f t="shared" si="1"/>
        <v>67197.453999999998</v>
      </c>
      <c r="R17" s="15">
        <v>133.94716604470355</v>
      </c>
      <c r="S17" s="15">
        <v>116.84782608695652</v>
      </c>
      <c r="T17" s="15">
        <v>186.63394930788536</v>
      </c>
      <c r="U17" s="15">
        <v>106.22575386755391</v>
      </c>
      <c r="V17" s="15">
        <v>109.86310657319423</v>
      </c>
      <c r="W17" s="15">
        <v>109.86310657319423</v>
      </c>
      <c r="X17" s="15">
        <v>119.14092770950958</v>
      </c>
      <c r="Y17" s="15">
        <v>109.86310657319424</v>
      </c>
      <c r="Z17" s="15">
        <v>109.86310657319426</v>
      </c>
      <c r="AA17" s="15">
        <v>109.86310657319423</v>
      </c>
      <c r="AB17" s="15">
        <v>100</v>
      </c>
      <c r="AC17" s="15">
        <v>109.86310657319426</v>
      </c>
      <c r="AE17" s="83">
        <f>INDEX('[6]Bass Strait Exports'!$16:$16,MATCH(A17,'[6]Bass Strait Exports'!$1:$1,0))</f>
        <v>134845.573</v>
      </c>
      <c r="AF17" s="29">
        <f t="shared" si="2"/>
        <v>11.811885498959654</v>
      </c>
      <c r="AG17" s="97">
        <f>LN(INDEX('[6]Bass Strait Exports'!$38:$38,MATCH(A17,'[6]Bass Strait Exports'!$1:$1,0)))</f>
        <v>9.8753966723696021</v>
      </c>
      <c r="AH17" s="88">
        <f t="shared" si="3"/>
        <v>1.9364888265900522</v>
      </c>
      <c r="AJ17" s="6">
        <f>AE17+P17</f>
        <v>202043.027</v>
      </c>
    </row>
    <row r="18" spans="1:36" x14ac:dyDescent="0.25">
      <c r="A18" s="7">
        <v>43617</v>
      </c>
      <c r="B18" s="12">
        <f t="shared" ref="B18:M19" si="6">IFERROR(R18/R17*B17,0)</f>
        <v>46813.43550329659</v>
      </c>
      <c r="C18" s="12">
        <f t="shared" si="6"/>
        <v>2615.900473354232</v>
      </c>
      <c r="D18" s="12">
        <f t="shared" si="6"/>
        <v>2787.1070745935767</v>
      </c>
      <c r="E18" s="12">
        <f t="shared" si="6"/>
        <v>7603.0485839516559</v>
      </c>
      <c r="F18" s="12">
        <f t="shared" si="6"/>
        <v>453.63888490286075</v>
      </c>
      <c r="G18" s="12">
        <f t="shared" si="6"/>
        <v>2.1001800226984293</v>
      </c>
      <c r="H18" s="12">
        <f t="shared" si="6"/>
        <v>19.62</v>
      </c>
      <c r="I18" s="12">
        <f t="shared" si="6"/>
        <v>52.504500567460731</v>
      </c>
      <c r="J18" s="12">
        <f t="shared" si="6"/>
        <v>7936.0962217459146</v>
      </c>
      <c r="K18" s="12">
        <f t="shared" si="6"/>
        <v>815.97397064340964</v>
      </c>
      <c r="L18" s="12">
        <f t="shared" si="6"/>
        <v>0</v>
      </c>
      <c r="M18" s="12">
        <f t="shared" si="6"/>
        <v>2015.5700701239771</v>
      </c>
      <c r="N18" s="12">
        <f t="shared" si="0"/>
        <v>71114.995463202373</v>
      </c>
      <c r="O18" s="11">
        <f t="shared" si="5"/>
        <v>5.8298956731342555E-2</v>
      </c>
      <c r="P18" s="6">
        <f t="shared" si="1"/>
        <v>71114.995463202373</v>
      </c>
      <c r="R18" s="10">
        <v>144.00055065782487</v>
      </c>
      <c r="S18" s="10">
        <v>116.93939961837262</v>
      </c>
      <c r="T18" s="10">
        <v>202.71582247675224</v>
      </c>
      <c r="U18" s="10">
        <v>112.48436877047389</v>
      </c>
      <c r="V18" s="10">
        <v>115.36615082830551</v>
      </c>
      <c r="W18" s="10">
        <v>115.36615082830551</v>
      </c>
      <c r="X18" s="10">
        <v>129.86361120336545</v>
      </c>
      <c r="Y18" s="10">
        <v>115.36615082830552</v>
      </c>
      <c r="Z18" s="10">
        <v>107.74643907375133</v>
      </c>
      <c r="AA18" s="10">
        <v>115.22549524132312</v>
      </c>
      <c r="AB18" s="10">
        <v>0</v>
      </c>
      <c r="AC18" s="10">
        <v>115.36615082830551</v>
      </c>
      <c r="AE18" s="84">
        <f>EXP(AF18)</f>
        <v>141290.89669652944</v>
      </c>
      <c r="AF18" s="85">
        <f>AG18+AH18</f>
        <v>11.85857614123649</v>
      </c>
      <c r="AG18" s="96">
        <v>9.8938565673877488</v>
      </c>
      <c r="AH18" s="57">
        <v>1.9647195738487406</v>
      </c>
      <c r="AJ18" s="58">
        <f>AE18+P18</f>
        <v>212405.89215973183</v>
      </c>
    </row>
    <row r="19" spans="1:36" x14ac:dyDescent="0.25">
      <c r="A19" s="7">
        <v>43983</v>
      </c>
      <c r="B19" s="12">
        <f t="shared" si="6"/>
        <v>48048.252243400784</v>
      </c>
      <c r="C19" s="12">
        <f t="shared" si="6"/>
        <v>2636.3852068965521</v>
      </c>
      <c r="D19" s="12">
        <f t="shared" si="6"/>
        <v>2920.0106717081298</v>
      </c>
      <c r="E19" s="12">
        <f t="shared" si="6"/>
        <v>8058.1198598822912</v>
      </c>
      <c r="F19" s="12">
        <f t="shared" si="6"/>
        <v>478.05916941075526</v>
      </c>
      <c r="G19" s="12">
        <f t="shared" si="6"/>
        <v>2.2132368954201631</v>
      </c>
      <c r="H19" s="12">
        <f t="shared" si="6"/>
        <v>20.954160000000002</v>
      </c>
      <c r="I19" s="12">
        <f t="shared" si="6"/>
        <v>55.330922385504081</v>
      </c>
      <c r="J19" s="12">
        <f t="shared" si="6"/>
        <v>8363.3120845539743</v>
      </c>
      <c r="K19" s="12">
        <f t="shared" si="6"/>
        <v>858.24517192450162</v>
      </c>
      <c r="L19" s="12">
        <f t="shared" si="6"/>
        <v>0</v>
      </c>
      <c r="M19" s="12">
        <f t="shared" si="6"/>
        <v>2124.072220614371</v>
      </c>
      <c r="N19" s="12">
        <f t="shared" si="0"/>
        <v>73564.954947672275</v>
      </c>
      <c r="O19" s="11">
        <f t="shared" si="5"/>
        <v>3.445067342706376E-2</v>
      </c>
      <c r="P19" s="6">
        <f t="shared" si="1"/>
        <v>73564.954947672275</v>
      </c>
      <c r="R19" s="10">
        <v>147.7989108641375</v>
      </c>
      <c r="S19" s="10">
        <v>117.85513493253373</v>
      </c>
      <c r="T19" s="10">
        <v>212.38235529308625</v>
      </c>
      <c r="U19" s="10">
        <v>119.21698459600985</v>
      </c>
      <c r="V19" s="10">
        <v>121.57654045663546</v>
      </c>
      <c r="W19" s="10">
        <v>121.57654045663546</v>
      </c>
      <c r="X19" s="10">
        <v>138.69433676519432</v>
      </c>
      <c r="Y19" s="10">
        <v>121.57654045663547</v>
      </c>
      <c r="Z19" s="10">
        <v>113.54664444516027</v>
      </c>
      <c r="AA19" s="10">
        <v>121.19470538440994</v>
      </c>
      <c r="AB19" s="10">
        <v>0</v>
      </c>
      <c r="AC19" s="10">
        <v>121.57654045663548</v>
      </c>
      <c r="AE19" s="69">
        <f>EXP(AF19)</f>
        <v>144172.69862721587</v>
      </c>
      <c r="AF19" s="85">
        <f>AG19+AH19</f>
        <v>11.878767155999466</v>
      </c>
      <c r="AG19" s="96">
        <v>9.9138752218972837</v>
      </c>
      <c r="AH19" s="57">
        <v>1.9648919341021811</v>
      </c>
      <c r="AJ19" s="6">
        <f>AE19+P19</f>
        <v>217737.65357488813</v>
      </c>
    </row>
    <row r="21" spans="1:36" x14ac:dyDescent="0.25">
      <c r="P21"/>
      <c r="AF21" s="4"/>
      <c r="AG21" s="4"/>
    </row>
    <row r="22" spans="1:36" x14ac:dyDescent="0.25">
      <c r="P22"/>
    </row>
    <row r="23" spans="1:36" x14ac:dyDescent="0.25">
      <c r="P23"/>
    </row>
    <row r="24" spans="1:36" x14ac:dyDescent="0.25">
      <c r="P24"/>
    </row>
    <row r="25" spans="1:36" x14ac:dyDescent="0.25">
      <c r="P25"/>
    </row>
    <row r="26" spans="1:36" x14ac:dyDescent="0.25">
      <c r="P26"/>
    </row>
    <row r="27" spans="1:36" x14ac:dyDescent="0.25">
      <c r="P27"/>
    </row>
    <row r="28" spans="1:36" x14ac:dyDescent="0.25">
      <c r="P28"/>
    </row>
  </sheetData>
  <mergeCells count="3">
    <mergeCell ref="B1:P1"/>
    <mergeCell ref="R1:AC1"/>
    <mergeCell ref="AE1:A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70" zoomScaleNormal="70" workbookViewId="0"/>
  </sheetViews>
  <sheetFormatPr defaultRowHeight="15" x14ac:dyDescent="0.25"/>
  <cols>
    <col min="2" max="2" width="15.7109375" style="24" customWidth="1"/>
    <col min="3" max="3" width="15.7109375" customWidth="1"/>
    <col min="5" max="6" width="15.7109375" customWidth="1"/>
    <col min="8" max="8" width="15" customWidth="1"/>
  </cols>
  <sheetData>
    <row r="1" spans="1:11" x14ac:dyDescent="0.25">
      <c r="B1" s="102" t="s">
        <v>109</v>
      </c>
      <c r="C1" s="102"/>
      <c r="E1" s="102" t="s">
        <v>110</v>
      </c>
      <c r="F1" s="102"/>
    </row>
    <row r="2" spans="1:11" ht="45" x14ac:dyDescent="0.25">
      <c r="B2" s="27" t="s">
        <v>41</v>
      </c>
      <c r="C2" s="27" t="s">
        <v>40</v>
      </c>
      <c r="E2" s="27" t="s">
        <v>45</v>
      </c>
      <c r="F2" s="27" t="s">
        <v>42</v>
      </c>
      <c r="G2" s="27"/>
      <c r="H2" s="27" t="s">
        <v>79</v>
      </c>
    </row>
    <row r="3" spans="1:11" x14ac:dyDescent="0.25">
      <c r="B3"/>
    </row>
    <row r="4" spans="1:11" x14ac:dyDescent="0.25">
      <c r="B4"/>
    </row>
    <row r="5" spans="1:11" x14ac:dyDescent="0.25">
      <c r="A5" s="7">
        <v>38869</v>
      </c>
      <c r="B5" s="90">
        <f>INDEX('[6]Wheeled Unitised'!$D:$D,MATCH('Bass Strait'!$A5,'[6]Wheeled Unitised'!$A:$A,0))</f>
        <v>1196667.0639999998</v>
      </c>
      <c r="C5" s="90">
        <f>INDEX('[6]Wheeled Unitised'!$E:$E,MATCH('Bass Strait'!$A5,'[6]Wheeled Unitised'!$A:$A,0))</f>
        <v>934859.25300000003</v>
      </c>
      <c r="E5" s="90">
        <f>INDEX('[6]Wheeled Unitised'!$B:$B,MATCH('Bass Strait'!$A5,'[6]Wheeled Unitised'!$A:$A,0))</f>
        <v>1174690.8800000006</v>
      </c>
      <c r="F5" s="90">
        <f>INDEX('[6]Wheeled Unitised'!$C:$C,MATCH('Bass Strait'!$A5,'[6]Wheeled Unitised'!$A:$A,0))</f>
        <v>2070457.8390000002</v>
      </c>
      <c r="H5" s="4">
        <f t="shared" ref="H5:H19" si="0">SUM(B5:C5,E5:F5)</f>
        <v>5376675.0360000003</v>
      </c>
    </row>
    <row r="6" spans="1:11" x14ac:dyDescent="0.25">
      <c r="A6" s="7">
        <v>39234</v>
      </c>
      <c r="B6" s="90">
        <f>INDEX('[6]Wheeled Unitised'!$D:$D,MATCH('Bass Strait'!$A6,'[6]Wheeled Unitised'!$A:$A,0))</f>
        <v>1368908.5090000001</v>
      </c>
      <c r="C6" s="90">
        <f>INDEX('[6]Wheeled Unitised'!$E:$E,MATCH('Bass Strait'!$A6,'[6]Wheeled Unitised'!$A:$A,0))</f>
        <v>1148232.9879999999</v>
      </c>
      <c r="E6" s="90">
        <f>INDEX('[6]Wheeled Unitised'!$B:$B,MATCH('Bass Strait'!$A6,'[6]Wheeled Unitised'!$A:$A,0))</f>
        <v>1216858.2650000004</v>
      </c>
      <c r="F6" s="90">
        <f>INDEX('[6]Wheeled Unitised'!$C:$C,MATCH('Bass Strait'!$A6,'[6]Wheeled Unitised'!$A:$A,0))</f>
        <v>1897983.9599999995</v>
      </c>
      <c r="H6" s="4">
        <f t="shared" si="0"/>
        <v>5631983.7219999991</v>
      </c>
    </row>
    <row r="7" spans="1:11" x14ac:dyDescent="0.25">
      <c r="A7" s="7">
        <v>39600</v>
      </c>
      <c r="B7" s="90">
        <f>INDEX('[6]Wheeled Unitised'!$D:$D,MATCH('Bass Strait'!$A7,'[6]Wheeled Unitised'!$A:$A,0))</f>
        <v>1661415.828</v>
      </c>
      <c r="C7" s="90">
        <f>INDEX('[6]Wheeled Unitised'!$E:$E,MATCH('Bass Strait'!$A7,'[6]Wheeled Unitised'!$A:$A,0))</f>
        <v>1366317.3159999999</v>
      </c>
      <c r="E7" s="90">
        <f>INDEX('[6]Wheeled Unitised'!$B:$B,MATCH('Bass Strait'!$A7,'[6]Wheeled Unitised'!$A:$A,0))</f>
        <v>1200475.6089999995</v>
      </c>
      <c r="F7" s="90">
        <f>INDEX('[6]Wheeled Unitised'!$C:$C,MATCH('Bass Strait'!$A7,'[6]Wheeled Unitised'!$A:$A,0))</f>
        <v>2103183.6650000005</v>
      </c>
      <c r="H7" s="4">
        <f t="shared" si="0"/>
        <v>6331392.4179999996</v>
      </c>
    </row>
    <row r="8" spans="1:11" x14ac:dyDescent="0.25">
      <c r="A8" s="7">
        <v>39965</v>
      </c>
      <c r="B8" s="90">
        <f>INDEX('[6]Wheeled Unitised'!$D:$D,MATCH('Bass Strait'!$A8,'[6]Wheeled Unitised'!$A:$A,0))</f>
        <v>1694021.304</v>
      </c>
      <c r="C8" s="90">
        <f>INDEX('[6]Wheeled Unitised'!$E:$E,MATCH('Bass Strait'!$A8,'[6]Wheeled Unitised'!$A:$A,0))</f>
        <v>1373978.2590000001</v>
      </c>
      <c r="E8" s="90">
        <f>INDEX('[6]Wheeled Unitised'!$B:$B,MATCH('Bass Strait'!$A8,'[6]Wheeled Unitised'!$A:$A,0))</f>
        <v>1337235.2959999996</v>
      </c>
      <c r="F8" s="90">
        <f>INDEX('[6]Wheeled Unitised'!$C:$C,MATCH('Bass Strait'!$A8,'[6]Wheeled Unitised'!$A:$A,0))</f>
        <v>1913159.3929999999</v>
      </c>
      <c r="H8" s="4">
        <f t="shared" si="0"/>
        <v>6318394.2519999994</v>
      </c>
    </row>
    <row r="9" spans="1:11" x14ac:dyDescent="0.25">
      <c r="A9" s="7">
        <v>40330</v>
      </c>
      <c r="B9" s="90">
        <f>INDEX('[6]Wheeled Unitised'!$D:$D,MATCH('Bass Strait'!$A9,'[6]Wheeled Unitised'!$A:$A,0))</f>
        <v>1749748.5739999998</v>
      </c>
      <c r="C9" s="90">
        <f>INDEX('[6]Wheeled Unitised'!$E:$E,MATCH('Bass Strait'!$A9,'[6]Wheeled Unitised'!$A:$A,0))</f>
        <v>1471189.584</v>
      </c>
      <c r="E9" s="90">
        <f>INDEX('[6]Wheeled Unitised'!$B:$B,MATCH('Bass Strait'!$A9,'[6]Wheeled Unitised'!$A:$A,0))</f>
        <v>1116469.655</v>
      </c>
      <c r="F9" s="90">
        <f>INDEX('[6]Wheeled Unitised'!$C:$C,MATCH('Bass Strait'!$A9,'[6]Wheeled Unitised'!$A:$A,0))</f>
        <v>1830932.5010000004</v>
      </c>
      <c r="H9" s="4">
        <f t="shared" si="0"/>
        <v>6168340.3140000002</v>
      </c>
    </row>
    <row r="10" spans="1:11" x14ac:dyDescent="0.25">
      <c r="A10" s="7">
        <v>40695</v>
      </c>
      <c r="B10" s="90">
        <f>INDEX('[6]Wheeled Unitised'!$D:$D,MATCH('Bass Strait'!$A10,'[6]Wheeled Unitised'!$A:$A,0))</f>
        <v>1821316.5260000001</v>
      </c>
      <c r="C10" s="90">
        <f>INDEX('[6]Wheeled Unitised'!$E:$E,MATCH('Bass Strait'!$A10,'[6]Wheeled Unitised'!$A:$A,0))</f>
        <v>1539613.5530000001</v>
      </c>
      <c r="E10" s="90">
        <f>INDEX('[6]Wheeled Unitised'!$B:$B,MATCH('Bass Strait'!$A10,'[6]Wheeled Unitised'!$A:$A,0))</f>
        <v>1255150.1870000002</v>
      </c>
      <c r="F10" s="90">
        <f>INDEX('[6]Wheeled Unitised'!$C:$C,MATCH('Bass Strait'!$A10,'[6]Wheeled Unitised'!$A:$A,0))</f>
        <v>1890389.9230000007</v>
      </c>
      <c r="H10" s="4">
        <f t="shared" si="0"/>
        <v>6506470.1890000002</v>
      </c>
    </row>
    <row r="11" spans="1:11" x14ac:dyDescent="0.25">
      <c r="A11" s="7">
        <v>41061</v>
      </c>
      <c r="B11" s="90">
        <f>INDEX('[6]Wheeled Unitised'!$D:$D,MATCH('Bass Strait'!$A11,'[6]Wheeled Unitised'!$A:$A,0))</f>
        <v>1881188.3689999995</v>
      </c>
      <c r="C11" s="90">
        <f>INDEX('[6]Wheeled Unitised'!$E:$E,MATCH('Bass Strait'!$A11,'[6]Wheeled Unitised'!$A:$A,0))</f>
        <v>1617832.0350000001</v>
      </c>
      <c r="E11" s="90">
        <f>INDEX('[6]Wheeled Unitised'!$B:$B,MATCH('Bass Strait'!$A11,'[6]Wheeled Unitised'!$A:$A,0))</f>
        <v>1187042.1840000001</v>
      </c>
      <c r="F11" s="90">
        <f>INDEX('[6]Wheeled Unitised'!$C:$C,MATCH('Bass Strait'!$A11,'[6]Wheeled Unitised'!$A:$A,0))</f>
        <v>2033634.426</v>
      </c>
      <c r="H11" s="4">
        <f t="shared" si="0"/>
        <v>6719697.0139999995</v>
      </c>
    </row>
    <row r="12" spans="1:11" x14ac:dyDescent="0.25">
      <c r="A12" s="7">
        <v>41426</v>
      </c>
      <c r="B12" s="90">
        <f>INDEX('[6]Wheeled Unitised'!$D:$D,MATCH('Bass Strait'!$A12,'[6]Wheeled Unitised'!$A:$A,0))</f>
        <v>1832653.1310000003</v>
      </c>
      <c r="C12" s="90">
        <f>INDEX('[6]Wheeled Unitised'!$E:$E,MATCH('Bass Strait'!$A12,'[6]Wheeled Unitised'!$A:$A,0))</f>
        <v>1624902.7109999999</v>
      </c>
      <c r="E12" s="90">
        <f>INDEX('[6]Wheeled Unitised'!$B:$B,MATCH('Bass Strait'!$A12,'[6]Wheeled Unitised'!$A:$A,0))</f>
        <v>1072551.8560000004</v>
      </c>
      <c r="F12" s="90">
        <f>INDEX('[6]Wheeled Unitised'!$C:$C,MATCH('Bass Strait'!$A12,'[6]Wheeled Unitised'!$A:$A,0))</f>
        <v>1989736.4129999999</v>
      </c>
      <c r="H12" s="4">
        <f t="shared" si="0"/>
        <v>6519844.1110000005</v>
      </c>
    </row>
    <row r="13" spans="1:11" x14ac:dyDescent="0.25">
      <c r="A13" s="7">
        <v>41791</v>
      </c>
      <c r="B13" s="90">
        <f>INDEX('[6]Wheeled Unitised'!$D:$D,MATCH('Bass Strait'!$A13,'[6]Wheeled Unitised'!$A:$A,0))</f>
        <v>1995652.59</v>
      </c>
      <c r="C13" s="90">
        <f>INDEX('[6]Wheeled Unitised'!$E:$E,MATCH('Bass Strait'!$A13,'[6]Wheeled Unitised'!$A:$A,0))</f>
        <v>1603240.675</v>
      </c>
      <c r="E13" s="90">
        <f>INDEX('[6]Wheeled Unitised'!$B:$B,MATCH('Bass Strait'!$A13,'[6]Wheeled Unitised'!$A:$A,0))</f>
        <v>1087715.2030000002</v>
      </c>
      <c r="F13" s="90">
        <f>INDEX('[6]Wheeled Unitised'!$C:$C,MATCH('Bass Strait'!$A13,'[6]Wheeled Unitised'!$A:$A,0))</f>
        <v>1528507.6020000002</v>
      </c>
      <c r="H13" s="4">
        <f t="shared" si="0"/>
        <v>6215116.0700000003</v>
      </c>
    </row>
    <row r="14" spans="1:11" x14ac:dyDescent="0.25">
      <c r="A14" s="7">
        <v>42156</v>
      </c>
      <c r="B14" s="90">
        <f>INDEX('[6]Wheeled Unitised'!$D:$D,MATCH('Bass Strait'!$A14,'[6]Wheeled Unitised'!$A:$A,0))</f>
        <v>2049236.1950000001</v>
      </c>
      <c r="C14" s="90">
        <f>INDEX('[6]Wheeled Unitised'!$E:$E,MATCH('Bass Strait'!$A14,'[6]Wheeled Unitised'!$A:$A,0))</f>
        <v>1796085.4320000003</v>
      </c>
      <c r="E14" s="90">
        <f>INDEX('[6]Wheeled Unitised'!$B:$B,MATCH('Bass Strait'!$A14,'[6]Wheeled Unitised'!$A:$A,0))</f>
        <v>1094959.9440000001</v>
      </c>
      <c r="F14" s="90">
        <f>INDEX('[6]Wheeled Unitised'!$C:$C,MATCH('Bass Strait'!$A14,'[6]Wheeled Unitised'!$A:$A,0))</f>
        <v>1566380.3439999998</v>
      </c>
      <c r="H14" s="4">
        <f t="shared" si="0"/>
        <v>6506661.915</v>
      </c>
    </row>
    <row r="15" spans="1:11" x14ac:dyDescent="0.25">
      <c r="A15" s="7">
        <v>42522</v>
      </c>
      <c r="B15" s="90">
        <f>INDEX('[6]Wheeled Unitised'!$D:$D,MATCH('Bass Strait'!$A15,'[6]Wheeled Unitised'!$A:$A,0))</f>
        <v>2152191.1409999998</v>
      </c>
      <c r="C15" s="90">
        <f>INDEX('[6]Wheeled Unitised'!$E:$E,MATCH('Bass Strait'!$A15,'[6]Wheeled Unitised'!$A:$A,0))</f>
        <v>1836746.8880000003</v>
      </c>
      <c r="E15" s="90">
        <f>INDEX('[6]Wheeled Unitised'!$B:$B,MATCH('Bass Strait'!$A15,'[6]Wheeled Unitised'!$A:$A,0))</f>
        <v>1119884.2699999996</v>
      </c>
      <c r="F15" s="90">
        <f>INDEX('[6]Wheeled Unitised'!$C:$C,MATCH('Bass Strait'!$A15,'[6]Wheeled Unitised'!$A:$A,0))</f>
        <v>1712731.2669999988</v>
      </c>
      <c r="H15" s="4">
        <f t="shared" si="0"/>
        <v>6821553.5659999987</v>
      </c>
    </row>
    <row r="16" spans="1:11" x14ac:dyDescent="0.25">
      <c r="A16" s="7">
        <v>42887</v>
      </c>
      <c r="B16" s="90">
        <f>INDEX('[6]Wheeled Unitised'!$D:$D,MATCH('Bass Strait'!$A16,'[6]Wheeled Unitised'!$A:$A,0))</f>
        <v>1051338.2339999999</v>
      </c>
      <c r="C16" s="90">
        <f>INDEX('[6]Wheeled Unitised'!$E:$E,MATCH('Bass Strait'!$A16,'[6]Wheeled Unitised'!$A:$A,0))</f>
        <v>846840.48300000001</v>
      </c>
      <c r="E16" s="90">
        <f>INDEX('[6]Wheeled Unitised'!$B:$B,MATCH('Bass Strait'!$A16,'[6]Wheeled Unitised'!$A:$A,0))</f>
        <v>74168.917000000074</v>
      </c>
      <c r="F16" s="90">
        <f>INDEX('[6]Wheeled Unitised'!$C:$C,MATCH('Bass Strait'!$A16,'[6]Wheeled Unitised'!$A:$A,0))</f>
        <v>720223.79399999895</v>
      </c>
      <c r="H16" s="4">
        <f t="shared" si="0"/>
        <v>2692571.4279999989</v>
      </c>
      <c r="K16" s="4"/>
    </row>
    <row r="17" spans="1:11" ht="15.75" thickBot="1" x14ac:dyDescent="0.3">
      <c r="A17" s="7">
        <v>43252</v>
      </c>
      <c r="B17" s="90">
        <f>INDEX('[6]Wheeled Unitised'!$D:$D,MATCH('Bass Strait'!$A17,'[6]Wheeled Unitised'!$A:$A,0))</f>
        <v>1318908.1299999999</v>
      </c>
      <c r="C17" s="90">
        <f>INDEX('[6]Wheeled Unitised'!$E:$E,MATCH('Bass Strait'!$A17,'[6]Wheeled Unitised'!$A:$A,0))</f>
        <v>1011595.82</v>
      </c>
      <c r="D17" s="13"/>
      <c r="E17" s="90">
        <f>INDEX('[6]Wheeled Unitised'!$B:$B,MATCH('Bass Strait'!$A17,'[6]Wheeled Unitised'!$A:$A,0))</f>
        <v>153226.95399999997</v>
      </c>
      <c r="F17" s="90">
        <f>INDEX('[6]Wheeled Unitised'!$C:$C,MATCH('Bass Strait'!$A17,'[6]Wheeled Unitised'!$A:$A,0))</f>
        <v>919374.65600000042</v>
      </c>
      <c r="G17" s="13"/>
      <c r="H17" s="4">
        <f t="shared" si="0"/>
        <v>3403105.56</v>
      </c>
      <c r="K17" s="4"/>
    </row>
    <row r="18" spans="1:11" x14ac:dyDescent="0.25">
      <c r="A18" s="7">
        <v>43617</v>
      </c>
      <c r="B18" s="89">
        <f>'Bass Strait'!AE18/'Bass Strait'!AE17*B17</f>
        <v>1381949.0562589162</v>
      </c>
      <c r="C18" s="89">
        <f>'Bass Strait'!P18/'Bass Strait'!P17*C17</f>
        <v>1070570.8009397869</v>
      </c>
      <c r="E18" s="62">
        <v>167311.80897877447</v>
      </c>
      <c r="F18" s="62">
        <v>964273.5109254003</v>
      </c>
      <c r="H18" s="56">
        <f t="shared" si="0"/>
        <v>3584105.1771028778</v>
      </c>
      <c r="K18" s="4"/>
    </row>
    <row r="19" spans="1:11" x14ac:dyDescent="0.25">
      <c r="A19" s="7">
        <v>43983</v>
      </c>
      <c r="B19" s="72">
        <f>'Bass Strait'!AE19/'Bass Strait'!AE18*B18</f>
        <v>1410135.6100394547</v>
      </c>
      <c r="C19" s="72">
        <f>'Bass Strait'!P19/'Bass Strait'!P18*C18</f>
        <v>1107452.6859835137</v>
      </c>
      <c r="E19" s="39">
        <v>167311.80897877458</v>
      </c>
      <c r="F19" s="39">
        <v>1029155.5109254</v>
      </c>
      <c r="H19" s="4">
        <f t="shared" si="0"/>
        <v>3714055.615927143</v>
      </c>
      <c r="K19" s="4"/>
    </row>
    <row r="22" spans="1:11" x14ac:dyDescent="0.25">
      <c r="E22" s="4"/>
      <c r="F22" s="4"/>
    </row>
  </sheetData>
  <mergeCells count="2">
    <mergeCell ref="B1:C1"/>
    <mergeCell ref="E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zoomScale="85" zoomScaleNormal="8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2.7109375" style="24" customWidth="1"/>
    <col min="3" max="4" width="12.7109375" customWidth="1"/>
    <col min="6" max="6" width="12.7109375" style="24" customWidth="1"/>
    <col min="7" max="8" width="12.7109375" customWidth="1"/>
    <col min="12" max="14" width="12.7109375" customWidth="1"/>
    <col min="16" max="18" width="12.7109375" customWidth="1"/>
  </cols>
  <sheetData>
    <row r="1" spans="1:22" x14ac:dyDescent="0.25">
      <c r="B1" s="102" t="s">
        <v>102</v>
      </c>
      <c r="C1" s="102"/>
      <c r="D1" s="102"/>
      <c r="F1" s="102" t="s">
        <v>103</v>
      </c>
      <c r="G1" s="102"/>
      <c r="H1" s="102"/>
      <c r="L1" s="102" t="s">
        <v>104</v>
      </c>
      <c r="M1" s="102"/>
      <c r="N1" s="102"/>
      <c r="P1" s="102" t="s">
        <v>105</v>
      </c>
      <c r="Q1" s="102"/>
      <c r="R1" s="102"/>
    </row>
    <row r="2" spans="1:22" ht="48.75" customHeight="1" x14ac:dyDescent="0.25">
      <c r="B2" s="27" t="s">
        <v>73</v>
      </c>
      <c r="C2" s="27" t="s">
        <v>72</v>
      </c>
      <c r="D2" s="27" t="s">
        <v>74</v>
      </c>
      <c r="F2" s="27" t="s">
        <v>76</v>
      </c>
      <c r="G2" s="27" t="s">
        <v>75</v>
      </c>
      <c r="H2" s="27" t="s">
        <v>77</v>
      </c>
      <c r="J2" s="27" t="s">
        <v>46</v>
      </c>
      <c r="L2" s="27" t="s">
        <v>73</v>
      </c>
      <c r="M2" s="27" t="s">
        <v>72</v>
      </c>
      <c r="N2" s="27" t="s">
        <v>74</v>
      </c>
      <c r="P2" s="27" t="s">
        <v>76</v>
      </c>
      <c r="Q2" s="27" t="s">
        <v>75</v>
      </c>
      <c r="R2" s="27" t="s">
        <v>77</v>
      </c>
      <c r="T2" s="27" t="s">
        <v>46</v>
      </c>
    </row>
    <row r="3" spans="1:22" x14ac:dyDescent="0.25">
      <c r="J3" s="24"/>
      <c r="L3" s="24"/>
      <c r="P3" s="24"/>
      <c r="T3" s="24"/>
    </row>
    <row r="4" spans="1:22" x14ac:dyDescent="0.25">
      <c r="J4" s="24"/>
      <c r="L4" s="24"/>
      <c r="P4" s="24"/>
      <c r="T4" s="24"/>
    </row>
    <row r="5" spans="1:22" x14ac:dyDescent="0.25">
      <c r="A5" s="7">
        <v>38869</v>
      </c>
      <c r="B5" s="4">
        <f>Full_in!H6</f>
        <v>733029.60199999984</v>
      </c>
      <c r="C5" s="90">
        <f>INDEX([6]Empty!$K:$K,MATCH(A5,[6]Empty!$I:$I,0))</f>
        <v>59032.659999999996</v>
      </c>
      <c r="D5" s="91">
        <f>C5/B5</f>
        <v>8.053243666959034E-2</v>
      </c>
      <c r="F5" s="4">
        <f>Full_out!P5</f>
        <v>517235.45600000006</v>
      </c>
      <c r="G5" s="90">
        <f>INDEX([6]Empty!$X:$X,MATCH(A5,[6]Empty!$I:$I,0))</f>
        <v>229516.72999999998</v>
      </c>
      <c r="H5" s="72">
        <f>SUM(B5:C5)-SUM(F5:G5)</f>
        <v>45310.075999999885</v>
      </c>
      <c r="J5" s="6">
        <f>G5+C5</f>
        <v>288549.38999999996</v>
      </c>
      <c r="L5" s="4">
        <f>'Bass Strait'!P5</f>
        <v>81816.328000000009</v>
      </c>
      <c r="M5" s="90">
        <f>INDEX('[6]Bass Strait Imports - FC'!$DE:$DE,MATCH($A5,'[6]Bass Strait Imports - FC'!$CI:$CI,0))</f>
        <v>44296.915999999997</v>
      </c>
      <c r="N5" s="91">
        <f>M5/L5</f>
        <v>0.54141901846291607</v>
      </c>
      <c r="P5" s="4">
        <f>'Bass Strait'!AE5</f>
        <v>111113.17699999998</v>
      </c>
      <c r="Q5" s="90">
        <f>INDEX('[6]Bass Strait Imports - FC'!$DF:$DF,MATCH($A5,'[6]Bass Strait Imports - FC'!$CI:$CI,0))</f>
        <v>41185.290000000008</v>
      </c>
      <c r="R5" s="72">
        <f t="shared" ref="R5:R17" si="0">SUM(L5:M5)-SUM(P5:Q5)</f>
        <v>-26185.222999999998</v>
      </c>
      <c r="T5" s="6">
        <f>Q5+M5</f>
        <v>85482.206000000006</v>
      </c>
    </row>
    <row r="6" spans="1:22" x14ac:dyDescent="0.25">
      <c r="A6" s="7">
        <v>39234</v>
      </c>
      <c r="B6" s="4">
        <f>Full_in!H7</f>
        <v>802321.78699999989</v>
      </c>
      <c r="C6" s="90">
        <f>INDEX([6]Empty!$K:$K,MATCH(A6,[6]Empty!$I:$I,0))</f>
        <v>56205.540999999997</v>
      </c>
      <c r="D6" s="91">
        <f t="shared" ref="D6:D17" si="1">C6/B6</f>
        <v>7.0053614286308796E-2</v>
      </c>
      <c r="F6" s="4">
        <f>Full_out!P6</f>
        <v>534388.17500000005</v>
      </c>
      <c r="G6" s="90">
        <f>INDEX([6]Empty!$X:$X,MATCH(A6,[6]Empty!$I:$I,0))</f>
        <v>293654.75200000004</v>
      </c>
      <c r="H6" s="72">
        <f t="shared" ref="H6:H17" si="2">SUM(B6:C6)-SUM(F6:G6)</f>
        <v>30484.400999999722</v>
      </c>
      <c r="J6" s="6">
        <f t="shared" ref="J6:J19" si="3">G6+C6</f>
        <v>349860.29300000006</v>
      </c>
      <c r="L6" s="4">
        <f>'Bass Strait'!P6</f>
        <v>80146.712</v>
      </c>
      <c r="M6" s="90">
        <f>INDEX('[6]Bass Strait Imports - FC'!$DE:$DE,MATCH($A6,'[6]Bass Strait Imports - FC'!$CI:$CI,0))</f>
        <v>43976.185000000005</v>
      </c>
      <c r="N6" s="91">
        <f t="shared" ref="N6:N17" si="4">M6/L6</f>
        <v>0.54869605879777084</v>
      </c>
      <c r="P6" s="4">
        <f>'Bass Strait'!AE6</f>
        <v>114216.91799999998</v>
      </c>
      <c r="Q6" s="90">
        <f>INDEX('[6]Bass Strait Imports - FC'!$DF:$DF,MATCH($A6,'[6]Bass Strait Imports - FC'!$CI:$CI,0))</f>
        <v>37346.263999999996</v>
      </c>
      <c r="R6" s="72">
        <f t="shared" si="0"/>
        <v>-27440.284999999974</v>
      </c>
      <c r="T6" s="6">
        <f t="shared" ref="T6:T19" si="5">Q6+M6</f>
        <v>81322.448999999993</v>
      </c>
    </row>
    <row r="7" spans="1:22" x14ac:dyDescent="0.25">
      <c r="A7" s="7">
        <v>39600</v>
      </c>
      <c r="B7" s="4">
        <f>Full_in!H8</f>
        <v>890216.28399999999</v>
      </c>
      <c r="C7" s="90">
        <f>INDEX([6]Empty!$K:$K,MATCH(A7,[6]Empty!$I:$I,0))</f>
        <v>44219.317000000003</v>
      </c>
      <c r="D7" s="91">
        <f t="shared" si="1"/>
        <v>4.9672554630555379E-2</v>
      </c>
      <c r="F7" s="4">
        <f>Full_out!P7</f>
        <v>546356.23600000003</v>
      </c>
      <c r="G7" s="90">
        <f>INDEX([6]Empty!$X:$X,MATCH(A7,[6]Empty!$I:$I,0))</f>
        <v>333459.51400000002</v>
      </c>
      <c r="H7" s="72">
        <f t="shared" si="2"/>
        <v>54619.851000000024</v>
      </c>
      <c r="J7" s="6">
        <f t="shared" si="3"/>
        <v>377678.83100000001</v>
      </c>
      <c r="L7" s="4">
        <f>'Bass Strait'!P7</f>
        <v>81681.069000000003</v>
      </c>
      <c r="M7" s="90">
        <f>INDEX('[6]Bass Strait Imports - FC'!$DE:$DE,MATCH($A7,'[6]Bass Strait Imports - FC'!$CI:$CI,0))</f>
        <v>43344.384000000005</v>
      </c>
      <c r="N7" s="91">
        <f t="shared" si="4"/>
        <v>0.53065397564764982</v>
      </c>
      <c r="P7" s="4">
        <f>'Bass Strait'!AE7</f>
        <v>120772.29100000001</v>
      </c>
      <c r="Q7" s="90">
        <f>INDEX('[6]Bass Strait Imports - FC'!$DF:$DF,MATCH($A7,'[6]Bass Strait Imports - FC'!$CI:$CI,0))</f>
        <v>39686.683000000005</v>
      </c>
      <c r="R7" s="72">
        <f t="shared" si="0"/>
        <v>-35433.521000000008</v>
      </c>
      <c r="T7" s="6">
        <f t="shared" si="5"/>
        <v>83031.06700000001</v>
      </c>
    </row>
    <row r="8" spans="1:22" x14ac:dyDescent="0.25">
      <c r="A8" s="7">
        <v>39965</v>
      </c>
      <c r="B8" s="4">
        <f>Full_in!H9</f>
        <v>821784.61</v>
      </c>
      <c r="C8" s="90">
        <f>INDEX([6]Empty!$K:$K,MATCH(A8,[6]Empty!$I:$I,0))</f>
        <v>49666.865999999995</v>
      </c>
      <c r="D8" s="91">
        <f t="shared" si="1"/>
        <v>6.0437814721305133E-2</v>
      </c>
      <c r="F8" s="4">
        <f>Full_out!P8</f>
        <v>527600.68500000006</v>
      </c>
      <c r="G8" s="90">
        <f>INDEX([6]Empty!$X:$X,MATCH(A8,[6]Empty!$I:$I,0))</f>
        <v>314407.10399999999</v>
      </c>
      <c r="H8" s="72">
        <f t="shared" si="2"/>
        <v>29443.686999999918</v>
      </c>
      <c r="J8" s="6">
        <f t="shared" si="3"/>
        <v>364073.97</v>
      </c>
      <c r="L8" s="4">
        <f>'Bass Strait'!P8</f>
        <v>79664.952999999994</v>
      </c>
      <c r="M8" s="90">
        <f>INDEX('[6]Bass Strait Imports - FC'!$DE:$DE,MATCH($A8,'[6]Bass Strait Imports - FC'!$CI:$CI,0))</f>
        <v>49137.43</v>
      </c>
      <c r="N8" s="91">
        <f t="shared" si="4"/>
        <v>0.61680109194315347</v>
      </c>
      <c r="P8" s="4">
        <f>'Bass Strait'!AE8</f>
        <v>118201.78899999996</v>
      </c>
      <c r="Q8" s="90">
        <f>INDEX('[6]Bass Strait Imports - FC'!$DF:$DF,MATCH($A8,'[6]Bass Strait Imports - FC'!$CI:$CI,0))</f>
        <v>35227.381999999998</v>
      </c>
      <c r="R8" s="72">
        <f t="shared" si="0"/>
        <v>-24626.787999999971</v>
      </c>
      <c r="T8" s="6">
        <f t="shared" si="5"/>
        <v>84364.812000000005</v>
      </c>
    </row>
    <row r="9" spans="1:22" x14ac:dyDescent="0.25">
      <c r="A9" s="7">
        <v>40330</v>
      </c>
      <c r="B9" s="4">
        <f>Full_in!H10</f>
        <v>878616.30399999989</v>
      </c>
      <c r="C9" s="90">
        <f>INDEX([6]Empty!$K:$K,MATCH(A9,[6]Empty!$I:$I,0))</f>
        <v>40078.394999999997</v>
      </c>
      <c r="D9" s="91">
        <f t="shared" si="1"/>
        <v>4.5615355437337753E-2</v>
      </c>
      <c r="F9" s="4">
        <f>Full_out!P9</f>
        <v>585165</v>
      </c>
      <c r="G9" s="90">
        <f>INDEX([6]Empty!$X:$X,MATCH(A9,[6]Empty!$I:$I,0))</f>
        <v>294336.00099999999</v>
      </c>
      <c r="H9" s="72">
        <f t="shared" si="2"/>
        <v>39193.697999999975</v>
      </c>
      <c r="J9" s="6">
        <f t="shared" si="3"/>
        <v>334414.39600000001</v>
      </c>
      <c r="L9" s="4">
        <f>'Bass Strait'!P9</f>
        <v>74246.432000000015</v>
      </c>
      <c r="M9" s="90">
        <f>INDEX('[6]Bass Strait Imports - FC'!$DE:$DE,MATCH($A9,'[6]Bass Strait Imports - FC'!$CI:$CI,0))</f>
        <v>47065.605000000003</v>
      </c>
      <c r="N9" s="91">
        <f t="shared" si="4"/>
        <v>0.63391066388213768</v>
      </c>
      <c r="P9" s="4">
        <f>'Bass Strait'!AE9</f>
        <v>118540.87799999998</v>
      </c>
      <c r="Q9" s="90">
        <f>INDEX('[6]Bass Strait Imports - FC'!$DF:$DF,MATCH($A9,'[6]Bass Strait Imports - FC'!$CI:$CI,0))</f>
        <v>33066.294000000002</v>
      </c>
      <c r="R9" s="72">
        <f t="shared" si="0"/>
        <v>-30295.13499999998</v>
      </c>
      <c r="T9" s="6">
        <f t="shared" si="5"/>
        <v>80131.899000000005</v>
      </c>
    </row>
    <row r="10" spans="1:22" x14ac:dyDescent="0.25">
      <c r="A10" s="7">
        <v>40695</v>
      </c>
      <c r="B10" s="4">
        <f>Full_in!H11</f>
        <v>929236.56199999992</v>
      </c>
      <c r="C10" s="90">
        <f>INDEX([6]Empty!$K:$K,MATCH(A10,[6]Empty!$I:$I,0))</f>
        <v>45418.976999999999</v>
      </c>
      <c r="D10" s="91">
        <f t="shared" si="1"/>
        <v>4.8877733461374501E-2</v>
      </c>
      <c r="F10" s="4">
        <f>Full_out!P10</f>
        <v>619111.00100000005</v>
      </c>
      <c r="G10" s="90">
        <f>INDEX([6]Empty!$X:$X,MATCH(A10,[6]Empty!$I:$I,0))</f>
        <v>331094.74599999998</v>
      </c>
      <c r="H10" s="72">
        <f t="shared" si="2"/>
        <v>24449.791999999899</v>
      </c>
      <c r="J10" s="6">
        <f t="shared" si="3"/>
        <v>376513.723</v>
      </c>
      <c r="L10" s="4">
        <f>'Bass Strait'!P10</f>
        <v>72232.891999999993</v>
      </c>
      <c r="M10" s="90">
        <f>INDEX('[6]Bass Strait Imports - FC'!$DE:$DE,MATCH($A10,'[6]Bass Strait Imports - FC'!$CI:$CI,0))</f>
        <v>53468.311999999998</v>
      </c>
      <c r="N10" s="91">
        <f t="shared" si="4"/>
        <v>0.74022111699473425</v>
      </c>
      <c r="P10" s="4">
        <f>'Bass Strait'!AE10</f>
        <v>117037.97299999998</v>
      </c>
      <c r="Q10" s="90">
        <f>INDEX('[6]Bass Strait Imports - FC'!$DF:$DF,MATCH($A10,'[6]Bass Strait Imports - FC'!$CI:$CI,0))</f>
        <v>42311.347000000002</v>
      </c>
      <c r="R10" s="72">
        <f t="shared" si="0"/>
        <v>-33648.11599999998</v>
      </c>
      <c r="T10" s="6">
        <f t="shared" si="5"/>
        <v>95779.659</v>
      </c>
    </row>
    <row r="11" spans="1:22" x14ac:dyDescent="0.25">
      <c r="A11" s="7">
        <v>41061</v>
      </c>
      <c r="B11" s="4">
        <f>Full_in!H12</f>
        <v>974207.34199999983</v>
      </c>
      <c r="C11" s="90">
        <f>INDEX([6]Empty!$K:$K,MATCH(A11,[6]Empty!$I:$I,0))</f>
        <v>59497.945999999996</v>
      </c>
      <c r="D11" s="91">
        <f t="shared" si="1"/>
        <v>6.1073185794159213E-2</v>
      </c>
      <c r="F11" s="4">
        <f>Full_out!P11</f>
        <v>657744.15100000007</v>
      </c>
      <c r="G11" s="90">
        <f>INDEX([6]Empty!$X:$X,MATCH(A11,[6]Empty!$I:$I,0))</f>
        <v>341594.74600000004</v>
      </c>
      <c r="H11" s="72">
        <f t="shared" si="2"/>
        <v>34366.390999999712</v>
      </c>
      <c r="J11" s="6">
        <f t="shared" si="3"/>
        <v>401092.69200000004</v>
      </c>
      <c r="L11" s="4">
        <f>'Bass Strait'!P11</f>
        <v>66885.334000000017</v>
      </c>
      <c r="M11" s="90">
        <f>INDEX('[6]Bass Strait Imports - FC'!$DE:$DE,MATCH($A11,'[6]Bass Strait Imports - FC'!$CI:$CI,0))</f>
        <v>54085.44200000001</v>
      </c>
      <c r="N11" s="91">
        <f t="shared" si="4"/>
        <v>0.80862931775148195</v>
      </c>
      <c r="P11" s="4">
        <f>'Bass Strait'!AE11</f>
        <v>123591.014</v>
      </c>
      <c r="Q11" s="90">
        <f>INDEX('[6]Bass Strait Imports - FC'!$DF:$DF,MATCH($A11,'[6]Bass Strait Imports - FC'!$CI:$CI,0))</f>
        <v>38412.400000000001</v>
      </c>
      <c r="R11" s="72">
        <f t="shared" si="0"/>
        <v>-41032.637999999963</v>
      </c>
      <c r="T11" s="6">
        <f t="shared" si="5"/>
        <v>92497.842000000004</v>
      </c>
    </row>
    <row r="12" spans="1:22" x14ac:dyDescent="0.25">
      <c r="A12" s="7">
        <v>41426</v>
      </c>
      <c r="B12" s="4">
        <f>Full_in!H13</f>
        <v>964261.5340000001</v>
      </c>
      <c r="C12" s="90">
        <f>INDEX([6]Empty!$K:$K,MATCH(A12,[6]Empty!$I:$I,0))</f>
        <v>66309.744000000006</v>
      </c>
      <c r="D12" s="91">
        <f t="shared" si="1"/>
        <v>6.8767384845199064E-2</v>
      </c>
      <c r="F12" s="4">
        <f>Full_out!P12</f>
        <v>656206.21299999976</v>
      </c>
      <c r="G12" s="90">
        <f>INDEX([6]Empty!$X:$X,MATCH(A12,[6]Empty!$I:$I,0))</f>
        <v>325991.29499999998</v>
      </c>
      <c r="H12" s="72">
        <f t="shared" si="2"/>
        <v>48373.770000000484</v>
      </c>
      <c r="J12" s="6">
        <f t="shared" si="3"/>
        <v>392301.03899999999</v>
      </c>
      <c r="L12" s="4">
        <f>'Bass Strait'!P12</f>
        <v>63317.930000000008</v>
      </c>
      <c r="M12" s="90">
        <f>INDEX('[6]Bass Strait Imports - FC'!$DE:$DE,MATCH($A12,'[6]Bass Strait Imports - FC'!$CI:$CI,0))</f>
        <v>49149.203000000001</v>
      </c>
      <c r="N12" s="91">
        <f t="shared" si="4"/>
        <v>0.77622883439177492</v>
      </c>
      <c r="P12" s="4">
        <f>'Bass Strait'!AE12</f>
        <v>120894.81</v>
      </c>
      <c r="Q12" s="90">
        <f>INDEX('[6]Bass Strait Imports - FC'!$DF:$DF,MATCH($A12,'[6]Bass Strait Imports - FC'!$CI:$CI,0))</f>
        <v>40013.621999999996</v>
      </c>
      <c r="R12" s="72">
        <f t="shared" si="0"/>
        <v>-48441.298999999999</v>
      </c>
      <c r="T12" s="6">
        <f t="shared" si="5"/>
        <v>89162.824999999997</v>
      </c>
    </row>
    <row r="13" spans="1:22" x14ac:dyDescent="0.25">
      <c r="A13" s="7">
        <v>41791</v>
      </c>
      <c r="B13" s="4">
        <f>Full_in!H14</f>
        <v>996467.41200000001</v>
      </c>
      <c r="C13" s="90">
        <f>INDEX([6]Empty!$K:$K,MATCH(A13,[6]Empty!$I:$I,0))</f>
        <v>70372.813999999998</v>
      </c>
      <c r="D13" s="91">
        <f t="shared" si="1"/>
        <v>7.0622293466431993E-2</v>
      </c>
      <c r="F13" s="4">
        <f>Full_out!P13</f>
        <v>693220.26899999997</v>
      </c>
      <c r="G13" s="90">
        <f>INDEX([6]Empty!$X:$X,MATCH(A13,[6]Empty!$I:$I,0))</f>
        <v>343707.527</v>
      </c>
      <c r="H13" s="72">
        <f t="shared" si="2"/>
        <v>29912.430000000051</v>
      </c>
      <c r="J13" s="6">
        <f t="shared" si="3"/>
        <v>414080.34100000001</v>
      </c>
      <c r="L13" s="4">
        <f>'Bass Strait'!P13</f>
        <v>57927.305</v>
      </c>
      <c r="M13" s="90">
        <f>INDEX('[6]Bass Strait Imports - FC'!$DE:$DE,MATCH($A13,'[6]Bass Strait Imports - FC'!$CI:$CI,0))</f>
        <v>50810.880000000005</v>
      </c>
      <c r="N13" s="91">
        <f t="shared" si="4"/>
        <v>0.87714904050861686</v>
      </c>
      <c r="P13" s="4">
        <f>'Bass Strait'!AE13</f>
        <v>125472.101</v>
      </c>
      <c r="Q13" s="90">
        <f>INDEX('[6]Bass Strait Imports - FC'!$DF:$DF,MATCH($A13,'[6]Bass Strait Imports - FC'!$CI:$CI,0))</f>
        <v>29850.488999999998</v>
      </c>
      <c r="R13" s="72">
        <f t="shared" si="0"/>
        <v>-46584.404999999999</v>
      </c>
      <c r="T13" s="6">
        <f t="shared" si="5"/>
        <v>80661.369000000006</v>
      </c>
    </row>
    <row r="14" spans="1:22" x14ac:dyDescent="0.25">
      <c r="A14" s="7">
        <v>42156</v>
      </c>
      <c r="B14" s="4">
        <f>Full_in!H15</f>
        <v>1035769.9320000001</v>
      </c>
      <c r="C14" s="90">
        <f>INDEX([6]Empty!$K:$K,MATCH(A14,[6]Empty!$I:$I,0))</f>
        <v>62441.765000000007</v>
      </c>
      <c r="D14" s="91">
        <f t="shared" si="1"/>
        <v>6.0285361711002051E-2</v>
      </c>
      <c r="F14" s="4">
        <f>Full_out!P14</f>
        <v>665614.09199999995</v>
      </c>
      <c r="G14" s="90">
        <f>INDEX([6]Empty!$X:$X,MATCH(A14,[6]Empty!$I:$I,0))</f>
        <v>397711.86200000008</v>
      </c>
      <c r="H14" s="72">
        <f t="shared" si="2"/>
        <v>34885.74300000025</v>
      </c>
      <c r="J14" s="6">
        <f t="shared" si="3"/>
        <v>460153.62700000009</v>
      </c>
      <c r="L14" s="4">
        <f>'Bass Strait'!P14</f>
        <v>65467.91</v>
      </c>
      <c r="M14" s="90">
        <f>INDEX('[6]Bass Strait Imports - FC'!$DE:$DE,MATCH($A14,'[6]Bass Strait Imports - FC'!$CI:$CI,0))</f>
        <v>49691.091</v>
      </c>
      <c r="N14" s="91">
        <f t="shared" si="4"/>
        <v>0.75901446983720722</v>
      </c>
      <c r="P14" s="4">
        <f>'Bass Strait'!AE14</f>
        <v>130313.29700000001</v>
      </c>
      <c r="Q14" s="90">
        <f>INDEX('[6]Bass Strait Imports - FC'!$DF:$DF,MATCH($A14,'[6]Bass Strait Imports - FC'!$CI:$CI,0))</f>
        <v>27207.118999999999</v>
      </c>
      <c r="R14" s="72">
        <f t="shared" si="0"/>
        <v>-42361.414999999994</v>
      </c>
      <c r="T14" s="6">
        <f t="shared" si="5"/>
        <v>76898.209999999992</v>
      </c>
    </row>
    <row r="15" spans="1:22" x14ac:dyDescent="0.25">
      <c r="A15" s="7">
        <v>42522</v>
      </c>
      <c r="B15" s="4">
        <f>Full_in!H16</f>
        <v>1072544.6829999997</v>
      </c>
      <c r="C15" s="90">
        <f>INDEX([6]Empty!$K:$K,MATCH(A15,[6]Empty!$I:$I,0))</f>
        <v>56491.584999999999</v>
      </c>
      <c r="D15" s="91">
        <f t="shared" si="1"/>
        <v>5.2670612138962992E-2</v>
      </c>
      <c r="F15" s="4">
        <f>Full_out!P15</f>
        <v>657692.51500000001</v>
      </c>
      <c r="G15" s="90">
        <f>INDEX([6]Empty!$X:$X,MATCH(A15,[6]Empty!$I:$I,0))</f>
        <v>426203.99900000001</v>
      </c>
      <c r="H15" s="72">
        <f t="shared" si="2"/>
        <v>45139.753999999724</v>
      </c>
      <c r="J15" s="6">
        <f t="shared" si="3"/>
        <v>482695.58400000003</v>
      </c>
      <c r="L15" s="4">
        <f>'Bass Strait'!P15</f>
        <v>66227.004000000001</v>
      </c>
      <c r="M15" s="90">
        <f>INDEX('[6]Bass Strait Imports - FC'!$DE:$DE,MATCH($A15,'[6]Bass Strait Imports - FC'!$CI:$CI,0))</f>
        <v>48157.449000000001</v>
      </c>
      <c r="N15" s="91">
        <f t="shared" si="4"/>
        <v>0.72715729372266336</v>
      </c>
      <c r="P15" s="4">
        <f>'Bass Strait'!AE15</f>
        <v>131810.48000000001</v>
      </c>
      <c r="Q15" s="90">
        <f>INDEX('[6]Bass Strait Imports - FC'!$DF:$DF,MATCH($A15,'[6]Bass Strait Imports - FC'!$CI:$CI,0))</f>
        <v>26892.313999999998</v>
      </c>
      <c r="R15" s="72">
        <f t="shared" si="0"/>
        <v>-44318.340999999986</v>
      </c>
      <c r="T15" s="6">
        <f t="shared" si="5"/>
        <v>75049.763000000006</v>
      </c>
    </row>
    <row r="16" spans="1:22" x14ac:dyDescent="0.25">
      <c r="A16" s="7">
        <v>42887</v>
      </c>
      <c r="B16" s="4">
        <f>Full_in!H17</f>
        <v>1105845</v>
      </c>
      <c r="C16" s="90">
        <f>INDEX([6]Empty!$K:$K,MATCH(A16,[6]Empty!$I:$I,0))</f>
        <v>50221.291000000005</v>
      </c>
      <c r="D16" s="91">
        <f t="shared" si="1"/>
        <v>4.5414403465223428E-2</v>
      </c>
      <c r="F16" s="4">
        <f>Full_out!P16</f>
        <v>708538</v>
      </c>
      <c r="G16" s="90">
        <f>INDEX([6]Empty!$X:$X,MATCH(A16,[6]Empty!$I:$I,0))</f>
        <v>407537.451</v>
      </c>
      <c r="H16" s="72">
        <f t="shared" si="2"/>
        <v>39990.840000000084</v>
      </c>
      <c r="J16" s="14">
        <f>[6]Empty!$Z$153</f>
        <v>454675</v>
      </c>
      <c r="L16" s="4">
        <f>'Bass Strait'!P16</f>
        <v>64606.697</v>
      </c>
      <c r="M16" s="90">
        <f>INDEX('[6]Bass Strait Imports - FC'!$DE:$DE,MATCH($A16,'[6]Bass Strait Imports - FC'!$CI:$CI,0))</f>
        <v>46261.58</v>
      </c>
      <c r="N16" s="91">
        <f t="shared" si="4"/>
        <v>0.71604929749001101</v>
      </c>
      <c r="P16" s="4">
        <f>'Bass Strait'!AE16</f>
        <v>128935.09699999999</v>
      </c>
      <c r="Q16" s="90">
        <f>INDEX('[6]Bass Strait Imports - FC'!$DF:$DF,MATCH($A16,'[6]Bass Strait Imports - FC'!$CI:$CI,0))</f>
        <v>26023.614999999998</v>
      </c>
      <c r="R16" s="72">
        <f t="shared" si="0"/>
        <v>-44090.434999999998</v>
      </c>
      <c r="T16" s="14">
        <f>'[6]Bass Strait Imports - FC'!DG85</f>
        <v>75209</v>
      </c>
      <c r="V16" s="4"/>
    </row>
    <row r="17" spans="1:20" s="13" customFormat="1" ht="15.75" thickBot="1" x14ac:dyDescent="0.3">
      <c r="A17" s="7">
        <v>43252</v>
      </c>
      <c r="B17" s="4">
        <f>Full_in!H18</f>
        <v>1199795</v>
      </c>
      <c r="C17" s="90">
        <f>INDEX([6]Empty!$K:$K,MATCH(A17,[6]Empty!$I:$I,0))</f>
        <v>54766.506999999998</v>
      </c>
      <c r="D17" s="91">
        <f t="shared" si="1"/>
        <v>4.5646553786271818E-2</v>
      </c>
      <c r="F17" s="4">
        <f>Full_out!P17</f>
        <v>759946</v>
      </c>
      <c r="G17" s="90">
        <f>INDEX([6]Empty!$X:$X,MATCH(A17,[6]Empty!$I:$I,0))</f>
        <v>442536.15399999998</v>
      </c>
      <c r="H17" s="72">
        <f t="shared" si="2"/>
        <v>52079.352999999886</v>
      </c>
      <c r="J17" s="14">
        <f>[6]Empty!$Z$165</f>
        <v>495962</v>
      </c>
      <c r="L17" s="4">
        <f>'Bass Strait'!P17</f>
        <v>67197.453999999998</v>
      </c>
      <c r="M17" s="90">
        <f>INDEX('[6]Bass Strait Imports - FC'!$DE:$DE,MATCH($A17,'[6]Bass Strait Imports - FC'!$CI:$CI,0))</f>
        <v>55963.509000000005</v>
      </c>
      <c r="N17" s="91">
        <f t="shared" si="4"/>
        <v>0.83282186554270354</v>
      </c>
      <c r="P17" s="4">
        <f>'Bass Strait'!AE17</f>
        <v>134845.573</v>
      </c>
      <c r="Q17" s="90">
        <f>INDEX('[6]Bass Strait Imports - FC'!$DF:$DF,MATCH($A17,'[6]Bass Strait Imports - FC'!$CI:$CI,0))</f>
        <v>34750.606000000007</v>
      </c>
      <c r="R17" s="72">
        <f t="shared" si="0"/>
        <v>-46435.216</v>
      </c>
      <c r="T17" s="14">
        <f>'[6]Bass Strait Imports - FC'!DG86</f>
        <v>93779</v>
      </c>
    </row>
    <row r="18" spans="1:20" x14ac:dyDescent="0.25">
      <c r="A18" s="7">
        <v>43617</v>
      </c>
      <c r="B18" s="56">
        <f>Full_in!H19</f>
        <v>1267090.5320529384</v>
      </c>
      <c r="C18" s="89">
        <f>B18*D18</f>
        <v>55965.604715400674</v>
      </c>
      <c r="D18" s="61">
        <v>4.4168591982709615E-2</v>
      </c>
      <c r="F18" s="56">
        <f>Full_out!P18</f>
        <v>701722.75160217588</v>
      </c>
      <c r="G18" s="89">
        <f>B18+C18-F18-H18</f>
        <v>581012.98516616307</v>
      </c>
      <c r="H18" s="62">
        <v>40320.400000000001</v>
      </c>
      <c r="J18" s="58">
        <f t="shared" si="3"/>
        <v>636978.58988156379</v>
      </c>
      <c r="L18" s="56">
        <f>'Bass Strait'!P18</f>
        <v>71114.995463202373</v>
      </c>
      <c r="M18" s="89">
        <f>L18*N18</f>
        <v>55962.72516910515</v>
      </c>
      <c r="N18" s="61">
        <v>0.78693283750629517</v>
      </c>
      <c r="P18" s="56">
        <f>'Bass Strait'!AE18</f>
        <v>141290.89669652944</v>
      </c>
      <c r="Q18" s="89">
        <f>L18+M18-P18-R18</f>
        <v>33702.573935778084</v>
      </c>
      <c r="R18" s="62">
        <v>-47915.75</v>
      </c>
      <c r="T18" s="58">
        <f t="shared" si="5"/>
        <v>89665.299104883234</v>
      </c>
    </row>
    <row r="19" spans="1:20" x14ac:dyDescent="0.25">
      <c r="A19" s="7">
        <v>43983</v>
      </c>
      <c r="B19" s="4">
        <f>Full_in!H20</f>
        <v>1292787.3872198632</v>
      </c>
      <c r="C19" s="72">
        <f>B19*D19</f>
        <v>57094.315172084651</v>
      </c>
      <c r="D19" s="60">
        <v>4.4163731589976184E-2</v>
      </c>
      <c r="F19" s="4">
        <f>Full_out!P19</f>
        <v>734377.05899966508</v>
      </c>
      <c r="G19" s="72">
        <f>B19+C19-F19-H19</f>
        <v>575199.64339228277</v>
      </c>
      <c r="H19" s="39">
        <v>40305</v>
      </c>
      <c r="J19" s="6">
        <f t="shared" si="3"/>
        <v>632293.95856436738</v>
      </c>
      <c r="L19" s="4">
        <f>'Bass Strait'!P19</f>
        <v>73564.954947672275</v>
      </c>
      <c r="M19" s="72">
        <f>L19*N19</f>
        <v>55961.452060397511</v>
      </c>
      <c r="N19" s="60">
        <v>0.760708031428873</v>
      </c>
      <c r="P19" s="4">
        <f>'Bass Strait'!AE19</f>
        <v>144172.69862721587</v>
      </c>
      <c r="Q19" s="72">
        <f>L19+M19-P19-R19</f>
        <v>33351.238380853916</v>
      </c>
      <c r="R19" s="39">
        <v>-47997.53</v>
      </c>
      <c r="T19" s="6">
        <f t="shared" si="5"/>
        <v>89312.690441251427</v>
      </c>
    </row>
    <row r="21" spans="1:20" x14ac:dyDescent="0.25">
      <c r="Q21" s="4"/>
      <c r="R21" s="4"/>
    </row>
    <row r="23" spans="1:20" x14ac:dyDescent="0.25">
      <c r="G23" s="4"/>
      <c r="H23" s="4"/>
    </row>
  </sheetData>
  <mergeCells count="4">
    <mergeCell ref="B1:D1"/>
    <mergeCell ref="F1:H1"/>
    <mergeCell ref="L1:N1"/>
    <mergeCell ref="P1:R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zoomScale="70" zoomScaleNormal="70" workbookViewId="0"/>
  </sheetViews>
  <sheetFormatPr defaultRowHeight="15" x14ac:dyDescent="0.25"/>
  <cols>
    <col min="2" max="3" width="12.7109375" style="24" customWidth="1"/>
    <col min="4" max="14" width="12.7109375" customWidth="1"/>
    <col min="16" max="25" width="12.7109375" customWidth="1"/>
  </cols>
  <sheetData>
    <row r="1" spans="1:25" x14ac:dyDescent="0.25">
      <c r="B1" s="102" t="s">
        <v>106</v>
      </c>
      <c r="C1" s="102"/>
      <c r="D1" s="102"/>
      <c r="E1" s="102"/>
      <c r="F1" s="102"/>
      <c r="G1" s="102"/>
      <c r="H1" s="102"/>
      <c r="I1" s="102"/>
      <c r="J1" s="102"/>
      <c r="L1" s="102" t="s">
        <v>107</v>
      </c>
      <c r="M1" s="102"/>
      <c r="N1" s="102"/>
      <c r="P1" s="102" t="s">
        <v>108</v>
      </c>
      <c r="Q1" s="102"/>
      <c r="R1" s="102"/>
      <c r="S1" s="102"/>
      <c r="T1" s="102"/>
      <c r="U1" s="102"/>
      <c r="V1" s="102"/>
      <c r="W1" s="102"/>
      <c r="X1" s="102"/>
      <c r="Y1" s="102"/>
    </row>
    <row r="2" spans="1:25" ht="75" x14ac:dyDescent="0.25">
      <c r="B2" s="27" t="s">
        <v>80</v>
      </c>
      <c r="C2" s="27"/>
      <c r="D2" s="27" t="s">
        <v>81</v>
      </c>
      <c r="E2" s="27" t="s">
        <v>82</v>
      </c>
      <c r="F2" s="27" t="s">
        <v>86</v>
      </c>
      <c r="G2" s="27" t="s">
        <v>83</v>
      </c>
      <c r="I2" s="27" t="s">
        <v>85</v>
      </c>
      <c r="J2" s="27" t="s">
        <v>84</v>
      </c>
      <c r="L2" s="27" t="s">
        <v>23</v>
      </c>
      <c r="M2" t="s">
        <v>42</v>
      </c>
      <c r="N2" t="s">
        <v>45</v>
      </c>
      <c r="P2" s="27" t="s">
        <v>23</v>
      </c>
      <c r="Q2" s="27"/>
      <c r="R2" t="s">
        <v>42</v>
      </c>
      <c r="S2" s="27" t="s">
        <v>87</v>
      </c>
      <c r="T2" t="s">
        <v>24</v>
      </c>
      <c r="V2" t="s">
        <v>45</v>
      </c>
      <c r="W2" t="s">
        <v>44</v>
      </c>
      <c r="X2" t="s">
        <v>43</v>
      </c>
      <c r="Y2" t="s">
        <v>24</v>
      </c>
    </row>
    <row r="3" spans="1:25" x14ac:dyDescent="0.25">
      <c r="B3"/>
      <c r="C3"/>
    </row>
    <row r="4" spans="1:25" x14ac:dyDescent="0.25">
      <c r="B4"/>
      <c r="C4"/>
    </row>
    <row r="5" spans="1:25" x14ac:dyDescent="0.25">
      <c r="A5" s="7">
        <v>38869</v>
      </c>
      <c r="B5" s="72">
        <f t="shared" ref="B5:B19" si="0">SUM(D5,G5,I5:J5)</f>
        <v>4872119.7019999996</v>
      </c>
      <c r="C5" s="4"/>
      <c r="D5" s="90">
        <f>INDEX('[6]Break Bulk'!$B:$B,MATCH(A5,'[6]Break Bulk'!$A:$A,0))</f>
        <v>2407465.4610000001</v>
      </c>
      <c r="E5" s="90">
        <f>INDEX([6]ICC!$K:$K,MATCH($A5,[6]ICC!$G:$G,0))</f>
        <v>250189</v>
      </c>
      <c r="F5" s="93">
        <f>D5/E5</f>
        <v>9.6225871681009156</v>
      </c>
      <c r="G5" s="90">
        <f>INDEX('[6]Break Bulk'!$C:$C,MATCH(A5,'[6]Break Bulk'!$A:$A,0))+INDEX('[6]Break Bulk'!$G:$G,MATCH(A5,'[6]Break Bulk'!$A:$A,0))</f>
        <v>808203.96799999999</v>
      </c>
      <c r="I5" s="90">
        <f>INDEX('[6]Break Bulk Export'!$B:$B,MATCH($A5,'[6]Break Bulk Export'!$A:$A,0))</f>
        <v>1395069.5789999999</v>
      </c>
      <c r="J5" s="90">
        <f>INDEX('[6]Break Bulk Export'!$D:$D,MATCH($A5,'[6]Break Bulk Export'!$A:$A,0)) + INDEX('[6]Break Bulk Export'!$I:$I,MATCH($A5,'[6]Break Bulk Export'!$A:$A,0))</f>
        <v>261380.69399999996</v>
      </c>
      <c r="L5" s="72">
        <f t="shared" ref="L5:L19" si="1">SUM(M5:N5)</f>
        <v>2705497.796000001</v>
      </c>
      <c r="M5" s="90">
        <f>INDEX('[6]Liquid Bulk'!$K:$K,MATCH($A5,'[6]Liquid Bulk'!$A:$A,0))+INDEX('[6]Liquid Bulk'!$I:$I,MATCH($A5,'[6]Liquid Bulk'!$A:$A,0))</f>
        <v>2545741.4310000013</v>
      </c>
      <c r="N5" s="90">
        <v>159756.36499999996</v>
      </c>
      <c r="P5" s="72">
        <f>SUM(R5,V5)</f>
        <v>2955197.4400000004</v>
      </c>
      <c r="Q5" s="4"/>
      <c r="R5" s="90">
        <f>INDEX('[6]Dry Bulk'!$K:$K,MATCH($A5,'[6]Dry Bulk'!$A:$A,0))</f>
        <v>2463721.2600000002</v>
      </c>
      <c r="S5" s="90">
        <f>INDEX('[6]Dry Bulk'!$B:$B,MATCH($A5,'[6]Dry Bulk'!$A:$A,0))</f>
        <v>1308072</v>
      </c>
      <c r="T5" s="72">
        <f>R5-S5</f>
        <v>1155649.2600000002</v>
      </c>
      <c r="U5" s="4"/>
      <c r="V5" s="90">
        <f>INDEX('[6]Dry Bulk Export'!$K:$K,MATCH($A5,'[6]Dry Bulk Export'!$A:$A,0))</f>
        <v>491476.18</v>
      </c>
      <c r="W5" s="90">
        <f>INDEX('[6]Dry Bulk Export'!$B:$B,MATCH($A5,'[6]Dry Bulk Export'!$A:$A,0))</f>
        <v>376437.12</v>
      </c>
      <c r="X5" s="90">
        <f>INDEX('[6]Dry Bulk Export'!$C:$C,MATCH($A5,'[6]Dry Bulk Export'!$A:$A,0))</f>
        <v>32888.990000000005</v>
      </c>
      <c r="Y5" s="72">
        <f>V5-W5-X5</f>
        <v>82150.069999999992</v>
      </c>
    </row>
    <row r="6" spans="1:25" x14ac:dyDescent="0.25">
      <c r="A6" s="7">
        <v>39234</v>
      </c>
      <c r="B6" s="72">
        <f t="shared" si="0"/>
        <v>5341050.4269999992</v>
      </c>
      <c r="C6" s="4"/>
      <c r="D6" s="90">
        <f>INDEX('[6]Break Bulk'!$B:$B,MATCH(A6,'[6]Break Bulk'!$A:$A,0))</f>
        <v>2544647.0999999996</v>
      </c>
      <c r="E6" s="90">
        <f>INDEX([6]ICC!$K:$K,MATCH($A6,[6]ICC!$G:$G,0))</f>
        <v>252521</v>
      </c>
      <c r="F6" s="93">
        <f t="shared" ref="F6:F17" si="2">D6/E6</f>
        <v>10.076972212212052</v>
      </c>
      <c r="G6" s="90">
        <f>INDEX('[6]Break Bulk'!$C:$C,MATCH(A6,'[6]Break Bulk'!$A:$A,0))+INDEX('[6]Break Bulk'!$G:$G,MATCH(A6,'[6]Break Bulk'!$A:$A,0))</f>
        <v>966431.42799999996</v>
      </c>
      <c r="I6" s="90">
        <f>INDEX('[6]Break Bulk Export'!$B:$B,MATCH($A6,'[6]Break Bulk Export'!$A:$A,0))</f>
        <v>1514064.882</v>
      </c>
      <c r="J6" s="90">
        <f>INDEX('[6]Break Bulk Export'!$D:$D,MATCH($A6,'[6]Break Bulk Export'!$A:$A,0)) + INDEX('[6]Break Bulk Export'!$I:$I,MATCH($A6,'[6]Break Bulk Export'!$A:$A,0))</f>
        <v>315907.01699999999</v>
      </c>
      <c r="L6" s="72">
        <f t="shared" si="1"/>
        <v>2699516.9469999983</v>
      </c>
      <c r="M6" s="90">
        <f>INDEX('[6]Liquid Bulk'!$K:$K,MATCH($A6,'[6]Liquid Bulk'!$A:$A,0))+INDEX('[6]Liquid Bulk'!$I:$I,MATCH($A6,'[6]Liquid Bulk'!$A:$A,0))</f>
        <v>2583308.2189999982</v>
      </c>
      <c r="N6" s="90">
        <v>116208.72799999997</v>
      </c>
      <c r="P6" s="72">
        <f t="shared" ref="P6:P19" si="3">SUM(R6,V6)</f>
        <v>3196028.4109999994</v>
      </c>
      <c r="Q6" s="4"/>
      <c r="R6" s="90">
        <f>INDEX('[6]Dry Bulk'!$K:$K,MATCH($A6,'[6]Dry Bulk'!$A:$A,0))</f>
        <v>2874399.4209999992</v>
      </c>
      <c r="S6" s="90">
        <f>INDEX('[6]Dry Bulk'!$B:$B,MATCH($A6,'[6]Dry Bulk'!$A:$A,0))</f>
        <v>1441480.13</v>
      </c>
      <c r="T6" s="72">
        <f t="shared" ref="T6:T17" si="4">R6-S6</f>
        <v>1432919.2909999993</v>
      </c>
      <c r="U6" s="4"/>
      <c r="V6" s="90">
        <f>INDEX('[6]Dry Bulk Export'!$K:$K,MATCH($A6,'[6]Dry Bulk Export'!$A:$A,0))</f>
        <v>321628.99000000005</v>
      </c>
      <c r="W6" s="90">
        <f>INDEX('[6]Dry Bulk Export'!$B:$B,MATCH($A6,'[6]Dry Bulk Export'!$A:$A,0))</f>
        <v>164568.70000000001</v>
      </c>
      <c r="X6" s="90">
        <f>INDEX('[6]Dry Bulk Export'!$C:$C,MATCH($A6,'[6]Dry Bulk Export'!$A:$A,0))</f>
        <v>134857.73000000001</v>
      </c>
      <c r="Y6" s="72">
        <f t="shared" ref="Y6:Y17" si="5">V6-W6-X6</f>
        <v>22202.560000000027</v>
      </c>
    </row>
    <row r="7" spans="1:25" x14ac:dyDescent="0.25">
      <c r="A7" s="7">
        <v>39600</v>
      </c>
      <c r="B7" s="72">
        <f t="shared" si="0"/>
        <v>6151925.983</v>
      </c>
      <c r="C7" s="4"/>
      <c r="D7" s="90">
        <f>INDEX('[6]Break Bulk'!$B:$B,MATCH(A7,'[6]Break Bulk'!$A:$A,0))</f>
        <v>2920608.8790000002</v>
      </c>
      <c r="E7" s="90">
        <f>INDEX([6]ICC!$K:$K,MATCH($A7,[6]ICC!$G:$G,0))</f>
        <v>276891</v>
      </c>
      <c r="F7" s="93">
        <f t="shared" si="2"/>
        <v>10.547864968525522</v>
      </c>
      <c r="G7" s="90">
        <f>INDEX('[6]Break Bulk'!$C:$C,MATCH(A7,'[6]Break Bulk'!$A:$A,0))+INDEX('[6]Break Bulk'!$G:$G,MATCH(A7,'[6]Break Bulk'!$A:$A,0))</f>
        <v>1152160.625</v>
      </c>
      <c r="I7" s="90">
        <f>INDEX('[6]Break Bulk Export'!$B:$B,MATCH($A7,'[6]Break Bulk Export'!$A:$A,0))</f>
        <v>1734946.345</v>
      </c>
      <c r="J7" s="90">
        <f>INDEX('[6]Break Bulk Export'!$D:$D,MATCH($A7,'[6]Break Bulk Export'!$A:$A,0)) + INDEX('[6]Break Bulk Export'!$I:$I,MATCH($A7,'[6]Break Bulk Export'!$A:$A,0))</f>
        <v>344210.13399999996</v>
      </c>
      <c r="L7" s="72">
        <f t="shared" si="1"/>
        <v>2494159.7179999985</v>
      </c>
      <c r="M7" s="90">
        <f>INDEX('[6]Liquid Bulk'!$K:$K,MATCH($A7,'[6]Liquid Bulk'!$A:$A,0))+INDEX('[6]Liquid Bulk'!$I:$I,MATCH($A7,'[6]Liquid Bulk'!$A:$A,0))</f>
        <v>2304351.8709999984</v>
      </c>
      <c r="N7" s="90">
        <v>189807.84699999995</v>
      </c>
      <c r="P7" s="72">
        <f t="shared" si="3"/>
        <v>3064807.7380000008</v>
      </c>
      <c r="Q7" s="4"/>
      <c r="R7" s="90">
        <f>INDEX('[6]Dry Bulk'!$K:$K,MATCH($A7,'[6]Dry Bulk'!$A:$A,0))</f>
        <v>3050526.0780000007</v>
      </c>
      <c r="S7" s="90">
        <f>INDEX('[6]Dry Bulk'!$B:$B,MATCH($A7,'[6]Dry Bulk'!$A:$A,0))</f>
        <v>1514194.5</v>
      </c>
      <c r="T7" s="72">
        <f t="shared" si="4"/>
        <v>1536331.5780000007</v>
      </c>
      <c r="U7" s="4"/>
      <c r="V7" s="90">
        <f>INDEX('[6]Dry Bulk Export'!$K:$K,MATCH($A7,'[6]Dry Bulk Export'!$A:$A,0))</f>
        <v>14281.66</v>
      </c>
      <c r="W7" s="90">
        <f>INDEX('[6]Dry Bulk Export'!$B:$B,MATCH($A7,'[6]Dry Bulk Export'!$A:$A,0))</f>
        <v>0</v>
      </c>
      <c r="X7" s="90">
        <f>INDEX('[6]Dry Bulk Export'!$C:$C,MATCH($A7,'[6]Dry Bulk Export'!$A:$A,0))</f>
        <v>9979.48</v>
      </c>
      <c r="Y7" s="72">
        <f t="shared" si="5"/>
        <v>4302.18</v>
      </c>
    </row>
    <row r="8" spans="1:25" x14ac:dyDescent="0.25">
      <c r="A8" s="7">
        <v>39965</v>
      </c>
      <c r="B8" s="72">
        <f t="shared" si="0"/>
        <v>4780432.3500000006</v>
      </c>
      <c r="C8" s="4"/>
      <c r="D8" s="90">
        <f>INDEX('[6]Break Bulk'!$B:$B,MATCH(A8,'[6]Break Bulk'!$A:$A,0))</f>
        <v>2306340.8280000002</v>
      </c>
      <c r="E8" s="90">
        <f>INDEX([6]ICC!$K:$K,MATCH($A8,[6]ICC!$G:$G,0))</f>
        <v>243378</v>
      </c>
      <c r="F8" s="93">
        <f t="shared" si="2"/>
        <v>9.4763734930848322</v>
      </c>
      <c r="G8" s="90">
        <f>INDEX('[6]Break Bulk'!$C:$C,MATCH(A8,'[6]Break Bulk'!$A:$A,0))+INDEX('[6]Break Bulk'!$G:$G,MATCH(A8,'[6]Break Bulk'!$A:$A,0))</f>
        <v>888932.78700000001</v>
      </c>
      <c r="I8" s="90">
        <f>INDEX('[6]Break Bulk Export'!$B:$B,MATCH($A8,'[6]Break Bulk Export'!$A:$A,0))</f>
        <v>1274208.2959999999</v>
      </c>
      <c r="J8" s="90">
        <f>INDEX('[6]Break Bulk Export'!$D:$D,MATCH($A8,'[6]Break Bulk Export'!$A:$A,0)) + INDEX('[6]Break Bulk Export'!$I:$I,MATCH($A8,'[6]Break Bulk Export'!$A:$A,0))</f>
        <v>310950.43900000001</v>
      </c>
      <c r="L8" s="72">
        <f t="shared" si="1"/>
        <v>1966869.4089999981</v>
      </c>
      <c r="M8" s="90">
        <f>INDEX('[6]Liquid Bulk'!$K:$K,MATCH($A8,'[6]Liquid Bulk'!$A:$A,0))+INDEX('[6]Liquid Bulk'!$I:$I,MATCH($A8,'[6]Liquid Bulk'!$A:$A,0))</f>
        <v>1752981.822999998</v>
      </c>
      <c r="N8" s="90">
        <v>213887.5860000001</v>
      </c>
      <c r="P8" s="72">
        <f t="shared" si="3"/>
        <v>3029158.7939999988</v>
      </c>
      <c r="Q8" s="4"/>
      <c r="R8" s="90">
        <f>INDEX('[6]Dry Bulk'!$K:$K,MATCH($A8,'[6]Dry Bulk'!$A:$A,0))</f>
        <v>2962356.1439999989</v>
      </c>
      <c r="S8" s="90">
        <f>INDEX('[6]Dry Bulk'!$B:$B,MATCH($A8,'[6]Dry Bulk'!$A:$A,0))</f>
        <v>1516803</v>
      </c>
      <c r="T8" s="72">
        <f t="shared" si="4"/>
        <v>1445553.1439999989</v>
      </c>
      <c r="U8" s="4"/>
      <c r="V8" s="90">
        <f>INDEX('[6]Dry Bulk Export'!$K:$K,MATCH($A8,'[6]Dry Bulk Export'!$A:$A,0))</f>
        <v>66802.649999999994</v>
      </c>
      <c r="W8" s="90">
        <f>INDEX('[6]Dry Bulk Export'!$B:$B,MATCH($A8,'[6]Dry Bulk Export'!$A:$A,0))</f>
        <v>66802.649999999994</v>
      </c>
      <c r="X8" s="90">
        <f>INDEX('[6]Dry Bulk Export'!$C:$C,MATCH($A8,'[6]Dry Bulk Export'!$A:$A,0))</f>
        <v>0</v>
      </c>
      <c r="Y8" s="72">
        <f t="shared" si="5"/>
        <v>0</v>
      </c>
    </row>
    <row r="9" spans="1:25" x14ac:dyDescent="0.25">
      <c r="A9" s="7">
        <v>40330</v>
      </c>
      <c r="B9" s="72">
        <f t="shared" si="0"/>
        <v>5628725.0530000003</v>
      </c>
      <c r="C9" s="4"/>
      <c r="D9" s="90">
        <f>INDEX('[6]Break Bulk'!$B:$B,MATCH(A9,'[6]Break Bulk'!$A:$A,0))</f>
        <v>3044946.6169999996</v>
      </c>
      <c r="E9" s="90">
        <f>INDEX([6]ICC!$K:$K,MATCH($A9,[6]ICC!$G:$G,0))</f>
        <v>272289</v>
      </c>
      <c r="F9" s="93">
        <f t="shared" si="2"/>
        <v>11.18277498172897</v>
      </c>
      <c r="G9" s="90">
        <f>INDEX('[6]Break Bulk'!$C:$C,MATCH(A9,'[6]Break Bulk'!$A:$A,0))+INDEX('[6]Break Bulk'!$G:$G,MATCH(A9,'[6]Break Bulk'!$A:$A,0))</f>
        <v>910356.85400000005</v>
      </c>
      <c r="I9" s="90">
        <f>INDEX('[6]Break Bulk Export'!$B:$B,MATCH($A9,'[6]Break Bulk Export'!$A:$A,0))</f>
        <v>1372749.7980000002</v>
      </c>
      <c r="J9" s="90">
        <f>INDEX('[6]Break Bulk Export'!$D:$D,MATCH($A9,'[6]Break Bulk Export'!$A:$A,0)) + INDEX('[6]Break Bulk Export'!$I:$I,MATCH($A9,'[6]Break Bulk Export'!$A:$A,0))</f>
        <v>300671.78399999999</v>
      </c>
      <c r="L9" s="72">
        <f t="shared" si="1"/>
        <v>1994263.0659999975</v>
      </c>
      <c r="M9" s="90">
        <f>INDEX('[6]Liquid Bulk'!$K:$K,MATCH($A9,'[6]Liquid Bulk'!$A:$A,0))+INDEX('[6]Liquid Bulk'!$I:$I,MATCH($A9,'[6]Liquid Bulk'!$A:$A,0))</f>
        <v>1751620.8169999977</v>
      </c>
      <c r="N9" s="90">
        <v>242642.24899999992</v>
      </c>
      <c r="P9" s="72">
        <f t="shared" si="3"/>
        <v>3014324.35</v>
      </c>
      <c r="Q9" s="4"/>
      <c r="R9" s="90">
        <f>INDEX('[6]Dry Bulk'!$K:$K,MATCH($A9,'[6]Dry Bulk'!$A:$A,0))</f>
        <v>2685968.5</v>
      </c>
      <c r="S9" s="90">
        <f>INDEX('[6]Dry Bulk'!$B:$B,MATCH($A9,'[6]Dry Bulk'!$A:$A,0))</f>
        <v>1479675</v>
      </c>
      <c r="T9" s="72">
        <f t="shared" si="4"/>
        <v>1206293.5</v>
      </c>
      <c r="U9" s="4"/>
      <c r="V9" s="90">
        <f>INDEX('[6]Dry Bulk Export'!$K:$K,MATCH($A9,'[6]Dry Bulk Export'!$A:$A,0))</f>
        <v>328355.85000000003</v>
      </c>
      <c r="W9" s="90">
        <f>INDEX('[6]Dry Bulk Export'!$B:$B,MATCH($A9,'[6]Dry Bulk Export'!$A:$A,0))</f>
        <v>277385.46000000002</v>
      </c>
      <c r="X9" s="90">
        <f>INDEX('[6]Dry Bulk Export'!$C:$C,MATCH($A9,'[6]Dry Bulk Export'!$A:$A,0))</f>
        <v>16390</v>
      </c>
      <c r="Y9" s="72">
        <f t="shared" si="5"/>
        <v>34580.390000000014</v>
      </c>
    </row>
    <row r="10" spans="1:25" x14ac:dyDescent="0.25">
      <c r="A10" s="7">
        <v>40695</v>
      </c>
      <c r="B10" s="72">
        <f t="shared" si="0"/>
        <v>5537218.2820000006</v>
      </c>
      <c r="C10" s="4"/>
      <c r="D10" s="90">
        <f>INDEX('[6]Break Bulk'!$B:$B,MATCH(A10,'[6]Break Bulk'!$A:$A,0))</f>
        <v>3060625.5460000001</v>
      </c>
      <c r="E10" s="90">
        <f>INDEX([6]ICC!$K:$K,MATCH($A10,[6]ICC!$G:$G,0))</f>
        <v>269288</v>
      </c>
      <c r="F10" s="93">
        <f t="shared" si="2"/>
        <v>11.365621735836726</v>
      </c>
      <c r="G10" s="90">
        <f>INDEX('[6]Break Bulk'!$C:$C,MATCH(A10,'[6]Break Bulk'!$A:$A,0))+INDEX('[6]Break Bulk'!$G:$G,MATCH(A10,'[6]Break Bulk'!$A:$A,0))</f>
        <v>941490.804</v>
      </c>
      <c r="I10" s="90">
        <f>INDEX('[6]Break Bulk Export'!$B:$B,MATCH($A10,'[6]Break Bulk Export'!$A:$A,0))</f>
        <v>1205073.4610000004</v>
      </c>
      <c r="J10" s="90">
        <f>INDEX('[6]Break Bulk Export'!$D:$D,MATCH($A10,'[6]Break Bulk Export'!$A:$A,0)) + INDEX('[6]Break Bulk Export'!$I:$I,MATCH($A10,'[6]Break Bulk Export'!$A:$A,0))</f>
        <v>330028.47100000002</v>
      </c>
      <c r="L10" s="72">
        <f t="shared" si="1"/>
        <v>2310695.9959999998</v>
      </c>
      <c r="M10" s="90">
        <f>INDEX('[6]Liquid Bulk'!$K:$K,MATCH($A10,'[6]Liquid Bulk'!$A:$A,0))+INDEX('[6]Liquid Bulk'!$I:$I,MATCH($A10,'[6]Liquid Bulk'!$A:$A,0))</f>
        <v>1853754.3169999998</v>
      </c>
      <c r="N10" s="90">
        <v>456941.679</v>
      </c>
      <c r="P10" s="72">
        <f t="shared" si="3"/>
        <v>3382522.9800000004</v>
      </c>
      <c r="Q10" s="4"/>
      <c r="R10" s="90">
        <f>INDEX('[6]Dry Bulk'!$K:$K,MATCH($A10,'[6]Dry Bulk'!$A:$A,0))</f>
        <v>2816917.4800000004</v>
      </c>
      <c r="S10" s="90">
        <f>INDEX('[6]Dry Bulk'!$B:$B,MATCH($A10,'[6]Dry Bulk'!$A:$A,0))</f>
        <v>1526066</v>
      </c>
      <c r="T10" s="72">
        <f t="shared" si="4"/>
        <v>1290851.4800000004</v>
      </c>
      <c r="U10" s="4"/>
      <c r="V10" s="90">
        <f>INDEX('[6]Dry Bulk Export'!$K:$K,MATCH($A10,'[6]Dry Bulk Export'!$A:$A,0))</f>
        <v>565605.5</v>
      </c>
      <c r="W10" s="90">
        <f>INDEX('[6]Dry Bulk Export'!$B:$B,MATCH($A10,'[6]Dry Bulk Export'!$A:$A,0))</f>
        <v>491999.49</v>
      </c>
      <c r="X10" s="90">
        <f>INDEX('[6]Dry Bulk Export'!$C:$C,MATCH($A10,'[6]Dry Bulk Export'!$A:$A,0))</f>
        <v>34473.01</v>
      </c>
      <c r="Y10" s="72">
        <f t="shared" si="5"/>
        <v>39133.000000000007</v>
      </c>
    </row>
    <row r="11" spans="1:25" x14ac:dyDescent="0.25">
      <c r="A11" s="7">
        <v>41061</v>
      </c>
      <c r="B11" s="72">
        <f t="shared" si="0"/>
        <v>5766512.9210000001</v>
      </c>
      <c r="C11" s="4"/>
      <c r="D11" s="90">
        <f>INDEX('[6]Break Bulk'!$B:$B,MATCH(A11,'[6]Break Bulk'!$A:$A,0))</f>
        <v>3138005.523</v>
      </c>
      <c r="E11" s="90">
        <f>INDEX([6]ICC!$K:$K,MATCH($A11,[6]ICC!$G:$G,0))</f>
        <v>280193</v>
      </c>
      <c r="F11" s="93">
        <f t="shared" si="2"/>
        <v>11.199442966098369</v>
      </c>
      <c r="G11" s="90">
        <f>INDEX('[6]Break Bulk'!$C:$C,MATCH(A11,'[6]Break Bulk'!$A:$A,0))+INDEX('[6]Break Bulk'!$G:$G,MATCH(A11,'[6]Break Bulk'!$A:$A,0))</f>
        <v>1196577.675</v>
      </c>
      <c r="I11" s="90">
        <f>INDEX('[6]Break Bulk Export'!$B:$B,MATCH($A11,'[6]Break Bulk Export'!$A:$A,0))</f>
        <v>1085470.085</v>
      </c>
      <c r="J11" s="90">
        <f>INDEX('[6]Break Bulk Export'!$D:$D,MATCH($A11,'[6]Break Bulk Export'!$A:$A,0)) + INDEX('[6]Break Bulk Export'!$I:$I,MATCH($A11,'[6]Break Bulk Export'!$A:$A,0))</f>
        <v>346459.63800000004</v>
      </c>
      <c r="L11" s="72">
        <f t="shared" si="1"/>
        <v>3100006.6159999999</v>
      </c>
      <c r="M11" s="90">
        <f>INDEX('[6]Liquid Bulk'!$K:$K,MATCH($A11,'[6]Liquid Bulk'!$A:$A,0))+INDEX('[6]Liquid Bulk'!$I:$I,MATCH($A11,'[6]Liquid Bulk'!$A:$A,0))</f>
        <v>2678573.79</v>
      </c>
      <c r="N11" s="90">
        <v>421432.826</v>
      </c>
      <c r="P11" s="72">
        <f t="shared" si="3"/>
        <v>4012182.7649999992</v>
      </c>
      <c r="Q11" s="4"/>
      <c r="R11" s="90">
        <f>INDEX('[6]Dry Bulk'!$K:$K,MATCH($A11,'[6]Dry Bulk'!$A:$A,0))</f>
        <v>2875641.5599999991</v>
      </c>
      <c r="S11" s="90">
        <f>INDEX('[6]Dry Bulk'!$B:$B,MATCH($A11,'[6]Dry Bulk'!$A:$A,0))</f>
        <v>1606387</v>
      </c>
      <c r="T11" s="72">
        <f t="shared" si="4"/>
        <v>1269254.5599999991</v>
      </c>
      <c r="U11" s="4"/>
      <c r="V11" s="90">
        <f>INDEX('[6]Dry Bulk Export'!$K:$K,MATCH($A11,'[6]Dry Bulk Export'!$A:$A,0))</f>
        <v>1136541.2050000001</v>
      </c>
      <c r="W11" s="90">
        <f>INDEX('[6]Dry Bulk Export'!$B:$B,MATCH($A11,'[6]Dry Bulk Export'!$A:$A,0))</f>
        <v>971443.13199999998</v>
      </c>
      <c r="X11" s="90">
        <f>INDEX('[6]Dry Bulk Export'!$C:$C,MATCH($A11,'[6]Dry Bulk Export'!$A:$A,0))</f>
        <v>47679.92</v>
      </c>
      <c r="Y11" s="72">
        <f t="shared" si="5"/>
        <v>117418.15300000009</v>
      </c>
    </row>
    <row r="12" spans="1:25" x14ac:dyDescent="0.25">
      <c r="A12" s="7">
        <v>41426</v>
      </c>
      <c r="B12" s="72">
        <f t="shared" si="0"/>
        <v>6212587.5420000013</v>
      </c>
      <c r="C12" s="4"/>
      <c r="D12" s="90">
        <f>INDEX('[6]Break Bulk'!$B:$B,MATCH(A12,'[6]Break Bulk'!$A:$A,0))</f>
        <v>3279673.4380000005</v>
      </c>
      <c r="E12" s="90">
        <f>INDEX([6]ICC!$K:$K,MATCH($A12,[6]ICC!$G:$G,0))</f>
        <v>302250</v>
      </c>
      <c r="F12" s="93">
        <f t="shared" si="2"/>
        <v>10.850863318444997</v>
      </c>
      <c r="G12" s="90">
        <f>INDEX('[6]Break Bulk'!$C:$C,MATCH(A12,'[6]Break Bulk'!$A:$A,0))+INDEX('[6]Break Bulk'!$G:$G,MATCH(A12,'[6]Break Bulk'!$A:$A,0))</f>
        <v>1426012.1590000002</v>
      </c>
      <c r="I12" s="90">
        <f>INDEX('[6]Break Bulk Export'!$B:$B,MATCH($A12,'[6]Break Bulk Export'!$A:$A,0))</f>
        <v>1158926.2650000001</v>
      </c>
      <c r="J12" s="90">
        <f>INDEX('[6]Break Bulk Export'!$D:$D,MATCH($A12,'[6]Break Bulk Export'!$A:$A,0)) + INDEX('[6]Break Bulk Export'!$I:$I,MATCH($A12,'[6]Break Bulk Export'!$A:$A,0))</f>
        <v>347975.67999999999</v>
      </c>
      <c r="L12" s="72">
        <f t="shared" si="1"/>
        <v>2445954.1199999969</v>
      </c>
      <c r="M12" s="90">
        <f>INDEX('[6]Liquid Bulk'!$K:$K,MATCH($A12,'[6]Liquid Bulk'!$A:$A,0))+INDEX('[6]Liquid Bulk'!$I:$I,MATCH($A12,'[6]Liquid Bulk'!$A:$A,0))</f>
        <v>1922256.6459999967</v>
      </c>
      <c r="N12" s="90">
        <v>523697.47400000016</v>
      </c>
      <c r="P12" s="72">
        <f t="shared" si="3"/>
        <v>4094259.4009999996</v>
      </c>
      <c r="Q12" s="4"/>
      <c r="R12" s="90">
        <f>INDEX('[6]Dry Bulk'!$K:$K,MATCH($A12,'[6]Dry Bulk'!$A:$A,0))</f>
        <v>2767081.3499999996</v>
      </c>
      <c r="S12" s="90">
        <f>INDEX('[6]Dry Bulk'!$B:$B,MATCH($A12,'[6]Dry Bulk'!$A:$A,0))</f>
        <v>1483529</v>
      </c>
      <c r="T12" s="72">
        <f t="shared" si="4"/>
        <v>1283552.3499999996</v>
      </c>
      <c r="U12" s="4"/>
      <c r="V12" s="90">
        <f>INDEX('[6]Dry Bulk Export'!$K:$K,MATCH($A12,'[6]Dry Bulk Export'!$A:$A,0))</f>
        <v>1327178.051</v>
      </c>
      <c r="W12" s="90">
        <f>INDEX('[6]Dry Bulk Export'!$B:$B,MATCH($A12,'[6]Dry Bulk Export'!$A:$A,0))</f>
        <v>1051436.4620000001</v>
      </c>
      <c r="X12" s="90">
        <f>INDEX('[6]Dry Bulk Export'!$C:$C,MATCH($A12,'[6]Dry Bulk Export'!$A:$A,0))</f>
        <v>92493.93</v>
      </c>
      <c r="Y12" s="72">
        <f t="shared" si="5"/>
        <v>183247.65899999993</v>
      </c>
    </row>
    <row r="13" spans="1:25" x14ac:dyDescent="0.25">
      <c r="A13" s="7">
        <v>41791</v>
      </c>
      <c r="B13" s="72">
        <f t="shared" si="0"/>
        <v>6140357.3439999996</v>
      </c>
      <c r="C13" s="4"/>
      <c r="D13" s="90">
        <f>INDEX('[6]Break Bulk'!$B:$B,MATCH(A13,'[6]Break Bulk'!$A:$A,0))</f>
        <v>3391515.7760000001</v>
      </c>
      <c r="E13" s="90">
        <f>INDEX([6]ICC!$K:$K,MATCH($A13,[6]ICC!$G:$G,0))</f>
        <v>304536</v>
      </c>
      <c r="F13" s="93">
        <f t="shared" si="2"/>
        <v>11.136666193816167</v>
      </c>
      <c r="G13" s="90">
        <f>INDEX('[6]Break Bulk'!$C:$C,MATCH(A13,'[6]Break Bulk'!$A:$A,0))+INDEX('[6]Break Bulk'!$G:$G,MATCH(A13,'[6]Break Bulk'!$A:$A,0))</f>
        <v>1268757.8959999999</v>
      </c>
      <c r="I13" s="90">
        <f>INDEX('[6]Break Bulk Export'!$B:$B,MATCH($A13,'[6]Break Bulk Export'!$A:$A,0))</f>
        <v>1126653.2589999998</v>
      </c>
      <c r="J13" s="90">
        <f>INDEX('[6]Break Bulk Export'!$D:$D,MATCH($A13,'[6]Break Bulk Export'!$A:$A,0)) + INDEX('[6]Break Bulk Export'!$I:$I,MATCH($A13,'[6]Break Bulk Export'!$A:$A,0))</f>
        <v>353430.413</v>
      </c>
      <c r="L13" s="72">
        <f t="shared" si="1"/>
        <v>2453643.9050000003</v>
      </c>
      <c r="M13" s="90">
        <f>INDEX('[6]Liquid Bulk'!$K:$K,MATCH($A13,'[6]Liquid Bulk'!$A:$A,0))+INDEX('[6]Liquid Bulk'!$I:$I,MATCH($A13,'[6]Liquid Bulk'!$A:$A,0))</f>
        <v>1855454.7760000003</v>
      </c>
      <c r="N13" s="90">
        <v>598189.12899999996</v>
      </c>
      <c r="P13" s="72">
        <f t="shared" si="3"/>
        <v>3827104.2349999994</v>
      </c>
      <c r="Q13" s="4"/>
      <c r="R13" s="90">
        <f>INDEX('[6]Dry Bulk'!$K:$K,MATCH($A13,'[6]Dry Bulk'!$A:$A,0))</f>
        <v>2666866.2399999998</v>
      </c>
      <c r="S13" s="90">
        <f>INDEX('[6]Dry Bulk'!$B:$B,MATCH($A13,'[6]Dry Bulk'!$A:$A,0))</f>
        <v>1468805</v>
      </c>
      <c r="T13" s="72">
        <f t="shared" si="4"/>
        <v>1198061.2399999998</v>
      </c>
      <c r="U13" s="4"/>
      <c r="V13" s="90">
        <f>INDEX('[6]Dry Bulk Export'!$K:$K,MATCH($A13,'[6]Dry Bulk Export'!$A:$A,0))</f>
        <v>1160237.9949999999</v>
      </c>
      <c r="W13" s="90">
        <f>INDEX('[6]Dry Bulk Export'!$B:$B,MATCH($A13,'[6]Dry Bulk Export'!$A:$A,0))</f>
        <v>834425.46600000013</v>
      </c>
      <c r="X13" s="90">
        <f>INDEX('[6]Dry Bulk Export'!$C:$C,MATCH($A13,'[6]Dry Bulk Export'!$A:$A,0))</f>
        <v>78367.78</v>
      </c>
      <c r="Y13" s="72">
        <f t="shared" si="5"/>
        <v>247444.74899999975</v>
      </c>
    </row>
    <row r="14" spans="1:25" x14ac:dyDescent="0.25">
      <c r="A14" s="7">
        <v>42156</v>
      </c>
      <c r="B14" s="72">
        <f t="shared" si="0"/>
        <v>6414454.818</v>
      </c>
      <c r="C14" s="4"/>
      <c r="D14" s="90">
        <f>INDEX('[6]Break Bulk'!$B:$B,MATCH(A14,'[6]Break Bulk'!$A:$A,0))</f>
        <v>3565956.0109999999</v>
      </c>
      <c r="E14" s="90">
        <f>INDEX([6]ICC!$K:$K,MATCH($A14,[6]ICC!$G:$G,0))</f>
        <v>308729</v>
      </c>
      <c r="F14" s="93">
        <f t="shared" si="2"/>
        <v>11.550440713376457</v>
      </c>
      <c r="G14" s="90">
        <f>INDEX('[6]Break Bulk'!$C:$C,MATCH(A14,'[6]Break Bulk'!$A:$A,0))+INDEX('[6]Break Bulk'!$G:$G,MATCH(A14,'[6]Break Bulk'!$A:$A,0))</f>
        <v>1315695.723</v>
      </c>
      <c r="I14" s="90">
        <f>INDEX('[6]Break Bulk Export'!$B:$B,MATCH($A14,'[6]Break Bulk Export'!$A:$A,0))</f>
        <v>1119491.0869999998</v>
      </c>
      <c r="J14" s="90">
        <f>INDEX('[6]Break Bulk Export'!$D:$D,MATCH($A14,'[6]Break Bulk Export'!$A:$A,0)) + INDEX('[6]Break Bulk Export'!$I:$I,MATCH($A14,'[6]Break Bulk Export'!$A:$A,0))</f>
        <v>413311.99699999997</v>
      </c>
      <c r="L14" s="72">
        <f t="shared" si="1"/>
        <v>2269351.8570000017</v>
      </c>
      <c r="M14" s="90">
        <f>INDEX('[6]Liquid Bulk'!$K:$K,MATCH($A14,'[6]Liquid Bulk'!$A:$A,0))+INDEX('[6]Liquid Bulk'!$I:$I,MATCH($A14,'[6]Liquid Bulk'!$A:$A,0))</f>
        <v>1681960.3610000014</v>
      </c>
      <c r="N14" s="90">
        <v>587391.49600000028</v>
      </c>
      <c r="P14" s="72">
        <f t="shared" si="3"/>
        <v>3907371.8190000001</v>
      </c>
      <c r="Q14" s="4"/>
      <c r="R14" s="90">
        <f>INDEX('[6]Dry Bulk'!$K:$K,MATCH($A14,'[6]Dry Bulk'!$A:$A,0))</f>
        <v>3244077.21</v>
      </c>
      <c r="S14" s="90">
        <f>INDEX('[6]Dry Bulk'!$B:$B,MATCH($A14,'[6]Dry Bulk'!$A:$A,0))</f>
        <v>1861535</v>
      </c>
      <c r="T14" s="72">
        <f t="shared" si="4"/>
        <v>1382542.21</v>
      </c>
      <c r="U14" s="4"/>
      <c r="V14" s="90">
        <f>INDEX('[6]Dry Bulk Export'!$K:$K,MATCH($A14,'[6]Dry Bulk Export'!$A:$A,0))</f>
        <v>663294.60900000005</v>
      </c>
      <c r="W14" s="90">
        <f>INDEX('[6]Dry Bulk Export'!$B:$B,MATCH($A14,'[6]Dry Bulk Export'!$A:$A,0))</f>
        <v>386470.78</v>
      </c>
      <c r="X14" s="90">
        <f>INDEX('[6]Dry Bulk Export'!$C:$C,MATCH($A14,'[6]Dry Bulk Export'!$A:$A,0))</f>
        <v>63131.61</v>
      </c>
      <c r="Y14" s="72">
        <f t="shared" si="5"/>
        <v>213692.21900000004</v>
      </c>
    </row>
    <row r="15" spans="1:25" x14ac:dyDescent="0.25">
      <c r="A15" s="7">
        <v>42522</v>
      </c>
      <c r="B15" s="72">
        <f t="shared" si="0"/>
        <v>6867543.544999999</v>
      </c>
      <c r="C15" s="4"/>
      <c r="D15" s="90">
        <f>INDEX('[6]Break Bulk'!$B:$B,MATCH(A15,'[6]Break Bulk'!$A:$A,0))</f>
        <v>3984968.4639999997</v>
      </c>
      <c r="E15" s="90">
        <f>INDEX([6]ICC!$K:$K,MATCH($A15,[6]ICC!$G:$G,0))</f>
        <v>321182</v>
      </c>
      <c r="F15" s="93">
        <f t="shared" si="2"/>
        <v>12.407197364734012</v>
      </c>
      <c r="G15" s="90">
        <f>INDEX('[6]Break Bulk'!$C:$C,MATCH(A15,'[6]Break Bulk'!$A:$A,0))+INDEX('[6]Break Bulk'!$G:$G,MATCH(A15,'[6]Break Bulk'!$A:$A,0))</f>
        <v>1335401.1410000001</v>
      </c>
      <c r="I15" s="90">
        <f>INDEX('[6]Break Bulk Export'!$B:$B,MATCH($A15,'[6]Break Bulk Export'!$A:$A,0))</f>
        <v>1097340.675</v>
      </c>
      <c r="J15" s="90">
        <f>INDEX('[6]Break Bulk Export'!$D:$D,MATCH($A15,'[6]Break Bulk Export'!$A:$A,0)) + INDEX('[6]Break Bulk Export'!$I:$I,MATCH($A15,'[6]Break Bulk Export'!$A:$A,0))</f>
        <v>449833.26500000001</v>
      </c>
      <c r="L15" s="72">
        <f t="shared" si="1"/>
        <v>2639465.6739999983</v>
      </c>
      <c r="M15" s="90">
        <f>INDEX('[6]Liquid Bulk'!$K:$K,MATCH($A15,'[6]Liquid Bulk'!$A:$A,0))+INDEX('[6]Liquid Bulk'!$I:$I,MATCH($A15,'[6]Liquid Bulk'!$A:$A,0))</f>
        <v>1957927.342999998</v>
      </c>
      <c r="N15" s="90">
        <v>681538.33100000012</v>
      </c>
      <c r="P15" s="72">
        <f t="shared" si="3"/>
        <v>3705274.4400000004</v>
      </c>
      <c r="Q15" s="4"/>
      <c r="R15" s="90">
        <f>INDEX('[6]Dry Bulk'!$K:$K,MATCH($A15,'[6]Dry Bulk'!$A:$A,0))</f>
        <v>3443631.6300000004</v>
      </c>
      <c r="S15" s="90">
        <f>INDEX('[6]Dry Bulk'!$B:$B,MATCH($A15,'[6]Dry Bulk'!$A:$A,0))</f>
        <v>2088793</v>
      </c>
      <c r="T15" s="72">
        <f t="shared" si="4"/>
        <v>1354838.6300000004</v>
      </c>
      <c r="U15" s="4"/>
      <c r="V15" s="90">
        <f>INDEX('[6]Dry Bulk Export'!$K:$K,MATCH($A15,'[6]Dry Bulk Export'!$A:$A,0))</f>
        <v>261642.81</v>
      </c>
      <c r="W15" s="90">
        <f>INDEX('[6]Dry Bulk Export'!$B:$B,MATCH($A15,'[6]Dry Bulk Export'!$A:$A,0))</f>
        <v>220982.46</v>
      </c>
      <c r="X15" s="90">
        <f>INDEX('[6]Dry Bulk Export'!$C:$C,MATCH($A15,'[6]Dry Bulk Export'!$A:$A,0))</f>
        <v>40660.35</v>
      </c>
      <c r="Y15" s="72">
        <f t="shared" si="5"/>
        <v>0</v>
      </c>
    </row>
    <row r="16" spans="1:25" x14ac:dyDescent="0.25">
      <c r="A16" s="7">
        <v>42887</v>
      </c>
      <c r="B16" s="72">
        <f t="shared" si="0"/>
        <v>6802600.1189999999</v>
      </c>
      <c r="C16" s="4"/>
      <c r="D16" s="90">
        <f>INDEX('[6]Break Bulk'!$B:$B,MATCH(A16,'[6]Break Bulk'!$A:$A,0))</f>
        <v>4065122.6130000004</v>
      </c>
      <c r="E16" s="90">
        <f>INDEX([6]ICC!$K:$K,MATCH($A16,[6]ICC!$G:$G,0))</f>
        <v>333309</v>
      </c>
      <c r="F16" s="93">
        <f t="shared" si="2"/>
        <v>12.196258165846109</v>
      </c>
      <c r="G16" s="90">
        <f>INDEX('[6]Break Bulk'!$C:$C,MATCH(A16,'[6]Break Bulk'!$A:$A,0))+INDEX('[6]Break Bulk'!$G:$G,MATCH(A16,'[6]Break Bulk'!$A:$A,0))</f>
        <v>1347474.5489999999</v>
      </c>
      <c r="H16" s="4"/>
      <c r="I16" s="90">
        <f>INDEX('[6]Break Bulk Export'!$B:$B,MATCH($A16,'[6]Break Bulk Export'!$A:$A,0))</f>
        <v>975800.43</v>
      </c>
      <c r="J16" s="90">
        <f>INDEX('[6]Break Bulk Export'!$D:$D,MATCH($A16,'[6]Break Bulk Export'!$A:$A,0)) + INDEX('[6]Break Bulk Export'!$I:$I,MATCH($A16,'[6]Break Bulk Export'!$A:$A,0))</f>
        <v>414202.52699999994</v>
      </c>
      <c r="K16" s="4"/>
      <c r="L16" s="72">
        <f t="shared" si="1"/>
        <v>2614230.038999998</v>
      </c>
      <c r="M16" s="90">
        <f>INDEX('[6]Liquid Bulk'!$K:$K,MATCH($A16,'[6]Liquid Bulk'!$A:$A,0))+INDEX('[6]Liquid Bulk'!$I:$I,MATCH($A16,'[6]Liquid Bulk'!$A:$A,0))</f>
        <v>2149662.6559999986</v>
      </c>
      <c r="N16" s="90">
        <v>464567.38299999968</v>
      </c>
      <c r="P16" s="72">
        <f t="shared" si="3"/>
        <v>4298411.1169999996</v>
      </c>
      <c r="Q16" s="4"/>
      <c r="R16" s="90">
        <f>INDEX('[6]Dry Bulk'!$K:$K,MATCH($A16,'[6]Dry Bulk'!$A:$A,0))</f>
        <v>3324601.8059999999</v>
      </c>
      <c r="S16" s="90">
        <f>INDEX('[6]Dry Bulk'!$B:$B,MATCH($A16,'[6]Dry Bulk'!$A:$A,0))</f>
        <v>2057691</v>
      </c>
      <c r="T16" s="72">
        <f t="shared" si="4"/>
        <v>1266910.8059999999</v>
      </c>
      <c r="U16" s="4"/>
      <c r="V16" s="90">
        <f>INDEX('[6]Dry Bulk Export'!$K:$K,MATCH($A16,'[6]Dry Bulk Export'!$A:$A,0))</f>
        <v>973809.31099999999</v>
      </c>
      <c r="W16" s="90">
        <f>INDEX('[6]Dry Bulk Export'!$B:$B,MATCH($A16,'[6]Dry Bulk Export'!$A:$A,0))</f>
        <v>581969.22</v>
      </c>
      <c r="X16" s="90">
        <f>INDEX('[6]Dry Bulk Export'!$C:$C,MATCH($A16,'[6]Dry Bulk Export'!$A:$A,0))</f>
        <v>366319.58</v>
      </c>
      <c r="Y16" s="72">
        <f t="shared" si="5"/>
        <v>25520.510999999999</v>
      </c>
    </row>
    <row r="17" spans="1:25" ht="15.75" thickBot="1" x14ac:dyDescent="0.3">
      <c r="A17" s="7">
        <v>43252</v>
      </c>
      <c r="B17" s="72">
        <f t="shared" si="0"/>
        <v>7271291.5770000005</v>
      </c>
      <c r="C17" s="4"/>
      <c r="D17" s="90">
        <f>INDEX('[6]Break Bulk'!$B:$B,MATCH(A17,'[6]Break Bulk'!$A:$A,0))</f>
        <v>4416104.2390000001</v>
      </c>
      <c r="E17" s="90">
        <f>INDEX([6]ICC!$K:$K,MATCH($A17,[6]ICC!$G:$G,0))</f>
        <v>345101</v>
      </c>
      <c r="F17" s="93">
        <f t="shared" si="2"/>
        <v>12.796555903923778</v>
      </c>
      <c r="G17" s="90">
        <f>INDEX('[6]Break Bulk'!$C:$C,MATCH(A17,'[6]Break Bulk'!$A:$A,0))+INDEX('[6]Break Bulk'!$G:$G,MATCH(A17,'[6]Break Bulk'!$A:$A,0))</f>
        <v>1905936.8090000004</v>
      </c>
      <c r="H17" s="4"/>
      <c r="I17" s="90">
        <f>INDEX('[6]Break Bulk Export'!$B:$B,MATCH($A17,'[6]Break Bulk Export'!$A:$A,0))</f>
        <v>472212.08700000006</v>
      </c>
      <c r="J17" s="90">
        <f>INDEX('[6]Break Bulk Export'!$D:$D,MATCH($A17,'[6]Break Bulk Export'!$A:$A,0)) + INDEX('[6]Break Bulk Export'!$I:$I,MATCH($A17,'[6]Break Bulk Export'!$A:$A,0))</f>
        <v>477038.44199999998</v>
      </c>
      <c r="K17" s="4"/>
      <c r="L17" s="72">
        <f t="shared" si="1"/>
        <v>2868746.904000001</v>
      </c>
      <c r="M17" s="90">
        <f>INDEX('[6]Liquid Bulk'!$K:$K,MATCH($A17,'[6]Liquid Bulk'!$A:$A,0))+INDEX('[6]Liquid Bulk'!$I:$I,MATCH($A17,'[6]Liquid Bulk'!$A:$A,0))</f>
        <v>2424935.648000001</v>
      </c>
      <c r="N17" s="90">
        <v>443811.25600000023</v>
      </c>
      <c r="P17" s="72">
        <f t="shared" si="3"/>
        <v>4682100.79</v>
      </c>
      <c r="Q17" s="4"/>
      <c r="R17" s="90">
        <f>INDEX('[6]Dry Bulk'!$K:$K,MATCH($A17,'[6]Dry Bulk'!$A:$A,0))</f>
        <v>3770035.92</v>
      </c>
      <c r="S17" s="90">
        <f>INDEX('[6]Dry Bulk'!$B:$B,MATCH($A17,'[6]Dry Bulk'!$A:$A,0))</f>
        <v>2318382</v>
      </c>
      <c r="T17" s="72">
        <f t="shared" si="4"/>
        <v>1451653.92</v>
      </c>
      <c r="U17" s="4"/>
      <c r="V17" s="90">
        <f>INDEX('[6]Dry Bulk Export'!$K:$K,MATCH($A17,'[6]Dry Bulk Export'!$A:$A,0))</f>
        <v>912064.87</v>
      </c>
      <c r="W17" s="90">
        <f>INDEX('[6]Dry Bulk Export'!$B:$B,MATCH($A17,'[6]Dry Bulk Export'!$A:$A,0))</f>
        <v>515260.38</v>
      </c>
      <c r="X17" s="90">
        <f>INDEX('[6]Dry Bulk Export'!$C:$C,MATCH($A17,'[6]Dry Bulk Export'!$A:$A,0))</f>
        <v>391555.91</v>
      </c>
      <c r="Y17" s="72">
        <f t="shared" si="5"/>
        <v>5248.5800000000163</v>
      </c>
    </row>
    <row r="18" spans="1:25" x14ac:dyDescent="0.25">
      <c r="A18" s="7">
        <v>43617</v>
      </c>
      <c r="B18" s="89">
        <f t="shared" si="0"/>
        <v>6932355.3807647731</v>
      </c>
      <c r="C18" s="56"/>
      <c r="D18" s="89">
        <f>E18*F18</f>
        <v>4183414.4526257887</v>
      </c>
      <c r="E18" s="92">
        <f>INDEX([6]ICC!$K:$K,MATCH($A18,[6]ICC!$G:$G,0))</f>
        <v>321472.73576002108</v>
      </c>
      <c r="F18" s="65">
        <v>13.013279159538747</v>
      </c>
      <c r="G18" s="62">
        <v>1879906.37702115</v>
      </c>
      <c r="H18" s="56"/>
      <c r="I18" s="62">
        <v>328339.53272927983</v>
      </c>
      <c r="J18" s="62">
        <v>540695.01838855492</v>
      </c>
      <c r="K18" s="4"/>
      <c r="L18" s="89">
        <f t="shared" si="1"/>
        <v>2802692.8542243284</v>
      </c>
      <c r="M18" s="92">
        <v>2356125.938824553</v>
      </c>
      <c r="N18" s="62">
        <v>446566.91539977543</v>
      </c>
      <c r="P18" s="89">
        <f t="shared" si="3"/>
        <v>3799313.6696973969</v>
      </c>
      <c r="Q18" s="56"/>
      <c r="R18" s="89">
        <f>S18+T18</f>
        <v>3721317.8096973971</v>
      </c>
      <c r="S18" s="92">
        <v>2299563.0013844594</v>
      </c>
      <c r="T18" s="62">
        <v>1421754.8083129376</v>
      </c>
      <c r="U18" s="56"/>
      <c r="V18" s="89">
        <f>SUM(W18:Y18)</f>
        <v>77995.860000000015</v>
      </c>
      <c r="W18" s="92">
        <v>49829.778945061102</v>
      </c>
      <c r="X18" s="92">
        <v>28166.081054938906</v>
      </c>
      <c r="Y18" s="62">
        <v>0</v>
      </c>
    </row>
    <row r="19" spans="1:25" x14ac:dyDescent="0.25">
      <c r="A19" s="7">
        <v>43983</v>
      </c>
      <c r="B19" s="72">
        <f t="shared" si="0"/>
        <v>7296444.2857371066</v>
      </c>
      <c r="C19" s="4"/>
      <c r="D19" s="72">
        <f>E19*F19</f>
        <v>4502683.9170309957</v>
      </c>
      <c r="E19" s="90">
        <f>INDEX([6]ICC!$K:$K,MATCH($A19,[6]ICC!$G:$G,0))</f>
        <v>342675.05528729543</v>
      </c>
      <c r="F19" s="63">
        <v>13.139806494686313</v>
      </c>
      <c r="G19" s="39">
        <v>1920133.7478585655</v>
      </c>
      <c r="H19" s="4"/>
      <c r="I19" s="39">
        <v>331622.92805657262</v>
      </c>
      <c r="J19" s="39">
        <v>542003.69279097277</v>
      </c>
      <c r="K19" s="4"/>
      <c r="L19" s="72">
        <f t="shared" si="1"/>
        <v>2861259.0387849635</v>
      </c>
      <c r="M19" s="90">
        <v>2414692.1233851882</v>
      </c>
      <c r="N19" s="39">
        <v>446566.91539977543</v>
      </c>
      <c r="P19" s="72">
        <f t="shared" si="3"/>
        <v>3997647.8355887798</v>
      </c>
      <c r="Q19" s="4"/>
      <c r="R19" s="72">
        <f>S19+T19</f>
        <v>3619663.602143365</v>
      </c>
      <c r="S19" s="90">
        <v>2238111.625382002</v>
      </c>
      <c r="T19" s="39">
        <v>1381551.976761363</v>
      </c>
      <c r="U19" s="4"/>
      <c r="V19" s="72">
        <f>SUM(W19:Y19)</f>
        <v>377984.23344541469</v>
      </c>
      <c r="W19" s="90">
        <v>276384.64391598909</v>
      </c>
      <c r="X19" s="90">
        <v>101599.58952942563</v>
      </c>
      <c r="Y19" s="39">
        <v>0</v>
      </c>
    </row>
    <row r="22" spans="1:25" x14ac:dyDescent="0.25">
      <c r="R22" s="4"/>
      <c r="S22" s="4"/>
    </row>
  </sheetData>
  <mergeCells count="3">
    <mergeCell ref="B1:J1"/>
    <mergeCell ref="L1:N1"/>
    <mergeCell ref="P1:Y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zoomScale="85" zoomScaleNormal="85" workbookViewId="0">
      <pane xSplit="1" ySplit="2" topLeftCell="B3" activePane="bottomRight" state="frozen"/>
      <selection pane="topRight"/>
      <selection pane="bottomLeft"/>
      <selection pane="bottomRight"/>
    </sheetView>
  </sheetViews>
  <sheetFormatPr defaultRowHeight="15" x14ac:dyDescent="0.25"/>
  <cols>
    <col min="2" max="2" width="12.7109375" style="24" customWidth="1"/>
    <col min="3" max="4" width="12.7109375" customWidth="1"/>
    <col min="6" max="6" width="12.7109375" style="24" customWidth="1"/>
    <col min="7" max="8" width="12.7109375" customWidth="1"/>
    <col min="11" max="13" width="12.7109375" customWidth="1"/>
    <col min="15" max="17" width="12.7109375" customWidth="1"/>
    <col min="21" max="23" width="12.7109375" customWidth="1"/>
    <col min="25" max="27" width="12.7109375" customWidth="1"/>
    <col min="29" max="31" width="12.7109375" customWidth="1"/>
  </cols>
  <sheetData>
    <row r="1" spans="1:34" x14ac:dyDescent="0.25">
      <c r="B1" s="102" t="s">
        <v>111</v>
      </c>
      <c r="C1" s="102"/>
      <c r="D1" s="102"/>
      <c r="F1" s="102" t="s">
        <v>112</v>
      </c>
      <c r="G1" s="102"/>
      <c r="H1" s="102"/>
      <c r="K1" s="102" t="s">
        <v>113</v>
      </c>
      <c r="L1" s="102"/>
      <c r="M1" s="102"/>
      <c r="O1" s="102" t="s">
        <v>114</v>
      </c>
      <c r="P1" s="102"/>
      <c r="Q1" s="102"/>
      <c r="U1" s="102" t="s">
        <v>115</v>
      </c>
      <c r="V1" s="102"/>
      <c r="W1" s="102"/>
      <c r="Y1" s="102" t="s">
        <v>116</v>
      </c>
      <c r="Z1" s="102"/>
      <c r="AA1" s="102"/>
      <c r="AC1" s="102" t="s">
        <v>117</v>
      </c>
      <c r="AD1" s="102"/>
      <c r="AE1" s="102"/>
    </row>
    <row r="2" spans="1:34" ht="48.75" customHeight="1" x14ac:dyDescent="0.25">
      <c r="B2" s="27" t="s">
        <v>73</v>
      </c>
      <c r="C2" s="27" t="s">
        <v>88</v>
      </c>
      <c r="D2" s="27" t="s">
        <v>74</v>
      </c>
      <c r="F2" s="27" t="s">
        <v>73</v>
      </c>
      <c r="G2" s="27" t="s">
        <v>89</v>
      </c>
      <c r="H2" s="27" t="s">
        <v>77</v>
      </c>
      <c r="J2" s="27"/>
      <c r="K2" s="27" t="s">
        <v>73</v>
      </c>
      <c r="L2" s="27" t="s">
        <v>90</v>
      </c>
      <c r="M2" s="27" t="s">
        <v>74</v>
      </c>
      <c r="O2" s="27" t="s">
        <v>76</v>
      </c>
      <c r="P2" s="27" t="s">
        <v>89</v>
      </c>
      <c r="Q2" s="27" t="s">
        <v>77</v>
      </c>
      <c r="S2" s="27" t="s">
        <v>91</v>
      </c>
      <c r="U2" s="27" t="s">
        <v>23</v>
      </c>
      <c r="V2" s="27" t="s">
        <v>93</v>
      </c>
      <c r="W2" s="27" t="s">
        <v>92</v>
      </c>
      <c r="Y2" s="27" t="s">
        <v>23</v>
      </c>
      <c r="Z2" s="27" t="s">
        <v>93</v>
      </c>
      <c r="AA2" s="27" t="s">
        <v>92</v>
      </c>
      <c r="AC2" s="27" t="s">
        <v>23</v>
      </c>
      <c r="AD2" s="27" t="s">
        <v>93</v>
      </c>
      <c r="AE2" s="27" t="s">
        <v>92</v>
      </c>
    </row>
    <row r="3" spans="1:34" x14ac:dyDescent="0.25">
      <c r="J3" s="24"/>
      <c r="K3" s="24"/>
      <c r="O3" s="24"/>
      <c r="S3" s="24"/>
      <c r="V3" s="24"/>
      <c r="Z3" s="24"/>
      <c r="AD3" s="24"/>
    </row>
    <row r="4" spans="1:34" x14ac:dyDescent="0.25">
      <c r="J4" s="24"/>
      <c r="K4" s="24"/>
      <c r="O4" s="24"/>
      <c r="S4" s="24"/>
      <c r="V4" s="24"/>
      <c r="Z4" s="24"/>
      <c r="AD4" s="24"/>
    </row>
    <row r="5" spans="1:34" x14ac:dyDescent="0.25">
      <c r="A5" s="7">
        <v>38869</v>
      </c>
      <c r="B5" s="4">
        <f>Full_in!H6</f>
        <v>733029.60199999984</v>
      </c>
      <c r="C5" s="72">
        <f>B5*D5</f>
        <v>41764.417000000009</v>
      </c>
      <c r="D5" s="94">
        <f>INDEX([6]Transhipments!$AC:$AC,MATCH($A5,[6]Transhipments!$Y:$Y,0))</f>
        <v>5.6975075612294326E-2</v>
      </c>
      <c r="F5" s="4">
        <f>B5</f>
        <v>733029.60199999984</v>
      </c>
      <c r="G5" s="72">
        <f>F5*H5</f>
        <v>29345.996000000006</v>
      </c>
      <c r="H5" s="94">
        <f>INDEX([6]Transhipments!$AD:$AD,MATCH($A5,[6]Transhipments!$Y:$Y,0))</f>
        <v>4.0033848455686256E-2</v>
      </c>
      <c r="J5" s="6"/>
      <c r="K5" s="4">
        <f>'Bass Strait'!P5</f>
        <v>81816.328000000009</v>
      </c>
      <c r="L5" s="72">
        <f>K5*M5</f>
        <v>23490.583128651182</v>
      </c>
      <c r="M5" s="94">
        <f>INDEX([6]Transhipments!$M:$M,MATCH($A5,[6]Transhipments!$Y:$Y,0))</f>
        <v>0.28711363248484068</v>
      </c>
      <c r="O5" s="4">
        <f>F5</f>
        <v>733029.60199999984</v>
      </c>
      <c r="P5" s="72">
        <f>O5*Q5</f>
        <v>5246.0000000000009</v>
      </c>
      <c r="Q5" s="95">
        <f>INDEX([6]Transhipments!$AB:$AB,MATCH($A5,[6]Transhipments!$Y:$Y,0))</f>
        <v>7.1566004779163089E-3</v>
      </c>
      <c r="S5" s="6">
        <f>P5+L5</f>
        <v>28736.583128651182</v>
      </c>
      <c r="U5" s="72">
        <f>V5+W5</f>
        <v>6430</v>
      </c>
      <c r="V5" s="90">
        <f>INDEX([6]Transhipments!$AQ:$AQ,MATCH($A5,[6]Transhipments!$AN:$AN,0))</f>
        <v>3365</v>
      </c>
      <c r="W5" s="90">
        <f xml:space="preserve"> INDEX([6]Transhipments!$BF:$BF,MATCH(A5,[6]Transhipments!$BC:$BC,0))</f>
        <v>3065</v>
      </c>
      <c r="Y5" s="72">
        <f>Z5+AA5</f>
        <v>328603.48199999996</v>
      </c>
      <c r="Z5" s="90">
        <f>INDEX('[6]TSHIP_Break Bulk Import'!$B:$B,MATCH(A5,'[6]TSHIP_Break Bulk Import'!$A:$A,0))</f>
        <v>168572.66399999999</v>
      </c>
      <c r="AA5" s="90">
        <f>INDEX('[6]TSHIP_Break Bulk Export'!$B:$B,MATCH(A5,'[6]TSHIP_Break Bulk Export'!$A:$A,0))</f>
        <v>160030.81799999994</v>
      </c>
      <c r="AC5" s="72">
        <f>AD5+AE5</f>
        <v>30510.114999999998</v>
      </c>
      <c r="AD5" s="90">
        <f>INDEX('[6]TSHIP_Break Bulk Import'!$C:$C,MATCH(A5,'[6]TSHIP_Break Bulk Import'!$A:$A,0))</f>
        <v>17889.061999999998</v>
      </c>
      <c r="AE5" s="90">
        <f>INDEX('[6]TSHIP_Break Bulk Export'!$C:$C,MATCH(A5,'[6]TSHIP_Break Bulk Export'!$A:$A,0))</f>
        <v>12621.053000000002</v>
      </c>
    </row>
    <row r="6" spans="1:34" x14ac:dyDescent="0.25">
      <c r="A6" s="7">
        <v>39234</v>
      </c>
      <c r="B6" s="4">
        <f>Full_in!H7</f>
        <v>802321.78699999989</v>
      </c>
      <c r="C6" s="72">
        <f t="shared" ref="C6:C17" si="0">B6*D6</f>
        <v>49899.997000000003</v>
      </c>
      <c r="D6" s="94">
        <f>INDEX([6]Transhipments!$AC:$AC,MATCH($A6,[6]Transhipments!$Y:$Y,0))</f>
        <v>6.2194493292502359E-2</v>
      </c>
      <c r="F6" s="4">
        <f t="shared" ref="F6:F19" si="1">B6</f>
        <v>802321.78699999989</v>
      </c>
      <c r="G6" s="72">
        <f t="shared" ref="G6:G19" si="2">F6*H6</f>
        <v>39966.020999999993</v>
      </c>
      <c r="H6" s="94">
        <f>INDEX([6]Transhipments!$AD:$AD,MATCH($A6,[6]Transhipments!$Y:$Y,0))</f>
        <v>4.9812957403835276E-2</v>
      </c>
      <c r="J6" s="6"/>
      <c r="K6" s="4">
        <f>'Bass Strait'!P6</f>
        <v>80146.712</v>
      </c>
      <c r="L6" s="72">
        <f t="shared" ref="L6:L19" si="3">K6*M6</f>
        <v>24784.179537281972</v>
      </c>
      <c r="M6" s="94">
        <f>INDEX([6]Transhipments!$M:$M,MATCH($A6,[6]Transhipments!$Y:$Y,0))</f>
        <v>0.30923513789663604</v>
      </c>
      <c r="O6" s="4">
        <f t="shared" ref="O6:O19" si="4">F6</f>
        <v>802321.78699999989</v>
      </c>
      <c r="P6" s="72">
        <f t="shared" ref="P6:P19" si="5">O6*Q6</f>
        <v>5951.0010000000002</v>
      </c>
      <c r="Q6" s="95">
        <f>INDEX([6]Transhipments!$AB:$AB,MATCH($A6,[6]Transhipments!$Y:$Y,0))</f>
        <v>7.4172247300570947E-3</v>
      </c>
      <c r="S6" s="6">
        <f t="shared" ref="S6:S19" si="6">P6+L6</f>
        <v>30735.180537281973</v>
      </c>
      <c r="U6" s="72">
        <f t="shared" ref="U6:U19" si="7">V6+W6</f>
        <v>6941</v>
      </c>
      <c r="V6" s="90">
        <f>INDEX([6]Transhipments!$AQ:$AQ,MATCH($A6,[6]Transhipments!$AN:$AN,0))</f>
        <v>4292</v>
      </c>
      <c r="W6" s="90">
        <f xml:space="preserve"> INDEX([6]Transhipments!$BF:$BF,MATCH(A6,[6]Transhipments!$BC:$BC,0))</f>
        <v>2649</v>
      </c>
      <c r="Y6" s="72">
        <f t="shared" ref="Y6:Y19" si="8">Z6+AA6</f>
        <v>319442.16599999997</v>
      </c>
      <c r="Z6" s="90">
        <f>INDEX('[6]TSHIP_Break Bulk Import'!$B:$B,MATCH(A6,'[6]TSHIP_Break Bulk Import'!$A:$A,0))</f>
        <v>159727.592</v>
      </c>
      <c r="AA6" s="90">
        <f>INDEX('[6]TSHIP_Break Bulk Export'!$B:$B,MATCH(A6,'[6]TSHIP_Break Bulk Export'!$A:$A,0))</f>
        <v>159714.57399999999</v>
      </c>
      <c r="AC6" s="72">
        <f t="shared" ref="AC6:AC19" si="9">AD6+AE6</f>
        <v>15379.360999999997</v>
      </c>
      <c r="AD6" s="90">
        <f>INDEX('[6]TSHIP_Break Bulk Import'!$C:$C,MATCH(A6,'[6]TSHIP_Break Bulk Import'!$A:$A,0))</f>
        <v>7113.9589999999971</v>
      </c>
      <c r="AE6" s="90">
        <f>INDEX('[6]TSHIP_Break Bulk Export'!$C:$C,MATCH(A6,'[6]TSHIP_Break Bulk Export'!$A:$A,0))</f>
        <v>8265.402</v>
      </c>
    </row>
    <row r="7" spans="1:34" x14ac:dyDescent="0.25">
      <c r="A7" s="7">
        <v>39600</v>
      </c>
      <c r="B7" s="4">
        <f>Full_in!H8</f>
        <v>890216.28399999999</v>
      </c>
      <c r="C7" s="72">
        <f t="shared" si="0"/>
        <v>60203.000999999997</v>
      </c>
      <c r="D7" s="94">
        <f>INDEX([6]Transhipments!$AC:$AC,MATCH($A7,[6]Transhipments!$Y:$Y,0))</f>
        <v>6.7627386829513442E-2</v>
      </c>
      <c r="F7" s="4">
        <f t="shared" si="1"/>
        <v>890216.28399999999</v>
      </c>
      <c r="G7" s="72">
        <f t="shared" si="2"/>
        <v>46995.990999999995</v>
      </c>
      <c r="H7" s="94">
        <f>INDEX([6]Transhipments!$AD:$AD,MATCH($A7,[6]Transhipments!$Y:$Y,0))</f>
        <v>5.2791655067051094E-2</v>
      </c>
      <c r="J7" s="6"/>
      <c r="K7" s="4">
        <f>'Bass Strait'!P7</f>
        <v>81681.069000000003</v>
      </c>
      <c r="L7" s="72">
        <f t="shared" si="3"/>
        <v>30118.439887658005</v>
      </c>
      <c r="M7" s="94">
        <f>INDEX([6]Transhipments!$M:$M,MATCH($A7,[6]Transhipments!$Y:$Y,0))</f>
        <v>0.36873219531024998</v>
      </c>
      <c r="O7" s="4">
        <f t="shared" si="4"/>
        <v>890216.28399999999</v>
      </c>
      <c r="P7" s="72">
        <f t="shared" si="5"/>
        <v>5885.3770000000004</v>
      </c>
      <c r="Q7" s="95">
        <f>INDEX([6]Transhipments!$AB:$AB,MATCH($A7,[6]Transhipments!$Y:$Y,0))</f>
        <v>6.6111765261755205E-3</v>
      </c>
      <c r="S7" s="6">
        <f t="shared" si="6"/>
        <v>36003.816887658002</v>
      </c>
      <c r="U7" s="72">
        <f t="shared" si="7"/>
        <v>10088</v>
      </c>
      <c r="V7" s="90">
        <f>INDEX([6]Transhipments!$AQ:$AQ,MATCH($A7,[6]Transhipments!$AN:$AN,0))</f>
        <v>4320</v>
      </c>
      <c r="W7" s="90">
        <f xml:space="preserve"> INDEX([6]Transhipments!$BF:$BF,MATCH(A7,[6]Transhipments!$BC:$BC,0))</f>
        <v>5768</v>
      </c>
      <c r="Y7" s="72">
        <f t="shared" si="8"/>
        <v>441540.21400000004</v>
      </c>
      <c r="Z7" s="90">
        <f>INDEX('[6]TSHIP_Break Bulk Import'!$B:$B,MATCH(A7,'[6]TSHIP_Break Bulk Import'!$A:$A,0))</f>
        <v>225739.80200000005</v>
      </c>
      <c r="AA7" s="90">
        <f>INDEX('[6]TSHIP_Break Bulk Export'!$B:$B,MATCH(A7,'[6]TSHIP_Break Bulk Export'!$A:$A,0))</f>
        <v>215800.41200000001</v>
      </c>
      <c r="AC7" s="72">
        <f t="shared" si="9"/>
        <v>26825.283999999989</v>
      </c>
      <c r="AD7" s="90">
        <f>INDEX('[6]TSHIP_Break Bulk Import'!$C:$C,MATCH(A7,'[6]TSHIP_Break Bulk Import'!$A:$A,0))</f>
        <v>13820.669999999996</v>
      </c>
      <c r="AE7" s="90">
        <f>INDEX('[6]TSHIP_Break Bulk Export'!$C:$C,MATCH(A7,'[6]TSHIP_Break Bulk Export'!$A:$A,0))</f>
        <v>13004.613999999992</v>
      </c>
    </row>
    <row r="8" spans="1:34" x14ac:dyDescent="0.25">
      <c r="A8" s="7">
        <v>39965</v>
      </c>
      <c r="B8" s="4">
        <f>Full_in!H9</f>
        <v>821784.61</v>
      </c>
      <c r="C8" s="72">
        <f t="shared" si="0"/>
        <v>66732.772999999986</v>
      </c>
      <c r="D8" s="94">
        <f>INDEX([6]Transhipments!$AC:$AC,MATCH($A8,[6]Transhipments!$Y:$Y,0))</f>
        <v>8.120470034112709E-2</v>
      </c>
      <c r="F8" s="4">
        <f t="shared" si="1"/>
        <v>821784.61</v>
      </c>
      <c r="G8" s="72">
        <f t="shared" si="2"/>
        <v>54570.275000000001</v>
      </c>
      <c r="H8" s="94">
        <f>INDEX([6]Transhipments!$AD:$AD,MATCH($A8,[6]Transhipments!$Y:$Y,0))</f>
        <v>6.6404595968279329E-2</v>
      </c>
      <c r="J8" s="6"/>
      <c r="K8" s="4">
        <f>'Bass Strait'!P8</f>
        <v>79664.952999999994</v>
      </c>
      <c r="L8" s="72">
        <f t="shared" si="3"/>
        <v>19322.310710818056</v>
      </c>
      <c r="M8" s="94">
        <f>INDEX([6]Transhipments!$M:$M,MATCH($A8,[6]Transhipments!$Y:$Y,0))</f>
        <v>0.24254468223709438</v>
      </c>
      <c r="O8" s="4">
        <f t="shared" si="4"/>
        <v>821784.61</v>
      </c>
      <c r="P8" s="72">
        <f t="shared" si="5"/>
        <v>5837.0149999999994</v>
      </c>
      <c r="Q8" s="95">
        <f>INDEX([6]Transhipments!$AB:$AB,MATCH($A8,[6]Transhipments!$Y:$Y,0))</f>
        <v>7.1028526562452897E-3</v>
      </c>
      <c r="S8" s="6">
        <f t="shared" si="6"/>
        <v>25159.325710818055</v>
      </c>
      <c r="U8" s="72">
        <f t="shared" si="7"/>
        <v>9543</v>
      </c>
      <c r="V8" s="90">
        <f>INDEX([6]Transhipments!$AQ:$AQ,MATCH($A8,[6]Transhipments!$AN:$AN,0))</f>
        <v>4986</v>
      </c>
      <c r="W8" s="90">
        <f xml:space="preserve"> INDEX([6]Transhipments!$BF:$BF,MATCH(A8,[6]Transhipments!$BC:$BC,0))</f>
        <v>4557</v>
      </c>
      <c r="Y8" s="72">
        <f t="shared" si="8"/>
        <v>312646.95199999993</v>
      </c>
      <c r="Z8" s="90">
        <f>INDEX('[6]TSHIP_Break Bulk Import'!$B:$B,MATCH(A8,'[6]TSHIP_Break Bulk Import'!$A:$A,0))</f>
        <v>163074.28599999999</v>
      </c>
      <c r="AA8" s="90">
        <f>INDEX('[6]TSHIP_Break Bulk Export'!$B:$B,MATCH(A8,'[6]TSHIP_Break Bulk Export'!$A:$A,0))</f>
        <v>149572.66599999997</v>
      </c>
      <c r="AC8" s="72">
        <f t="shared" si="9"/>
        <v>54244.258999999991</v>
      </c>
      <c r="AD8" s="90">
        <f>INDEX('[6]TSHIP_Break Bulk Import'!$C:$C,MATCH(A8,'[6]TSHIP_Break Bulk Import'!$A:$A,0))</f>
        <v>29444.930999999997</v>
      </c>
      <c r="AE8" s="90">
        <f>INDEX('[6]TSHIP_Break Bulk Export'!$C:$C,MATCH(A8,'[6]TSHIP_Break Bulk Export'!$A:$A,0))</f>
        <v>24799.32799999999</v>
      </c>
    </row>
    <row r="9" spans="1:34" x14ac:dyDescent="0.25">
      <c r="A9" s="7">
        <v>40330</v>
      </c>
      <c r="B9" s="4">
        <f>Full_in!H10</f>
        <v>878616.30399999989</v>
      </c>
      <c r="C9" s="72">
        <f t="shared" si="0"/>
        <v>62917.001999999986</v>
      </c>
      <c r="D9" s="94">
        <f>INDEX([6]Transhipments!$AC:$AC,MATCH($A9,[6]Transhipments!$Y:$Y,0))</f>
        <v>7.1609190170456929E-2</v>
      </c>
      <c r="F9" s="4">
        <f t="shared" si="1"/>
        <v>878616.30399999989</v>
      </c>
      <c r="G9" s="72">
        <f t="shared" si="2"/>
        <v>54693.994999999988</v>
      </c>
      <c r="H9" s="94">
        <f>INDEX([6]Transhipments!$AD:$AD,MATCH($A9,[6]Transhipments!$Y:$Y,0))</f>
        <v>6.2250148046421858E-2</v>
      </c>
      <c r="J9" s="6"/>
      <c r="K9" s="4">
        <f>'Bass Strait'!P9</f>
        <v>74246.432000000015</v>
      </c>
      <c r="L9" s="72">
        <f t="shared" si="3"/>
        <v>14147.626873078128</v>
      </c>
      <c r="M9" s="94">
        <f>INDEX([6]Transhipments!$M:$M,MATCH($A9,[6]Transhipments!$Y:$Y,0))</f>
        <v>0.19054958591246682</v>
      </c>
      <c r="O9" s="4">
        <f t="shared" si="4"/>
        <v>878616.30399999989</v>
      </c>
      <c r="P9" s="72">
        <f t="shared" si="5"/>
        <v>5343</v>
      </c>
      <c r="Q9" s="95">
        <f>INDEX([6]Transhipments!$AB:$AB,MATCH($A9,[6]Transhipments!$Y:$Y,0))</f>
        <v>6.0811528031922343E-3</v>
      </c>
      <c r="S9" s="6">
        <f t="shared" si="6"/>
        <v>19490.62687307813</v>
      </c>
      <c r="U9" s="72">
        <f t="shared" si="7"/>
        <v>13763</v>
      </c>
      <c r="V9" s="90">
        <f>INDEX([6]Transhipments!$AQ:$AQ,MATCH($A9,[6]Transhipments!$AN:$AN,0))</f>
        <v>6706</v>
      </c>
      <c r="W9" s="90">
        <f xml:space="preserve"> INDEX([6]Transhipments!$BF:$BF,MATCH(A9,[6]Transhipments!$BC:$BC,0))</f>
        <v>7057</v>
      </c>
      <c r="Y9" s="72">
        <f t="shared" si="8"/>
        <v>560655.47400000005</v>
      </c>
      <c r="Z9" s="90">
        <f>INDEX('[6]TSHIP_Break Bulk Import'!$B:$B,MATCH(A9,'[6]TSHIP_Break Bulk Import'!$A:$A,0))</f>
        <v>287884.739</v>
      </c>
      <c r="AA9" s="90">
        <f>INDEX('[6]TSHIP_Break Bulk Export'!$B:$B,MATCH(A9,'[6]TSHIP_Break Bulk Export'!$A:$A,0))</f>
        <v>272770.73500000004</v>
      </c>
      <c r="AC9" s="72">
        <f t="shared" si="9"/>
        <v>18834.574999999997</v>
      </c>
      <c r="AD9" s="90">
        <f>INDEX('[6]TSHIP_Break Bulk Import'!$C:$C,MATCH(A9,'[6]TSHIP_Break Bulk Import'!$A:$A,0))</f>
        <v>10462.075999999992</v>
      </c>
      <c r="AE9" s="90">
        <f>INDEX('[6]TSHIP_Break Bulk Export'!$C:$C,MATCH(A9,'[6]TSHIP_Break Bulk Export'!$A:$A,0))</f>
        <v>8372.4990000000034</v>
      </c>
    </row>
    <row r="10" spans="1:34" x14ac:dyDescent="0.25">
      <c r="A10" s="7">
        <v>40695</v>
      </c>
      <c r="B10" s="4">
        <f>Full_in!H11</f>
        <v>929236.56199999992</v>
      </c>
      <c r="C10" s="72">
        <f t="shared" si="0"/>
        <v>70153.999999999985</v>
      </c>
      <c r="D10" s="94">
        <f>INDEX([6]Transhipments!$AC:$AC,MATCH($A10,[6]Transhipments!$Y:$Y,0))</f>
        <v>7.549638366467977E-2</v>
      </c>
      <c r="F10" s="4">
        <f t="shared" si="1"/>
        <v>929236.56199999992</v>
      </c>
      <c r="G10" s="72">
        <f t="shared" si="2"/>
        <v>59763.011999999973</v>
      </c>
      <c r="H10" s="94">
        <f>INDEX([6]Transhipments!$AD:$AD,MATCH($A10,[6]Transhipments!$Y:$Y,0))</f>
        <v>6.4314098738615905E-2</v>
      </c>
      <c r="J10" s="6"/>
      <c r="K10" s="4">
        <f>'Bass Strait'!P10</f>
        <v>72232.891999999993</v>
      </c>
      <c r="L10" s="72">
        <f t="shared" si="3"/>
        <v>14854.568510408639</v>
      </c>
      <c r="M10" s="94">
        <f>INDEX([6]Transhipments!$M:$M,MATCH($A10,[6]Transhipments!$Y:$Y,0))</f>
        <v>0.20564825938865414</v>
      </c>
      <c r="O10" s="4">
        <f t="shared" si="4"/>
        <v>929236.56199999992</v>
      </c>
      <c r="P10" s="72">
        <f t="shared" si="5"/>
        <v>5395.3379999999988</v>
      </c>
      <c r="Q10" s="95">
        <f>INDEX([6]Transhipments!$AB:$AB,MATCH($A10,[6]Transhipments!$Y:$Y,0))</f>
        <v>5.8062050296294725E-3</v>
      </c>
      <c r="S10" s="6">
        <f t="shared" si="6"/>
        <v>20249.906510408637</v>
      </c>
      <c r="U10" s="72">
        <f t="shared" si="7"/>
        <v>17727</v>
      </c>
      <c r="V10" s="90">
        <f>INDEX([6]Transhipments!$AQ:$AQ,MATCH($A10,[6]Transhipments!$AN:$AN,0))</f>
        <v>9138</v>
      </c>
      <c r="W10" s="90">
        <f xml:space="preserve"> INDEX([6]Transhipments!$BF:$BF,MATCH(A10,[6]Transhipments!$BC:$BC,0))</f>
        <v>8589</v>
      </c>
      <c r="Y10" s="72">
        <f t="shared" si="8"/>
        <v>505755.48700000002</v>
      </c>
      <c r="Z10" s="90">
        <f>INDEX('[6]TSHIP_Break Bulk Import'!$B:$B,MATCH(A10,'[6]TSHIP_Break Bulk Import'!$A:$A,0))</f>
        <v>261927.04000000004</v>
      </c>
      <c r="AA10" s="90">
        <f>INDEX('[6]TSHIP_Break Bulk Export'!$B:$B,MATCH(A10,'[6]TSHIP_Break Bulk Export'!$A:$A,0))</f>
        <v>243828.44699999999</v>
      </c>
      <c r="AC10" s="72">
        <f t="shared" si="9"/>
        <v>3167.726999999999</v>
      </c>
      <c r="AD10" s="90">
        <f>INDEX('[6]TSHIP_Break Bulk Import'!$C:$C,MATCH(A10,'[6]TSHIP_Break Bulk Import'!$A:$A,0))</f>
        <v>1384.271999999999</v>
      </c>
      <c r="AE10" s="90">
        <f>INDEX('[6]TSHIP_Break Bulk Export'!$C:$C,MATCH(A10,'[6]TSHIP_Break Bulk Export'!$A:$A,0))</f>
        <v>1783.4549999999999</v>
      </c>
    </row>
    <row r="11" spans="1:34" x14ac:dyDescent="0.25">
      <c r="A11" s="7">
        <v>41061</v>
      </c>
      <c r="B11" s="4">
        <f>Full_in!H12</f>
        <v>974207.34199999983</v>
      </c>
      <c r="C11" s="72">
        <f t="shared" si="0"/>
        <v>103808.99900000004</v>
      </c>
      <c r="D11" s="94">
        <f>INDEX([6]Transhipments!$AC:$AC,MATCH($A11,[6]Transhipments!$Y:$Y,0))</f>
        <v>0.10655739751138116</v>
      </c>
      <c r="F11" s="4">
        <f t="shared" si="1"/>
        <v>974207.34199999983</v>
      </c>
      <c r="G11" s="72">
        <f t="shared" si="2"/>
        <v>89476.020999999979</v>
      </c>
      <c r="H11" s="94">
        <f>INDEX([6]Transhipments!$AD:$AD,MATCH($A11,[6]Transhipments!$Y:$Y,0))</f>
        <v>9.1844946288651558E-2</v>
      </c>
      <c r="J11" s="6"/>
      <c r="K11" s="4">
        <f>'Bass Strait'!P11</f>
        <v>66885.334000000017</v>
      </c>
      <c r="L11" s="72">
        <f t="shared" si="3"/>
        <v>24119.373347776334</v>
      </c>
      <c r="M11" s="94">
        <f>INDEX([6]Transhipments!$M:$M,MATCH($A11,[6]Transhipments!$Y:$Y,0))</f>
        <v>0.36060780301667222</v>
      </c>
      <c r="O11" s="4">
        <f t="shared" si="4"/>
        <v>974207.34199999983</v>
      </c>
      <c r="P11" s="72">
        <f t="shared" si="5"/>
        <v>11140.886000000002</v>
      </c>
      <c r="Q11" s="95">
        <f>INDEX([6]Transhipments!$AB:$AB,MATCH($A11,[6]Transhipments!$Y:$Y,0))</f>
        <v>1.1435846887715206E-2</v>
      </c>
      <c r="S11" s="6">
        <f t="shared" si="6"/>
        <v>35260.259347776337</v>
      </c>
      <c r="U11" s="72">
        <f t="shared" si="7"/>
        <v>26461</v>
      </c>
      <c r="V11" s="90">
        <f>INDEX([6]Transhipments!$AQ:$AQ,MATCH($A11,[6]Transhipments!$AN:$AN,0))</f>
        <v>13667</v>
      </c>
      <c r="W11" s="90">
        <f xml:space="preserve"> INDEX([6]Transhipments!$BF:$BF,MATCH(A11,[6]Transhipments!$BC:$BC,0))</f>
        <v>12794</v>
      </c>
      <c r="Y11" s="72">
        <f t="shared" si="8"/>
        <v>563786.95900000003</v>
      </c>
      <c r="Z11" s="90">
        <f>INDEX('[6]TSHIP_Break Bulk Import'!$B:$B,MATCH(A11,'[6]TSHIP_Break Bulk Import'!$A:$A,0))</f>
        <v>293139.55100000004</v>
      </c>
      <c r="AA11" s="90">
        <f>INDEX('[6]TSHIP_Break Bulk Export'!$B:$B,MATCH(A11,'[6]TSHIP_Break Bulk Export'!$A:$A,0))</f>
        <v>270647.40799999994</v>
      </c>
      <c r="AC11" s="72">
        <f t="shared" si="9"/>
        <v>30349.232000000004</v>
      </c>
      <c r="AD11" s="90">
        <f>INDEX('[6]TSHIP_Break Bulk Import'!$C:$C,MATCH(A11,'[6]TSHIP_Break Bulk Import'!$A:$A,0))</f>
        <v>17774.701000000005</v>
      </c>
      <c r="AE11" s="90">
        <f>INDEX('[6]TSHIP_Break Bulk Export'!$C:$C,MATCH(A11,'[6]TSHIP_Break Bulk Export'!$A:$A,0))</f>
        <v>12574.530999999997</v>
      </c>
    </row>
    <row r="12" spans="1:34" x14ac:dyDescent="0.25">
      <c r="A12" s="7">
        <v>41426</v>
      </c>
      <c r="B12" s="4">
        <f>Full_in!H13</f>
        <v>964261.5340000001</v>
      </c>
      <c r="C12" s="72">
        <f t="shared" si="0"/>
        <v>86354.99</v>
      </c>
      <c r="D12" s="94">
        <f>INDEX([6]Transhipments!$AC:$AC,MATCH($A12,[6]Transhipments!$Y:$Y,0))</f>
        <v>8.9555568645134809E-2</v>
      </c>
      <c r="F12" s="4">
        <f t="shared" si="1"/>
        <v>964261.5340000001</v>
      </c>
      <c r="G12" s="72">
        <f t="shared" si="2"/>
        <v>63468.794000000002</v>
      </c>
      <c r="H12" s="94">
        <f>INDEX([6]Transhipments!$AD:$AD,MATCH($A12,[6]Transhipments!$Y:$Y,0))</f>
        <v>6.5821140595244354E-2</v>
      </c>
      <c r="J12" s="6"/>
      <c r="K12" s="4">
        <f>'Bass Strait'!P12</f>
        <v>63317.930000000008</v>
      </c>
      <c r="L12" s="72">
        <f t="shared" si="3"/>
        <v>28550.876076549634</v>
      </c>
      <c r="M12" s="94">
        <f>INDEX([6]Transhipments!$M:$M,MATCH($A12,[6]Transhipments!$Y:$Y,0))</f>
        <v>0.45091297325338386</v>
      </c>
      <c r="O12" s="4">
        <f t="shared" si="4"/>
        <v>964261.5340000001</v>
      </c>
      <c r="P12" s="72">
        <f t="shared" si="5"/>
        <v>11620</v>
      </c>
      <c r="Q12" s="95">
        <f>INDEX([6]Transhipments!$AB:$AB,MATCH($A12,[6]Transhipments!$Y:$Y,0))</f>
        <v>1.205067255124998E-2</v>
      </c>
      <c r="S12" s="6">
        <f t="shared" si="6"/>
        <v>40170.876076549634</v>
      </c>
      <c r="U12" s="72">
        <f t="shared" si="7"/>
        <v>25309</v>
      </c>
      <c r="V12" s="90">
        <f>INDEX([6]Transhipments!$AQ:$AQ,MATCH($A12,[6]Transhipments!$AN:$AN,0))</f>
        <v>13666</v>
      </c>
      <c r="W12" s="90">
        <f xml:space="preserve"> INDEX([6]Transhipments!$BF:$BF,MATCH(A12,[6]Transhipments!$BC:$BC,0))</f>
        <v>11643</v>
      </c>
      <c r="Y12" s="72">
        <f t="shared" si="8"/>
        <v>461644.32800000004</v>
      </c>
      <c r="Z12" s="90">
        <f>INDEX('[6]TSHIP_Break Bulk Import'!$B:$B,MATCH(A12,'[6]TSHIP_Break Bulk Import'!$A:$A,0))</f>
        <v>225595.693</v>
      </c>
      <c r="AA12" s="90">
        <f>INDEX('[6]TSHIP_Break Bulk Export'!$B:$B,MATCH(A12,'[6]TSHIP_Break Bulk Export'!$A:$A,0))</f>
        <v>236048.63500000004</v>
      </c>
      <c r="AC12" s="72">
        <f t="shared" si="9"/>
        <v>35181.286999999997</v>
      </c>
      <c r="AD12" s="90">
        <f>INDEX('[6]TSHIP_Break Bulk Import'!$C:$C,MATCH(A12,'[6]TSHIP_Break Bulk Import'!$A:$A,0))</f>
        <v>23699.638999999992</v>
      </c>
      <c r="AE12" s="90">
        <f>INDEX('[6]TSHIP_Break Bulk Export'!$C:$C,MATCH(A12,'[6]TSHIP_Break Bulk Export'!$A:$A,0))</f>
        <v>11481.648000000005</v>
      </c>
    </row>
    <row r="13" spans="1:34" x14ac:dyDescent="0.25">
      <c r="A13" s="7">
        <v>41791</v>
      </c>
      <c r="B13" s="4">
        <f>Full_in!H14</f>
        <v>996467.41200000001</v>
      </c>
      <c r="C13" s="72">
        <f t="shared" si="0"/>
        <v>60533.999999999985</v>
      </c>
      <c r="D13" s="94">
        <f>INDEX([6]Transhipments!$AC:$AC,MATCH($A13,[6]Transhipments!$Y:$Y,0))</f>
        <v>6.074859977458047E-2</v>
      </c>
      <c r="F13" s="4">
        <f t="shared" si="1"/>
        <v>996467.41200000001</v>
      </c>
      <c r="G13" s="72">
        <f t="shared" si="2"/>
        <v>36835.991999999984</v>
      </c>
      <c r="H13" s="94">
        <f>INDEX([6]Transhipments!$AD:$AD,MATCH($A13,[6]Transhipments!$Y:$Y,0))</f>
        <v>3.6966579695834535E-2</v>
      </c>
      <c r="J13" s="6"/>
      <c r="K13" s="4">
        <f>'Bass Strait'!P13</f>
        <v>57927.305</v>
      </c>
      <c r="L13" s="72">
        <f t="shared" si="3"/>
        <v>26200.580833277538</v>
      </c>
      <c r="M13" s="94">
        <f>INDEX([6]Transhipments!$M:$M,MATCH($A13,[6]Transhipments!$Y:$Y,0))</f>
        <v>0.45230104927680542</v>
      </c>
      <c r="O13" s="4">
        <f t="shared" si="4"/>
        <v>996467.41200000001</v>
      </c>
      <c r="P13" s="72">
        <f t="shared" si="5"/>
        <v>11330.722999999998</v>
      </c>
      <c r="Q13" s="95">
        <f>INDEX([6]Transhipments!$AB:$AB,MATCH($A13,[6]Transhipments!$Y:$Y,0))</f>
        <v>1.1370891675482105E-2</v>
      </c>
      <c r="S13" s="6">
        <f t="shared" si="6"/>
        <v>37531.303833277532</v>
      </c>
      <c r="U13" s="72">
        <f t="shared" si="7"/>
        <v>21038.46</v>
      </c>
      <c r="V13" s="90">
        <f>INDEX([6]Transhipments!$AQ:$AQ,MATCH($A13,[6]Transhipments!$AN:$AN,0))</f>
        <v>10442.262999999999</v>
      </c>
      <c r="W13" s="90">
        <f xml:space="preserve"> INDEX([6]Transhipments!$BF:$BF,MATCH(A13,[6]Transhipments!$BC:$BC,0))</f>
        <v>10596.197</v>
      </c>
      <c r="Y13" s="72">
        <f t="shared" si="8"/>
        <v>404281.375</v>
      </c>
      <c r="Z13" s="90">
        <f>INDEX('[6]TSHIP_Break Bulk Import'!$B:$B,MATCH(A13,'[6]TSHIP_Break Bulk Import'!$A:$A,0))</f>
        <v>203761.04100000003</v>
      </c>
      <c r="AA13" s="90">
        <f>INDEX('[6]TSHIP_Break Bulk Export'!$B:$B,MATCH(A13,'[6]TSHIP_Break Bulk Export'!$A:$A,0))</f>
        <v>200520.334</v>
      </c>
      <c r="AC13" s="72">
        <f t="shared" si="9"/>
        <v>12066.875000000009</v>
      </c>
      <c r="AD13" s="90">
        <f>INDEX('[6]TSHIP_Break Bulk Import'!$C:$C,MATCH(A13,'[6]TSHIP_Break Bulk Import'!$A:$A,0))</f>
        <v>9920.4110000000037</v>
      </c>
      <c r="AE13" s="90">
        <f>INDEX('[6]TSHIP_Break Bulk Export'!$C:$C,MATCH(A13,'[6]TSHIP_Break Bulk Export'!$A:$A,0))</f>
        <v>2146.4640000000059</v>
      </c>
    </row>
    <row r="14" spans="1:34" x14ac:dyDescent="0.25">
      <c r="A14" s="7">
        <v>42156</v>
      </c>
      <c r="B14" s="4">
        <f>Full_in!H15</f>
        <v>1035769.9320000001</v>
      </c>
      <c r="C14" s="72">
        <f t="shared" si="0"/>
        <v>57019.992999999995</v>
      </c>
      <c r="D14" s="94">
        <f>INDEX([6]Transhipments!$AC:$AC,MATCH($A14,[6]Transhipments!$Y:$Y,0))</f>
        <v>5.5050828604281191E-2</v>
      </c>
      <c r="F14" s="4">
        <f t="shared" si="1"/>
        <v>1035769.9320000001</v>
      </c>
      <c r="G14" s="72">
        <f t="shared" si="2"/>
        <v>36296.995999999992</v>
      </c>
      <c r="H14" s="94">
        <f>INDEX([6]Transhipments!$AD:$AD,MATCH($A14,[6]Transhipments!$Y:$Y,0))</f>
        <v>3.5043492650837046E-2</v>
      </c>
      <c r="J14" s="6"/>
      <c r="K14" s="4">
        <f>'Bass Strait'!P14</f>
        <v>65467.91</v>
      </c>
      <c r="L14" s="72">
        <f t="shared" si="3"/>
        <v>22387.039793664178</v>
      </c>
      <c r="M14" s="94">
        <f>INDEX([6]Transhipments!$M:$M,MATCH($A14,[6]Transhipments!$Y:$Y,0))</f>
        <v>0.34195439863078225</v>
      </c>
      <c r="O14" s="4">
        <f t="shared" si="4"/>
        <v>1035769.9320000001</v>
      </c>
      <c r="P14" s="72">
        <f t="shared" si="5"/>
        <v>12915.705999999998</v>
      </c>
      <c r="Q14" s="95">
        <f>INDEX([6]Transhipments!$AB:$AB,MATCH($A14,[6]Transhipments!$Y:$Y,0))</f>
        <v>1.246966686420474E-2</v>
      </c>
      <c r="S14" s="6">
        <f t="shared" si="6"/>
        <v>35302.745793664173</v>
      </c>
      <c r="U14" s="72">
        <f t="shared" si="7"/>
        <v>11131</v>
      </c>
      <c r="V14" s="90">
        <f>INDEX([6]Transhipments!$AQ:$AQ,MATCH($A14,[6]Transhipments!$AN:$AN,0))</f>
        <v>6430</v>
      </c>
      <c r="W14" s="90">
        <f xml:space="preserve"> INDEX([6]Transhipments!$BF:$BF,MATCH(A14,[6]Transhipments!$BC:$BC,0))</f>
        <v>4701</v>
      </c>
      <c r="Y14" s="72">
        <f t="shared" si="8"/>
        <v>17979.280999999999</v>
      </c>
      <c r="Z14" s="90">
        <f>INDEX('[6]TSHIP_Break Bulk Import'!$B:$B,MATCH(A14,'[6]TSHIP_Break Bulk Import'!$A:$A,0))</f>
        <v>11616.963999999998</v>
      </c>
      <c r="AA14" s="90">
        <f>INDEX('[6]TSHIP_Break Bulk Export'!$B:$B,MATCH(A14,'[6]TSHIP_Break Bulk Export'!$A:$A,0))</f>
        <v>6362.3170000000009</v>
      </c>
      <c r="AC14" s="72">
        <f t="shared" si="9"/>
        <v>6383.1129999999994</v>
      </c>
      <c r="AD14" s="90">
        <f>INDEX('[6]TSHIP_Break Bulk Import'!$C:$C,MATCH(A14,'[6]TSHIP_Break Bulk Import'!$A:$A,0))</f>
        <v>5648.1710000000003</v>
      </c>
      <c r="AE14" s="90">
        <f>INDEX('[6]TSHIP_Break Bulk Export'!$C:$C,MATCH(A14,'[6]TSHIP_Break Bulk Export'!$A:$A,0))</f>
        <v>734.94199999999933</v>
      </c>
    </row>
    <row r="15" spans="1:34" x14ac:dyDescent="0.25">
      <c r="A15" s="7">
        <v>42522</v>
      </c>
      <c r="B15" s="4">
        <f>Full_in!H16</f>
        <v>1072544.6829999997</v>
      </c>
      <c r="C15" s="72">
        <f t="shared" si="0"/>
        <v>57246.001000000011</v>
      </c>
      <c r="D15" s="94">
        <f>INDEX([6]Transhipments!$AC:$AC,MATCH($A15,[6]Transhipments!$Y:$Y,0))</f>
        <v>5.3374001015862593E-2</v>
      </c>
      <c r="F15" s="4">
        <f t="shared" si="1"/>
        <v>1072544.6829999997</v>
      </c>
      <c r="G15" s="72">
        <f t="shared" si="2"/>
        <v>40154.000000000007</v>
      </c>
      <c r="H15" s="94">
        <f>INDEX([6]Transhipments!$AD:$AD,MATCH($A15,[6]Transhipments!$Y:$Y,0))</f>
        <v>3.7438067277239973E-2</v>
      </c>
      <c r="J15" s="6"/>
      <c r="K15" s="4">
        <f>'Bass Strait'!P15</f>
        <v>66227.004000000001</v>
      </c>
      <c r="L15" s="72">
        <f t="shared" si="3"/>
        <v>20528.463006458314</v>
      </c>
      <c r="M15" s="94">
        <f>INDEX([6]Transhipments!$M:$M,MATCH($A15,[6]Transhipments!$Y:$Y,0))</f>
        <v>0.30997118647339555</v>
      </c>
      <c r="O15" s="4">
        <f t="shared" si="4"/>
        <v>1072544.6829999997</v>
      </c>
      <c r="P15" s="72">
        <f t="shared" si="5"/>
        <v>12563.148000000005</v>
      </c>
      <c r="Q15" s="95">
        <f>INDEX([6]Transhipments!$AB:$AB,MATCH($A15,[6]Transhipments!$Y:$Y,0))</f>
        <v>1.1713402899783903E-2</v>
      </c>
      <c r="S15" s="40">
        <f t="shared" si="6"/>
        <v>33091.611006458319</v>
      </c>
      <c r="U15" s="72">
        <f t="shared" si="7"/>
        <v>15991</v>
      </c>
      <c r="V15" s="90">
        <f>INDEX([6]Transhipments!$AQ:$AQ,MATCH($A15,[6]Transhipments!$AN:$AN,0))</f>
        <v>8535</v>
      </c>
      <c r="W15" s="90">
        <f xml:space="preserve"> INDEX([6]Transhipments!$BF:$BF,MATCH(A15,[6]Transhipments!$BC:$BC,0))</f>
        <v>7456</v>
      </c>
      <c r="Y15" s="72">
        <f t="shared" si="8"/>
        <v>8364.5</v>
      </c>
      <c r="Z15" s="90">
        <f>INDEX('[6]TSHIP_Break Bulk Import'!$B:$B,MATCH(A15,'[6]TSHIP_Break Bulk Import'!$A:$A,0))</f>
        <v>3514.0879999999997</v>
      </c>
      <c r="AA15" s="90">
        <f>INDEX('[6]TSHIP_Break Bulk Export'!$B:$B,MATCH(A15,'[6]TSHIP_Break Bulk Export'!$A:$A,0))</f>
        <v>4850.4120000000003</v>
      </c>
      <c r="AC15" s="72">
        <f t="shared" si="9"/>
        <v>3217.0660000000007</v>
      </c>
      <c r="AD15" s="90">
        <f>INDEX('[6]TSHIP_Break Bulk Import'!$C:$C,MATCH(A15,'[6]TSHIP_Break Bulk Import'!$A:$A,0))</f>
        <v>3201.0660000000007</v>
      </c>
      <c r="AE15" s="90">
        <f>INDEX('[6]TSHIP_Break Bulk Export'!$C:$C,MATCH(A15,'[6]TSHIP_Break Bulk Export'!$A:$A,0))</f>
        <v>15.999999999999929</v>
      </c>
    </row>
    <row r="16" spans="1:34" x14ac:dyDescent="0.25">
      <c r="A16" s="7">
        <v>42887</v>
      </c>
      <c r="B16" s="4">
        <f>Full_in!H17</f>
        <v>1105845</v>
      </c>
      <c r="C16" s="72">
        <f t="shared" si="0"/>
        <v>60370.354477290835</v>
      </c>
      <c r="D16" s="94">
        <f>INDEX([6]Transhipments!$AC:$AC,MATCH($A16,[6]Transhipments!$Y:$Y,0))</f>
        <v>5.459205808887397E-2</v>
      </c>
      <c r="F16" s="4">
        <f t="shared" si="1"/>
        <v>1105845</v>
      </c>
      <c r="G16" s="72">
        <f t="shared" si="2"/>
        <v>42083.972997779812</v>
      </c>
      <c r="H16" s="94">
        <f>INDEX([6]Transhipments!$AD:$AD,MATCH($A16,[6]Transhipments!$Y:$Y,0))</f>
        <v>3.8055941834325618E-2</v>
      </c>
      <c r="J16" s="14"/>
      <c r="K16" s="4">
        <f>'Bass Strait'!P16</f>
        <v>64606.697</v>
      </c>
      <c r="L16" s="72">
        <f t="shared" si="3"/>
        <v>21093.517299483072</v>
      </c>
      <c r="M16" s="94">
        <f>INDEX([6]Transhipments!$M:$M,MATCH($A16,[6]Transhipments!$Y:$Y,0))</f>
        <v>0.32649118866861543</v>
      </c>
      <c r="O16" s="4">
        <f t="shared" si="4"/>
        <v>1105845</v>
      </c>
      <c r="P16" s="72">
        <f t="shared" si="5"/>
        <v>12951.286190184688</v>
      </c>
      <c r="Q16" s="95">
        <f>INDEX([6]Transhipments!$AB:$AB,MATCH($A16,[6]Transhipments!$Y:$Y,0))</f>
        <v>1.1711665007469119E-2</v>
      </c>
      <c r="S16" s="40">
        <f t="shared" si="6"/>
        <v>34044.803489667756</v>
      </c>
      <c r="U16" s="72">
        <f t="shared" si="7"/>
        <v>15952.382</v>
      </c>
      <c r="V16" s="90">
        <f>INDEX([6]Transhipments!$AQ:$AQ,MATCH($A16,[6]Transhipments!$AN:$AN,0))</f>
        <v>8559</v>
      </c>
      <c r="W16" s="90">
        <f xml:space="preserve"> INDEX([6]Transhipments!$BF:$BF,MATCH(A16,[6]Transhipments!$BC:$BC,0))</f>
        <v>7393.3819999999996</v>
      </c>
      <c r="Y16" s="72">
        <f t="shared" si="8"/>
        <v>14234.400999999998</v>
      </c>
      <c r="Z16" s="90">
        <f>INDEX('[6]TSHIP_Break Bulk Import'!$B:$B,MATCH(A16,'[6]TSHIP_Break Bulk Import'!$A:$A,0))</f>
        <v>11544.003999999999</v>
      </c>
      <c r="AA16" s="90">
        <f>INDEX('[6]TSHIP_Break Bulk Export'!$B:$B,MATCH(A16,'[6]TSHIP_Break Bulk Export'!$A:$A,0))</f>
        <v>2690.3969999999995</v>
      </c>
      <c r="AC16" s="72">
        <f t="shared" si="9"/>
        <v>1071.7159999999999</v>
      </c>
      <c r="AD16" s="90">
        <f>INDEX('[6]TSHIP_Break Bulk Import'!$C:$C,MATCH(A16,'[6]TSHIP_Break Bulk Import'!$A:$A,0))</f>
        <v>180.756</v>
      </c>
      <c r="AE16" s="90">
        <f>INDEX('[6]TSHIP_Break Bulk Export'!$C:$C,MATCH(A16,'[6]TSHIP_Break Bulk Export'!$A:$A,0))</f>
        <v>890.95999999999992</v>
      </c>
      <c r="AH16" s="4"/>
    </row>
    <row r="17" spans="1:31" s="13" customFormat="1" ht="15.75" thickBot="1" x14ac:dyDescent="0.3">
      <c r="A17" s="7">
        <v>43252</v>
      </c>
      <c r="B17" s="4">
        <f>Full_in!H18</f>
        <v>1199795</v>
      </c>
      <c r="C17" s="72">
        <f t="shared" si="0"/>
        <v>71366.760994555982</v>
      </c>
      <c r="D17" s="94">
        <f>INDEX([6]Transhipments!$AC:$AC,MATCH($A17,[6]Transhipments!$Y:$Y,0))</f>
        <v>5.9482462416126078E-2</v>
      </c>
      <c r="F17" s="4">
        <f t="shared" si="1"/>
        <v>1199795</v>
      </c>
      <c r="G17" s="72">
        <f t="shared" si="2"/>
        <v>45788.200463621521</v>
      </c>
      <c r="H17" s="94">
        <f>INDEX([6]Transhipments!$AD:$AD,MATCH($A17,[6]Transhipments!$Y:$Y,0))</f>
        <v>3.816335329253874E-2</v>
      </c>
      <c r="J17" s="14"/>
      <c r="K17" s="4">
        <f>'Bass Strait'!P17</f>
        <v>67197.453999999998</v>
      </c>
      <c r="L17" s="72">
        <f t="shared" si="3"/>
        <v>26680.860388752186</v>
      </c>
      <c r="M17" s="94">
        <f>INDEX([6]Transhipments!$M:$M,MATCH($A17,[6]Transhipments!$Y:$Y,0))</f>
        <v>0.39705165598613584</v>
      </c>
      <c r="O17" s="4">
        <f t="shared" si="4"/>
        <v>1199795</v>
      </c>
      <c r="P17" s="72">
        <f t="shared" si="5"/>
        <v>12462.893389742776</v>
      </c>
      <c r="Q17" s="95">
        <f>INDEX([6]Transhipments!$AB:$AB,MATCH($A17,[6]Transhipments!$Y:$Y,0))</f>
        <v>1.038751902595258E-2</v>
      </c>
      <c r="S17" s="40">
        <f t="shared" si="6"/>
        <v>39143.75377849496</v>
      </c>
      <c r="U17" s="72">
        <f t="shared" si="7"/>
        <v>16239</v>
      </c>
      <c r="V17" s="90">
        <f>INDEX([6]Transhipments!$AQ:$AQ,MATCH($A17,[6]Transhipments!$AN:$AN,0))</f>
        <v>8693</v>
      </c>
      <c r="W17" s="90">
        <f xml:space="preserve"> INDEX([6]Transhipments!$BF:$BF,MATCH(A17,[6]Transhipments!$BC:$BC,0))</f>
        <v>7546</v>
      </c>
      <c r="Y17" s="72">
        <f t="shared" si="8"/>
        <v>90423.560000000027</v>
      </c>
      <c r="Z17" s="90">
        <f>INDEX('[6]TSHIP_Break Bulk Import'!$B:$B,MATCH(A17,'[6]TSHIP_Break Bulk Import'!$A:$A,0))</f>
        <v>46954.477000000014</v>
      </c>
      <c r="AA17" s="90">
        <f>INDEX('[6]TSHIP_Break Bulk Export'!$B:$B,MATCH(A17,'[6]TSHIP_Break Bulk Export'!$A:$A,0))</f>
        <v>43469.083000000006</v>
      </c>
      <c r="AC17" s="72">
        <f t="shared" si="9"/>
        <v>8388.5239999999976</v>
      </c>
      <c r="AD17" s="90">
        <f>INDEX('[6]TSHIP_Break Bulk Import'!$C:$C,MATCH(A17,'[6]TSHIP_Break Bulk Import'!$A:$A,0))</f>
        <v>4455.748999999998</v>
      </c>
      <c r="AE17" s="90">
        <f>INDEX('[6]TSHIP_Break Bulk Export'!$C:$C,MATCH(A17,'[6]TSHIP_Break Bulk Export'!$A:$A,0))</f>
        <v>3932.7750000000001</v>
      </c>
    </row>
    <row r="18" spans="1:31" x14ac:dyDescent="0.25">
      <c r="A18" s="7">
        <v>43617</v>
      </c>
      <c r="B18" s="56">
        <f>Full_in!H19</f>
        <v>1267090.5320529384</v>
      </c>
      <c r="C18" s="89">
        <f t="shared" ref="C18:C19" si="10">B18*D18</f>
        <v>82134.20573724767</v>
      </c>
      <c r="D18" s="61">
        <v>6.4821102880607856E-2</v>
      </c>
      <c r="F18" s="56">
        <f t="shared" si="1"/>
        <v>1267090.5320529384</v>
      </c>
      <c r="G18" s="89">
        <f t="shared" si="2"/>
        <v>56555.645206314228</v>
      </c>
      <c r="H18" s="61">
        <v>4.4634257596955482E-2</v>
      </c>
      <c r="J18" s="58"/>
      <c r="K18" s="56">
        <f>'Bass Strait'!P18</f>
        <v>71114.995463202373</v>
      </c>
      <c r="L18" s="89">
        <f t="shared" si="3"/>
        <v>31828.979458323443</v>
      </c>
      <c r="M18" s="61">
        <v>0.44757057567124475</v>
      </c>
      <c r="O18" s="56">
        <f t="shared" si="4"/>
        <v>1267090.5320529384</v>
      </c>
      <c r="P18" s="89">
        <f t="shared" si="5"/>
        <v>11191.259368703551</v>
      </c>
      <c r="Q18" s="66">
        <v>8.8322492241903888E-3</v>
      </c>
      <c r="S18" s="68">
        <f t="shared" si="6"/>
        <v>43020.238827026995</v>
      </c>
      <c r="U18" s="89">
        <f t="shared" si="7"/>
        <v>13946</v>
      </c>
      <c r="V18" s="62">
        <v>7059</v>
      </c>
      <c r="W18" s="62">
        <v>6887</v>
      </c>
      <c r="Y18" s="89">
        <f t="shared" si="8"/>
        <v>128353.27252196193</v>
      </c>
      <c r="Z18" s="62">
        <v>62117.13007074318</v>
      </c>
      <c r="AA18" s="62">
        <v>66236.142451218751</v>
      </c>
      <c r="AC18" s="89">
        <f t="shared" si="9"/>
        <v>10121.906378364045</v>
      </c>
      <c r="AD18" s="62">
        <v>4705.0591633873446</v>
      </c>
      <c r="AE18" s="62">
        <v>5416.8472149767013</v>
      </c>
    </row>
    <row r="19" spans="1:31" x14ac:dyDescent="0.25">
      <c r="A19" s="7">
        <v>43983</v>
      </c>
      <c r="B19" s="4">
        <f>Full_in!H20</f>
        <v>1292787.3872198632</v>
      </c>
      <c r="C19" s="72">
        <f t="shared" si="10"/>
        <v>83799.904229730979</v>
      </c>
      <c r="D19" s="60">
        <v>6.4821102880607856E-2</v>
      </c>
      <c r="F19" s="4">
        <f t="shared" si="1"/>
        <v>1292787.3872198632</v>
      </c>
      <c r="G19" s="72">
        <f t="shared" si="2"/>
        <v>58221.343698797238</v>
      </c>
      <c r="H19" s="60">
        <v>4.5035513398689726E-2</v>
      </c>
      <c r="J19" s="6"/>
      <c r="K19" s="4">
        <f>'Bass Strait'!P19</f>
        <v>73564.954947672275</v>
      </c>
      <c r="L19" s="72">
        <f t="shared" si="3"/>
        <v>32925.509235158868</v>
      </c>
      <c r="M19" s="60">
        <v>0.44757057567124475</v>
      </c>
      <c r="O19" s="4">
        <f t="shared" si="4"/>
        <v>1292787.3872198632</v>
      </c>
      <c r="P19" s="72">
        <f t="shared" si="5"/>
        <v>11429.270225415426</v>
      </c>
      <c r="Q19" s="67">
        <v>8.8407965133339133E-3</v>
      </c>
      <c r="S19" s="40">
        <f t="shared" si="6"/>
        <v>44354.779460574297</v>
      </c>
      <c r="U19" s="72">
        <f t="shared" si="7"/>
        <v>13946</v>
      </c>
      <c r="V19" s="39">
        <v>7059</v>
      </c>
      <c r="W19" s="39">
        <v>6887</v>
      </c>
      <c r="Y19" s="72">
        <f t="shared" si="8"/>
        <v>128353.27252196193</v>
      </c>
      <c r="Z19" s="39">
        <v>62117.13007074318</v>
      </c>
      <c r="AA19" s="39">
        <v>66236.142451218751</v>
      </c>
      <c r="AC19" s="72">
        <f t="shared" si="9"/>
        <v>10121.906378364045</v>
      </c>
      <c r="AD19" s="39">
        <v>4705.0591633873446</v>
      </c>
      <c r="AE19" s="39">
        <v>5416.8472149767013</v>
      </c>
    </row>
    <row r="21" spans="1:31" x14ac:dyDescent="0.25">
      <c r="D21" s="4"/>
      <c r="E21" s="4"/>
    </row>
    <row r="22" spans="1:31" x14ac:dyDescent="0.25">
      <c r="D22" s="4"/>
      <c r="E22" s="4"/>
      <c r="R22" s="4"/>
      <c r="S22" s="4"/>
    </row>
    <row r="23" spans="1:31" x14ac:dyDescent="0.25">
      <c r="E23" s="4"/>
    </row>
    <row r="24" spans="1:31" x14ac:dyDescent="0.25">
      <c r="E24" s="4"/>
    </row>
  </sheetData>
  <mergeCells count="7">
    <mergeCell ref="Y1:AA1"/>
    <mergeCell ref="AC1:AE1"/>
    <mergeCell ref="B1:D1"/>
    <mergeCell ref="F1:H1"/>
    <mergeCell ref="K1:M1"/>
    <mergeCell ref="O1:Q1"/>
    <mergeCell ref="U1:W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/>
  </sheetViews>
  <sheetFormatPr defaultRowHeight="15" x14ac:dyDescent="0.25"/>
  <cols>
    <col min="1" max="1" width="8" bestFit="1" customWidth="1"/>
    <col min="2" max="2" width="46.5703125" customWidth="1"/>
    <col min="3" max="3" width="65.42578125" customWidth="1"/>
  </cols>
  <sheetData>
    <row r="2" spans="1:3" ht="15.75" thickBot="1" x14ac:dyDescent="0.3">
      <c r="A2" s="24" t="s">
        <v>145</v>
      </c>
    </row>
    <row r="3" spans="1:3" ht="15.75" thickBot="1" x14ac:dyDescent="0.3">
      <c r="A3" s="98" t="s">
        <v>118</v>
      </c>
      <c r="B3" s="98" t="s">
        <v>119</v>
      </c>
      <c r="C3" s="98" t="s">
        <v>120</v>
      </c>
    </row>
    <row r="4" spans="1:3" ht="16.5" thickTop="1" thickBot="1" x14ac:dyDescent="0.3">
      <c r="A4" s="99" t="s">
        <v>121</v>
      </c>
      <c r="B4" s="99" t="s">
        <v>122</v>
      </c>
      <c r="C4" s="99" t="s">
        <v>123</v>
      </c>
    </row>
    <row r="5" spans="1:3" ht="26.25" thickBot="1" x14ac:dyDescent="0.3">
      <c r="A5" s="100" t="s">
        <v>124</v>
      </c>
      <c r="B5" s="100" t="s">
        <v>125</v>
      </c>
      <c r="C5" s="100" t="s">
        <v>126</v>
      </c>
    </row>
    <row r="6" spans="1:3" ht="15.75" thickBot="1" x14ac:dyDescent="0.3">
      <c r="A6" s="101" t="s">
        <v>127</v>
      </c>
      <c r="B6" s="101" t="s">
        <v>128</v>
      </c>
      <c r="C6" s="101" t="s">
        <v>129</v>
      </c>
    </row>
    <row r="7" spans="1:3" ht="26.25" thickBot="1" x14ac:dyDescent="0.3">
      <c r="A7" s="100" t="s">
        <v>130</v>
      </c>
      <c r="B7" s="100" t="s">
        <v>131</v>
      </c>
      <c r="C7" s="100" t="s">
        <v>132</v>
      </c>
    </row>
    <row r="8" spans="1:3" ht="26.25" thickBot="1" x14ac:dyDescent="0.3">
      <c r="A8" s="101" t="s">
        <v>133</v>
      </c>
      <c r="B8" s="101" t="s">
        <v>134</v>
      </c>
      <c r="C8" s="101" t="s">
        <v>135</v>
      </c>
    </row>
    <row r="9" spans="1:3" ht="15.75" thickBot="1" x14ac:dyDescent="0.3">
      <c r="A9" s="100" t="s">
        <v>136</v>
      </c>
      <c r="B9" s="100" t="s">
        <v>137</v>
      </c>
      <c r="C9" s="100" t="s">
        <v>138</v>
      </c>
    </row>
    <row r="10" spans="1:3" ht="26.25" thickBot="1" x14ac:dyDescent="0.3">
      <c r="A10" s="101" t="s">
        <v>139</v>
      </c>
      <c r="B10" s="101" t="s">
        <v>140</v>
      </c>
      <c r="C10" s="101" t="s">
        <v>141</v>
      </c>
    </row>
    <row r="11" spans="1:3" ht="26.25" thickBot="1" x14ac:dyDescent="0.3">
      <c r="A11" s="100" t="s">
        <v>142</v>
      </c>
      <c r="B11" s="100" t="s">
        <v>143</v>
      </c>
      <c r="C11" s="100" t="s">
        <v>144</v>
      </c>
    </row>
    <row r="13" spans="1:3" x14ac:dyDescent="0.25">
      <c r="A13" s="24" t="s">
        <v>146</v>
      </c>
    </row>
    <row r="14" spans="1:3" x14ac:dyDescent="0.25">
      <c r="A14" s="103" t="s">
        <v>147</v>
      </c>
      <c r="B14" s="103"/>
      <c r="C14" s="103"/>
    </row>
    <row r="15" spans="1:3" ht="33" customHeight="1" x14ac:dyDescent="0.25">
      <c r="A15" s="103" t="s">
        <v>148</v>
      </c>
      <c r="B15" s="103"/>
      <c r="C15" s="103"/>
    </row>
    <row r="16" spans="1:3" ht="59.25" customHeight="1" x14ac:dyDescent="0.25">
      <c r="A16" s="103" t="s">
        <v>149</v>
      </c>
      <c r="B16" s="103"/>
      <c r="C16" s="103"/>
    </row>
  </sheetData>
  <mergeCells count="3">
    <mergeCell ref="A16:C16"/>
    <mergeCell ref="A15:C15"/>
    <mergeCell ref="A14:C1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2019-06-30T04:27:29+00:00</_dlc_ExpireDate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Y D A A B Q S w M E F A A C A A g A C 3 o 8 T s O A R S a m A A A A + A A A A B I A H A B D b 2 5 m a W c v U G F j a 2 F n Z S 5 4 b W w g o h g A K K A U A A A A A A A A A A A A A A A A A A A A A A A A A A A A h Y / N C o J A G E V f R W b v / C i G y O d I t E 0 I o m g 7 T J M O 6 R j O 2 P h u L X q k X i G h r H Y t 7 + E s z n 3 c 7 l C M b R N c V W 9 1 Z 3 L E M E W B M r I 7 a l P l a H C n M E U F h 4 2 Q Z 1 G p Y J K N z U Z 7 z F H t 3 C U j x H u P f Y y 7 v i I R p Y w c y v V W 1 q o V 6 C P r / 3 K o j X X C S I U 4 7 F 8 x P M K L B C c x i z F L G Z A Z Q 6 n N V 4 m m Y k y B / E B Y D Y 0 b e s W V C Z c 7 I P M E 8 n 7 B n 1 B L A w Q U A A I A C A A L e j x O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3 o 8 T i i K R 7 g O A A A A E Q A A A B M A H A B G b 3 J t d W x h c y 9 T Z W N 0 a W 9 u M S 5 t I K I Y A C i g F A A A A A A A A A A A A A A A A A A A A A A A A A A A A C t O T S 7 J z M 9 T C I b Q h t Y A U E s B A i 0 A F A A C A A g A C 3 o 8 T s O A R S a m A A A A + A A A A B I A A A A A A A A A A A A A A A A A A A A A A E N v b m Z p Z y 9 Q Y W N r Y W d l L n h t b F B L A Q I t A B Q A A g A I A A t 6 P E 4 P y u m r p A A A A O k A A A A T A A A A A A A A A A A A A A A A A P I A A A B b Q 2 9 u d G V u d F 9 U e X B l c 1 0 u e G 1 s U E s B A i 0 A F A A C A A g A C 3 o 8 T i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F h I O O 7 b g 0 d N g 5 h D y O H Q c z s A A A A A A g A A A A A A A 2 Y A A M A A A A A Q A A A A H e v N P e c O x J 5 b i Z s R D O W t h g A A A A A E g A A A o A A A A B A A A A B l O M 1 V z U H C f / M i 0 f V A U W 9 C U A A A A C 3 3 P l K B s 3 F 7 1 v j Z z x P M G i j J M T z 1 M J g R h Z s n h K o K r 6 8 q G 1 O z M Z / i C A P W 0 z 5 P B A 9 Q a Y 9 K h P P C + 6 R V y K Z T J / S M U 1 f d I H 8 h f o r F 1 G i s v 8 r P 2 w 5 Y F A A A A A b d J r j O B y O + N S 5 w x I S l a W 0 w J y w /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CC4861CE86654CAC282E7E7A8EEC3C" ma:contentTypeVersion="8" ma:contentTypeDescription="Create a new document." ma:contentTypeScope="" ma:versionID="0aacdec7349ffe5f83aa84d30dc2de6f">
  <xsd:schema xmlns:xsd="http://www.w3.org/2001/XMLSchema" xmlns:xs="http://www.w3.org/2001/XMLSchema" xmlns:p="http://schemas.microsoft.com/office/2006/metadata/properties" xmlns:ns1="http://schemas.microsoft.com/sharepoint/v3" xmlns:ns2="b47aa635-d361-4225-a98e-84ea5a698451" xmlns:ns3="65aa54ac-4e65-408c-803c-a719680eeb82" targetNamespace="http://schemas.microsoft.com/office/2006/metadata/properties" ma:root="true" ma:fieldsID="f286e23ecfbc4efe63bfa50ba9a5b8a3" ns1:_="" ns2:_="" ns3:_="">
    <xsd:import namespace="http://schemas.microsoft.com/sharepoint/v3"/>
    <xsd:import namespace="b47aa635-d361-4225-a98e-84ea5a698451"/>
    <xsd:import namespace="65aa54ac-4e65-408c-803c-a719680eeb82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8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9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0" nillable="true" ma:displayName="Expiration Date" ma:hidden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7aa635-d361-4225-a98e-84ea5a698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aa54ac-4e65-408c-803c-a719680eeb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p:Policy xmlns:p="office.server.policy" id="3b6256b0-6ebd-40a9-82ac-d58602b423af" local="false">
  <p:Name>Document Retention Policy</p:Name>
  <p:Description>Documents will be be deleted 1 month after their creation or modification date.</p:Description>
  <p:Statement/>
  <p:PolicyItems>
    <p:PolicyItem featureId="Microsoft.Office.RecordsManagement.PolicyFeatures.Expiration" staticId="0x01010017CC4861CE86654CAC282E7E7A8EEC3C|-310158366" UniqueId="88145d4c-b98d-4bbe-a1d2-2849fef75c6e">
      <p:Name>Retention</p:Name>
      <p:Description>Automatic scheduling of content for processing, and performing a retention action on content that has reached its due date.</p:Description>
      <p:CustomData>
        <Schedules nextStageId="3">
          <Schedule type="Default">
            <stages>
              <data stageId="1">
                <formula id="Microsoft.Office.RecordsManagement.PolicyFeatures.Expiration.Formula.BuiltIn">
                  <number>1</number>
                  <property>Created</property>
                  <propertyId>8c06beca-0777-48f7-91c7-6da68bc07b69</propertyId>
                  <period>months</period>
                </formula>
                <action type="action" id="Microsoft.Office.RecordsManagement.PolicyFeatures.Expiration.Action.MoveToRecycleBin"/>
              </data>
              <data stageId="2">
                <formula id="Microsoft.Office.RecordsManagement.PolicyFeatures.Expiration.Formula.BuiltIn">
                  <number>1</number>
                  <property>Modified</property>
                  <propertyId>28cf69c5-fa48-462a-b5cd-27b6f9d2bd5f</propertyId>
                  <period>months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Props1.xml><?xml version="1.0" encoding="utf-8"?>
<ds:datastoreItem xmlns:ds="http://schemas.openxmlformats.org/officeDocument/2006/customXml" ds:itemID="{03DFE8A4-3256-41E9-82F6-98C7B4626246}">
  <ds:schemaRefs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elements/1.1/"/>
    <ds:schemaRef ds:uri="b47aa635-d361-4225-a98e-84ea5a698451"/>
    <ds:schemaRef ds:uri="http://www.w3.org/XML/1998/namespace"/>
    <ds:schemaRef ds:uri="http://purl.org/dc/terms/"/>
    <ds:schemaRef ds:uri="65aa54ac-4e65-408c-803c-a719680eeb82"/>
    <ds:schemaRef ds:uri="http://schemas.microsoft.com/sharepoint/v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6EB92104-7BAC-458F-ADC9-448438DDC3D2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FED896E5-2468-4004-BD6A-82FDDD3C7CD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2A1391F-5918-4A71-9569-0826BF594E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47aa635-d361-4225-a98e-84ea5a698451"/>
    <ds:schemaRef ds:uri="65aa54ac-4e65-408c-803c-a719680eeb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5623D03-A044-4BCF-802D-B9A61B6E0B1F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Revenue</vt:lpstr>
      <vt:lpstr>Full_out</vt:lpstr>
      <vt:lpstr>Full_in</vt:lpstr>
      <vt:lpstr>Bass Strait</vt:lpstr>
      <vt:lpstr>General Cargo</vt:lpstr>
      <vt:lpstr>Empty</vt:lpstr>
      <vt:lpstr>Other Bulk</vt:lpstr>
      <vt:lpstr>Transhipments</vt:lpstr>
      <vt:lpstr>Data Notes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2019-07-09T01:51:57Z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0x01010017CC4861CE86654CAC282E7E7A8EEC3C|-310158366</vt:lpwstr>
  </property>
  <property fmtid="{D5CDD505-2E9C-101B-9397-08002B2CF9AE}" pid="3" name="ContentTypeId">
    <vt:lpwstr>0x01010017CC4861CE86654CAC282E7E7A8EEC3C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id="Microsoft.Office.RecordsManagement.PolicyFeatures.Expiration.Formula.BuiltIn"&gt;&lt;number&gt;1&lt;/number&gt;&lt;property&gt;Created&lt;/property&gt;&lt;propertyId&gt;8c06beca-0777-48f7-91c7-6da68bc07b69&lt;/propertyId&gt;&lt;period&gt;months&lt;/period&gt;&lt;/formula&gt;</vt:lpwstr>
  </property>
</Properties>
</file>