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5" yWindow="-105" windowWidth="22695" windowHeight="15195" tabRatio="867"/>
  </bookViews>
  <sheets>
    <sheet name="Cover" sheetId="19" r:id="rId1"/>
    <sheet name="Contents" sheetId="8" r:id="rId2"/>
    <sheet name="Schematic" sheetId="9" r:id="rId3"/>
    <sheet name="Assumptions" sheetId="22" r:id="rId4"/>
    <sheet name="Data" sheetId="23" r:id="rId5"/>
    <sheet name="Capital Base" sheetId="24" r:id="rId6"/>
    <sheet name="Required Revenue" sheetId="21" r:id="rId7"/>
    <sheet name="Forecast Revenue" sheetId="27" r:id="rId8"/>
    <sheet name="Compliance" sheetId="28" r:id="rId9"/>
    <sheet name="Graphs" sheetId="30" r:id="rId10"/>
    <sheet name="Tariff Schedule" sheetId="29" r:id="rId11"/>
  </sheets>
  <externalReferences>
    <externalReference r:id="rId12"/>
    <externalReference r:id="rId13"/>
  </externalReferences>
  <definedNames>
    <definedName name="__FDS_HYPERLINK_TOGGLE_STATE__" hidden="1">"ON"</definedName>
    <definedName name="__FDS_UNIQUE_RANGE_ID_GENERATOR_COUNTER" hidden="1">1</definedName>
    <definedName name="__FDS_USED_FOR_REUSING_RANGE_IDS_RECYCLE" localSheetId="3" hidden="1">{28}</definedName>
    <definedName name="__FDS_USED_FOR_REUSING_RANGE_IDS_RECYCLE" localSheetId="8" hidden="1">{28}</definedName>
    <definedName name="__FDS_USED_FOR_REUSING_RANGE_IDS_RECYCLE" localSheetId="9" hidden="1">{28}</definedName>
    <definedName name="__FDS_USED_FOR_REUSING_RANGE_IDS_RECYCLE" localSheetId="10" hidden="1">{28}</definedName>
    <definedName name="__FDS_USED_FOR_REUSING_RANGE_IDS_RECYCLE" hidden="1">{28}</definedName>
    <definedName name="__IntlFixup" hidden="1">TRUE</definedName>
    <definedName name="_1__123Graph_ADIAGRAMM_3" hidden="1">[1]Graphdata!$B$3:$E$3</definedName>
    <definedName name="_1__FDSAUDITLINK__" localSheetId="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8"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9"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0"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hidden="1">{"fdsup://Directions/FactSet Auditing Viewer?action=AUDIT_VALUE&amp;DB=129&amp;ID1=403187&amp;VALUEID=01401&amp;SDATE=2009&amp;PERIODTYPE=ANN_STD&amp;window=popup_no_bar&amp;width=385&amp;height=120&amp;START_MAXIMIZED=FALSE&amp;creator=factset&amp;display_string=Audit"}</definedName>
    <definedName name="_10__123Graph_DDIAGRAMM_3" hidden="1">[1]Graphdata!$B$8:$E$8</definedName>
    <definedName name="_11__123Graph_DDIAGRAMM_4" hidden="1">[1]Graphdata!$B$26:$B$26</definedName>
    <definedName name="_12__123Graph_DDIAGRAMM_6" hidden="1">[1]Graphdata!$B$63:$B$63</definedName>
    <definedName name="_13__123Graph_EDIAGRAMM_3" hidden="1">[1]Graphdata!$B$9:$F$9</definedName>
    <definedName name="_14__123Graph_EDIAGRAMM_4" hidden="1">[1]Graphdata!$B$27:$B$27</definedName>
    <definedName name="_15__123Graph_FDIAGRAMM_3" hidden="1">[1]Graphdata!$B$11:$F$11</definedName>
    <definedName name="_16__123Graph_FDIAGRAMM_4" hidden="1">[1]Graphdata!$B$28:$B$28</definedName>
    <definedName name="_17__123Graph_XDIAGRAMM_3" hidden="1">[1]Graphdata!$B$2:$E$2</definedName>
    <definedName name="_18__FDSAUDITLINK__"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2__123Graph_ADIAGRAMM_4" hidden="1">[1]Graphdata!$B$21:$B$21</definedName>
    <definedName name="_22__FDSAUDITLINK__"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4__FDSAUDITLINK__"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6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7__FDSAUDITLINK__"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8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3__123Graph_ADIAGRAMM_6" hidden="1">[1]Graphdata!$B$60:$B$60</definedName>
    <definedName name="_4__123Graph_BDIAGRAMM_3" hidden="1">[1]Graphdata!$B$6:$E$6</definedName>
    <definedName name="_5__123Graph_BDIAGRAMM_4" hidden="1">[1]Graphdata!$B$22:$B$22</definedName>
    <definedName name="_6__123Graph_BDIAGRAMM_6" hidden="1">[1]Graphdata!$B$61:$B$61</definedName>
    <definedName name="_7__123Graph_CDIAGRAMM_3" hidden="1">[1]Graphdata!$B$7:$E$7</definedName>
    <definedName name="_8__123Graph_CDIAGRAMM_4" hidden="1">[1]Graphdata!$B$24:$B$24</definedName>
    <definedName name="_8__FDSAUDITLINK__"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9__123Graph_CDIAGRAMM_6" hidden="1">[1]Graphdata!$B$62:$B$62</definedName>
    <definedName name="_AtRisk_SimSetting_AutomaticallyGenerateReports" hidden="1">FALSE</definedName>
    <definedName name="_AtRisk_SimSetting_AutomaticResultsDisplayMode" hidden="1">2</definedName>
    <definedName name="_AtRisk_SimSetting_AutomaticResultsDisplayMode_1"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_1" hidden="1">TRUE</definedName>
    <definedName name="_AtRisk_SimSetting_LiveUpdatePeriod" hidden="1">-1</definedName>
    <definedName name="_AtRisk_SimSetting_RandomNumberGenerator" hidden="1">0</definedName>
    <definedName name="_AtRisk_SimSetting_RandomNumberGenerator_1" hidden="1">7</definedName>
    <definedName name="_AtRisk_SimSetting_ReportsList" hidden="1">0</definedName>
    <definedName name="_AtRisk_SimSetting_SimName001" hidden="1">"Central"</definedName>
    <definedName name="_AtRisk_SimSetting_SimName002" hidden="1">"Discount rate 10%"</definedName>
    <definedName name="_AtRisk_SimSetting_SimName003" hidden="1">"Discount rate 18%"</definedName>
    <definedName name="_AtRisk_SimSetting_SimName004" hidden="1">"Electricity price - rising"</definedName>
    <definedName name="_AtRisk_SimSetting_SimName005" hidden="1">"Diesel price - low"</definedName>
    <definedName name="_AtRisk_SimSetting_SimName006" hidden="1">"Diesel price - high"</definedName>
    <definedName name="_AtRisk_SimSetting_SimName007" hidden="1">"ECP Braking"</definedName>
    <definedName name="_AtRisk_SimSetting_SimNameCount" hidden="1">7</definedName>
    <definedName name="_AtRisk_SimSetting_SimNameCount_1"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Behavior_1" hidden="1">1</definedName>
    <definedName name="_AtRisk_SimSetting_StdRecalcWithoutRiskStatic" hidden="1">0</definedName>
    <definedName name="_AtRisk_SimSetting_StdRecalcWithoutRiskStaticPercentile" hidden="1">0.5</definedName>
    <definedName name="_order_1" hidden="1">0</definedName>
    <definedName name="_Order1" hidden="1">255</definedName>
    <definedName name="_order12" hidden="1">0</definedName>
    <definedName name="_Order2" hidden="1">0</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"C:\FAME\famework\elyval.mdb"</definedName>
    <definedName name="Aggregate_Revenue_Requirement">'Required Revenue'!$J$56:$M$56</definedName>
    <definedName name="Annual_Flags">Data!$H$10:$O$17</definedName>
    <definedName name="anscount" hidden="1">1</definedName>
    <definedName name="AS2DocOpenMode" hidden="1">"AS2DocumentEdit"</definedName>
    <definedName name="Asset_Classes">Data!$C$64:$C$83</definedName>
    <definedName name="Base_Year">Assumptions!$F$12</definedName>
    <definedName name="Base_Year_End_Date">Assumptions!$F$14</definedName>
    <definedName name="Base_Year_Start_Date">Assumptions!$F$13</definedName>
    <definedName name="CBWorkbookPriority" hidden="1">-1264563189</definedName>
    <definedName name="ChecksResult" hidden="1">[2]Check_C!$B$8</definedName>
    <definedName name="Common_Change">Data!$J$288:$O$288</definedName>
    <definedName name="CPI_Lag">Data!$G$37</definedName>
    <definedName name="CPI_Quarter">Data!$F$37</definedName>
    <definedName name="Display_ARR">OFFSET(Graphs!$E$40,0,MATCH(Display_From,Years_Port_Lease,0),1,Display_To-Display_From+1)</definedName>
    <definedName name="Display_Capital_Base">OFFSET(Graphs!$E$42,0,MATCH(Display_From,Years_Port_Lease,0),1,Display_To-Display_From+1)</definedName>
    <definedName name="Display_From">Graphs!$E$9</definedName>
    <definedName name="Display_Revenue">OFFSET(Graphs!$E$41,0,MATCH(Display_From,Years_Port_Lease,0),1,Display_To-Display_From+1)</definedName>
    <definedName name="Display_To">Graphs!$F$9</definedName>
    <definedName name="Display_Undepreciated_Capital_Base">OFFSET(Graphs!$E$43,0,MATCH(Display_From,Years_Port_Lease,0),1,Display_To-Display_From+1)</definedName>
    <definedName name="Display_Unrecovered_Depreciation">OFFSET(Graphs!$E$44,0,MATCH(Display_From,Years_Port_Lease,0),1,Display_To-Display_From+1)</definedName>
    <definedName name="Display_Unrecovered_Revenue">OFFSET(Graphs!#REF!,0,MATCH(Display_From,Years_Port_Lease,0),1,Display_To-Display_From+1)</definedName>
    <definedName name="Display_Years">OFFSET(Graphs!$E$38,0,MATCH(Display_From,Years_Port_Lease,0),1,Display_To-Display_From+1)</definedName>
    <definedName name="Error_Message">#REF!</definedName>
    <definedName name="ev.Calculation" hidden="1">-4135</definedName>
    <definedName name="ev.Initialized" hidden="1">FALSE</definedName>
    <definedName name="Export_Pricing_Decision">Data!$J$221:$J$278</definedName>
    <definedName name="Export_Tariff_Adjustment">Data!$J$289:$O$289</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GST">'Tariff Schedule'!$G$8</definedName>
    <definedName name="Half">Assumptions!$F$34</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{"'Breakup 01 Euro'!$A$3:$I$30"}</definedName>
    <definedName name="HTML_Control" localSheetId="8" hidden="1">{"'Breakup 01 Euro'!$A$3:$I$30"}</definedName>
    <definedName name="HTML_Control" localSheetId="9" hidden="1">{"'Breakup 01 Euro'!$A$3:$I$30"}</definedName>
    <definedName name="HTML_Control" localSheetId="10" hidden="1">{"'Breakup 01 Euro'!$A$3:$I$30"}</definedName>
    <definedName name="HTML_Control" hidden="1">{"'Breakup 01 Euro'!$A$3:$I$30"}</definedName>
    <definedName name="HTML_Description" hidden="1">""</definedName>
    <definedName name="HTML_Email" hidden="1">""</definedName>
    <definedName name="HTML_Header" hidden="1">"Breakup 01 Euro"</definedName>
    <definedName name="HTML_LastUpdate" hidden="1">"27/02/2001"</definedName>
    <definedName name="HTML_LineAfter" hidden="1">FALSE</definedName>
    <definedName name="HTML_LineBefore" hidden="1">FALSE</definedName>
    <definedName name="HTML_Name" hidden="1">"jonasa"</definedName>
    <definedName name="HTML_OBDlg2" hidden="1">TRUE</definedName>
    <definedName name="HTML_OBDlg4" hidden="1">TRUE</definedName>
    <definedName name="HTML_OS" hidden="1">0</definedName>
    <definedName name="HTML_PathFile" hidden="1">"L:\AUTOS\XLDATA\Jonas\other\DCX_Sop.htm"</definedName>
    <definedName name="HTML_Title" hidden="1">"DAIC-INC"</definedName>
    <definedName name="Inflation">Data!$J$42:$O$42</definedName>
    <definedName name="Initial_Capital_Base">Data!$I$64:$I$83</definedName>
    <definedName name="Initial_Unrecovered_Depreciation">Data!$M$64:$M$83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"EBIT_10K"</definedName>
    <definedName name="IQ_EBIT_10Q" hidden="1">"EBIT_10Q"</definedName>
    <definedName name="IQ_EBIT_10Q1" hidden="1">"EBIT_10Q1"</definedName>
    <definedName name="IQ_EBIT_GROWTH_1" hidden="1">"IQ_EBIT_GROWTH_1"</definedName>
    <definedName name="IQ_EBIT_GROWTH_2" hidden="1">"IQ_EBIT_GROWTH_2"</definedName>
    <definedName name="IQ_EBITDA_10K" hidden="1">"EBITDA_10K"</definedName>
    <definedName name="IQ_EBITDA_10Q" hidden="1">"EBITDA_10Q"</definedName>
    <definedName name="IQ_EBITDA_10Q1" hidden="1">"EBITDA_10Q1"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"EPS_10K"</definedName>
    <definedName name="IQ_EPS_10Q" hidden="1">"EPS_10Q"</definedName>
    <definedName name="IQ_EPS_10Q1" hidden="1">"EPS_10Q1"</definedName>
    <definedName name="IQ_EPS_EST_1" hidden="1">"IQ_EPS_EST_1"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ACT_FFO_SHARE_SHARE_THOM" hidden="1">"c4005"</definedName>
    <definedName name="IQ_EST_ACT_FFO_THOM" hidden="1">"c4005"</definedName>
    <definedName name="IQ_EST_EPS_SURPRISE" hidden="1">"c1635"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 hidden="1">"019802400"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"INTEREST_INC_10K"</definedName>
    <definedName name="IQ_INTEREST_INC_10Q" hidden="1">"INTEREST_INC_10Q"</definedName>
    <definedName name="IQ_INTEREST_INC_10Q1" hidden="1">"INTEREST_INC_10Q1"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_DATE" hidden="1">"LTM_DATE"</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"02/27/2017 00:50:32"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"NET_INC_10K"</definedName>
    <definedName name="IQ_NET_INC_10Q" hidden="1">"NET_INC_10Q"</definedName>
    <definedName name="IQ_NET_INC_10Q1" hidden="1">"NET_INC_10Q1"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"REVENUE_10K"</definedName>
    <definedName name="IQ_REVENUE_10Q" hidden="1">"REVENUE_10Q"</definedName>
    <definedName name="IQ_REVENUE_10Q1" hidden="1">"REVENUE_10Q1"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ColHidden" hidden="1">FALSE</definedName>
    <definedName name="IsLTMColHidden" hidden="1">FALSE</definedName>
    <definedName name="K2_WBEVMODE" hidden="1">-1</definedName>
    <definedName name="limcount" hidden="1">1</definedName>
    <definedName name="M_PlaceofPath" hidden="1">"F:\CMOTZ\excel\ati\ATI_VDF.XLS"</definedName>
    <definedName name="Max_TAL_Period">Data!$H$10:$O$10</definedName>
    <definedName name="Million">Assumptions!$F$35</definedName>
    <definedName name="Model_Name">Cover!$B$2</definedName>
    <definedName name="ModelName" hidden="1">[2]Input_A!$D$17</definedName>
    <definedName name="Other_Revenue">Data!$J$432:$O$432</definedName>
    <definedName name="Pal_Workbook_GUID" hidden="1">"FQR77CMK7EH6QQBPIV24IDD9"</definedName>
    <definedName name="Pal_Workbook_GUID_1" hidden="1">"UCE9NHZ3N6R6SKQCFGDBFQC4"</definedName>
    <definedName name="Port_Lease_First_Year">Assumptions!$F$26</definedName>
    <definedName name="Port_Lease_Term">Assumptions!$F$27</definedName>
    <definedName name="PUB_UserID" hidden="1">"MAYERX"</definedName>
    <definedName name="Regulatory_Period_First_Year">Assumptions!$F$22</definedName>
    <definedName name="Regulatory_Period_Last_Year">Assumptions!$F$23</definedName>
    <definedName name="Revenue">'Forecast Revenue'!$J$40:$M$40</definedName>
    <definedName name="Review_Period_First_Year">Assumptions!$F$19</definedName>
    <definedName name="Review_Period_Last_Year">Assumptions!$F$20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Iterations_1" hidden="1">500</definedName>
    <definedName name="RiskNumSimulations" hidden="1">7</definedName>
    <definedName name="RiskNumSimulations_1"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amplingType_1" hidden="1">2</definedName>
    <definedName name="RiskStandardRecalc" hidden="1">1</definedName>
    <definedName name="RiskStandardRecalc_1" hidden="1">2</definedName>
    <definedName name="RiskUpdateDisplay" hidden="1">FALSE</definedName>
    <definedName name="RiskUseDifferentSeedForEachSim" hidden="1">FALSE</definedName>
    <definedName name="RiskUseFixedSeed" hidden="1">TRUE</definedName>
    <definedName name="RiskUseFixedSeed_1" hidden="1">FALSE</definedName>
    <definedName name="RiskUseMultipleCPUs" hidden="1">TRUE</definedName>
    <definedName name="Rounding">Data!$I$221:$I$278</definedName>
    <definedName name="rter"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SABEXrevision2" hidden="1">231</definedName>
    <definedName name="SAPBEXhrIndnt" hidden="1">1</definedName>
    <definedName name="SAPBEXrevision" hidden="1">1</definedName>
    <definedName name="SAPBEXsysID" hidden="1">"P66"</definedName>
    <definedName name="SAPBEXwbID" hidden="1">"3RCWGI2UXL6U3W2QXXPNPHWQ1"</definedName>
    <definedName name="SAPEXrevision3" hidden="1">231</definedName>
    <definedName name="sapexrevision4" hidden="1">4</definedName>
    <definedName name="sapexwbid4" hidden="1">"3N5E41CVNKXCIZ2S8I4UWT2K0"</definedName>
    <definedName name="SDet_TagList" hidden="1">""</definedName>
    <definedName name="sencount" hidden="1">1</definedName>
    <definedName name="Sheet_Names">Contents!$E$8:$E$22</definedName>
    <definedName name="Sht" hidden="1">[2]Input_A!$D$93</definedName>
    <definedName name="ShtRef" hidden="1">[2]Input_A!$D$96</definedName>
    <definedName name="solver_adj" localSheetId="3" hidden="1">Assumptions!#REF!</definedName>
    <definedName name="solver_adj" localSheetId="5" hidden="1">'Capital Base'!#REF!</definedName>
    <definedName name="solver_adj" localSheetId="8" hidden="1">Compliance!#REF!</definedName>
    <definedName name="solver_adj" localSheetId="4" hidden="1">Data!#REF!</definedName>
    <definedName name="solver_adj" localSheetId="7" hidden="1">'Forecast Revenue'!#REF!</definedName>
    <definedName name="solver_adj" localSheetId="9" hidden="1">Graphs!#REF!</definedName>
    <definedName name="solver_adj" localSheetId="6" hidden="1">'Required Revenue'!#REF!</definedName>
    <definedName name="solver_adj" localSheetId="10" hidden="1">'Tariff Schedule'!#REF!</definedName>
    <definedName name="solver_cvg" localSheetId="3" hidden="1">0.000001</definedName>
    <definedName name="solver_cvg" localSheetId="5" hidden="1">0.000001</definedName>
    <definedName name="solver_cvg" localSheetId="8" hidden="1">0.000001</definedName>
    <definedName name="solver_cvg" localSheetId="4" hidden="1">0.000001</definedName>
    <definedName name="solver_cvg" localSheetId="7" hidden="1">0.000001</definedName>
    <definedName name="solver_cvg" localSheetId="9" hidden="1">0.000001</definedName>
    <definedName name="solver_cvg" localSheetId="6" hidden="1">0.000001</definedName>
    <definedName name="solver_cvg" localSheetId="10" hidden="1">0.000001</definedName>
    <definedName name="solver_drv" localSheetId="3" hidden="1">2</definedName>
    <definedName name="solver_drv" localSheetId="5" hidden="1">2</definedName>
    <definedName name="solver_drv" localSheetId="8" hidden="1">2</definedName>
    <definedName name="solver_drv" localSheetId="4" hidden="1">2</definedName>
    <definedName name="solver_drv" localSheetId="7" hidden="1">2</definedName>
    <definedName name="solver_drv" localSheetId="9" hidden="1">2</definedName>
    <definedName name="solver_drv" localSheetId="6" hidden="1">2</definedName>
    <definedName name="solver_drv" localSheetId="10" hidden="1">2</definedName>
    <definedName name="solver_drv" hidden="1">1</definedName>
    <definedName name="solver_eng" localSheetId="3" hidden="1">1</definedName>
    <definedName name="solver_eng" localSheetId="5" hidden="1">1</definedName>
    <definedName name="solver_eng" localSheetId="8" hidden="1">1</definedName>
    <definedName name="solver_eng" localSheetId="4" hidden="1">1</definedName>
    <definedName name="solver_eng" localSheetId="7" hidden="1">1</definedName>
    <definedName name="solver_eng" localSheetId="9" hidden="1">1</definedName>
    <definedName name="solver_eng" localSheetId="6" hidden="1">1</definedName>
    <definedName name="solver_eng" localSheetId="10" hidden="1">1</definedName>
    <definedName name="solver_est" localSheetId="3" hidden="1">1</definedName>
    <definedName name="solver_est" localSheetId="5" hidden="1">1</definedName>
    <definedName name="solver_est" localSheetId="8" hidden="1">1</definedName>
    <definedName name="solver_est" localSheetId="4" hidden="1">1</definedName>
    <definedName name="solver_est" localSheetId="7" hidden="1">1</definedName>
    <definedName name="solver_est" localSheetId="9" hidden="1">1</definedName>
    <definedName name="solver_est" localSheetId="6" hidden="1">1</definedName>
    <definedName name="solver_est" localSheetId="10" hidden="1">1</definedName>
    <definedName name="solver_est" hidden="1">1</definedName>
    <definedName name="solver_itr" localSheetId="3" hidden="1">35</definedName>
    <definedName name="solver_itr" localSheetId="5" hidden="1">35</definedName>
    <definedName name="solver_itr" localSheetId="8" hidden="1">35</definedName>
    <definedName name="solver_itr" localSheetId="4" hidden="1">35</definedName>
    <definedName name="solver_itr" localSheetId="7" hidden="1">35</definedName>
    <definedName name="solver_itr" localSheetId="9" hidden="1">35</definedName>
    <definedName name="solver_itr" localSheetId="6" hidden="1">35</definedName>
    <definedName name="solver_itr" localSheetId="10" hidden="1">35</definedName>
    <definedName name="solver_itr" hidden="1">100</definedName>
    <definedName name="solver_lhs1" localSheetId="3" hidden="1">Assumptions!#REF!</definedName>
    <definedName name="solver_lhs1" localSheetId="5" hidden="1">'Capital Base'!#REF!</definedName>
    <definedName name="solver_lhs1" localSheetId="8" hidden="1">Compliance!#REF!</definedName>
    <definedName name="solver_lhs1" localSheetId="4" hidden="1">Data!#REF!</definedName>
    <definedName name="solver_lhs1" localSheetId="7" hidden="1">'Forecast Revenue'!#REF!</definedName>
    <definedName name="solver_lhs1" localSheetId="9" hidden="1">Graphs!#REF!</definedName>
    <definedName name="solver_lhs1" localSheetId="6" hidden="1">'Required Revenue'!#REF!</definedName>
    <definedName name="solver_lhs1" localSheetId="10" hidden="1">'Tariff Schedule'!#REF!</definedName>
    <definedName name="solver_lhs2" localSheetId="3" hidden="1">Assumptions!#REF!</definedName>
    <definedName name="solver_lhs2" localSheetId="5" hidden="1">'Capital Base'!#REF!</definedName>
    <definedName name="solver_lhs2" localSheetId="8" hidden="1">Compliance!#REF!</definedName>
    <definedName name="solver_lhs2" localSheetId="4" hidden="1">Data!#REF!</definedName>
    <definedName name="solver_lhs2" localSheetId="7" hidden="1">'Forecast Revenue'!#REF!</definedName>
    <definedName name="solver_lhs2" localSheetId="9" hidden="1">Graphs!#REF!</definedName>
    <definedName name="solver_lhs2" localSheetId="6" hidden="1">'Required Revenue'!#REF!</definedName>
    <definedName name="solver_lhs2" localSheetId="10" hidden="1">'Tariff Schedule'!#REF!</definedName>
    <definedName name="solver_lhs3" localSheetId="3" hidden="1">Assumptions!#REF!</definedName>
    <definedName name="solver_lhs3" localSheetId="5" hidden="1">'Capital Base'!#REF!</definedName>
    <definedName name="solver_lhs3" localSheetId="8" hidden="1">Compliance!#REF!</definedName>
    <definedName name="solver_lhs3" localSheetId="4" hidden="1">Data!#REF!</definedName>
    <definedName name="solver_lhs3" localSheetId="7" hidden="1">'Forecast Revenue'!#REF!</definedName>
    <definedName name="solver_lhs3" localSheetId="9" hidden="1">Graphs!#REF!</definedName>
    <definedName name="solver_lhs3" localSheetId="6" hidden="1">'Required Revenue'!#REF!</definedName>
    <definedName name="solver_lhs3" localSheetId="10" hidden="1">'Tariff Schedule'!#REF!</definedName>
    <definedName name="solver_lhs4" localSheetId="3" hidden="1">Assumptions!#REF!</definedName>
    <definedName name="solver_lhs4" localSheetId="5" hidden="1">'Capital Base'!#REF!</definedName>
    <definedName name="solver_lhs4" localSheetId="8" hidden="1">Compliance!#REF!</definedName>
    <definedName name="solver_lhs4" localSheetId="4" hidden="1">Data!#REF!</definedName>
    <definedName name="solver_lhs4" localSheetId="7" hidden="1">'Forecast Revenue'!#REF!</definedName>
    <definedName name="solver_lhs4" localSheetId="9" hidden="1">Graphs!#REF!</definedName>
    <definedName name="solver_lhs4" localSheetId="6" hidden="1">'Required Revenue'!#REF!</definedName>
    <definedName name="solver_lhs4" localSheetId="10" hidden="1">'Tariff Schedule'!#REF!</definedName>
    <definedName name="solver_lhs5" localSheetId="3" hidden="1">Assumptions!#REF!</definedName>
    <definedName name="solver_lhs5" localSheetId="5" hidden="1">'Capital Base'!#REF!</definedName>
    <definedName name="solver_lhs5" localSheetId="8" hidden="1">Compliance!#REF!</definedName>
    <definedName name="solver_lhs5" localSheetId="4" hidden="1">Data!#REF!</definedName>
    <definedName name="solver_lhs5" localSheetId="7" hidden="1">'Forecast Revenue'!#REF!</definedName>
    <definedName name="solver_lhs5" localSheetId="9" hidden="1">Graphs!#REF!</definedName>
    <definedName name="solver_lhs5" localSheetId="6" hidden="1">'Required Revenue'!#REF!</definedName>
    <definedName name="solver_lhs5" localSheetId="10" hidden="1">'Tariff Schedule'!#REF!</definedName>
    <definedName name="solver_lin" hidden="1">0</definedName>
    <definedName name="solver_mip" localSheetId="3" hidden="1">30</definedName>
    <definedName name="solver_mip" localSheetId="5" hidden="1">30</definedName>
    <definedName name="solver_mip" localSheetId="8" hidden="1">30</definedName>
    <definedName name="solver_mip" localSheetId="4" hidden="1">30</definedName>
    <definedName name="solver_mip" localSheetId="7" hidden="1">30</definedName>
    <definedName name="solver_mip" localSheetId="9" hidden="1">30</definedName>
    <definedName name="solver_mip" localSheetId="6" hidden="1">30</definedName>
    <definedName name="solver_mip" localSheetId="10" hidden="1">30</definedName>
    <definedName name="solver_mni" localSheetId="3" hidden="1">30</definedName>
    <definedName name="solver_mni" localSheetId="5" hidden="1">30</definedName>
    <definedName name="solver_mni" localSheetId="8" hidden="1">30</definedName>
    <definedName name="solver_mni" localSheetId="4" hidden="1">30</definedName>
    <definedName name="solver_mni" localSheetId="7" hidden="1">30</definedName>
    <definedName name="solver_mni" localSheetId="9" hidden="1">30</definedName>
    <definedName name="solver_mni" localSheetId="6" hidden="1">30</definedName>
    <definedName name="solver_mni" localSheetId="10" hidden="1">30</definedName>
    <definedName name="solver_mrt" localSheetId="3" hidden="1">0.075</definedName>
    <definedName name="solver_mrt" localSheetId="5" hidden="1">0.075</definedName>
    <definedName name="solver_mrt" localSheetId="8" hidden="1">0.075</definedName>
    <definedName name="solver_mrt" localSheetId="4" hidden="1">0.075</definedName>
    <definedName name="solver_mrt" localSheetId="7" hidden="1">0.075</definedName>
    <definedName name="solver_mrt" localSheetId="9" hidden="1">0.075</definedName>
    <definedName name="solver_mrt" localSheetId="6" hidden="1">0.075</definedName>
    <definedName name="solver_mrt" localSheetId="10" hidden="1">0.075</definedName>
    <definedName name="solver_msl" localSheetId="3" hidden="1">2</definedName>
    <definedName name="solver_msl" localSheetId="5" hidden="1">2</definedName>
    <definedName name="solver_msl" localSheetId="8" hidden="1">2</definedName>
    <definedName name="solver_msl" localSheetId="4" hidden="1">2</definedName>
    <definedName name="solver_msl" localSheetId="7" hidden="1">2</definedName>
    <definedName name="solver_msl" localSheetId="9" hidden="1">2</definedName>
    <definedName name="solver_msl" localSheetId="6" hidden="1">2</definedName>
    <definedName name="solver_msl" localSheetId="10" hidden="1">2</definedName>
    <definedName name="solver_neg" localSheetId="3" hidden="1">1</definedName>
    <definedName name="solver_neg" localSheetId="5" hidden="1">1</definedName>
    <definedName name="solver_neg" localSheetId="8" hidden="1">1</definedName>
    <definedName name="solver_neg" localSheetId="4" hidden="1">1</definedName>
    <definedName name="solver_neg" localSheetId="7" hidden="1">1</definedName>
    <definedName name="solver_neg" localSheetId="9" hidden="1">1</definedName>
    <definedName name="solver_neg" localSheetId="6" hidden="1">1</definedName>
    <definedName name="solver_neg" localSheetId="10" hidden="1">1</definedName>
    <definedName name="solver_nod" localSheetId="3" hidden="1">15</definedName>
    <definedName name="solver_nod" localSheetId="5" hidden="1">15</definedName>
    <definedName name="solver_nod" localSheetId="8" hidden="1">15</definedName>
    <definedName name="solver_nod" localSheetId="4" hidden="1">15</definedName>
    <definedName name="solver_nod" localSheetId="7" hidden="1">15</definedName>
    <definedName name="solver_nod" localSheetId="9" hidden="1">15</definedName>
    <definedName name="solver_nod" localSheetId="6" hidden="1">15</definedName>
    <definedName name="solver_nod" localSheetId="10" hidden="1">15</definedName>
    <definedName name="solver_num" localSheetId="3" hidden="1">5</definedName>
    <definedName name="solver_num" localSheetId="5" hidden="1">5</definedName>
    <definedName name="solver_num" localSheetId="8" hidden="1">5</definedName>
    <definedName name="solver_num" localSheetId="4" hidden="1">5</definedName>
    <definedName name="solver_num" localSheetId="7" hidden="1">5</definedName>
    <definedName name="solver_num" localSheetId="9" hidden="1">5</definedName>
    <definedName name="solver_num" localSheetId="6" hidden="1">5</definedName>
    <definedName name="solver_num" localSheetId="10" hidden="1">5</definedName>
    <definedName name="solver_num" hidden="1">6</definedName>
    <definedName name="solver_nwt" localSheetId="3" hidden="1">1</definedName>
    <definedName name="solver_nwt" localSheetId="5" hidden="1">1</definedName>
    <definedName name="solver_nwt" localSheetId="8" hidden="1">1</definedName>
    <definedName name="solver_nwt" localSheetId="4" hidden="1">1</definedName>
    <definedName name="solver_nwt" localSheetId="7" hidden="1">1</definedName>
    <definedName name="solver_nwt" localSheetId="9" hidden="1">1</definedName>
    <definedName name="solver_nwt" localSheetId="6" hidden="1">1</definedName>
    <definedName name="solver_nwt" localSheetId="10" hidden="1">1</definedName>
    <definedName name="solver_nwt" hidden="1">1</definedName>
    <definedName name="solver_opt" localSheetId="3" hidden="1">Assumptions!#REF!</definedName>
    <definedName name="solver_opt" localSheetId="5" hidden="1">'Capital Base'!#REF!</definedName>
    <definedName name="solver_opt" localSheetId="8" hidden="1">Compliance!#REF!</definedName>
    <definedName name="solver_opt" localSheetId="4" hidden="1">Data!#REF!</definedName>
    <definedName name="solver_opt" localSheetId="7" hidden="1">'Forecast Revenue'!#REF!</definedName>
    <definedName name="solver_opt" localSheetId="9" hidden="1">Graphs!#REF!</definedName>
    <definedName name="solver_opt" localSheetId="6" hidden="1">'Required Revenue'!#REF!</definedName>
    <definedName name="solver_opt" localSheetId="10" hidden="1">'Tariff Schedule'!#REF!</definedName>
    <definedName name="solver_pre" localSheetId="3" hidden="1">0.000001</definedName>
    <definedName name="solver_pre" localSheetId="5" hidden="1">0.000001</definedName>
    <definedName name="solver_pre" localSheetId="8" hidden="1">0.000001</definedName>
    <definedName name="solver_pre" localSheetId="4" hidden="1">0.000001</definedName>
    <definedName name="solver_pre" localSheetId="7" hidden="1">0.000001</definedName>
    <definedName name="solver_pre" localSheetId="9" hidden="1">0.000001</definedName>
    <definedName name="solver_pre" localSheetId="6" hidden="1">0.000001</definedName>
    <definedName name="solver_pre" localSheetId="10" hidden="1">0.000001</definedName>
    <definedName name="solver_pre" hidden="1">0.000001</definedName>
    <definedName name="solver_rbv" localSheetId="3" hidden="1">2</definedName>
    <definedName name="solver_rbv" localSheetId="5" hidden="1">2</definedName>
    <definedName name="solver_rbv" localSheetId="8" hidden="1">2</definedName>
    <definedName name="solver_rbv" localSheetId="4" hidden="1">2</definedName>
    <definedName name="solver_rbv" localSheetId="7" hidden="1">2</definedName>
    <definedName name="solver_rbv" localSheetId="9" hidden="1">2</definedName>
    <definedName name="solver_rbv" localSheetId="6" hidden="1">2</definedName>
    <definedName name="solver_rbv" localSheetId="10" hidden="1">2</definedName>
    <definedName name="solver_rel1" localSheetId="3" hidden="1">2</definedName>
    <definedName name="solver_rel1" localSheetId="5" hidden="1">2</definedName>
    <definedName name="solver_rel1" localSheetId="8" hidden="1">2</definedName>
    <definedName name="solver_rel1" localSheetId="4" hidden="1">2</definedName>
    <definedName name="solver_rel1" localSheetId="7" hidden="1">2</definedName>
    <definedName name="solver_rel1" localSheetId="9" hidden="1">2</definedName>
    <definedName name="solver_rel1" localSheetId="6" hidden="1">2</definedName>
    <definedName name="solver_rel1" localSheetId="10" hidden="1">2</definedName>
    <definedName name="solver_rel1" hidden="1">1</definedName>
    <definedName name="solver_rel2" localSheetId="3" hidden="1">1</definedName>
    <definedName name="solver_rel2" localSheetId="5" hidden="1">1</definedName>
    <definedName name="solver_rel2" localSheetId="8" hidden="1">1</definedName>
    <definedName name="solver_rel2" localSheetId="4" hidden="1">1</definedName>
    <definedName name="solver_rel2" localSheetId="7" hidden="1">1</definedName>
    <definedName name="solver_rel2" localSheetId="9" hidden="1">1</definedName>
    <definedName name="solver_rel2" localSheetId="6" hidden="1">1</definedName>
    <definedName name="solver_rel2" localSheetId="10" hidden="1">1</definedName>
    <definedName name="solver_rel2" hidden="1">1</definedName>
    <definedName name="solver_rel3" localSheetId="3" hidden="1">1</definedName>
    <definedName name="solver_rel3" localSheetId="5" hidden="1">1</definedName>
    <definedName name="solver_rel3" localSheetId="8" hidden="1">1</definedName>
    <definedName name="solver_rel3" localSheetId="4" hidden="1">1</definedName>
    <definedName name="solver_rel3" localSheetId="7" hidden="1">1</definedName>
    <definedName name="solver_rel3" localSheetId="9" hidden="1">1</definedName>
    <definedName name="solver_rel3" localSheetId="6" hidden="1">1</definedName>
    <definedName name="solver_rel3" localSheetId="10" hidden="1">1</definedName>
    <definedName name="solver_rel3" hidden="1">1</definedName>
    <definedName name="solver_rel4" localSheetId="3" hidden="1">1</definedName>
    <definedName name="solver_rel4" localSheetId="5" hidden="1">1</definedName>
    <definedName name="solver_rel4" localSheetId="8" hidden="1">1</definedName>
    <definedName name="solver_rel4" localSheetId="4" hidden="1">1</definedName>
    <definedName name="solver_rel4" localSheetId="7" hidden="1">1</definedName>
    <definedName name="solver_rel4" localSheetId="9" hidden="1">1</definedName>
    <definedName name="solver_rel4" localSheetId="6" hidden="1">1</definedName>
    <definedName name="solver_rel4" localSheetId="10" hidden="1">1</definedName>
    <definedName name="solver_rel4" hidden="1">4</definedName>
    <definedName name="solver_rel5" localSheetId="3" hidden="1">3</definedName>
    <definedName name="solver_rel5" localSheetId="5" hidden="1">3</definedName>
    <definedName name="solver_rel5" localSheetId="8" hidden="1">3</definedName>
    <definedName name="solver_rel5" localSheetId="4" hidden="1">3</definedName>
    <definedName name="solver_rel5" localSheetId="7" hidden="1">3</definedName>
    <definedName name="solver_rel5" localSheetId="9" hidden="1">3</definedName>
    <definedName name="solver_rel5" localSheetId="6" hidden="1">3</definedName>
    <definedName name="solver_rel5" localSheetId="10" hidden="1">3</definedName>
    <definedName name="solver_rel5" hidden="1">4</definedName>
    <definedName name="solver_rel6" hidden="1">4</definedName>
    <definedName name="solver_rhs1" localSheetId="3" hidden="1">0</definedName>
    <definedName name="solver_rhs1" localSheetId="5" hidden="1">0</definedName>
    <definedName name="solver_rhs1" localSheetId="8" hidden="1">0</definedName>
    <definedName name="solver_rhs1" localSheetId="4" hidden="1">0</definedName>
    <definedName name="solver_rhs1" localSheetId="7" hidden="1">0</definedName>
    <definedName name="solver_rhs1" localSheetId="9" hidden="1">0</definedName>
    <definedName name="solver_rhs1" localSheetId="6" hidden="1">0</definedName>
    <definedName name="solver_rhs1" localSheetId="10" hidden="1">0</definedName>
    <definedName name="solver_rhs1" hidden="1">15</definedName>
    <definedName name="solver_rhs2" localSheetId="3" hidden="1">max_g_p_rate</definedName>
    <definedName name="solver_rhs2" localSheetId="5" hidden="1">max_g_p_rate</definedName>
    <definedName name="solver_rhs2" localSheetId="8" hidden="1">max_g_p_rate</definedName>
    <definedName name="solver_rhs2" localSheetId="4" hidden="1">max_g_p_rate</definedName>
    <definedName name="solver_rhs2" localSheetId="7" hidden="1">max_g_p_rate</definedName>
    <definedName name="solver_rhs2" localSheetId="9" hidden="1">max_g_p_rate</definedName>
    <definedName name="solver_rhs2" localSheetId="6" hidden="1">max_g_p_rate</definedName>
    <definedName name="solver_rhs2" localSheetId="10" hidden="1">max_g_p_rate</definedName>
    <definedName name="solver_rhs2" hidden="1">15</definedName>
    <definedName name="solver_rhs3" localSheetId="3" hidden="1">max_var</definedName>
    <definedName name="solver_rhs3" localSheetId="5" hidden="1">max_var</definedName>
    <definedName name="solver_rhs3" localSheetId="8" hidden="1">max_var</definedName>
    <definedName name="solver_rhs3" localSheetId="4" hidden="1">max_var</definedName>
    <definedName name="solver_rhs3" localSheetId="7" hidden="1">max_var</definedName>
    <definedName name="solver_rhs3" localSheetId="9" hidden="1">max_var</definedName>
    <definedName name="solver_rhs3" localSheetId="6" hidden="1">max_var</definedName>
    <definedName name="solver_rhs3" localSheetId="10" hidden="1">max_var</definedName>
    <definedName name="solver_rhs3" hidden="1">15</definedName>
    <definedName name="solver_rhs4" localSheetId="3" hidden="1">max_g</definedName>
    <definedName name="solver_rhs4" localSheetId="5" hidden="1">max_g</definedName>
    <definedName name="solver_rhs4" localSheetId="8" hidden="1">max_g</definedName>
    <definedName name="solver_rhs4" localSheetId="4" hidden="1">max_g</definedName>
    <definedName name="solver_rhs4" localSheetId="7" hidden="1">max_g</definedName>
    <definedName name="solver_rhs4" localSheetId="9" hidden="1">max_g</definedName>
    <definedName name="solver_rhs4" localSheetId="6" hidden="1">max_g</definedName>
    <definedName name="solver_rhs4" localSheetId="10" hidden="1">max_g</definedName>
    <definedName name="solver_rhs5" localSheetId="3" hidden="1">min_g</definedName>
    <definedName name="solver_rhs5" localSheetId="5" hidden="1">min_g</definedName>
    <definedName name="solver_rhs5" localSheetId="8" hidden="1">min_g</definedName>
    <definedName name="solver_rhs5" localSheetId="4" hidden="1">min_g</definedName>
    <definedName name="solver_rhs5" localSheetId="7" hidden="1">min_g</definedName>
    <definedName name="solver_rhs5" localSheetId="9" hidden="1">min_g</definedName>
    <definedName name="solver_rhs5" localSheetId="6" hidden="1">min_g</definedName>
    <definedName name="solver_rhs5" localSheetId="10" hidden="1">min_g</definedName>
    <definedName name="solver_rlx" localSheetId="3" hidden="1">2</definedName>
    <definedName name="solver_rlx" localSheetId="5" hidden="1">2</definedName>
    <definedName name="solver_rlx" localSheetId="8" hidden="1">2</definedName>
    <definedName name="solver_rlx" localSheetId="4" hidden="1">2</definedName>
    <definedName name="solver_rlx" localSheetId="7" hidden="1">2</definedName>
    <definedName name="solver_rlx" localSheetId="9" hidden="1">2</definedName>
    <definedName name="solver_rlx" localSheetId="6" hidden="1">2</definedName>
    <definedName name="solver_rlx" localSheetId="10" hidden="1">2</definedName>
    <definedName name="solver_rsd" localSheetId="3" hidden="1">0</definedName>
    <definedName name="solver_rsd" localSheetId="5" hidden="1">0</definedName>
    <definedName name="solver_rsd" localSheetId="8" hidden="1">0</definedName>
    <definedName name="solver_rsd" localSheetId="4" hidden="1">0</definedName>
    <definedName name="solver_rsd" localSheetId="7" hidden="1">0</definedName>
    <definedName name="solver_rsd" localSheetId="9" hidden="1">0</definedName>
    <definedName name="solver_rsd" localSheetId="6" hidden="1">0</definedName>
    <definedName name="solver_rsd" localSheetId="10" hidden="1">0</definedName>
    <definedName name="solver_scl" localSheetId="3" hidden="1">1</definedName>
    <definedName name="solver_scl" localSheetId="5" hidden="1">1</definedName>
    <definedName name="solver_scl" localSheetId="8" hidden="1">1</definedName>
    <definedName name="solver_scl" localSheetId="4" hidden="1">1</definedName>
    <definedName name="solver_scl" localSheetId="7" hidden="1">1</definedName>
    <definedName name="solver_scl" localSheetId="9" hidden="1">1</definedName>
    <definedName name="solver_scl" localSheetId="6" hidden="1">1</definedName>
    <definedName name="solver_scl" localSheetId="10" hidden="1">1</definedName>
    <definedName name="solver_scl" hidden="1">0</definedName>
    <definedName name="solver_sho" localSheetId="3" hidden="1">2</definedName>
    <definedName name="solver_sho" localSheetId="5" hidden="1">2</definedName>
    <definedName name="solver_sho" localSheetId="8" hidden="1">2</definedName>
    <definedName name="solver_sho" localSheetId="4" hidden="1">2</definedName>
    <definedName name="solver_sho" localSheetId="7" hidden="1">2</definedName>
    <definedName name="solver_sho" localSheetId="9" hidden="1">2</definedName>
    <definedName name="solver_sho" localSheetId="6" hidden="1">2</definedName>
    <definedName name="solver_sho" localSheetId="10" hidden="1">2</definedName>
    <definedName name="solver_sho" hidden="1">0</definedName>
    <definedName name="solver_ssz" localSheetId="3" hidden="1">100</definedName>
    <definedName name="solver_ssz" localSheetId="5" hidden="1">100</definedName>
    <definedName name="solver_ssz" localSheetId="8" hidden="1">100</definedName>
    <definedName name="solver_ssz" localSheetId="4" hidden="1">100</definedName>
    <definedName name="solver_ssz" localSheetId="7" hidden="1">100</definedName>
    <definedName name="solver_ssz" localSheetId="9" hidden="1">100</definedName>
    <definedName name="solver_ssz" localSheetId="6" hidden="1">100</definedName>
    <definedName name="solver_ssz" localSheetId="10" hidden="1">100</definedName>
    <definedName name="solver_tim" localSheetId="3" hidden="1">24000</definedName>
    <definedName name="solver_tim" localSheetId="5" hidden="1">24000</definedName>
    <definedName name="solver_tim" localSheetId="8" hidden="1">24000</definedName>
    <definedName name="solver_tim" localSheetId="4" hidden="1">24000</definedName>
    <definedName name="solver_tim" localSheetId="7" hidden="1">24000</definedName>
    <definedName name="solver_tim" localSheetId="9" hidden="1">24000</definedName>
    <definedName name="solver_tim" localSheetId="6" hidden="1">24000</definedName>
    <definedName name="solver_tim" localSheetId="10" hidden="1">24000</definedName>
    <definedName name="solver_tim" hidden="1">200</definedName>
    <definedName name="solver_tmp" hidden="1">15</definedName>
    <definedName name="solver_tol" localSheetId="3" hidden="1">0.01</definedName>
    <definedName name="solver_tol" localSheetId="5" hidden="1">0.01</definedName>
    <definedName name="solver_tol" localSheetId="8" hidden="1">0.01</definedName>
    <definedName name="solver_tol" localSheetId="4" hidden="1">0.01</definedName>
    <definedName name="solver_tol" localSheetId="7" hidden="1">0.01</definedName>
    <definedName name="solver_tol" localSheetId="9" hidden="1">0.01</definedName>
    <definedName name="solver_tol" localSheetId="6" hidden="1">0.01</definedName>
    <definedName name="solver_tol" localSheetId="10" hidden="1">0.01</definedName>
    <definedName name="solver_tol" hidden="1">0.05</definedName>
    <definedName name="solver_typ" localSheetId="3" hidden="1">1</definedName>
    <definedName name="solver_typ" localSheetId="5" hidden="1">1</definedName>
    <definedName name="solver_typ" localSheetId="8" hidden="1">1</definedName>
    <definedName name="solver_typ" localSheetId="4" hidden="1">1</definedName>
    <definedName name="solver_typ" localSheetId="7" hidden="1">1</definedName>
    <definedName name="solver_typ" localSheetId="9" hidden="1">1</definedName>
    <definedName name="solver_typ" localSheetId="6" hidden="1">1</definedName>
    <definedName name="solver_typ" localSheetId="10" hidden="1">1</definedName>
    <definedName name="solver_typ" hidden="1">3</definedName>
    <definedName name="solver_val" localSheetId="3" hidden="1">0</definedName>
    <definedName name="solver_val" localSheetId="5" hidden="1">0</definedName>
    <definedName name="solver_val" localSheetId="8" hidden="1">0</definedName>
    <definedName name="solver_val" localSheetId="4" hidden="1">0</definedName>
    <definedName name="solver_val" localSheetId="7" hidden="1">0</definedName>
    <definedName name="solver_val" localSheetId="9" hidden="1">0</definedName>
    <definedName name="solver_val" localSheetId="6" hidden="1">0</definedName>
    <definedName name="solver_val" localSheetId="10" hidden="1">0</definedName>
    <definedName name="solver_val" hidden="1">90</definedName>
    <definedName name="solver_ver" localSheetId="3" hidden="1">3</definedName>
    <definedName name="solver_ver" localSheetId="5" hidden="1">3</definedName>
    <definedName name="solver_ver" localSheetId="8" hidden="1">3</definedName>
    <definedName name="solver_ver" localSheetId="4" hidden="1">3</definedName>
    <definedName name="solver_ver" localSheetId="7" hidden="1">3</definedName>
    <definedName name="solver_ver" localSheetId="9" hidden="1">3</definedName>
    <definedName name="solver_ver" localSheetId="6" hidden="1">3</definedName>
    <definedName name="solver_ver" localSheetId="10" hidden="1">3</definedName>
    <definedName name="Subsection">Assumptions!$F$36</definedName>
    <definedName name="Sxn" hidden="1">[2]Input_A!$D$94</definedName>
    <definedName name="TAL_Period_First_Year">Assumptions!$F$30</definedName>
    <definedName name="TAL_Period_Last_Year">Assumptions!$F$31</definedName>
    <definedName name="Tariff_Index">Data!$F$220:$F$278</definedName>
    <definedName name="Tariff_List">Data!$C$220:$C$278</definedName>
    <definedName name="Tariffs">Data!$J$296:$O$354</definedName>
    <definedName name="TCS_Year">Assumptions!$F$17</definedName>
    <definedName name="WATI_Ex_EPD">'Forecast Revenue'!$J$50:$M$50</definedName>
    <definedName name="WATI_Inc_EPD">'Forecast Revenue'!$J$49:$M$49</definedName>
    <definedName name="xa"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s"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v"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x" localSheetId="3" hidden="1">{28}</definedName>
    <definedName name="xx" localSheetId="8" hidden="1">{28}</definedName>
    <definedName name="xx" localSheetId="9" hidden="1">{28}</definedName>
    <definedName name="xx" localSheetId="10" hidden="1">{28}</definedName>
    <definedName name="xx" hidden="1">{28}</definedName>
    <definedName name="xy"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z"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Years">Data!$H$10:$O$10</definedName>
    <definedName name="Years_Port_Lease">Data!$J$10:$O$10</definedName>
    <definedName name="yty"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s>
  <calcPr calcId="145621"/>
</workbook>
</file>

<file path=xl/calcChain.xml><?xml version="1.0" encoding="utf-8"?>
<calcChain xmlns="http://schemas.openxmlformats.org/spreadsheetml/2006/main">
  <c r="D39" i="29" l="1"/>
  <c r="D41" i="29" s="1"/>
  <c r="D42" i="29" s="1"/>
  <c r="D38" i="29"/>
  <c r="D34" i="29"/>
  <c r="D35" i="29" s="1"/>
  <c r="D37" i="29"/>
  <c r="D36" i="29" l="1"/>
  <c r="D33" i="29"/>
  <c r="C9" i="8" l="1"/>
  <c r="C10" i="8" s="1"/>
  <c r="C11" i="8" s="1"/>
  <c r="K159" i="23" l="1"/>
  <c r="G20" i="22" l="1"/>
  <c r="G23" i="22"/>
  <c r="G31" i="22"/>
  <c r="G38" i="22" l="1"/>
  <c r="K292" i="23"/>
  <c r="L292" i="23" s="1"/>
  <c r="M292" i="23" s="1"/>
  <c r="M297" i="23" s="1"/>
  <c r="M309" i="23" l="1"/>
  <c r="M37" i="23" l="1"/>
  <c r="L37" i="23"/>
  <c r="K37" i="23"/>
  <c r="J37" i="23"/>
  <c r="C37" i="23" l="1"/>
  <c r="H10" i="23" l="1"/>
  <c r="I10" i="23" s="1"/>
  <c r="J10" i="23" s="1"/>
  <c r="K10" i="23" s="1"/>
  <c r="L10" i="23" s="1"/>
  <c r="M10" i="23" s="1"/>
  <c r="D69" i="29" l="1"/>
  <c r="D64" i="29"/>
  <c r="D59" i="29"/>
  <c r="D54" i="29"/>
  <c r="E10" i="29"/>
  <c r="A3" i="29"/>
  <c r="C2" i="29"/>
  <c r="A1" i="29"/>
  <c r="L432" i="23"/>
  <c r="L434" i="23" s="1"/>
  <c r="K432" i="23"/>
  <c r="K434" i="23" s="1"/>
  <c r="J432" i="23"/>
  <c r="J434" i="23" s="1"/>
  <c r="C428" i="23"/>
  <c r="C432" i="23" s="1"/>
  <c r="L422" i="23" a="1"/>
  <c r="L422" i="23" s="1"/>
  <c r="K422" i="23" a="1"/>
  <c r="K422" i="23" s="1"/>
  <c r="J422" i="23" a="1"/>
  <c r="J422" i="23" s="1"/>
  <c r="I422" i="23" a="1"/>
  <c r="I422" i="23" s="1"/>
  <c r="L356" i="23" a="1"/>
  <c r="L356" i="23" s="1"/>
  <c r="K356" i="23" a="1"/>
  <c r="K356" i="23" s="1"/>
  <c r="J356" i="23" a="1"/>
  <c r="J356" i="23" s="1"/>
  <c r="C258" i="23"/>
  <c r="C257" i="23"/>
  <c r="C256" i="23"/>
  <c r="C255" i="23"/>
  <c r="C254" i="23"/>
  <c r="C253" i="23"/>
  <c r="C252" i="23"/>
  <c r="C251" i="23"/>
  <c r="C250" i="23"/>
  <c r="C249" i="23"/>
  <c r="C248" i="23"/>
  <c r="C247" i="23"/>
  <c r="C246" i="23"/>
  <c r="C245" i="23"/>
  <c r="F222" i="23"/>
  <c r="C209" i="23"/>
  <c r="C188" i="23"/>
  <c r="C167" i="23" a="1"/>
  <c r="C183" i="23" s="1"/>
  <c r="L164" i="23"/>
  <c r="K164" i="23"/>
  <c r="J164" i="23"/>
  <c r="C164" i="23"/>
  <c r="M162" i="23"/>
  <c r="M161" i="23"/>
  <c r="M160" i="23"/>
  <c r="M159" i="23"/>
  <c r="M158" i="23"/>
  <c r="M157" i="23"/>
  <c r="M156" i="23"/>
  <c r="M155" i="23"/>
  <c r="M154" i="23"/>
  <c r="M153" i="23"/>
  <c r="M152" i="23"/>
  <c r="M151" i="23"/>
  <c r="M150" i="23"/>
  <c r="M149" i="23"/>
  <c r="M148" i="23"/>
  <c r="M147" i="23"/>
  <c r="M146" i="23"/>
  <c r="M145" i="23"/>
  <c r="M144" i="23"/>
  <c r="M143" i="23"/>
  <c r="C143" i="23" a="1"/>
  <c r="C162" i="23" s="1"/>
  <c r="L140" i="23"/>
  <c r="K140" i="23"/>
  <c r="J140" i="23"/>
  <c r="C140" i="23"/>
  <c r="M138" i="23"/>
  <c r="M137" i="23"/>
  <c r="M136" i="23"/>
  <c r="M135" i="23"/>
  <c r="M134" i="23"/>
  <c r="M133" i="23"/>
  <c r="M132" i="23"/>
  <c r="M131" i="23"/>
  <c r="M130" i="23"/>
  <c r="M129" i="23"/>
  <c r="M128" i="23"/>
  <c r="M127" i="23"/>
  <c r="M126" i="23"/>
  <c r="M125" i="23"/>
  <c r="M124" i="23"/>
  <c r="M123" i="23"/>
  <c r="M122" i="23"/>
  <c r="M121" i="23"/>
  <c r="M120" i="23"/>
  <c r="M119" i="23"/>
  <c r="C119" i="23" a="1"/>
  <c r="C131" i="23" s="1"/>
  <c r="C116" i="23"/>
  <c r="C95" i="23" a="1"/>
  <c r="C109" i="23" s="1"/>
  <c r="M85" i="23"/>
  <c r="M87" i="23" s="1"/>
  <c r="I85" i="23"/>
  <c r="I87" i="23" s="1"/>
  <c r="M38" i="23"/>
  <c r="M43" i="23" s="1"/>
  <c r="L38" i="23"/>
  <c r="L43" i="23" s="1"/>
  <c r="K38" i="23"/>
  <c r="K43" i="23" s="1"/>
  <c r="K197" i="23" s="1"/>
  <c r="M42" i="23"/>
  <c r="L42" i="23"/>
  <c r="K42" i="23"/>
  <c r="J42" i="23"/>
  <c r="M17" i="23"/>
  <c r="L17" i="23"/>
  <c r="K17" i="23"/>
  <c r="J17" i="23"/>
  <c r="I17" i="23"/>
  <c r="H17" i="23"/>
  <c r="M15" i="23"/>
  <c r="L15" i="23"/>
  <c r="K15" i="23"/>
  <c r="J15" i="23"/>
  <c r="I15" i="23"/>
  <c r="H15" i="23"/>
  <c r="J13" i="23"/>
  <c r="I13" i="23"/>
  <c r="H13" i="23"/>
  <c r="H12" i="23"/>
  <c r="I12" i="23" s="1"/>
  <c r="H11" i="23"/>
  <c r="C2" i="23"/>
  <c r="A1" i="23"/>
  <c r="F30" i="22"/>
  <c r="F20" i="22"/>
  <c r="C2" i="22"/>
  <c r="A1" i="22"/>
  <c r="C2" i="9"/>
  <c r="A1" i="9"/>
  <c r="C8" i="8"/>
  <c r="C12" i="8" s="1"/>
  <c r="C13" i="8" s="1"/>
  <c r="C14" i="8" s="1"/>
  <c r="C15" i="8" s="1"/>
  <c r="C16" i="8" s="1"/>
  <c r="C17" i="8" s="1"/>
  <c r="C18" i="8" s="1"/>
  <c r="C19" i="8" s="1"/>
  <c r="C20" i="8" s="1"/>
  <c r="C21" i="8" s="1"/>
  <c r="C22" i="8" s="1"/>
  <c r="C2" i="8"/>
  <c r="A1" i="8"/>
  <c r="C296" i="23" l="1" a="1"/>
  <c r="C302" i="23" s="1"/>
  <c r="C144" i="23"/>
  <c r="K16" i="23"/>
  <c r="H16" i="23"/>
  <c r="H9" i="23" s="1"/>
  <c r="I16" i="23"/>
  <c r="M16" i="23"/>
  <c r="L16" i="23"/>
  <c r="J14" i="23"/>
  <c r="J16" i="23"/>
  <c r="A87" i="23"/>
  <c r="C101" i="23"/>
  <c r="C155" i="23"/>
  <c r="M164" i="23"/>
  <c r="M140" i="23"/>
  <c r="C149" i="23"/>
  <c r="C160" i="23"/>
  <c r="F223" i="23"/>
  <c r="C362" i="23" a="1"/>
  <c r="C414" i="23" s="1"/>
  <c r="C173" i="23"/>
  <c r="C122" i="23"/>
  <c r="C145" i="23"/>
  <c r="C151" i="23"/>
  <c r="C156" i="23"/>
  <c r="C161" i="23"/>
  <c r="C168" i="23"/>
  <c r="C176" i="23"/>
  <c r="C184" i="23"/>
  <c r="C181" i="23"/>
  <c r="C130" i="23"/>
  <c r="C147" i="23"/>
  <c r="C177" i="23"/>
  <c r="C152" i="23"/>
  <c r="C157" i="23"/>
  <c r="C169" i="23"/>
  <c r="C185" i="23"/>
  <c r="C138" i="23"/>
  <c r="C143" i="23"/>
  <c r="C148" i="23"/>
  <c r="C153" i="23"/>
  <c r="C159" i="23"/>
  <c r="C172" i="23"/>
  <c r="C180" i="23"/>
  <c r="J12" i="23"/>
  <c r="J11" i="23"/>
  <c r="C112" i="23"/>
  <c r="C108" i="23"/>
  <c r="C104" i="23"/>
  <c r="C100" i="23"/>
  <c r="C96" i="23"/>
  <c r="C111" i="23"/>
  <c r="C107" i="23"/>
  <c r="C103" i="23"/>
  <c r="C99" i="23"/>
  <c r="C95" i="23"/>
  <c r="C102" i="23"/>
  <c r="C110" i="23"/>
  <c r="C123" i="23"/>
  <c r="C97" i="23"/>
  <c r="C105" i="23"/>
  <c r="C113" i="23"/>
  <c r="C304" i="23"/>
  <c r="I11" i="23"/>
  <c r="C137" i="23"/>
  <c r="C133" i="23"/>
  <c r="C129" i="23"/>
  <c r="C125" i="23"/>
  <c r="C121" i="23"/>
  <c r="C136" i="23"/>
  <c r="C132" i="23"/>
  <c r="C128" i="23"/>
  <c r="C124" i="23"/>
  <c r="C120" i="23"/>
  <c r="C126" i="23"/>
  <c r="C134" i="23"/>
  <c r="C98" i="23"/>
  <c r="C106" i="23"/>
  <c r="C114" i="23"/>
  <c r="C119" i="23"/>
  <c r="C127" i="23"/>
  <c r="C135" i="23"/>
  <c r="C170" i="23"/>
  <c r="C174" i="23"/>
  <c r="C178" i="23"/>
  <c r="C182" i="23"/>
  <c r="C186" i="23"/>
  <c r="C146" i="23"/>
  <c r="C150" i="23"/>
  <c r="C154" i="23"/>
  <c r="C158" i="23"/>
  <c r="C167" i="23"/>
  <c r="C171" i="23"/>
  <c r="C175" i="23"/>
  <c r="C179" i="23"/>
  <c r="M432" i="23"/>
  <c r="M422" i="23" a="1"/>
  <c r="M422" i="23" s="1"/>
  <c r="A422" i="23" s="1"/>
  <c r="L197" i="23"/>
  <c r="M288" i="23"/>
  <c r="J46" i="23"/>
  <c r="C6" i="29"/>
  <c r="J8" i="23"/>
  <c r="J9" i="23"/>
  <c r="M8" i="23"/>
  <c r="K8" i="23"/>
  <c r="I8" i="23"/>
  <c r="H8" i="23"/>
  <c r="K13" i="23"/>
  <c r="L8" i="23"/>
  <c r="B2" i="9"/>
  <c r="E16" i="29"/>
  <c r="E30" i="29"/>
  <c r="C322" i="23" l="1"/>
  <c r="C348" i="23"/>
  <c r="C325" i="23"/>
  <c r="C326" i="23"/>
  <c r="C298" i="23"/>
  <c r="C319" i="23"/>
  <c r="C316" i="23"/>
  <c r="C305" i="23"/>
  <c r="C337" i="23"/>
  <c r="C307" i="23"/>
  <c r="C315" i="23"/>
  <c r="C311" i="23"/>
  <c r="C320" i="23"/>
  <c r="C309" i="23"/>
  <c r="C331" i="23"/>
  <c r="C342" i="23"/>
  <c r="C330" i="23"/>
  <c r="C300" i="23"/>
  <c r="C332" i="23"/>
  <c r="C321" i="23"/>
  <c r="C323" i="23"/>
  <c r="C351" i="23"/>
  <c r="C353" i="23"/>
  <c r="C343" i="23"/>
  <c r="C336" i="23"/>
  <c r="C341" i="23"/>
  <c r="C339" i="23"/>
  <c r="C346" i="23"/>
  <c r="C314" i="23"/>
  <c r="C335" i="23"/>
  <c r="C303" i="23"/>
  <c r="C308" i="23"/>
  <c r="C324" i="23"/>
  <c r="C340" i="23"/>
  <c r="C297" i="23"/>
  <c r="C313" i="23"/>
  <c r="C329" i="23"/>
  <c r="C345" i="23"/>
  <c r="C318" i="23"/>
  <c r="C347" i="23"/>
  <c r="C334" i="23"/>
  <c r="C310" i="23"/>
  <c r="C354" i="23"/>
  <c r="C352" i="23"/>
  <c r="C338" i="23"/>
  <c r="C306" i="23"/>
  <c r="C327" i="23"/>
  <c r="C296" i="23"/>
  <c r="C312" i="23"/>
  <c r="C328" i="23"/>
  <c r="C344" i="23"/>
  <c r="C301" i="23"/>
  <c r="C317" i="23"/>
  <c r="C333" i="23"/>
  <c r="C349" i="23"/>
  <c r="C350" i="23"/>
  <c r="C299" i="23"/>
  <c r="C396" i="23"/>
  <c r="K291" i="23"/>
  <c r="L291" i="23" s="1"/>
  <c r="M291" i="23" s="1"/>
  <c r="C374" i="23"/>
  <c r="C381" i="23"/>
  <c r="C370" i="23"/>
  <c r="C369" i="23"/>
  <c r="C391" i="23"/>
  <c r="C364" i="23"/>
  <c r="I9" i="23"/>
  <c r="C365" i="23"/>
  <c r="C418" i="23"/>
  <c r="C417" i="23"/>
  <c r="C367" i="23"/>
  <c r="C399" i="23"/>
  <c r="C372" i="23"/>
  <c r="C404" i="23"/>
  <c r="C382" i="23"/>
  <c r="C413" i="23"/>
  <c r="C402" i="23"/>
  <c r="C401" i="23"/>
  <c r="C375" i="23"/>
  <c r="C407" i="23"/>
  <c r="C380" i="23"/>
  <c r="C412" i="23"/>
  <c r="C397" i="23"/>
  <c r="C386" i="23"/>
  <c r="C385" i="23"/>
  <c r="C383" i="23"/>
  <c r="C415" i="23"/>
  <c r="C388" i="23"/>
  <c r="C420" i="23"/>
  <c r="C389" i="23"/>
  <c r="C410" i="23"/>
  <c r="C378" i="23"/>
  <c r="C409" i="23"/>
  <c r="C377" i="23"/>
  <c r="C371" i="23"/>
  <c r="C387" i="23"/>
  <c r="C403" i="23"/>
  <c r="C419" i="23"/>
  <c r="C376" i="23"/>
  <c r="C392" i="23"/>
  <c r="C408" i="23"/>
  <c r="C390" i="23"/>
  <c r="C406" i="23"/>
  <c r="C405" i="23"/>
  <c r="C373" i="23"/>
  <c r="C394" i="23"/>
  <c r="C362" i="23"/>
  <c r="C393" i="23"/>
  <c r="C363" i="23"/>
  <c r="C379" i="23"/>
  <c r="C395" i="23"/>
  <c r="C411" i="23"/>
  <c r="C368" i="23"/>
  <c r="C384" i="23"/>
  <c r="C400" i="23"/>
  <c r="C416" i="23"/>
  <c r="C398" i="23"/>
  <c r="C366" i="23"/>
  <c r="M9" i="23"/>
  <c r="K9" i="23"/>
  <c r="L14" i="23"/>
  <c r="L9" i="23"/>
  <c r="M14" i="23"/>
  <c r="K14" i="23"/>
  <c r="F38" i="22" a="1"/>
  <c r="F38" i="22" s="1"/>
  <c r="A38" i="22" s="1"/>
  <c r="A3" i="22" s="1"/>
  <c r="I14" i="23"/>
  <c r="H14" i="23"/>
  <c r="F224" i="23"/>
  <c r="F225" i="23" s="1"/>
  <c r="K12" i="23"/>
  <c r="K11" i="23"/>
  <c r="M434" i="23"/>
  <c r="A434" i="23" s="1"/>
  <c r="M197" i="23"/>
  <c r="J47" i="23"/>
  <c r="K46" i="23"/>
  <c r="L13" i="23"/>
  <c r="F30" i="29"/>
  <c r="G30" i="29" s="1"/>
  <c r="F16" i="29"/>
  <c r="G16" i="29" s="1"/>
  <c r="B2" i="29"/>
  <c r="B6" i="29" s="1"/>
  <c r="B2" i="22"/>
  <c r="B6" i="22" s="1"/>
  <c r="B2" i="23"/>
  <c r="B6" i="9"/>
  <c r="B36" i="9" s="1"/>
  <c r="B47" i="9" s="1"/>
  <c r="M351" i="23" l="1"/>
  <c r="E103" i="29" s="1"/>
  <c r="F103" i="29" s="1"/>
  <c r="G103" i="29" s="1"/>
  <c r="M343" i="23"/>
  <c r="M339" i="23"/>
  <c r="M342" i="23"/>
  <c r="M338" i="23"/>
  <c r="M304" i="23"/>
  <c r="M354" i="23"/>
  <c r="E114" i="29" s="1"/>
  <c r="F114" i="29" s="1"/>
  <c r="G114" i="29" s="1"/>
  <c r="M353" i="23"/>
  <c r="M341" i="23"/>
  <c r="M337" i="23"/>
  <c r="M317" i="23"/>
  <c r="M307" i="23"/>
  <c r="M303" i="23"/>
  <c r="M299" i="23"/>
  <c r="M311" i="23" s="1"/>
  <c r="M352" i="23"/>
  <c r="E108" i="29" s="1"/>
  <c r="F108" i="29" s="1"/>
  <c r="G108" i="29" s="1"/>
  <c r="M340" i="23"/>
  <c r="E86" i="29" s="1"/>
  <c r="F86" i="29" s="1"/>
  <c r="G86" i="29" s="1"/>
  <c r="M320" i="23"/>
  <c r="M310" i="23"/>
  <c r="M306" i="23"/>
  <c r="M302" i="23"/>
  <c r="E20" i="29" s="1"/>
  <c r="E35" i="29" s="1"/>
  <c r="M298" i="23"/>
  <c r="M319" i="23"/>
  <c r="M305" i="23"/>
  <c r="M301" i="23"/>
  <c r="M318" i="23"/>
  <c r="E51" i="29" s="1"/>
  <c r="F51" i="29" s="1"/>
  <c r="G51" i="29" s="1"/>
  <c r="M308" i="23"/>
  <c r="M300" i="23"/>
  <c r="M312" i="23" s="1"/>
  <c r="F226" i="23"/>
  <c r="L12" i="23"/>
  <c r="L11" i="23"/>
  <c r="L46" i="23"/>
  <c r="K47" i="23"/>
  <c r="M13" i="23"/>
  <c r="B6" i="23"/>
  <c r="B20" i="23" s="1"/>
  <c r="F35" i="29" l="1"/>
  <c r="G35" i="29" s="1"/>
  <c r="F20" i="29"/>
  <c r="G20" i="29" s="1"/>
  <c r="E49" i="29"/>
  <c r="F49" i="29" s="1"/>
  <c r="G49" i="29" s="1"/>
  <c r="E84" i="29"/>
  <c r="F84" i="29" s="1"/>
  <c r="G84" i="29" s="1"/>
  <c r="E113" i="29"/>
  <c r="F113" i="29" s="1"/>
  <c r="G113" i="29" s="1"/>
  <c r="E48" i="29"/>
  <c r="F48" i="29" s="1"/>
  <c r="G48" i="29" s="1"/>
  <c r="E31" i="29"/>
  <c r="F31" i="29" s="1"/>
  <c r="G31" i="29" s="1"/>
  <c r="E97" i="29"/>
  <c r="F97" i="29" s="1"/>
  <c r="G97" i="29" s="1"/>
  <c r="E26" i="29"/>
  <c r="E41" i="29" s="1"/>
  <c r="E23" i="29"/>
  <c r="E38" i="29" s="1"/>
  <c r="E21" i="29"/>
  <c r="E36" i="29" s="1"/>
  <c r="E91" i="29"/>
  <c r="F91" i="29" s="1"/>
  <c r="G91" i="29" s="1"/>
  <c r="E22" i="29"/>
  <c r="E37" i="29" s="1"/>
  <c r="E19" i="29"/>
  <c r="E34" i="29" s="1"/>
  <c r="E27" i="29"/>
  <c r="E42" i="29" s="1"/>
  <c r="E24" i="29"/>
  <c r="E39" i="29" s="1"/>
  <c r="E98" i="29"/>
  <c r="F98" i="29" s="1"/>
  <c r="G98" i="29" s="1"/>
  <c r="E85" i="29"/>
  <c r="F85" i="29" s="1"/>
  <c r="G85" i="29" s="1"/>
  <c r="E83" i="29"/>
  <c r="F83" i="29" s="1"/>
  <c r="G83" i="29" s="1"/>
  <c r="E17" i="29"/>
  <c r="F17" i="29" s="1"/>
  <c r="G17" i="29" s="1"/>
  <c r="E18" i="29"/>
  <c r="E33" i="29" s="1"/>
  <c r="E52" i="29"/>
  <c r="F52" i="29" s="1"/>
  <c r="G52" i="29" s="1"/>
  <c r="F227" i="23"/>
  <c r="M12" i="23"/>
  <c r="M11" i="23"/>
  <c r="L47" i="23"/>
  <c r="M46" i="23"/>
  <c r="B50" i="23"/>
  <c r="B58" i="23" s="1"/>
  <c r="F39" i="29" l="1"/>
  <c r="G39" i="29" s="1"/>
  <c r="F38" i="29"/>
  <c r="G38" i="29" s="1"/>
  <c r="F34" i="29"/>
  <c r="G34" i="29" s="1"/>
  <c r="F37" i="29"/>
  <c r="G37" i="29" s="1"/>
  <c r="F33" i="29"/>
  <c r="G33" i="29" s="1"/>
  <c r="F42" i="29"/>
  <c r="G42" i="29" s="1"/>
  <c r="F36" i="29"/>
  <c r="G36" i="29" s="1"/>
  <c r="F41" i="29"/>
  <c r="G41" i="29" s="1"/>
  <c r="F26" i="29"/>
  <c r="G26" i="29" s="1"/>
  <c r="F22" i="29"/>
  <c r="G22" i="29" s="1"/>
  <c r="F23" i="29"/>
  <c r="G23" i="29" s="1"/>
  <c r="F18" i="29"/>
  <c r="G18" i="29" s="1"/>
  <c r="F27" i="29"/>
  <c r="G27" i="29" s="1"/>
  <c r="F21" i="29"/>
  <c r="G21" i="29" s="1"/>
  <c r="F24" i="29"/>
  <c r="G24" i="29" s="1"/>
  <c r="F19" i="29"/>
  <c r="G19" i="29" s="1"/>
  <c r="M314" i="23"/>
  <c r="F228" i="23"/>
  <c r="M47" i="23"/>
  <c r="B89" i="23"/>
  <c r="B192" i="23" s="1"/>
  <c r="F229" i="23" l="1"/>
  <c r="F230" i="23" s="1"/>
  <c r="B213" i="23"/>
  <c r="M313" i="23" l="1"/>
  <c r="F231" i="23"/>
  <c r="F232" i="23" s="1"/>
  <c r="B282" i="23"/>
  <c r="B358" i="23" s="1"/>
  <c r="B424" i="23" s="1"/>
  <c r="F233" i="23" l="1"/>
  <c r="F234" i="23" l="1"/>
  <c r="F235" i="23" l="1"/>
  <c r="F236" i="23" l="1"/>
  <c r="F237" i="23" l="1"/>
  <c r="F238" i="23" l="1"/>
  <c r="F241" i="23" l="1"/>
  <c r="F242" i="23" l="1"/>
  <c r="F243" i="23" l="1"/>
  <c r="F244" i="23" l="1"/>
  <c r="F245" i="23" l="1"/>
  <c r="F246" i="23" s="1"/>
  <c r="F247" i="23" s="1"/>
  <c r="F248" i="23" s="1"/>
  <c r="F249" i="23" s="1"/>
  <c r="F250" i="23" s="1"/>
  <c r="F251" i="23" s="1"/>
  <c r="F252" i="23" s="1"/>
  <c r="F253" i="23" s="1"/>
  <c r="F254" i="23" s="1"/>
  <c r="F255" i="23" s="1"/>
  <c r="F256" i="23" s="1"/>
  <c r="F257" i="23" s="1"/>
  <c r="F258" i="23" s="1"/>
  <c r="F261" i="23" s="1"/>
  <c r="F262" i="23" s="1"/>
  <c r="F263" i="23" s="1"/>
  <c r="F264" i="23" s="1"/>
  <c r="F265" i="23" s="1"/>
  <c r="F266" i="23" s="1"/>
  <c r="F267" i="23" s="1"/>
  <c r="F270" i="23" s="1"/>
  <c r="F271" i="23" s="1"/>
  <c r="F272" i="23" s="1"/>
  <c r="F275" i="23" s="1"/>
  <c r="F276" i="23" s="1"/>
  <c r="F277" i="23" s="1"/>
  <c r="F278" i="23" s="1"/>
  <c r="M323" i="23" l="1"/>
  <c r="M327" i="23"/>
  <c r="E67" i="29" s="1"/>
  <c r="M325" i="23"/>
  <c r="E65" i="29" s="1"/>
  <c r="M324" i="23"/>
  <c r="M321" i="23"/>
  <c r="M328" i="23"/>
  <c r="E68" i="29" s="1"/>
  <c r="M332" i="23"/>
  <c r="E63" i="29" s="1"/>
  <c r="M326" i="23"/>
  <c r="E66" i="29" s="1"/>
  <c r="M331" i="23"/>
  <c r="E62" i="29" s="1"/>
  <c r="M322" i="23"/>
  <c r="M333" i="23"/>
  <c r="E70" i="29" s="1"/>
  <c r="M329" i="23"/>
  <c r="E60" i="29" s="1"/>
  <c r="M334" i="23"/>
  <c r="E71" i="29" s="1"/>
  <c r="M330" i="23"/>
  <c r="E61" i="29" s="1"/>
  <c r="E296" i="23" a="1"/>
  <c r="E362" i="23" a="1"/>
  <c r="E56" i="29" l="1"/>
  <c r="F56" i="29" s="1"/>
  <c r="G56" i="29" s="1"/>
  <c r="E57" i="29"/>
  <c r="F57" i="29" s="1"/>
  <c r="G57" i="29" s="1"/>
  <c r="F62" i="29"/>
  <c r="G62" i="29" s="1"/>
  <c r="E58" i="29"/>
  <c r="F58" i="29" s="1"/>
  <c r="G58" i="29" s="1"/>
  <c r="E55" i="29"/>
  <c r="F55" i="29" s="1"/>
  <c r="G55" i="29" s="1"/>
  <c r="F60" i="29"/>
  <c r="G60" i="29" s="1"/>
  <c r="F71" i="29"/>
  <c r="G71" i="29" s="1"/>
  <c r="F70" i="29"/>
  <c r="G70" i="29" s="1"/>
  <c r="F68" i="29"/>
  <c r="G68" i="29" s="1"/>
  <c r="F66" i="29"/>
  <c r="G66" i="29" s="1"/>
  <c r="F67" i="29"/>
  <c r="G67" i="29" s="1"/>
  <c r="F65" i="29"/>
  <c r="G65" i="29" s="1"/>
  <c r="F63" i="29"/>
  <c r="G63" i="29" s="1"/>
  <c r="F61" i="29"/>
  <c r="G61" i="29" s="1"/>
  <c r="M356" i="23" a="1"/>
  <c r="M356" i="23" s="1"/>
  <c r="A356" i="23" s="1"/>
  <c r="E413" i="23"/>
  <c r="E394" i="23"/>
  <c r="E381" i="23"/>
  <c r="E410" i="23"/>
  <c r="E366" i="23"/>
  <c r="E370" i="23"/>
  <c r="E418" i="23"/>
  <c r="E374" i="23"/>
  <c r="E402" i="23"/>
  <c r="E405" i="23"/>
  <c r="E412" i="23"/>
  <c r="E396" i="23"/>
  <c r="E380" i="23"/>
  <c r="E364" i="23"/>
  <c r="E407" i="23"/>
  <c r="E391" i="23"/>
  <c r="E375" i="23"/>
  <c r="E369" i="23"/>
  <c r="E401" i="23"/>
  <c r="E382" i="23"/>
  <c r="E406" i="23"/>
  <c r="E365" i="23"/>
  <c r="E362" i="23"/>
  <c r="E408" i="23"/>
  <c r="E392" i="23"/>
  <c r="E376" i="23"/>
  <c r="E419" i="23"/>
  <c r="E403" i="23"/>
  <c r="E387" i="23"/>
  <c r="E371" i="23"/>
  <c r="E377" i="23"/>
  <c r="E409" i="23"/>
  <c r="E398" i="23"/>
  <c r="E397" i="23"/>
  <c r="E373" i="23"/>
  <c r="E378" i="23"/>
  <c r="E420" i="23"/>
  <c r="E404" i="23"/>
  <c r="E388" i="23"/>
  <c r="E372" i="23"/>
  <c r="E415" i="23"/>
  <c r="E399" i="23"/>
  <c r="E383" i="23"/>
  <c r="E367" i="23"/>
  <c r="E385" i="23"/>
  <c r="E417" i="23"/>
  <c r="E386" i="23"/>
  <c r="E389" i="23"/>
  <c r="E414" i="23"/>
  <c r="E390" i="23"/>
  <c r="E416" i="23"/>
  <c r="E400" i="23"/>
  <c r="E384" i="23"/>
  <c r="E368" i="23"/>
  <c r="E411" i="23"/>
  <c r="E395" i="23"/>
  <c r="E379" i="23"/>
  <c r="E363" i="23"/>
  <c r="E393" i="23"/>
  <c r="E341" i="23"/>
  <c r="E325" i="23"/>
  <c r="E309" i="23"/>
  <c r="E352" i="23"/>
  <c r="E336" i="23"/>
  <c r="E320" i="23"/>
  <c r="E304" i="23"/>
  <c r="E335" i="23"/>
  <c r="E322" i="23"/>
  <c r="E354" i="23"/>
  <c r="E299" i="23"/>
  <c r="E331" i="23"/>
  <c r="E343" i="23"/>
  <c r="E302" i="23"/>
  <c r="E334" i="23"/>
  <c r="E353" i="23"/>
  <c r="E337" i="23"/>
  <c r="E321" i="23"/>
  <c r="E305" i="23"/>
  <c r="E348" i="23"/>
  <c r="E332" i="23"/>
  <c r="E316" i="23"/>
  <c r="E300" i="23"/>
  <c r="E351" i="23"/>
  <c r="E298" i="23"/>
  <c r="E330" i="23"/>
  <c r="E307" i="23"/>
  <c r="E339" i="23"/>
  <c r="E310" i="23"/>
  <c r="E342" i="23"/>
  <c r="E349" i="23"/>
  <c r="E333" i="23"/>
  <c r="E317" i="23"/>
  <c r="E301" i="23"/>
  <c r="E344" i="23"/>
  <c r="E328" i="23"/>
  <c r="E312" i="23"/>
  <c r="E296" i="23"/>
  <c r="E306" i="23"/>
  <c r="E338" i="23"/>
  <c r="E315" i="23"/>
  <c r="E347" i="23"/>
  <c r="E303" i="23"/>
  <c r="E318" i="23"/>
  <c r="E350" i="23"/>
  <c r="E345" i="23"/>
  <c r="E329" i="23"/>
  <c r="E313" i="23"/>
  <c r="E297" i="23"/>
  <c r="E340" i="23"/>
  <c r="E324" i="23"/>
  <c r="E308" i="23"/>
  <c r="E311" i="23"/>
  <c r="E314" i="23"/>
  <c r="E346" i="23"/>
  <c r="E319" i="23"/>
  <c r="E323" i="23"/>
  <c r="E327" i="23"/>
  <c r="E326" i="23"/>
  <c r="K186" i="23" l="1"/>
  <c r="K209" i="23" l="1"/>
  <c r="K211" i="23" l="1"/>
  <c r="K179" i="23" l="1"/>
  <c r="K171" i="23"/>
  <c r="K178" i="23" l="1"/>
  <c r="K167" i="23" l="1"/>
  <c r="K175" i="23" l="1"/>
  <c r="K181" i="23" l="1"/>
  <c r="K180" i="23" l="1"/>
  <c r="K169" i="23"/>
  <c r="K184" i="23"/>
  <c r="K185" i="23"/>
  <c r="K182" i="23"/>
  <c r="K183" i="23"/>
  <c r="K172" i="23"/>
  <c r="K173" i="23" l="1"/>
  <c r="K176" i="23"/>
  <c r="K174" i="23"/>
  <c r="K170" i="23"/>
  <c r="K177" i="23" l="1"/>
  <c r="K168" i="23" l="1"/>
  <c r="K116" i="23"/>
  <c r="K188" i="23" l="1"/>
  <c r="K190" i="23" l="1"/>
  <c r="M186" i="23" l="1"/>
  <c r="M181" i="23"/>
  <c r="M180" i="23"/>
  <c r="M170" i="23"/>
  <c r="M169" i="23"/>
  <c r="M183" i="23"/>
  <c r="M185" i="23"/>
  <c r="M168" i="23"/>
  <c r="M171" i="23"/>
  <c r="M175" i="23"/>
  <c r="M182" i="23"/>
  <c r="M184" i="23"/>
  <c r="M172" i="23"/>
  <c r="L175" i="23"/>
  <c r="L168" i="23"/>
  <c r="L177" i="23"/>
  <c r="L184" i="23"/>
  <c r="L186" i="23"/>
  <c r="L171" i="23"/>
  <c r="L173" i="23"/>
  <c r="L185" i="23"/>
  <c r="L172" i="23"/>
  <c r="L180" i="23"/>
  <c r="L178" i="23"/>
  <c r="L179" i="23"/>
  <c r="L183" i="23"/>
  <c r="L174" i="23"/>
  <c r="L182" i="23"/>
  <c r="L176" i="23"/>
  <c r="L170" i="23"/>
  <c r="L181" i="23"/>
  <c r="L169" i="23"/>
  <c r="J180" i="23"/>
  <c r="J174" i="23"/>
  <c r="J173" i="23"/>
  <c r="J186" i="23"/>
  <c r="J168" i="23"/>
  <c r="J171" i="23"/>
  <c r="J177" i="23"/>
  <c r="J185" i="23"/>
  <c r="J181" i="23"/>
  <c r="J176" i="23"/>
  <c r="J182" i="23"/>
  <c r="J179" i="23"/>
  <c r="J183" i="23"/>
  <c r="J184" i="23"/>
  <c r="J178" i="23"/>
  <c r="J170" i="23"/>
  <c r="J175" i="23"/>
  <c r="J172" i="23"/>
  <c r="J169" i="23"/>
  <c r="M173" i="23" l="1"/>
  <c r="M174" i="23"/>
  <c r="M178" i="23"/>
  <c r="M179" i="23"/>
  <c r="M177" i="23"/>
  <c r="M176" i="23"/>
  <c r="J209" i="23"/>
  <c r="L209" i="23" l="1"/>
  <c r="L211" i="23" s="1"/>
  <c r="J211" i="23"/>
  <c r="L116" i="23"/>
  <c r="L167" i="23"/>
  <c r="M116" i="23"/>
  <c r="M167" i="23"/>
  <c r="J167" i="23"/>
  <c r="J116" i="23"/>
  <c r="L188" i="23" l="1"/>
  <c r="J188" i="23"/>
  <c r="M188" i="23"/>
  <c r="M209" i="23" l="1"/>
  <c r="M211" i="23" s="1"/>
  <c r="A211" i="23" s="1"/>
  <c r="M190" i="23"/>
  <c r="L190" i="23"/>
  <c r="J190" i="23"/>
  <c r="A190" i="23" l="1"/>
  <c r="A3" i="23" s="1"/>
  <c r="B6" i="19" l="1"/>
  <c r="C8" i="19" s="1"/>
  <c r="B11" i="19" l="1"/>
  <c r="C13" i="19" s="1"/>
  <c r="C15" i="19" s="1"/>
  <c r="C17" i="19" s="1"/>
</calcChain>
</file>

<file path=xl/comments1.xml><?xml version="1.0" encoding="utf-8"?>
<comments xmlns="http://schemas.openxmlformats.org/spreadsheetml/2006/main">
  <authors>
    <author>Eli Grace-Webb</author>
    <author>Port of Melbourne Corporation</author>
    <author>wzeng</author>
  </authors>
  <commentList>
    <comment ref="C29" authorId="0">
      <text>
        <r>
          <rPr>
            <b/>
            <sz val="9"/>
            <color indexed="81"/>
            <rFont val="Tahoma"/>
            <family val="2"/>
          </rPr>
          <t>Port of Melbourne Corporation:</t>
        </r>
        <r>
          <rPr>
            <sz val="9"/>
            <color indexed="81"/>
            <rFont val="Tahoma"/>
            <family val="2"/>
          </rPr>
          <t xml:space="preserve">
The June CPI series was previously used to index the capital base.  The capital base roll-forward has been updated to use the March CPI series instead, consistent with what is used to calculate the Tariff Adjustment Limit.</t>
        </r>
      </text>
    </comment>
    <comment ref="C43" authorId="0">
      <text>
        <r>
          <rPr>
            <b/>
            <sz val="9"/>
            <color indexed="81"/>
            <rFont val="Tahoma"/>
            <family val="2"/>
          </rPr>
          <t>Port of Melbourne Corporation:</t>
        </r>
        <r>
          <rPr>
            <sz val="9"/>
            <color indexed="81"/>
            <rFont val="Tahoma"/>
            <family val="2"/>
          </rPr>
          <t xml:space="preserve">
This inflation series is used to escalate the port licence fee (PLF) only.
As required by Section 44J of the PMA, the gross inflation rate is calculated as:
(Sum of PY Mar/Jun/Sept/Dec qtrly index) / (Sum of Prior 2yrs Mar/Jun/Sept/Dec qtrly index).</t>
        </r>
      </text>
    </comment>
    <comment ref="K309" authorId="1">
      <text>
        <r>
          <rPr>
            <b/>
            <sz val="9"/>
            <color indexed="81"/>
            <rFont val="Tahoma"/>
            <family val="2"/>
          </rPr>
          <t>Port of Melbourne Corporation:</t>
        </r>
        <r>
          <rPr>
            <sz val="9"/>
            <color indexed="81"/>
            <rFont val="Tahoma"/>
            <family val="2"/>
          </rPr>
          <t xml:space="preserve">
Calculated price is $39.88, but $39.87 is used as per pricing order schedule</t>
        </r>
      </text>
    </comment>
    <comment ref="K346" authorId="2">
      <text>
        <r>
          <rPr>
            <b/>
            <sz val="9"/>
            <color indexed="81"/>
            <rFont val="Tahoma"/>
            <family val="2"/>
          </rPr>
          <t xml:space="preserve">Port of Melbourne Corporation:
</t>
        </r>
        <r>
          <rPr>
            <sz val="9"/>
            <color indexed="81"/>
            <rFont val="Tahoma"/>
            <family val="2"/>
          </rPr>
          <t>Slipway tariffs were not increased from FY17.</t>
        </r>
      </text>
    </comment>
    <comment ref="M346" authorId="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 ref="K347" authorId="2">
      <text>
        <r>
          <rPr>
            <b/>
            <sz val="9"/>
            <color indexed="81"/>
            <rFont val="Tahoma"/>
            <family val="2"/>
          </rPr>
          <t>Port of Melbourne Corporation:</t>
        </r>
        <r>
          <rPr>
            <sz val="9"/>
            <color indexed="81"/>
            <rFont val="Tahoma"/>
            <family val="2"/>
          </rPr>
          <t xml:space="preserve">
Slipway tariffs were not increased from FY17.</t>
        </r>
      </text>
    </comment>
    <comment ref="M347" authorId="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 ref="K348" authorId="2">
      <text>
        <r>
          <rPr>
            <b/>
            <sz val="9"/>
            <color indexed="81"/>
            <rFont val="Tahoma"/>
            <family val="2"/>
          </rPr>
          <t xml:space="preserve">Port of Melbourne Corporation:
</t>
        </r>
        <r>
          <rPr>
            <sz val="9"/>
            <color indexed="81"/>
            <rFont val="Tahoma"/>
            <family val="2"/>
          </rPr>
          <t>Slipway tariffs were not increased from FY17.</t>
        </r>
      </text>
    </comment>
    <comment ref="M348" authorId="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List>
</comments>
</file>

<file path=xl/sharedStrings.xml><?xml version="1.0" encoding="utf-8"?>
<sst xmlns="http://schemas.openxmlformats.org/spreadsheetml/2006/main" count="1610" uniqueCount="448">
  <si>
    <t>%</t>
  </si>
  <si>
    <t>Motor vehicles</t>
  </si>
  <si>
    <t>Cost Contribution Amount</t>
  </si>
  <si>
    <t>END</t>
  </si>
  <si>
    <t>Wharfage fees</t>
  </si>
  <si>
    <t>Accompanied passenger vehicles</t>
  </si>
  <si>
    <t>Dry bulk - inwards - overseas and coastal</t>
  </si>
  <si>
    <t>Dry bulk - outwards - overseas and coastal</t>
  </si>
  <si>
    <t>Transhipment - Containerised Empty (excl Bass Strait)</t>
  </si>
  <si>
    <t>Channel fees</t>
  </si>
  <si>
    <t>TEU</t>
  </si>
  <si>
    <t>tonne or cm</t>
  </si>
  <si>
    <t>tonne</t>
  </si>
  <si>
    <t>GT</t>
  </si>
  <si>
    <t>hour</t>
  </si>
  <si>
    <t># inspection</t>
  </si>
  <si>
    <t># of day or part thereof (min charge 24 hours)</t>
  </si>
  <si>
    <t>Years</t>
  </si>
  <si>
    <t>Opening Balance</t>
  </si>
  <si>
    <t>Closing Balance</t>
  </si>
  <si>
    <t>#</t>
  </si>
  <si>
    <t>Shared Channel</t>
  </si>
  <si>
    <t>Shared Channel Over-Dredge</t>
  </si>
  <si>
    <t>Melbourne Channel</t>
  </si>
  <si>
    <t>Melbourne Channel Over-Dredge</t>
  </si>
  <si>
    <t>Rail</t>
  </si>
  <si>
    <t>Plant</t>
  </si>
  <si>
    <t>Land</t>
  </si>
  <si>
    <t>Annual Flags</t>
  </si>
  <si>
    <t>Period start</t>
  </si>
  <si>
    <t>Period end</t>
  </si>
  <si>
    <t>Half</t>
  </si>
  <si>
    <t>(-) Indexation Allowance</t>
  </si>
  <si>
    <t>Return on Capital</t>
  </si>
  <si>
    <t xml:space="preserve">Port Licence Fee </t>
  </si>
  <si>
    <t>Buildings</t>
  </si>
  <si>
    <t>Channel Service Protection</t>
  </si>
  <si>
    <t>Wharves</t>
  </si>
  <si>
    <t>Lease year</t>
  </si>
  <si>
    <t>A$m</t>
  </si>
  <si>
    <t>Pre-Tax Nominal WACC</t>
  </si>
  <si>
    <t>Inflation</t>
  </si>
  <si>
    <t>Channel Protection Assets</t>
  </si>
  <si>
    <t>Roads</t>
  </si>
  <si>
    <t>Sheet #</t>
  </si>
  <si>
    <t>Sheet Name</t>
  </si>
  <si>
    <t>Description</t>
  </si>
  <si>
    <t>Contents</t>
  </si>
  <si>
    <t>Contains a list of the Model worksheets and a description of each</t>
  </si>
  <si>
    <t>Contains model schematic, worksheet colour keys and cell types</t>
  </si>
  <si>
    <t>[To Contents]</t>
  </si>
  <si>
    <t>Model Schematic</t>
  </si>
  <si>
    <t>Worksheet Colour Key</t>
  </si>
  <si>
    <t>Type</t>
  </si>
  <si>
    <t>Calculation</t>
  </si>
  <si>
    <t>Contains model calculations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</si>
  <si>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</si>
  <si>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</si>
  <si>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</si>
  <si>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</si>
  <si>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Cell Format</t>
  </si>
  <si>
    <t>Linking to other sheets</t>
  </si>
  <si>
    <t>The colour-coding of cells allows the user to clearly distinguish input areas from calculation areas.</t>
  </si>
  <si>
    <t>Port Capacity Project - Initial Capital Asset Value</t>
  </si>
  <si>
    <t>Navigational Aids</t>
  </si>
  <si>
    <t>Port Capacity Project - Civil</t>
  </si>
  <si>
    <t>Port Capacity Project - Wharves</t>
  </si>
  <si>
    <t>Non-containerised / general</t>
  </si>
  <si>
    <t>Transhipment - Non-containerised / general</t>
  </si>
  <si>
    <t>Liquid bulk</t>
  </si>
  <si>
    <t>Aggregate Revenue Requirement (ARR)</t>
  </si>
  <si>
    <t>Prescribed Services Revenue</t>
  </si>
  <si>
    <t>Insurance, Rates &amp; Taxes</t>
  </si>
  <si>
    <t>Land Tax</t>
  </si>
  <si>
    <t>Labour Costs</t>
  </si>
  <si>
    <t>Repairs &amp; Maintenance</t>
  </si>
  <si>
    <t>Construction</t>
  </si>
  <si>
    <t>Professional Services</t>
  </si>
  <si>
    <t>Security</t>
  </si>
  <si>
    <t>Utilities, Admin, Rental &amp; IT</t>
  </si>
  <si>
    <t>Transition</t>
  </si>
  <si>
    <t>Prescribed Operating Expenses</t>
  </si>
  <si>
    <t>Containerised - Full - outward</t>
  </si>
  <si>
    <t>Containerised - Full - inward</t>
  </si>
  <si>
    <t>Containerised - Full - Bass Strait</t>
  </si>
  <si>
    <t>Containerised - Empty</t>
  </si>
  <si>
    <t>Containerised - Empty returns</t>
  </si>
  <si>
    <t>Containerised - Empty - Bass Strait (incl transhipment)</t>
  </si>
  <si>
    <t>Transhipment - Motor vehicles and break bulk</t>
  </si>
  <si>
    <t>Transhipment - Full - outward</t>
  </si>
  <si>
    <t>Transhipment - Full - inward</t>
  </si>
  <si>
    <t>Transhipment - Full - Bass Strait</t>
  </si>
  <si>
    <t>Shared channels &lt;= 12.10m</t>
  </si>
  <si>
    <t>Dedicated channels &lt;= 12.10m</t>
  </si>
  <si>
    <t>Shared channels &gt; 12.10m</t>
  </si>
  <si>
    <t>Dedicated channels &gt; 12.10m</t>
  </si>
  <si>
    <t>Other fees</t>
  </si>
  <si>
    <t>Tanker inspection</t>
  </si>
  <si>
    <t>Other gangway hire</t>
  </si>
  <si>
    <t>Hire fees</t>
  </si>
  <si>
    <t>Berth hire - Full charge - Holden Dock</t>
  </si>
  <si>
    <t>Berth hire - Passenger cruise ships at a berth other than Station Pier</t>
  </si>
  <si>
    <t>Wharf access - Cargo</t>
  </si>
  <si>
    <t>Area hire - Standard rate - 6 Yarraville</t>
  </si>
  <si>
    <t>Area hire - Standard rate - F Appleton Dock</t>
  </si>
  <si>
    <t>Wharf inspection - Pre-vessel arrival inspection</t>
  </si>
  <si>
    <t>Wharf inspection - Post-vessel departure inspection</t>
  </si>
  <si>
    <t>Summary</t>
  </si>
  <si>
    <t>Contains a summary of error checks and alerts</t>
  </si>
  <si>
    <t>Total</t>
  </si>
  <si>
    <t>Utilities</t>
  </si>
  <si>
    <t>Civil</t>
  </si>
  <si>
    <t>Minor Capital Works</t>
  </si>
  <si>
    <t>Berth hire - Lay-up charge (24 Victoria Dock; Holden Dock; Maribyrnong No. 1; 24, 27, 28, 29 &amp; 33 South Wharf; 6 Yarraville and F Appleton Dock)</t>
  </si>
  <si>
    <t>day</t>
  </si>
  <si>
    <t>Slipway - Victoria Dock</t>
  </si>
  <si>
    <t>Flagfall</t>
  </si>
  <si>
    <t>Slipway hire</t>
  </si>
  <si>
    <t>Wharf Edge Access</t>
  </si>
  <si>
    <t>flagfall</t>
  </si>
  <si>
    <t>Million</t>
  </si>
  <si>
    <t>[spare]</t>
  </si>
  <si>
    <t>Year</t>
  </si>
  <si>
    <t>Blue font in white background</t>
  </si>
  <si>
    <t>Port of Melbourne</t>
  </si>
  <si>
    <t>Model overview</t>
  </si>
  <si>
    <t>Main purpose of the model</t>
  </si>
  <si>
    <t>Input</t>
  </si>
  <si>
    <t>Black font in yellow background</t>
  </si>
  <si>
    <t>Labels and notes</t>
  </si>
  <si>
    <t>Green font in white background</t>
  </si>
  <si>
    <t>Red font on white background</t>
  </si>
  <si>
    <t>Highlights</t>
  </si>
  <si>
    <t>Black font on white background</t>
  </si>
  <si>
    <t>Labels and calculations</t>
  </si>
  <si>
    <t>End</t>
  </si>
  <si>
    <t>Port of Melbourne Regulatory Model (Commercial in Confidence)</t>
  </si>
  <si>
    <t>(+) Return of Capital</t>
  </si>
  <si>
    <t>(+) Forecast Operating Expenses</t>
  </si>
  <si>
    <t>Unrecovered Depreciation</t>
  </si>
  <si>
    <t>In that case, the model 'banks' that depreciation to recover in future years.  This section shows the balance of unrecovered depreciation.</t>
  </si>
  <si>
    <t>Capital Base</t>
  </si>
  <si>
    <t>(+) Indexation on Opening Balance</t>
  </si>
  <si>
    <t>(+) New Unrecovered Depreciation</t>
  </si>
  <si>
    <t>(-) Recovery of Unrecovered Depreciation from Prior Years</t>
  </si>
  <si>
    <t>The default depreciation method used in the model is straight line depreciation as required by Clause 4.4 of the Pricing Order.  However, due to the operation of the tariff adjustment limit some depreciation may not be recoverable in a given year.</t>
  </si>
  <si>
    <t>This section shows the capital base roll-forward required by Clause 4.2 of the Pricing Order.  This includes any unrecovered depreciation.</t>
  </si>
  <si>
    <t>Rate of Return</t>
  </si>
  <si>
    <t>(+) Efficient Capital Expenditure</t>
  </si>
  <si>
    <t>Variables</t>
  </si>
  <si>
    <t>Year Assumptions</t>
  </si>
  <si>
    <t>Model Start</t>
  </si>
  <si>
    <t>First year</t>
  </si>
  <si>
    <t>Date</t>
  </si>
  <si>
    <t>From</t>
  </si>
  <si>
    <t>To</t>
  </si>
  <si>
    <t>Value</t>
  </si>
  <si>
    <t>Display Years</t>
  </si>
  <si>
    <t>Defined Values</t>
  </si>
  <si>
    <t>ABS CPI All Groups Index Number</t>
  </si>
  <si>
    <t>Inflation (Lagged)</t>
  </si>
  <si>
    <t>(Enter values that are available)</t>
  </si>
  <si>
    <t>September</t>
  </si>
  <si>
    <t>December</t>
  </si>
  <si>
    <t>March</t>
  </si>
  <si>
    <t>June</t>
  </si>
  <si>
    <t>Operating Expenditure</t>
  </si>
  <si>
    <t>Opening Capital Base</t>
  </si>
  <si>
    <t>Closing Capital Base</t>
  </si>
  <si>
    <t>Return of Capital</t>
  </si>
  <si>
    <t>Efficient Capital Expenditure</t>
  </si>
  <si>
    <t>Indexation</t>
  </si>
  <si>
    <t>(-) Return of Capital</t>
  </si>
  <si>
    <t>Gross Efficient Capital Expenditure</t>
  </si>
  <si>
    <t>Capital Contributions</t>
  </si>
  <si>
    <t>Net Efficient Capital Expenditure</t>
  </si>
  <si>
    <t>Mid Year Index</t>
  </si>
  <si>
    <t>Port Lease</t>
  </si>
  <si>
    <t>Term</t>
  </si>
  <si>
    <t>Remaining Life (Years)</t>
  </si>
  <si>
    <t>Economic Life (Years, Whole Years Only)</t>
  </si>
  <si>
    <t>End Year Index</t>
  </si>
  <si>
    <t>Initial Unrecovered Depreciation (A$m)</t>
  </si>
  <si>
    <t>This section summarises the capital base roll-forward required by Clause 4.2 of the Pricing Order.  The capital base for a given year includes any unrecovered straight line depreciation from prior years.</t>
  </si>
  <si>
    <t xml:space="preserve">This section calculates the aggregate revenue requirement as per Clause 4.1.1 of the Pricing Order.  </t>
  </si>
  <si>
    <t>As per Clauses 4.1.1(a) and 4.3 of the Pricing Order, the return on capital is calculated by multiplying the opening capital base for a given year by the nominal pre-tax rate of return determined for that year and new net capital expenditure by a half year of that rate of return.</t>
  </si>
  <si>
    <t>The indexation allowance is calculated on the 'Capital Base' sheet as per Clause 4.6 of the Pricing Order.</t>
  </si>
  <si>
    <t>This section inputs the operating expenses required by Clause 4.5 of the Pricing Order.</t>
  </si>
  <si>
    <t>(-) Forecast Revenue</t>
  </si>
  <si>
    <t>Unrecoverable Aggregate Revenue Requirement (not available for future recovery)</t>
  </si>
  <si>
    <t>Prescribed Service Tariffs</t>
  </si>
  <si>
    <t>$ per TEU</t>
  </si>
  <si>
    <t>$ per tonne or cm</t>
  </si>
  <si>
    <t>$ per tonne</t>
  </si>
  <si>
    <t>$ per GT</t>
  </si>
  <si>
    <t>$ per hour</t>
  </si>
  <si>
    <t>$ per flagfall</t>
  </si>
  <si>
    <t>$ per day</t>
  </si>
  <si>
    <t>$ per # inspection</t>
  </si>
  <si>
    <t>$ per # of day or part thereof (min charge 24 hours)</t>
  </si>
  <si>
    <t>This section inputs the actual and proposed tariffs for each prescribed service.  This data is used in the 'Forecast Revenue' sheet to check compliance with Clause 3.1 of the Pricing Order and to forecast revenues.</t>
  </si>
  <si>
    <t>Prescribed Service Volumes</t>
  </si>
  <si>
    <t>This section inputs the actual and forecast volumes for each prescribed service.  This data is used in the 'Forecast Revenue' sheet to check compliance with Clause 3.1 of the Pricing Order and to forecast revenues.</t>
  </si>
  <si>
    <t>Other Prescribed Services Revenue</t>
  </si>
  <si>
    <t>Capital Base Roll-Forward</t>
  </si>
  <si>
    <t>The opening capital base in the first year matches that initial capital base set out in Clause 4.7 of the Pricing Order.  For subsequent years the opening balance simply matches the closing balance from the immediately preceding year.</t>
  </si>
  <si>
    <t>Indexation is calculated on the opening capital base and any new net capital expenditure for a given year and asset class.  As per Clause 4.6.1, this includes a half year of inflation on new net capital expenditure (assuming that expenditure is incurred in the middle of the year).</t>
  </si>
  <si>
    <t>The return of capital calculated on the 'Return of Capital' sheet, which is calculated as per Clause 4.4 of the Pricing Order.</t>
  </si>
  <si>
    <t>Revenue</t>
  </si>
  <si>
    <t>Tariff Revenue</t>
  </si>
  <si>
    <t>Contract Revenue</t>
  </si>
  <si>
    <t>[Spare]</t>
  </si>
  <si>
    <t>This section shows the actual and proposed tariffs for each prescribed service.  This data is used to check compliance with Clause 3.1 of the Pricing Order and to forecast revenues.</t>
  </si>
  <si>
    <t>This section shows the actual and forecast volumes for each prescribed service.  This data is used to check compliance with Clause 3.1 of the Pricing Order and to forecast revenues.</t>
  </si>
  <si>
    <t>Yes</t>
  </si>
  <si>
    <t>Common Tariff Adjustment</t>
  </si>
  <si>
    <t>Tariff rounding (dps)</t>
  </si>
  <si>
    <t>This section also identifies whether tariffs are subject to the export price decision referred to in Clause 3.2.1 of the Pricing Order and the number of decimal places that tariffs are reported to.</t>
  </si>
  <si>
    <t>Last year</t>
  </si>
  <si>
    <t>Tariff Adjustment Limit (TAL) Period</t>
  </si>
  <si>
    <t>Tariff adjustment limit</t>
  </si>
  <si>
    <t>Tariff adjustment limit apply (1=yes)</t>
  </si>
  <si>
    <t>First Year</t>
  </si>
  <si>
    <t>Last Year</t>
  </si>
  <si>
    <t>Regulatory Period</t>
  </si>
  <si>
    <t>Regulatory period year (1=yes)</t>
  </si>
  <si>
    <t>Review period (1=yes)</t>
  </si>
  <si>
    <t>Tariff compliance statement year (1=yes)</t>
  </si>
  <si>
    <t>ESC Review Period</t>
  </si>
  <si>
    <t>Subsection</t>
  </si>
  <si>
    <t>This table inputs key dates and defined values used to structure the model.</t>
  </si>
  <si>
    <t>Tariff Compliance Statement Year</t>
  </si>
  <si>
    <t>Tests compliance of the proposed tariffs for the selected tariff compliance statement year</t>
  </si>
  <si>
    <t>Outputs the tariff schedule for the selected tariff compliance statement year</t>
  </si>
  <si>
    <t>Calculates the capital base roll-forward</t>
  </si>
  <si>
    <t>Calculates the return of capital</t>
  </si>
  <si>
    <t>Calculates the Aggregate Revenue Requirement (ARR)</t>
  </si>
  <si>
    <t>Calculates actual and forecast revenue based on tariff and volume inputs</t>
  </si>
  <si>
    <t>Inputs inflation, rate of return, capital base, expenditure, tariff and volume data</t>
  </si>
  <si>
    <t>Inputs key date and other input assumptions</t>
  </si>
  <si>
    <t>Contains a model change log summarising the structure changes since last ESC submission in May 2019</t>
  </si>
  <si>
    <t>Contains model inputs</t>
  </si>
  <si>
    <t>Contains model outputs</t>
  </si>
  <si>
    <t>Output</t>
  </si>
  <si>
    <t>Pass or fail?</t>
  </si>
  <si>
    <t>Weighted average tariff increase not exceed tariff adjustment limit</t>
  </si>
  <si>
    <t>Overall Compliance Checks</t>
  </si>
  <si>
    <t>Tariff Changes</t>
  </si>
  <si>
    <r>
      <t>Weighted Average Tariff Increase (</t>
    </r>
    <r>
      <rPr>
        <u/>
        <sz val="10"/>
        <color theme="1"/>
        <rFont val="Calibri"/>
        <family val="2"/>
      </rPr>
      <t>including</t>
    </r>
    <r>
      <rPr>
        <sz val="10"/>
        <color theme="1"/>
        <rFont val="Calibri"/>
        <family val="2"/>
        <scheme val="minor"/>
      </rPr>
      <t xml:space="preserve"> Export Pricing Decision tariffs)</t>
    </r>
  </si>
  <si>
    <r>
      <t>Weighted Average Tariff Increase (</t>
    </r>
    <r>
      <rPr>
        <u/>
        <sz val="10"/>
        <color theme="1"/>
        <rFont val="Calibri"/>
        <family val="2"/>
      </rPr>
      <t>excluding</t>
    </r>
    <r>
      <rPr>
        <sz val="10"/>
        <color theme="1"/>
        <rFont val="Calibri"/>
        <family val="2"/>
        <scheme val="minor"/>
      </rPr>
      <t xml:space="preserve"> Export Pricing Decision tariffs)</t>
    </r>
  </si>
  <si>
    <t>This section calculates the weighted average tariff increase including and exclude those subject to the export pricing decision.</t>
  </si>
  <si>
    <r>
      <t>Weighted average tariff increase (</t>
    </r>
    <r>
      <rPr>
        <u/>
        <sz val="9"/>
        <color theme="1"/>
        <rFont val="Calibri"/>
        <family val="2"/>
      </rPr>
      <t>excluding</t>
    </r>
    <r>
      <rPr>
        <sz val="10"/>
        <color theme="1"/>
        <rFont val="Calibri"/>
        <family val="2"/>
        <scheme val="minor"/>
      </rPr>
      <t xml:space="preserve"> export decision tariffs)</t>
    </r>
  </si>
  <si>
    <r>
      <t>Weighted average tariff increase (</t>
    </r>
    <r>
      <rPr>
        <u/>
        <sz val="9"/>
        <color theme="1"/>
        <rFont val="Calibri"/>
        <family val="2"/>
      </rPr>
      <t>including</t>
    </r>
    <r>
      <rPr>
        <sz val="10"/>
        <color theme="1"/>
        <rFont val="Calibri"/>
        <family val="2"/>
        <scheme val="minor"/>
      </rPr>
      <t xml:space="preserve"> export decision tariffs)</t>
    </r>
  </si>
  <si>
    <t>Initial Capital Base</t>
  </si>
  <si>
    <t>Net Efficient Capex (over port lease period)</t>
  </si>
  <si>
    <t>Return of Capital (over port lease period)</t>
  </si>
  <si>
    <t>Subject to export decision</t>
  </si>
  <si>
    <t>Prescribed Service Revenues</t>
  </si>
  <si>
    <t>Total Prescribed Service Tariff Revenue</t>
  </si>
  <si>
    <t>Full – inward</t>
  </si>
  <si>
    <t>Full Bass Strait</t>
  </si>
  <si>
    <t>Full – outward</t>
  </si>
  <si>
    <t>Empty (including nested units)</t>
  </si>
  <si>
    <t>Empty returns 5 &amp; 6</t>
  </si>
  <si>
    <t>GST</t>
  </si>
  <si>
    <t>Non-containerised/general – $ per tonne or cubic metre</t>
  </si>
  <si>
    <t>Accompanied passenger vehicles – $ per tonne or cubic metre</t>
  </si>
  <si>
    <t>Motor vehicles – $ per tonne or cubic metre</t>
  </si>
  <si>
    <t>Containerised – $ per TEU</t>
  </si>
  <si>
    <t>Liquid bulk – $ per tonne or cubic metre</t>
  </si>
  <si>
    <t>Dry bulk – $ per tonne</t>
  </si>
  <si>
    <t>Inwards – overseas and coastal</t>
  </si>
  <si>
    <t>Outwards – overseas and coastal</t>
  </si>
  <si>
    <t>WHARFAGE FEES</t>
  </si>
  <si>
    <t>Transhipment</t>
  </si>
  <si>
    <t>GST adjustment</t>
  </si>
  <si>
    <t>Standard charge</t>
  </si>
  <si>
    <t>Full – outward - $ per TEU</t>
  </si>
  <si>
    <t>Full – inward - $ per TEU</t>
  </si>
  <si>
    <t>Other</t>
  </si>
  <si>
    <t>CHANNEL FEES</t>
  </si>
  <si>
    <t>Vessels up to and including maximum summer draught of 12.10 m</t>
  </si>
  <si>
    <t>Shared channels – $ per GT</t>
  </si>
  <si>
    <t>Dedicated channels – $ per GT</t>
  </si>
  <si>
    <t>Vessels exceeding maximum summer draught of 12.10 m</t>
  </si>
  <si>
    <t>Reduced channel fees are applicable to the following (percentage of full charge)</t>
  </si>
  <si>
    <t>Pure car carrier</t>
  </si>
  <si>
    <t>Passenger cruise vessel</t>
  </si>
  <si>
    <t>Coastal liner vessel</t>
  </si>
  <si>
    <t>Vessels using Dedicated and Geelong channels on the same entry to Port Phillip Bay</t>
  </si>
  <si>
    <t>Exempt vessels (no channel fee)</t>
  </si>
  <si>
    <t>Tugs and barges based in Melbourne</t>
  </si>
  <si>
    <t>Tugs and barges based in Geelong are exempt from shared channel fees</t>
  </si>
  <si>
    <t>Vessels less than 200 GT</t>
  </si>
  <si>
    <t>Royal Australian Navy (RAN) and the approved guests of the RAN, cadet and training vessels</t>
  </si>
  <si>
    <t>Other vessels under special circumstances</t>
  </si>
  <si>
    <t>BERTH HIRE FEES</t>
  </si>
  <si>
    <t>Full charge – $ per hour</t>
  </si>
  <si>
    <t>Maribyrnong No. 1</t>
  </si>
  <si>
    <t>Holden Dock</t>
  </si>
  <si>
    <t>Passenger cruise ships at a berth other than Station Pier</t>
  </si>
  <si>
    <t>Lay-up charge – $ per hour</t>
  </si>
  <si>
    <t>WHARF ACCESS FEES</t>
  </si>
  <si>
    <t>Cargo – $ per tonne</t>
  </si>
  <si>
    <t>AREA HIRE FEES</t>
  </si>
  <si>
    <t>Area hire – $ per hour</t>
  </si>
  <si>
    <t>Standard rate – 6 Yarraville</t>
  </si>
  <si>
    <t>Standard rate – F Appleton Dock</t>
  </si>
  <si>
    <t>TANKER INSPECTION FEES</t>
  </si>
  <si>
    <t>Inspection – $ per inspection</t>
  </si>
  <si>
    <t>OTHER GANGWAY HIRE FEES</t>
  </si>
  <si>
    <t>Other gangway hire – $ per day or part thereof (minimum charge 24 hours)</t>
  </si>
  <si>
    <t>WHARF INSPECTION FEES</t>
  </si>
  <si>
    <t>Pre-vessel arrival inspection – $ per each inspection</t>
  </si>
  <si>
    <t>Post-vessel departure inspection – $ per each inspection</t>
  </si>
  <si>
    <t>Outputs graphs showing revenues and the capital base over the lease period</t>
  </si>
  <si>
    <t>Graph Data</t>
  </si>
  <si>
    <t>Display</t>
  </si>
  <si>
    <t>Flag</t>
  </si>
  <si>
    <t>Undepreciated Capital Base</t>
  </si>
  <si>
    <t>Regulatory period (1=yes)</t>
  </si>
  <si>
    <t>Dollar basis</t>
  </si>
  <si>
    <t>All figures are nominal and all cash flows are assumed to occur mid year unless specified otherwise.</t>
  </si>
  <si>
    <t>Trade volumes</t>
  </si>
  <si>
    <t>Rounding methodology for Prescribed Services Tariffs</t>
  </si>
  <si>
    <t>Model Notes</t>
  </si>
  <si>
    <t>PoM’s 2019-20 Prescribed Service Tariffs have been calculated by escalating the 2018-19 Prescribed Services Tariffs not subject to the Export Pricing Decision by the percentage change in CPI (Consumer Price Index: All Groups Index Number, weighted average of eight capital cities published by the Australian Bureau of Statistics) between March 2018 and March 2019 (as per the Tariffs Adjustment Limit).  
The Prescribed Service Tariffs are then rounded to either two or four decimal places in accordance with the Schedule in the Pricing Order.  For example, wharfage fees are displayed to two decimal places (and hence have been rounded to two decimal places) whilst the channel fees are displayed to four and as such have been rounded to four decimal places.  Where the Prescribed Service Tariffs are a percentage of a published rate, this percentage has been applied to the applicable Prescribed Services Tariffs and then rounded to the applicable number of decimal places.
Please refer to the 'Data' sheet for the tariff inputs and the 'Compliance' sheet for compliance checks of those tariffs.</t>
  </si>
  <si>
    <t>This model demonstrates compliance of the Prescribed Services Tariffs against the requirements in the Pricing Order.</t>
  </si>
  <si>
    <t>Total Revenue</t>
  </si>
  <si>
    <t>Unrecovered Depreciation (available for future recover)</t>
  </si>
  <si>
    <t>Forecast Inflation (used if actual inflation not available)</t>
  </si>
  <si>
    <t>Undepreciated Asset Value</t>
  </si>
  <si>
    <t>Melbourne: year on year average of four calendar quarters</t>
  </si>
  <si>
    <t>Melbourne (input by financial year)</t>
  </si>
  <si>
    <t>Asset Classes</t>
  </si>
  <si>
    <t>Indexes (using the weighted average of eight capital cities)</t>
  </si>
  <si>
    <t>Melbourne inflation (average of four quarters)</t>
  </si>
  <si>
    <t>Initial Capital Base (A$m, $ as at 1 July 2016)</t>
  </si>
  <si>
    <t>This section inputs the initial capital base for the start of the 2017 financial year as per Clause 4.7 of the Pricing Order, split by asset class, along with remaining and standard lives.  This data is used to roll-forward the capital base as required by Clause 4.2 of the Pricing Order.</t>
  </si>
  <si>
    <t>A$m, years</t>
  </si>
  <si>
    <t/>
  </si>
  <si>
    <t>Inflation (average of 8 capital cities)</t>
  </si>
  <si>
    <t>Capital Expenditure (mid year dollars)</t>
  </si>
  <si>
    <t>GST
inclusive</t>
  </si>
  <si>
    <t>GST
exclusive</t>
  </si>
  <si>
    <t>Contains a demonstration of how the straight line depreciation calculation works for a user selected asset class</t>
  </si>
  <si>
    <t>Aggregate Revenue Requirement (excluding unrecovered depreciation)</t>
  </si>
  <si>
    <t>Asset Disposals (sale proceeds)</t>
  </si>
  <si>
    <t xml:space="preserve">This section inputs the actual and forecast gross efficient capital expenditure, capital contributions and asset disposals required by Clauses 4.2.1(c) and 4.2.6 of the Pricing Order when rolling forward the capital base. </t>
  </si>
  <si>
    <t>Net efficient capital expenditure is calculated as gross capital expenditure less capital contributions and asset disposals.  Asset disposals are sourced from sale proceeds.</t>
  </si>
  <si>
    <t>Actuals</t>
  </si>
  <si>
    <t>Forecasts</t>
  </si>
  <si>
    <t>Export Tariffs Adjustment</t>
  </si>
  <si>
    <t>Adjustments (used to calculate tariffs below)</t>
  </si>
  <si>
    <t>Consumer Price Index Series (actuals)</t>
  </si>
  <si>
    <t>Weighted average of eight capital cities</t>
  </si>
  <si>
    <t>The 'Containerised - Full - outward' and 'Transhipment - Full - outward' tariffs are subject to the Export Pricing Decision referred to in Clauses 2.3.1 and 14 of the Pricing Order until 30 June 2020.</t>
  </si>
  <si>
    <t>Contains a comparison of tariffs calculated by either (a) indexing the initial tariffs or (b) adjusting the prior year tariffs</t>
  </si>
  <si>
    <t>Initial tariffs</t>
  </si>
  <si>
    <t>Tariff index</t>
  </si>
  <si>
    <t>Ratio used</t>
  </si>
  <si>
    <t>Ratio tariffs</t>
  </si>
  <si>
    <t>Calculated as ratio of another tariff</t>
  </si>
  <si>
    <t>Tariff Setting Parameters</t>
  </si>
  <si>
    <t>This section inputs the tariff setting parameters used to calculate prescribed service tariffs.</t>
  </si>
  <si>
    <t>Index of other tariff</t>
  </si>
  <si>
    <t>Forecast Revenue less Contract Revenue</t>
  </si>
  <si>
    <t>Forecast Inputs</t>
  </si>
  <si>
    <t>Black font in red background</t>
  </si>
  <si>
    <t>Black font in blue background</t>
  </si>
  <si>
    <t>Inputs requiring update</t>
  </si>
  <si>
    <t>Historical or Assumption Inputs</t>
  </si>
  <si>
    <t>Index</t>
  </si>
  <si>
    <t>Lagged</t>
  </si>
  <si>
    <t>(+) Indexation</t>
  </si>
  <si>
    <t>Berth hire - Full charge - Maribyrnong No.1</t>
  </si>
  <si>
    <t>This section inputs Consumer Price Information required to index the capital base, to escalate the port licence fee from one year to the next, and to calculate the tariff adjustment limit.  As per Clause 14, the percentage change in CPI between March quarters, lagged by one year, is used to  adjust tariffs.</t>
  </si>
  <si>
    <t>The Melbourne CPI quarters are input by financial year, which means that the first quarter in the year is September, the second quarter is December, the third is March and the fourth is June.  The quarterly CPI values are used to calculate the annual change in the average of four quarters from one calendar year to the next.</t>
  </si>
  <si>
    <t>All references to 'years' are July to June years unless otherwise stated.</t>
  </si>
  <si>
    <t>Financial year ending</t>
  </si>
  <si>
    <t xml:space="preserve">This section inputs the pre-tax nominal rate of return required by Clause 4.3 of the Pricing Order. </t>
  </si>
  <si>
    <t>Rates</t>
  </si>
  <si>
    <t>Year ending</t>
  </si>
  <si>
    <t>The closing balance of the capital base is then calculated by adding indexation and new net capital expenditure to the opening balance and removing any return of capital, as per Clause 4.2.1 of the Pricing Order.</t>
  </si>
  <si>
    <t xml:space="preserve">BIS Oxford Economics (BIS Oxford) forecasts PoM’s trade volumes. These volumes are contained in a standalone model, prepared by BIS Oxford, which forms part of PoM’s 2019-20 TCS.
</t>
  </si>
  <si>
    <t>This section inputs the actual and forecast revenue from prescribed service contracts that have costs included in the initial capital base and expenditure data above.</t>
  </si>
  <si>
    <t>Prescribed Services Contract Revenue</t>
  </si>
  <si>
    <t>Forecast Revenue</t>
  </si>
  <si>
    <t>Less revenue from prescribed services contracts with costs included in the ARR</t>
  </si>
  <si>
    <t>Check →</t>
  </si>
  <si>
    <t>This section calculates actual and forecast revenue from prescribed services.  This includes any revenue from contracts that have costs included within the ARR.</t>
  </si>
  <si>
    <t>$nominal</t>
  </si>
  <si>
    <t>← Clause 4.4.1(c) of the Pricing Order</t>
  </si>
  <si>
    <t>← Clause 3.8(b)(i) of the Port Concession Deed</t>
  </si>
  <si>
    <t>← Clause 3.1.1 of the Pricing Order</t>
  </si>
  <si>
    <t>← Clause 6.2.2(b) of the Pricing Order</t>
  </si>
  <si>
    <t>← Clause 2.1.1(a) of the Pricing Order</t>
  </si>
  <si>
    <t>Input in the 'Assumptions' sheet -→</t>
  </si>
  <si>
    <t>This section shows the capital base roll-forward for each asset class.  Each year, the capital base is rolled forward by adding indexation and new net efficient capex to the opening value and deducting any return of capital, as per Clause 4.2 of the Pricing Order.</t>
  </si>
  <si>
    <t>New net efficient capital expenditure for a given year and asset class is sourced from the 'Data' sheet.  As per Clause 4.2.1(c) of the Pricing Order, that expenditure is deemed to be incurred in the middle of the year.</t>
  </si>
  <si>
    <t>← Check closing balance is nil by the end of port lease period</t>
  </si>
  <si>
    <t>The value of the initial capital base includes the value of the PCP Capital Expenditure, as per Clauses 4.2.3 and 4.7.2.  Remaining and standard lives are set to a maximum of 50 years, being the  term of the port lease.</t>
  </si>
  <si>
    <t>Under-recovery of Aggregate Revenue Requirement</t>
  </si>
  <si>
    <t>Alternative ARR Presentation</t>
  </si>
  <si>
    <t>This section provides an alternative presentation of the ARR that does not include any unrecovered depreciation.</t>
  </si>
  <si>
    <t>The return of capital is calculated on the 'Return of Capital' sheet as per Clause 4.4 of the Pricing Order, with unrecovered depreciation included on a separate row.  Forecast operating expenses are taken from the 'Data' sheet.</t>
  </si>
  <si>
    <t xml:space="preserve">(+) Recovery of Previously Unrecovered Depreciation </t>
  </si>
  <si>
    <t>Aggregate Revenue Revenue</t>
  </si>
  <si>
    <t>Forecast revenue not exceed Aggregate Revenue Requirement ($nominal)</t>
  </si>
  <si>
    <t>Aggregate Revenue Requirement less Contract Revenue</t>
  </si>
  <si>
    <t>Aggregate Revenue Requirement</t>
  </si>
  <si>
    <t>% of published rate</t>
  </si>
  <si>
    <t>No errors identified</t>
  </si>
  <si>
    <t>Change Log</t>
  </si>
  <si>
    <t>Schematic</t>
  </si>
  <si>
    <t>Assumptions</t>
  </si>
  <si>
    <t>Data</t>
  </si>
  <si>
    <t>Return Of Capital</t>
  </si>
  <si>
    <t>Required Revenue</t>
  </si>
  <si>
    <t>Graphs</t>
  </si>
  <si>
    <t>Compliance</t>
  </si>
  <si>
    <t>Tariff Schedule</t>
  </si>
  <si>
    <t>Checks</t>
  </si>
  <si>
    <t>Appendix A | Depreciation</t>
  </si>
  <si>
    <t>Appendix B | Tariffs</t>
  </si>
  <si>
    <t>Reg Period</t>
  </si>
  <si>
    <t>Review Period</t>
  </si>
  <si>
    <t>Total Opening Capital Base</t>
  </si>
  <si>
    <t>Total Indexation</t>
  </si>
  <si>
    <t>Total Efficient Capital Expenditure</t>
  </si>
  <si>
    <t>Total Return of Capital</t>
  </si>
  <si>
    <t>Total Closing Capital Base</t>
  </si>
  <si>
    <t>Pure car carrier reduction - Shared channels &lt;= 12.10m</t>
  </si>
  <si>
    <t>Pure car carrier reduction - Shared channels &gt; 12.10m</t>
  </si>
  <si>
    <t>Pure car carrier reduction - Dedicated channels &lt;= 12.10m</t>
  </si>
  <si>
    <t>Pure car carrier reduction - Dedicated channels &gt; 12.10m</t>
  </si>
  <si>
    <t>Coastal liner vessel - Shared channels &lt;= 12.10m</t>
  </si>
  <si>
    <t>Coastal liner vessel - Shared channels &gt; 12.10m</t>
  </si>
  <si>
    <t>Coastal liner vessel - Dedicated channels &lt;= 12.10m</t>
  </si>
  <si>
    <t>Coastal liner vessel - Dedicated channels &gt; 12.10m</t>
  </si>
  <si>
    <t>Passenger cruise vessel - Shared channels &lt;= 12.10m</t>
  </si>
  <si>
    <t>Passenger cruise vessel - Shared channels &gt; 12.10m</t>
  </si>
  <si>
    <t>Passenger cruise vessel - Dedicated channels &lt;= 12.10m</t>
  </si>
  <si>
    <t>Passenger cruise vessel - Dedicated channels &gt; 12.10m</t>
  </si>
  <si>
    <t>Vessels using Dedicated and Geelong channels on the same entry to Port Phillip Bay -Dedicated channels &lt;= 12.10m</t>
  </si>
  <si>
    <t>Vessels using Dedicated and Geelong channels on the same entry to Port Phillip Bay -Dedicated channels &gt; 12.10m</t>
  </si>
  <si>
    <t>Return of capital not exceed initial capital base and net efficient capex ($ as at July 2016)</t>
  </si>
  <si>
    <t>$ as at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</si>
</sst>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44" formatCode="_-&quot;$&quot;* #,##0.00_-;\-&quot;$&quot;* #,##0.00_-;_-&quot;$&quot;* &quot;-&quot;??_-;_-@_-"/>
    <numFmt numFmtId="43" formatCode="_-* #,##0.00_-;\-* #,##0.00_-;_-* &quot;-&quot;??_-;_-@_-"/>
    <numFmt numFmtId="164" formatCode="_(\ #,##0.0_);_(\ \(#,##0.0\);_(* &quot;-&quot;??_);_(@_)"/>
    <numFmt numFmtId="165" formatCode="#&quot;.&quot;##"/>
    <numFmt numFmtId="166" formatCode="#&quot;.&quot;##.00"/>
    <numFmt numFmtId="167" formatCode="dd\-mmm\-yy;@"/>
    <numFmt numFmtId="168" formatCode="_(* #,##0_);_(* \(#,##0\);_(* &quot;-&quot;??_);_(@_)"/>
    <numFmt numFmtId="169" formatCode="_(* #,##0.0_);_(* \(#,##0.0\);_(* &quot;-&quot;??_);_(@_)"/>
    <numFmt numFmtId="170" formatCode="0.0%"/>
    <numFmt numFmtId="171" formatCode="_(* #,##0.0000_);_(* \(#,##0.0000\);_(* &quot;-&quot;??_);_(@_)"/>
    <numFmt numFmtId="172" formatCode="_-* #,##0_-;\-* #,##0_-;_-* &quot;-&quot;??_-;_-@_-"/>
    <numFmt numFmtId="173" formatCode="#,##0.00%;\(#,##0.00\)%;&quot;-&quot;"/>
    <numFmt numFmtId="174" formatCode="_-\ #,##0.0_-;\(#,##0.0\);_-\ &quot;-&quot;_-;_-@_-"/>
    <numFmt numFmtId="175" formatCode="_-* #,##0.0_-;\-* #,##0.0_-;_-* &quot;-&quot;??_-;_-@_-"/>
    <numFmt numFmtId="176" formatCode="_-\ #,##0.00_-;\(#,##0.00\);_-\ &quot;-&quot;_-;_-@_-"/>
    <numFmt numFmtId="177" formatCode="_-\ #,##0_-;\(#,##0\);_-\ &quot;-&quot;_-;_-@_-"/>
    <numFmt numFmtId="178" formatCode="_(* #,##0.00_);_(* \(#,##0.00\);_(* &quot;-&quot;??_);_(@_)"/>
    <numFmt numFmtId="179" formatCode="_(* #,##0.000_);_(* \(#,##0.000\);_(* &quot;-&quot;??_);_(@_)"/>
    <numFmt numFmtId="180" formatCode="_(&quot;$&quot;* #,##0.00_);_(&quot;$&quot;* \(#,##0.00\);_(&quot;$&quot;* &quot;-&quot;??_);_(@_)"/>
    <numFmt numFmtId="181" formatCode="_-[$€-2]* #,##0.00_-;\-[$€-2]* #,##0.00_-;_-[$€-2]* &quot;-&quot;??_-"/>
    <numFmt numFmtId="182" formatCode="\ #,##0_-;\(#,##0\);\ &quot;-&quot;_-;_-@_-"/>
    <numFmt numFmtId="183" formatCode="#,##0_-;\ \(#,##0\);_-* &quot;-&quot;??;_-@_-"/>
    <numFmt numFmtId="184" formatCode="_(* #,##0_);_(* \(#,##0\);_(* &quot;-&quot;_);@_)"/>
    <numFmt numFmtId="185" formatCode="_-#,##0_-;\(#,##0\);_-&quot;-&quot;_-;_-@_-"/>
    <numFmt numFmtId="186" formatCode="_-* #,##0.0_-;\(#,##0.0\);_-* &quot;-&quot;_-;_-@_-"/>
    <numFmt numFmtId="187" formatCode="_(* #,##0.00_)_;;_(* \(#,##0.00\)_;;_(* #,##0.00_)_;"/>
    <numFmt numFmtId="188" formatCode="_(* #,##0.0000_)_;;_(* \(#,##0.0000\)_;;_(* #,##0.0000_)_;"/>
    <numFmt numFmtId="189" formatCode="\ 0%;\-0%"/>
    <numFmt numFmtId="190" formatCode="\ 0.0%;\-0.0%"/>
    <numFmt numFmtId="191" formatCode="\ 0.00%;\-0.00%"/>
    <numFmt numFmtId="192" formatCode="\ 0.000%;\-0.000%"/>
    <numFmt numFmtId="193" formatCode="\ 0.0000%;\-0.0000%"/>
    <numFmt numFmtId="194" formatCode="_(* #,##0_);_(* \(#,##0\);_(* &quot;-&quot;_);_(@_)"/>
    <numFmt numFmtId="195" formatCode="_-* #,##0.00_-;\(#,##0.00\);_-* &quot;-&quot;??_-;_-@_-"/>
    <numFmt numFmtId="196" formatCode="0.00\x"/>
    <numFmt numFmtId="197" formatCode="#,##0_);\(#,##0\);&quot;-  &quot;;&quot; &quot;@&quot; &quot;"/>
    <numFmt numFmtId="198" formatCode="\ #,##0.00_-;\(#,##0.00\);\ &quot;-&quot;_-;_-@_-"/>
    <numFmt numFmtId="199" formatCode="\ #,##0.000_-;\(#,##0.000\);\ &quot;-&quot;_-;_-@_-"/>
    <numFmt numFmtId="200" formatCode="\ #,##0.0000_-;\(#,##0.0000\);\ &quot;-&quot;_-;_-@_-"/>
    <numFmt numFmtId="201" formatCode="mmm"/>
    <numFmt numFmtId="202" formatCode="&quot;Yes&quot;;;&quot;No&quot;"/>
    <numFmt numFmtId="203" formatCode="0%_);\(0%\)"/>
    <numFmt numFmtId="204" formatCode=";;;&quot;[&quot;@&quot;]&quot;"/>
    <numFmt numFmtId="205" formatCode="0.00&quot;x&quot;"/>
    <numFmt numFmtId="206" formatCode="_-\ #,##0.0000_-;\(#,##0.0000\);_-\ &quot;-&quot;_-;_-@_-"/>
    <numFmt numFmtId="207" formatCode="0.0"/>
    <numFmt numFmtId="208" formatCode="0_);\(0\)"/>
    <numFmt numFmtId="209" formatCode="_-\ #,##0.000_-;\(#,##0.000\);_-\ &quot;-&quot;_-;_-@_-"/>
    <numFmt numFmtId="210" formatCode="#,##0%;\(#,##0\)%;&quot;-&quot;"/>
    <numFmt numFmtId="211" formatCode="[Red]\●;[Red]\●;[Color10]\●"/>
    <numFmt numFmtId="212" formatCode="[=0]&quot;PASS&quot;;[&gt;=1]&quot;FAIL&quot;"/>
  </numFmts>
  <fonts count="166">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sz val="10"/>
      <name val="Arial"/>
      <family val="2"/>
    </font>
    <font>
      <b/>
      <sz val="10"/>
      <color theme="1"/>
      <name val="Calibri"/>
      <family val="2"/>
      <scheme val="minor"/>
    </font>
    <font>
      <b/>
      <sz val="10"/>
      <color indexed="9"/>
      <name val="Calibri"/>
      <family val="2"/>
      <scheme val="minor"/>
    </font>
    <font>
      <sz val="10"/>
      <color theme="3" tint="0.39997558519241921"/>
      <name val="Calibri"/>
      <family val="2"/>
      <scheme val="minor"/>
    </font>
    <font>
      <b/>
      <sz val="9"/>
      <color indexed="81"/>
      <name val="Tahoma"/>
      <family val="2"/>
    </font>
    <font>
      <b/>
      <sz val="16"/>
      <color indexed="9"/>
      <name val="Calibri"/>
      <family val="2"/>
      <scheme val="minor"/>
    </font>
    <font>
      <b/>
      <sz val="10"/>
      <name val="Calibri"/>
      <family val="2"/>
      <scheme val="minor"/>
    </font>
    <font>
      <sz val="10"/>
      <name val="Calibri"/>
      <family val="2"/>
      <scheme val="minor"/>
    </font>
    <font>
      <sz val="10"/>
      <color theme="0"/>
      <name val="Calibri"/>
      <family val="2"/>
      <scheme val="minor"/>
    </font>
    <font>
      <i/>
      <sz val="10"/>
      <color rgb="FF0070C0"/>
      <name val="Calibri"/>
      <family val="2"/>
      <scheme val="minor"/>
    </font>
    <font>
      <sz val="10"/>
      <color indexed="12"/>
      <name val="Calibri"/>
      <family val="2"/>
      <scheme val="minor"/>
    </font>
    <font>
      <sz val="10"/>
      <color rgb="FF0070C0"/>
      <name val="Calibri"/>
      <family val="2"/>
      <scheme val="minor"/>
    </font>
    <font>
      <sz val="10"/>
      <color indexed="8"/>
      <name val="Calibri"/>
      <family val="2"/>
      <scheme val="minor"/>
    </font>
    <font>
      <b/>
      <sz val="10"/>
      <color indexed="8"/>
      <name val="Calibri"/>
      <family val="2"/>
      <scheme val="minor"/>
    </font>
    <font>
      <i/>
      <sz val="10"/>
      <color theme="1"/>
      <name val="Calibri"/>
      <family val="2"/>
      <scheme val="minor"/>
    </font>
    <font>
      <sz val="10"/>
      <color rgb="FF00B050"/>
      <name val="Calibri"/>
      <family val="2"/>
      <scheme val="minor"/>
    </font>
    <font>
      <sz val="10"/>
      <color rgb="FFFF0000"/>
      <name val="Calibri"/>
      <family val="2"/>
      <scheme val="minor"/>
    </font>
    <font>
      <b/>
      <sz val="10"/>
      <color theme="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rgb="FF00B050"/>
      <name val="Calibri"/>
      <family val="2"/>
      <scheme val="minor"/>
    </font>
    <font>
      <b/>
      <sz val="10"/>
      <color rgb="FFFFFFFF"/>
      <name val="Calibri"/>
      <family val="2"/>
    </font>
    <font>
      <sz val="8"/>
      <name val="Calibri"/>
      <family val="2"/>
      <scheme val="minor"/>
    </font>
    <font>
      <b/>
      <sz val="10"/>
      <color rgb="FF000000"/>
      <name val="Calibri"/>
      <family val="2"/>
    </font>
    <font>
      <u/>
      <sz val="10"/>
      <color theme="10"/>
      <name val="Calibri"/>
      <family val="2"/>
      <scheme val="minor"/>
    </font>
    <font>
      <sz val="12"/>
      <color rgb="FFFFFFFF"/>
      <name val="Calibri"/>
      <family val="2"/>
    </font>
    <font>
      <sz val="8"/>
      <color rgb="FF0000FF"/>
      <name val="Calibri"/>
      <family val="2"/>
    </font>
    <font>
      <sz val="8"/>
      <color rgb="FF7030A0"/>
      <name val="Calibri"/>
      <family val="2"/>
    </font>
    <font>
      <sz val="8"/>
      <name val="Calibri"/>
      <family val="2"/>
    </font>
    <font>
      <b/>
      <sz val="8"/>
      <color rgb="FF000000"/>
      <name val="Calibri"/>
      <family val="2"/>
    </font>
    <font>
      <sz val="8"/>
      <color rgb="FF000000"/>
      <name val="Calibri"/>
      <family val="2"/>
    </font>
    <font>
      <b/>
      <sz val="8"/>
      <color rgb="FFFFFFFF"/>
      <name val="Calibri"/>
      <family val="2"/>
    </font>
    <font>
      <sz val="8"/>
      <color rgb="FF0070C0"/>
      <name val="Calibri"/>
      <family val="2"/>
    </font>
    <font>
      <sz val="10"/>
      <name val="Calibri"/>
      <family val="2"/>
    </font>
    <font>
      <sz val="10"/>
      <color theme="1"/>
      <name val="Calibri"/>
      <family val="2"/>
    </font>
    <font>
      <b/>
      <sz val="13"/>
      <color theme="3"/>
      <name val="Calibri"/>
      <family val="2"/>
      <scheme val="minor"/>
    </font>
    <font>
      <b/>
      <sz val="11"/>
      <color theme="3"/>
      <name val="Calibri"/>
      <family val="2"/>
      <scheme val="minor"/>
    </font>
    <font>
      <sz val="11"/>
      <color rgb="FF3F3F76"/>
      <name val="Calibri"/>
      <family val="2"/>
      <scheme val="minor"/>
    </font>
    <font>
      <i/>
      <sz val="10"/>
      <color theme="0" tint="-0.34998626667073579"/>
      <name val="Calibri"/>
      <family val="2"/>
      <scheme val="minor"/>
    </font>
    <font>
      <sz val="11"/>
      <color indexed="8"/>
      <name val="Calibri"/>
      <family val="2"/>
    </font>
    <font>
      <sz val="12"/>
      <name val="Helvetica"/>
      <family val="2"/>
    </font>
    <font>
      <sz val="9"/>
      <color theme="1"/>
      <name val="Calibri"/>
      <family val="2"/>
      <scheme val="minor"/>
    </font>
    <font>
      <sz val="10"/>
      <color indexed="16"/>
      <name val="Credit Suisse Type Roman"/>
      <family val="2"/>
    </font>
    <font>
      <sz val="8"/>
      <color indexed="22"/>
      <name val="Arial"/>
      <family val="2"/>
    </font>
    <font>
      <sz val="10"/>
      <color indexed="8"/>
      <name val="Arial"/>
      <family val="2"/>
    </font>
    <font>
      <sz val="10"/>
      <color rgb="FF000000"/>
      <name val="Times New Roman"/>
      <family val="1"/>
    </font>
    <font>
      <sz val="10"/>
      <color indexed="8"/>
      <name val="Palatino Linotype"/>
      <family val="2"/>
    </font>
    <font>
      <sz val="11"/>
      <name val="Arial"/>
      <family val="2"/>
    </font>
    <font>
      <strike/>
      <sz val="10"/>
      <name val="Courier New"/>
      <family val="3"/>
    </font>
    <font>
      <sz val="10"/>
      <color indexed="12"/>
      <name val="Arial"/>
      <family val="2"/>
    </font>
    <font>
      <sz val="8"/>
      <color indexed="58"/>
      <name val="Arial"/>
      <family val="2"/>
    </font>
    <font>
      <b/>
      <i/>
      <sz val="18"/>
      <color theme="0"/>
      <name val="Arial Narrow"/>
      <family val="2"/>
    </font>
    <font>
      <sz val="10"/>
      <color theme="1"/>
      <name val="Arial Narrow"/>
      <family val="2"/>
    </font>
    <font>
      <sz val="10"/>
      <color rgb="FFFF0000"/>
      <name val="Arial"/>
      <family val="2"/>
    </font>
    <font>
      <sz val="8"/>
      <color rgb="FFFF0000"/>
      <name val="Arial Narrow"/>
      <family val="2"/>
    </font>
    <font>
      <sz val="12"/>
      <name val="Times New Roman"/>
      <family val="1"/>
    </font>
    <font>
      <i/>
      <sz val="11"/>
      <color indexed="23"/>
      <name val="Calibri"/>
      <family val="2"/>
    </font>
    <font>
      <i/>
      <sz val="9"/>
      <color rgb="FF7F7F7F"/>
      <name val="Calibri"/>
      <family val="2"/>
      <scheme val="minor"/>
    </font>
    <font>
      <sz val="10"/>
      <color indexed="16"/>
      <name val="Arial"/>
      <family val="2"/>
    </font>
    <font>
      <sz val="10"/>
      <color indexed="23"/>
      <name val="Arial"/>
      <family val="2"/>
    </font>
    <font>
      <u/>
      <sz val="11"/>
      <color rgb="FF004488"/>
      <name val="Calibri"/>
      <family val="2"/>
      <scheme val="minor"/>
    </font>
    <font>
      <b/>
      <sz val="12"/>
      <color indexed="50"/>
      <name val="Arial Narrow"/>
      <family val="2"/>
    </font>
    <font>
      <sz val="11"/>
      <color indexed="17"/>
      <name val="Calibri"/>
      <family val="2"/>
    </font>
    <font>
      <sz val="9"/>
      <color rgb="FF006100"/>
      <name val="Arial"/>
      <family val="2"/>
    </font>
    <font>
      <b/>
      <sz val="8"/>
      <color indexed="9"/>
      <name val="Arial"/>
      <family val="2"/>
    </font>
    <font>
      <b/>
      <sz val="13"/>
      <color rgb="FF000064"/>
      <name val="Arial"/>
      <family val="2"/>
    </font>
    <font>
      <b/>
      <sz val="12"/>
      <color theme="1"/>
      <name val="Arial"/>
      <family val="2"/>
    </font>
    <font>
      <u/>
      <sz val="11"/>
      <name val="Arial"/>
      <family val="2"/>
    </font>
    <font>
      <b/>
      <sz val="15"/>
      <color indexed="56"/>
      <name val="Calibri"/>
      <family val="2"/>
    </font>
    <font>
      <b/>
      <sz val="15"/>
      <color theme="3"/>
      <name val="Palatino Linotype"/>
      <family val="2"/>
    </font>
    <font>
      <b/>
      <sz val="9"/>
      <color theme="3"/>
      <name val="Arial"/>
      <family val="2"/>
    </font>
    <font>
      <b/>
      <sz val="9"/>
      <name val="Arial"/>
      <family val="2"/>
    </font>
    <font>
      <b/>
      <sz val="9"/>
      <color theme="3"/>
      <name val="Cambria"/>
      <family val="2"/>
      <scheme val="major"/>
    </font>
    <font>
      <b/>
      <sz val="8"/>
      <name val="Arial"/>
      <family val="2"/>
    </font>
    <font>
      <sz val="9"/>
      <color theme="3"/>
      <name val="Cambria"/>
      <family val="2"/>
      <scheme val="major"/>
    </font>
    <font>
      <b/>
      <sz val="11"/>
      <color theme="3"/>
      <name val="Palatino Linotype"/>
      <family val="2"/>
    </font>
    <font>
      <sz val="8"/>
      <name val="Arial"/>
      <family val="2"/>
    </font>
    <font>
      <sz val="18"/>
      <color theme="8"/>
      <name val="Times New Roman"/>
      <family val="1"/>
    </font>
    <font>
      <u/>
      <sz val="9"/>
      <color theme="10"/>
      <name val="Calibri"/>
      <family val="2"/>
      <scheme val="minor"/>
    </font>
    <font>
      <u/>
      <sz val="10"/>
      <color theme="10"/>
      <name val="Credit Suisse Type Roman"/>
      <family val="2"/>
    </font>
    <font>
      <b/>
      <u/>
      <sz val="8"/>
      <color theme="10"/>
      <name val="Arial"/>
      <family val="2"/>
    </font>
    <font>
      <u/>
      <sz val="10"/>
      <color indexed="12"/>
      <name val="Arial"/>
      <family val="2"/>
    </font>
    <font>
      <u/>
      <sz val="11"/>
      <color indexed="12"/>
      <name val="Arial"/>
      <family val="2"/>
    </font>
    <font>
      <u/>
      <sz val="11"/>
      <color rgb="FF0066AA"/>
      <name val="Calibri"/>
      <family val="2"/>
      <scheme val="minor"/>
    </font>
    <font>
      <u/>
      <sz val="11"/>
      <color theme="10"/>
      <name val="Calibri"/>
      <family val="2"/>
    </font>
    <font>
      <b/>
      <sz val="10"/>
      <color indexed="61"/>
      <name val="Wingdings"/>
      <charset val="2"/>
    </font>
    <font>
      <b/>
      <u/>
      <sz val="8"/>
      <color indexed="61"/>
      <name val="Arial"/>
      <family val="2"/>
    </font>
    <font>
      <sz val="8"/>
      <color indexed="12"/>
      <name val="Arial"/>
      <family val="2"/>
    </font>
    <font>
      <sz val="8"/>
      <color indexed="12"/>
      <name val="Arial Narrow"/>
      <family val="2"/>
    </font>
    <font>
      <sz val="9"/>
      <color indexed="12"/>
      <name val="Arial"/>
      <family val="2"/>
    </font>
    <font>
      <sz val="9"/>
      <color rgb="FF3F3F76"/>
      <name val="Calibri"/>
      <family val="2"/>
      <scheme val="minor"/>
    </font>
    <font>
      <sz val="12"/>
      <color indexed="12"/>
      <name val="Times New Roman"/>
      <family val="1"/>
    </font>
    <font>
      <sz val="12"/>
      <color indexed="23"/>
      <name val="Times New Roman"/>
      <family val="1"/>
    </font>
    <font>
      <sz val="10"/>
      <color indexed="18"/>
      <name val="Times New Roman"/>
      <family val="1"/>
    </font>
    <font>
      <sz val="10"/>
      <color indexed="60"/>
      <name val="Arial"/>
      <family val="2"/>
    </font>
    <font>
      <sz val="10"/>
      <color indexed="12"/>
      <name val="Times New Roman"/>
      <family val="1"/>
    </font>
    <font>
      <b/>
      <u/>
      <sz val="10"/>
      <color indexed="9"/>
      <name val="Calibri"/>
      <family val="2"/>
    </font>
    <font>
      <sz val="11"/>
      <color indexed="52"/>
      <name val="Calibri"/>
      <family val="2"/>
    </font>
    <font>
      <sz val="9"/>
      <color rgb="FFFA7D00"/>
      <name val="Calibri"/>
      <family val="2"/>
      <scheme val="minor"/>
    </font>
    <font>
      <b/>
      <sz val="12"/>
      <name val="Arial"/>
      <family val="2"/>
    </font>
    <font>
      <sz val="11"/>
      <color indexed="60"/>
      <name val="Calibri"/>
      <family val="2"/>
    </font>
    <font>
      <sz val="9"/>
      <color rgb="FF9C6500"/>
      <name val="Arial"/>
      <family val="2"/>
    </font>
    <font>
      <sz val="10"/>
      <color theme="1"/>
      <name val="Palatino Linotype"/>
      <family val="2"/>
    </font>
    <font>
      <sz val="10"/>
      <color indexed="0"/>
      <name val="Arial"/>
      <family val="2"/>
    </font>
    <font>
      <sz val="10"/>
      <color indexed="48"/>
      <name val="Arial"/>
      <family val="2"/>
    </font>
    <font>
      <b/>
      <sz val="11"/>
      <color indexed="63"/>
      <name val="Calibri"/>
      <family val="2"/>
    </font>
    <font>
      <b/>
      <sz val="9"/>
      <color rgb="FF3F3F3F"/>
      <name val="Calibri"/>
      <family val="2"/>
      <scheme val="minor"/>
    </font>
    <font>
      <i/>
      <sz val="9"/>
      <color indexed="17"/>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3"/>
      <name val="Arial"/>
      <family val="2"/>
    </font>
    <font>
      <b/>
      <sz val="14"/>
      <name val="Arial"/>
      <family val="2"/>
    </font>
    <font>
      <b/>
      <sz val="16"/>
      <color theme="0"/>
      <name val="Arial"/>
      <family val="2"/>
    </font>
    <font>
      <b/>
      <sz val="12"/>
      <color indexed="9"/>
      <name val="Arial"/>
      <family val="2"/>
    </font>
    <font>
      <sz val="12"/>
      <color indexed="9"/>
      <name val="Arial"/>
      <family val="2"/>
    </font>
    <font>
      <b/>
      <sz val="9"/>
      <color theme="3"/>
      <name val="Calibri"/>
      <family val="2"/>
      <scheme val="minor"/>
    </font>
    <font>
      <b/>
      <sz val="9"/>
      <color theme="1"/>
      <name val="Calibri"/>
      <family val="2"/>
      <scheme val="minor"/>
    </font>
    <font>
      <sz val="10"/>
      <name val="Helv"/>
      <family val="2"/>
    </font>
    <font>
      <sz val="10"/>
      <color indexed="9"/>
      <name val="Arial"/>
      <family val="2"/>
    </font>
    <font>
      <sz val="10"/>
      <color indexed="55"/>
      <name val="Arial"/>
      <family val="2"/>
    </font>
    <font>
      <b/>
      <sz val="18"/>
      <color indexed="56"/>
      <name val="Cambria"/>
      <family val="2"/>
    </font>
    <font>
      <b/>
      <sz val="11"/>
      <color theme="3"/>
      <name val="Cambria"/>
      <family val="2"/>
      <scheme val="major"/>
    </font>
    <font>
      <i/>
      <sz val="12"/>
      <color indexed="18"/>
      <name val="Times New Roman"/>
      <family val="1"/>
    </font>
    <font>
      <b/>
      <sz val="11"/>
      <color indexed="8"/>
      <name val="Calibri"/>
      <family val="2"/>
    </font>
    <font>
      <b/>
      <sz val="10"/>
      <color theme="1"/>
      <name val="Palatino Linotype"/>
      <family val="2"/>
    </font>
    <font>
      <b/>
      <sz val="9"/>
      <color theme="1"/>
      <name val="Cambria"/>
      <family val="2"/>
      <scheme val="major"/>
    </font>
    <font>
      <sz val="12"/>
      <name val="Arial MT"/>
    </font>
    <font>
      <u/>
      <sz val="8"/>
      <name val="Arial"/>
      <family val="2"/>
    </font>
    <font>
      <sz val="7"/>
      <color indexed="55"/>
      <name val="Arial"/>
      <family val="2"/>
    </font>
    <font>
      <sz val="11"/>
      <color indexed="10"/>
      <name val="Calibri"/>
      <family val="2"/>
    </font>
    <font>
      <b/>
      <sz val="10"/>
      <color indexed="16"/>
      <name val="Arial"/>
      <family val="2"/>
    </font>
    <font>
      <sz val="10"/>
      <color rgb="FF000000"/>
      <name val="Calibri"/>
      <family val="2"/>
    </font>
    <font>
      <sz val="10"/>
      <color rgb="FFFFFFFF"/>
      <name val="Calibri"/>
      <family val="2"/>
    </font>
    <font>
      <b/>
      <sz val="16"/>
      <color indexed="9"/>
      <name val="Calibri"/>
      <family val="2"/>
    </font>
    <font>
      <b/>
      <sz val="12"/>
      <color indexed="9"/>
      <name val="Calibri"/>
      <family val="2"/>
    </font>
    <font>
      <sz val="8"/>
      <color rgb="FFFF0000"/>
      <name val="Calibri"/>
      <family val="2"/>
      <scheme val="minor"/>
    </font>
    <font>
      <b/>
      <sz val="8"/>
      <name val="Calibri"/>
      <family val="2"/>
    </font>
    <font>
      <b/>
      <sz val="8"/>
      <color theme="1"/>
      <name val="Calibri"/>
      <family val="2"/>
      <scheme val="minor"/>
    </font>
    <font>
      <sz val="8"/>
      <color rgb="FFC00000"/>
      <name val="Calibri"/>
      <family val="2"/>
      <scheme val="minor"/>
    </font>
    <font>
      <i/>
      <sz val="10"/>
      <color rgb="FFC00000"/>
      <name val="Calibri"/>
      <family val="2"/>
      <scheme val="minor"/>
    </font>
    <font>
      <b/>
      <sz val="10"/>
      <color rgb="FFC00000"/>
      <name val="Calibri"/>
      <family val="2"/>
      <scheme val="minor"/>
    </font>
    <font>
      <u/>
      <sz val="10"/>
      <color theme="1"/>
      <name val="Calibri"/>
      <family val="2"/>
    </font>
    <font>
      <sz val="8"/>
      <name val="Helvetica"/>
      <family val="2"/>
    </font>
    <font>
      <b/>
      <sz val="12"/>
      <color theme="1"/>
      <name val="Calibri"/>
      <family val="2"/>
      <scheme val="minor"/>
    </font>
    <font>
      <u/>
      <sz val="9"/>
      <color theme="1"/>
      <name val="Calibri"/>
      <family val="2"/>
    </font>
    <font>
      <i/>
      <sz val="10"/>
      <name val="Calibri"/>
      <family val="2"/>
      <scheme val="minor"/>
    </font>
    <font>
      <i/>
      <sz val="10"/>
      <color theme="0"/>
      <name val="Calibri"/>
      <family val="2"/>
      <scheme val="minor"/>
    </font>
    <font>
      <u/>
      <sz val="11"/>
      <color theme="10"/>
      <name val="Calibri"/>
      <family val="2"/>
      <scheme val="minor"/>
    </font>
    <font>
      <i/>
      <sz val="10"/>
      <color rgb="FF00B050"/>
      <name val="Calibri"/>
      <family val="2"/>
      <scheme val="minor"/>
    </font>
    <font>
      <b/>
      <i/>
      <sz val="10"/>
      <color theme="1"/>
      <name val="Calibri"/>
      <family val="2"/>
      <scheme val="minor"/>
    </font>
    <font>
      <b/>
      <i/>
      <sz val="10"/>
      <name val="Calibri"/>
      <family val="2"/>
      <scheme val="minor"/>
    </font>
    <font>
      <b/>
      <sz val="12"/>
      <color theme="0"/>
      <name val="Calibri"/>
      <family val="2"/>
      <scheme val="minor"/>
    </font>
  </fonts>
  <fills count="69">
    <fill>
      <patternFill patternType="none"/>
    </fill>
    <fill>
      <patternFill patternType="gray125"/>
    </fill>
    <fill>
      <patternFill patternType="solid">
        <fgColor theme="3"/>
        <bgColor indexed="64"/>
      </patternFill>
    </fill>
    <fill>
      <patternFill patternType="solid">
        <fgColor rgb="FF92D050"/>
        <bgColor rgb="FF00FFFF"/>
      </patternFill>
    </fill>
    <fill>
      <patternFill patternType="solid">
        <fgColor rgb="FF92D050"/>
        <bgColor indexed="64"/>
      </patternFill>
    </fill>
    <fill>
      <patternFill patternType="solid">
        <fgColor rgb="FFFFFFCC"/>
        <bgColor indexed="64"/>
      </patternFill>
    </fill>
    <fill>
      <patternFill patternType="solid">
        <fgColor rgb="FF1F497D"/>
        <bgColor rgb="FF000000"/>
      </patternFill>
    </fill>
    <fill>
      <patternFill patternType="solid">
        <fgColor theme="0"/>
        <bgColor indexed="64"/>
      </patternFill>
    </fill>
    <fill>
      <patternFill patternType="solid">
        <fgColor theme="1"/>
        <bgColor rgb="FF00FFFF"/>
      </patternFill>
    </fill>
    <fill>
      <patternFill patternType="solid">
        <fgColor rgb="FFFFFFCC"/>
        <bgColor rgb="FF000000"/>
      </patternFill>
    </fill>
    <fill>
      <patternFill patternType="solid">
        <fgColor rgb="FF8DB4E2"/>
        <bgColor rgb="FF000000"/>
      </patternFill>
    </fill>
    <fill>
      <patternFill patternType="solid">
        <fgColor rgb="FF000000"/>
        <bgColor rgb="FF000000"/>
      </patternFill>
    </fill>
    <fill>
      <patternFill patternType="solid">
        <fgColor rgb="FFFFFFFF"/>
        <bgColor rgb="FF000000"/>
      </patternFill>
    </fill>
    <fill>
      <patternFill patternType="solid">
        <fgColor theme="0"/>
        <bgColor rgb="FF00FFFF"/>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indexed="41"/>
        <bgColor indexed="64"/>
      </patternFill>
    </fill>
    <fill>
      <patternFill patternType="solid">
        <fgColor indexed="42"/>
        <bgColor indexed="64"/>
      </patternFill>
    </fill>
    <fill>
      <patternFill patternType="solid">
        <fgColor rgb="FF002060"/>
        <bgColor indexed="64"/>
      </patternFill>
    </fill>
    <fill>
      <patternFill patternType="lightGray">
        <bgColor indexed="9"/>
      </patternFill>
    </fill>
    <fill>
      <patternFill patternType="solid">
        <fgColor indexed="45"/>
        <bgColor indexed="64"/>
      </patternFill>
    </fill>
    <fill>
      <patternFill patternType="lightDown">
        <fgColor indexed="23"/>
      </patternFill>
    </fill>
    <fill>
      <patternFill patternType="solid">
        <fgColor rgb="FF00B0F0"/>
        <bgColor auto="1"/>
      </patternFill>
    </fill>
    <fill>
      <patternFill patternType="solid">
        <fgColor indexed="42"/>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19"/>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000064"/>
        <bgColor indexed="64"/>
      </patternFill>
    </fill>
    <fill>
      <patternFill patternType="solid">
        <fgColor rgb="FFFCD4B6"/>
        <bgColor indexed="64"/>
      </patternFill>
    </fill>
    <fill>
      <patternFill patternType="solid">
        <fgColor theme="2" tint="-0.14996795556505021"/>
        <bgColor indexed="64"/>
      </patternFill>
    </fill>
    <fill>
      <patternFill patternType="solid">
        <fgColor rgb="FFE8E6DF"/>
        <bgColor indexed="64"/>
      </patternFill>
    </fill>
    <fill>
      <patternFill patternType="gray125">
        <fgColor indexed="8"/>
      </patternFill>
    </fill>
    <fill>
      <patternFill patternType="solid">
        <fgColor indexed="14"/>
        <bgColor indexed="64"/>
      </patternFill>
    </fill>
    <fill>
      <patternFill patternType="solid">
        <fgColor theme="3" tint="0.59999389629810485"/>
        <bgColor rgb="FF00FFFF"/>
      </patternFill>
    </fill>
    <fill>
      <patternFill patternType="solid">
        <fgColor rgb="FFFFFF99"/>
        <bgColor indexed="64"/>
      </patternFill>
    </fill>
    <fill>
      <patternFill patternType="solid">
        <fgColor theme="1"/>
        <bgColor indexed="64"/>
      </patternFill>
    </fill>
    <fill>
      <patternFill patternType="solid">
        <fgColor rgb="FF44546A"/>
        <bgColor rgb="FF00FFFF"/>
      </patternFill>
    </fill>
    <fill>
      <patternFill patternType="solid">
        <fgColor rgb="FF44546A"/>
        <bgColor indexed="64"/>
      </patternFill>
    </fill>
    <fill>
      <patternFill patternType="solid">
        <fgColor rgb="FF44546A"/>
        <bgColor rgb="FF000000"/>
      </patternFill>
    </fill>
    <fill>
      <patternFill patternType="solid">
        <fgColor rgb="FFFFFF99"/>
        <bgColor rgb="FF00FFFF"/>
      </patternFill>
    </fill>
    <fill>
      <patternFill patternType="solid">
        <fgColor rgb="FF92D050"/>
        <bgColor rgb="FF000000"/>
      </patternFill>
    </fill>
    <fill>
      <patternFill patternType="solid">
        <fgColor rgb="FFFFCCCC"/>
        <bgColor indexed="64"/>
      </patternFill>
    </fill>
    <fill>
      <patternFill patternType="solid">
        <fgColor rgb="FFCCECFF"/>
        <bgColor indexed="64"/>
      </patternFill>
    </fill>
    <fill>
      <patternFill patternType="solid">
        <fgColor rgb="FFC00000"/>
        <bgColor indexed="64"/>
      </patternFill>
    </fill>
    <fill>
      <patternFill patternType="lightDown"/>
    </fill>
  </fills>
  <borders count="55">
    <border>
      <left/>
      <right/>
      <top/>
      <bottom/>
      <diagonal/>
    </border>
    <border>
      <left/>
      <right/>
      <top/>
      <bottom style="thin">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dashed">
        <color indexed="22"/>
      </left>
      <right style="dashed">
        <color indexed="22"/>
      </right>
      <top style="dashed">
        <color indexed="22"/>
      </top>
      <bottom style="dashed">
        <color indexed="22"/>
      </bottom>
      <diagonal/>
    </border>
    <border>
      <left style="dashed">
        <color rgb="FFC0C0C0"/>
      </left>
      <right style="dashed">
        <color rgb="FFC0C0C0"/>
      </right>
      <top style="dashed">
        <color rgb="FFC0C0C0"/>
      </top>
      <bottom style="dashed">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style="thin">
        <color indexed="12"/>
      </left>
      <right style="thin">
        <color indexed="12"/>
      </right>
      <top style="thin">
        <color indexed="12"/>
      </top>
      <bottom style="thin">
        <color indexed="12"/>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style="dotted">
        <color indexed="12"/>
      </left>
      <right style="dotted">
        <color indexed="12"/>
      </right>
      <top style="dotted">
        <color indexed="12"/>
      </top>
      <bottom style="dotted">
        <color indexed="12"/>
      </bottom>
      <diagonal/>
    </border>
    <border>
      <left style="thin">
        <color indexed="60"/>
      </left>
      <right style="thin">
        <color indexed="60"/>
      </right>
      <top style="thin">
        <color indexed="60"/>
      </top>
      <bottom style="thin">
        <color indexed="60"/>
      </bottom>
      <diagonal/>
    </border>
    <border>
      <left/>
      <right/>
      <top/>
      <bottom style="double">
        <color indexed="52"/>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theme="4"/>
      </top>
      <bottom style="medium">
        <color theme="4"/>
      </bottom>
      <diagonal/>
    </border>
    <border>
      <left/>
      <right/>
      <top style="medium">
        <color theme="4"/>
      </top>
      <bottom/>
      <diagonal/>
    </border>
    <border>
      <left/>
      <right/>
      <top style="thin">
        <color theme="4"/>
      </top>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right/>
      <top style="medium">
        <color indexed="8"/>
      </top>
      <bottom style="medium">
        <color indexed="8"/>
      </bottom>
      <diagonal/>
    </border>
    <border>
      <left style="dashed">
        <color indexed="22"/>
      </left>
      <right style="dashed">
        <color indexed="22"/>
      </right>
      <top style="dashed">
        <color indexed="22"/>
      </top>
      <bottom/>
      <diagonal/>
    </border>
    <border>
      <left/>
      <right/>
      <top style="hair">
        <color indexed="64"/>
      </top>
      <bottom/>
      <diagonal/>
    </border>
    <border>
      <left style="medium">
        <color rgb="FFC00000"/>
      </left>
      <right style="medium">
        <color rgb="FFC00000"/>
      </right>
      <top style="medium">
        <color rgb="FFC00000"/>
      </top>
      <bottom style="medium">
        <color rgb="FFC00000"/>
      </bottom>
      <diagonal/>
    </border>
    <border>
      <left style="dashed">
        <color indexed="22"/>
      </left>
      <right style="dashed">
        <color indexed="22"/>
      </right>
      <top style="dashed">
        <color indexed="22"/>
      </top>
      <bottom style="dotted">
        <color indexed="22"/>
      </bottom>
      <diagonal/>
    </border>
    <border>
      <left style="dotted">
        <color indexed="22"/>
      </left>
      <right style="dotted">
        <color indexed="22"/>
      </right>
      <top style="dotted">
        <color indexed="22"/>
      </top>
      <bottom style="dotted">
        <color indexed="22"/>
      </bottom>
      <diagonal/>
    </border>
    <border>
      <left/>
      <right/>
      <top style="thick">
        <color theme="1"/>
      </top>
      <bottom style="thick">
        <color theme="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top style="hair">
        <color auto="1"/>
      </top>
      <bottom style="hair">
        <color auto="1"/>
      </bottom>
      <diagonal/>
    </border>
  </borders>
  <cellStyleXfs count="52123">
    <xf numFmtId="0" fontId="0" fillId="0" borderId="0"/>
    <xf numFmtId="43" fontId="7" fillId="0" borderId="0" applyFont="0" applyFill="0" applyBorder="0" applyAlignment="0" applyProtection="0"/>
    <xf numFmtId="9" fontId="7" fillId="0" borderId="0" applyFont="0" applyFill="0" applyBorder="0" applyAlignment="0" applyProtection="0"/>
    <xf numFmtId="0" fontId="35" fillId="0" borderId="0" applyNumberFormat="0" applyFill="0" applyBorder="0" applyAlignment="0" applyProtection="0"/>
    <xf numFmtId="0" fontId="6" fillId="0" borderId="0"/>
    <xf numFmtId="0" fontId="5" fillId="0" borderId="0"/>
    <xf numFmtId="0" fontId="4" fillId="0" borderId="0"/>
    <xf numFmtId="0" fontId="4" fillId="0" borderId="0"/>
    <xf numFmtId="0" fontId="38" fillId="0" borderId="0">
      <alignment horizontal="left" vertical="center"/>
    </xf>
    <xf numFmtId="165" fontId="34" fillId="3" borderId="17"/>
    <xf numFmtId="0" fontId="49" fillId="0" borderId="0">
      <alignment horizontal="center"/>
    </xf>
    <xf numFmtId="0" fontId="43" fillId="12" borderId="0">
      <alignment horizontal="left" vertic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2" fillId="0" borderId="0" applyFont="0" applyFill="0" applyBorder="0" applyAlignment="0" applyProtection="0"/>
    <xf numFmtId="178" fontId="3" fillId="0" borderId="0" applyFont="0" applyFill="0" applyBorder="0" applyAlignment="0" applyProtection="0"/>
    <xf numFmtId="178" fontId="53" fillId="0" borderId="0" applyFont="0" applyFill="0" applyBorder="0" applyAlignment="0" applyProtection="0"/>
    <xf numFmtId="178" fontId="3" fillId="0" borderId="0" applyFont="0" applyFill="0" applyBorder="0" applyAlignment="0" applyProtection="0"/>
    <xf numFmtId="178" fontId="7" fillId="0" borderId="0" applyFont="0" applyFill="0" applyBorder="0" applyAlignment="0" applyProtection="0"/>
    <xf numFmtId="178" fontId="3" fillId="0" borderId="0" applyFont="0" applyFill="0" applyBorder="0" applyAlignment="0" applyProtection="0"/>
    <xf numFmtId="178" fontId="54"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55" fillId="0" borderId="0" applyFont="0" applyFill="0" applyBorder="0" applyAlignment="0" applyProtection="0">
      <alignment vertical="top"/>
    </xf>
    <xf numFmtId="178" fontId="10"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7"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6"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10" fillId="0" borderId="0" applyFont="0" applyFill="0" applyBorder="0" applyAlignment="0" applyProtection="0"/>
    <xf numFmtId="180" fontId="3" fillId="0" borderId="0" applyFont="0" applyFill="0" applyBorder="0" applyAlignment="0" applyProtection="0"/>
    <xf numFmtId="180" fontId="1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1" fontId="59" fillId="0" borderId="5">
      <alignment horizontal="left"/>
    </xf>
    <xf numFmtId="181" fontId="59" fillId="0" borderId="5">
      <alignment horizontal="left"/>
    </xf>
    <xf numFmtId="181" fontId="59" fillId="0" borderId="5">
      <alignment horizontal="left"/>
    </xf>
    <xf numFmtId="181" fontId="59" fillId="0" borderId="5">
      <alignment horizontal="left"/>
    </xf>
    <xf numFmtId="181" fontId="59" fillId="0" borderId="5">
      <alignment horizontal="left"/>
    </xf>
    <xf numFmtId="181" fontId="59" fillId="0" borderId="5">
      <alignment horizontal="left"/>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68" fontId="60" fillId="20" borderId="18">
      <alignment horizontal="center"/>
    </xf>
    <xf numFmtId="182" fontId="61" fillId="21" borderId="19">
      <alignment horizontal="right"/>
      <protection locked="0"/>
    </xf>
    <xf numFmtId="0" fontId="62" fillId="22" borderId="0" applyNumberFormat="0" applyAlignment="0"/>
    <xf numFmtId="15" fontId="63" fillId="0" borderId="0" applyFill="0" applyBorder="0" applyAlignment="0"/>
    <xf numFmtId="15" fontId="64" fillId="0" borderId="0" applyFill="0" applyBorder="0" applyAlignment="0"/>
    <xf numFmtId="0" fontId="65" fillId="0" borderId="0" applyNumberFormat="0" applyFill="0" applyBorder="0" applyAlignment="0"/>
    <xf numFmtId="181" fontId="10" fillId="23" borderId="4" applyNumberFormat="0"/>
    <xf numFmtId="181" fontId="66"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67" fillId="0" borderId="0" applyNumberFormat="0" applyFill="0" applyBorder="0" applyAlignment="0" applyProtection="0"/>
    <xf numFmtId="181" fontId="67" fillId="0" borderId="0" applyNumberFormat="0" applyFill="0" applyBorder="0" applyAlignment="0" applyProtection="0"/>
    <xf numFmtId="0" fontId="68" fillId="0" borderId="0" applyNumberFormat="0" applyFill="0" applyBorder="0" applyAlignment="0" applyProtection="0"/>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68" fontId="69" fillId="24" borderId="20">
      <alignment horizontal="center"/>
    </xf>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3" fontId="70" fillId="25" borderId="21"/>
    <xf numFmtId="181" fontId="71" fillId="0" borderId="0" applyNumberFormat="0" applyFill="0" applyBorder="0" applyAlignment="0" applyProtection="0"/>
    <xf numFmtId="164" fontId="72" fillId="26" borderId="0" applyNumberFormat="0" applyProtection="0">
      <alignment horizontal="left" vertical="center"/>
    </xf>
    <xf numFmtId="181" fontId="73" fillId="27" borderId="0" applyNumberFormat="0" applyBorder="0" applyAlignment="0" applyProtection="0"/>
    <xf numFmtId="181" fontId="73" fillId="27" borderId="0" applyNumberFormat="0" applyBorder="0" applyAlignment="0" applyProtection="0"/>
    <xf numFmtId="0" fontId="74" fillId="15" borderId="0" applyNumberFormat="0" applyBorder="0" applyAlignment="0" applyProtection="0"/>
    <xf numFmtId="15" fontId="75" fillId="28" borderId="0">
      <alignment vertical="center"/>
    </xf>
    <xf numFmtId="15" fontId="75" fillId="28" borderId="0">
      <alignment vertical="center"/>
    </xf>
    <xf numFmtId="15" fontId="75" fillId="28" borderId="0">
      <alignment vertical="center"/>
    </xf>
    <xf numFmtId="17" fontId="75" fillId="28" borderId="0">
      <alignment vertical="center"/>
    </xf>
    <xf numFmtId="17" fontId="75" fillId="28" borderId="0">
      <alignment vertical="center"/>
    </xf>
    <xf numFmtId="19" fontId="75" fillId="28" borderId="0">
      <alignment vertical="center"/>
    </xf>
    <xf numFmtId="3" fontId="60" fillId="29" borderId="0"/>
    <xf numFmtId="181" fontId="76" fillId="0" borderId="0" applyFill="0"/>
    <xf numFmtId="181" fontId="77" fillId="0" borderId="0" applyNumberFormat="0" applyFill="0"/>
    <xf numFmtId="181" fontId="78" fillId="0" borderId="0"/>
    <xf numFmtId="181" fontId="79" fillId="0" borderId="22" applyNumberFormat="0" applyFill="0" applyAlignment="0" applyProtection="0"/>
    <xf numFmtId="181" fontId="79" fillId="0" borderId="22" applyNumberFormat="0" applyFill="0" applyAlignment="0" applyProtection="0"/>
    <xf numFmtId="181" fontId="80" fillId="0" borderId="9" applyNumberFormat="0" applyFill="0" applyAlignment="0" applyProtection="0"/>
    <xf numFmtId="49" fontId="81" fillId="0" borderId="23" applyFill="0" applyProtection="0">
      <alignment horizontal="right" wrapText="1"/>
    </xf>
    <xf numFmtId="181" fontId="82" fillId="0" borderId="0" applyFill="0" applyBorder="0">
      <alignment vertical="center"/>
    </xf>
    <xf numFmtId="181" fontId="82" fillId="0" borderId="0" applyFill="0" applyBorder="0">
      <alignment vertical="center"/>
    </xf>
    <xf numFmtId="181" fontId="46" fillId="0" borderId="10" applyNumberFormat="0" applyFill="0" applyAlignment="0" applyProtection="0"/>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49" fontId="83" fillId="0" borderId="0" applyProtection="0">
      <alignment wrapText="1"/>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2"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47" fillId="0" borderId="11" applyNumberFormat="0" applyFill="0" applyAlignment="0" applyProtection="0"/>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0" fontId="47" fillId="0" borderId="11" applyNumberFormat="0" applyFill="0" applyAlignment="0" applyProtection="0"/>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49" fontId="85" fillId="0" borderId="1" applyFill="0" applyProtection="0">
      <alignment horizontal="right" wrapText="1"/>
    </xf>
    <xf numFmtId="181" fontId="86" fillId="0" borderId="11" applyNumberFormat="0" applyFill="0" applyAlignment="0" applyProtection="0"/>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4"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47" fillId="0" borderId="0" applyNumberFormat="0" applyFill="0" applyBorder="0" applyAlignment="0" applyProtection="0"/>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49" fontId="85" fillId="0" borderId="0" applyProtection="0">
      <alignment wrapText="1"/>
    </xf>
    <xf numFmtId="181" fontId="86" fillId="0" borderId="0" applyNumberFormat="0" applyFill="0" applyBorder="0" applyAlignment="0" applyProtection="0"/>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181" fontId="87" fillId="0" borderId="0" applyFill="0" applyBorder="0">
      <alignment vertical="center"/>
    </xf>
    <xf numFmtId="0" fontId="88" fillId="0" borderId="0"/>
    <xf numFmtId="184"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1"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2" fillId="0" borderId="0" applyNumberFormat="0" applyFill="0" applyBorder="0" applyAlignment="0" applyProtection="0">
      <alignment vertical="top"/>
      <protection locked="0"/>
    </xf>
    <xf numFmtId="181" fontId="94" fillId="0" borderId="0" applyNumberFormat="0" applyFill="0" applyBorder="0" applyAlignment="0" applyProtection="0"/>
    <xf numFmtId="181" fontId="95" fillId="0" borderId="0" applyNumberFormat="0" applyFill="0" applyBorder="0" applyAlignment="0" applyProtection="0">
      <alignment vertical="top"/>
      <protection locked="0"/>
    </xf>
    <xf numFmtId="181" fontId="92" fillId="0" borderId="0" applyNumberFormat="0" applyFill="0" applyBorder="0" applyAlignment="0" applyProtection="0">
      <alignment vertical="top"/>
      <protection locked="0"/>
    </xf>
    <xf numFmtId="181" fontId="92" fillId="0" borderId="0" applyNumberFormat="0" applyFill="0" applyBorder="0" applyAlignment="0" applyProtection="0">
      <alignment vertical="top"/>
      <protection locked="0"/>
    </xf>
    <xf numFmtId="181" fontId="92" fillId="0" borderId="0" applyNumberFormat="0" applyFill="0" applyBorder="0" applyAlignment="0" applyProtection="0">
      <alignment vertical="top"/>
      <protection locked="0"/>
    </xf>
    <xf numFmtId="181" fontId="92" fillId="0" borderId="0" applyNumberFormat="0" applyFill="0" applyBorder="0" applyAlignment="0" applyProtection="0">
      <alignment vertical="top"/>
      <protection locked="0"/>
    </xf>
    <xf numFmtId="181"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81" fontId="96" fillId="0" borderId="0" applyFill="0" applyBorder="0">
      <alignment horizontal="center" vertical="center"/>
      <protection locked="0"/>
    </xf>
    <xf numFmtId="181" fontId="96" fillId="0" borderId="0" applyFill="0" applyBorder="0">
      <alignment horizontal="center" vertical="center"/>
      <protection locked="0"/>
    </xf>
    <xf numFmtId="181" fontId="97" fillId="0" borderId="0" applyFill="0" applyBorder="0">
      <alignment vertical="center"/>
    </xf>
    <xf numFmtId="181" fontId="97" fillId="0" borderId="0" applyFill="0" applyBorder="0">
      <alignment vertical="center"/>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5" fontId="98" fillId="20" borderId="19">
      <alignment horizontal="right"/>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6" fontId="98" fillId="20" borderId="19">
      <alignment horizontal="right" vertical="center"/>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7"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8" fontId="98" fillId="20" borderId="19">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89" fontId="60" fillId="20" borderId="21">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0"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1"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2"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93" fontId="98" fillId="20" borderId="19">
      <alignment horizontal="right"/>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81" fontId="98" fillId="20" borderId="19">
      <alignment horizontal="left" vertical="top" wrapText="1"/>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5" fontId="98" fillId="20" borderId="19">
      <alignment horizontal="right" vertical="center"/>
      <protection locked="0"/>
    </xf>
    <xf numFmtId="17" fontId="98" fillId="20" borderId="19">
      <alignment horizontal="right" vertical="center"/>
      <protection locked="0"/>
    </xf>
    <xf numFmtId="17" fontId="98" fillId="20" borderId="19">
      <alignment horizontal="right" vertical="center"/>
      <protection locked="0"/>
    </xf>
    <xf numFmtId="19" fontId="98" fillId="20" borderId="19">
      <alignment horizontal="right" vertical="center"/>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181" fontId="98" fillId="20" borderId="19">
      <alignment horizontal="center" vertical="center" wrapText="1"/>
      <protection locked="0"/>
    </xf>
    <xf numFmtId="0" fontId="99" fillId="30" borderId="0">
      <alignment horizontal="left"/>
    </xf>
    <xf numFmtId="181" fontId="48" fillId="17" borderId="12" applyNumberFormat="0" applyAlignment="0" applyProtection="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0" fontId="101" fillId="17" borderId="12" applyNumberFormat="0" applyAlignment="0" applyProtection="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4" fontId="100" fillId="31" borderId="19" applyBorder="0"/>
    <xf numFmtId="195" fontId="102" fillId="31" borderId="24"/>
    <xf numFmtId="195" fontId="103" fillId="31" borderId="24"/>
    <xf numFmtId="10" fontId="60" fillId="32" borderId="0"/>
    <xf numFmtId="181" fontId="104" fillId="21" borderId="0"/>
    <xf numFmtId="181" fontId="104" fillId="21" borderId="0"/>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3" fontId="105" fillId="33" borderId="25">
      <alignment horizontal="right"/>
    </xf>
    <xf numFmtId="14" fontId="106" fillId="33" borderId="4" applyNumberFormat="0" applyProtection="0"/>
    <xf numFmtId="14" fontId="106" fillId="33" borderId="4" applyNumberFormat="0" applyProtection="0"/>
    <xf numFmtId="14" fontId="106" fillId="33" borderId="4" applyNumberFormat="0" applyProtection="0"/>
    <xf numFmtId="14" fontId="106" fillId="33" borderId="4" applyNumberFormat="0" applyProtection="0"/>
    <xf numFmtId="16" fontId="106" fillId="33" borderId="4" applyNumberFormat="0" applyProtection="0"/>
    <xf numFmtId="16" fontId="106" fillId="33" borderId="4" applyNumberFormat="0" applyProtection="0"/>
    <xf numFmtId="18" fontId="106" fillId="33" borderId="4" applyNumberFormat="0" applyProtection="0"/>
    <xf numFmtId="14" fontId="106" fillId="33" borderId="4" applyNumberFormat="0" applyProtection="0"/>
    <xf numFmtId="16" fontId="106" fillId="33" borderId="4" applyNumberFormat="0" applyProtection="0"/>
    <xf numFmtId="16" fontId="106" fillId="33" borderId="4" applyNumberFormat="0" applyProtection="0"/>
    <xf numFmtId="18" fontId="106" fillId="33" borderId="4" applyNumberFormat="0" applyProtection="0"/>
    <xf numFmtId="14" fontId="106" fillId="33" borderId="4" applyNumberFormat="0" applyProtection="0"/>
    <xf numFmtId="14" fontId="106" fillId="33" borderId="4" applyNumberFormat="0" applyProtection="0"/>
    <xf numFmtId="14" fontId="106" fillId="33" borderId="4" applyNumberFormat="0" applyProtection="0"/>
    <xf numFmtId="16" fontId="106" fillId="33" borderId="4" applyNumberFormat="0" applyProtection="0"/>
    <xf numFmtId="16" fontId="106" fillId="33" borderId="4" applyNumberFormat="0" applyProtection="0"/>
    <xf numFmtId="18" fontId="106" fillId="33" borderId="4" applyNumberFormat="0" applyProtection="0"/>
    <xf numFmtId="14" fontId="106" fillId="33" borderId="4" applyNumberFormat="0" applyProtection="0"/>
    <xf numFmtId="16" fontId="106" fillId="33" borderId="4" applyNumberFormat="0" applyProtection="0"/>
    <xf numFmtId="16" fontId="106" fillId="33" borderId="4" applyNumberFormat="0" applyProtection="0"/>
    <xf numFmtId="18" fontId="106" fillId="33" borderId="4" applyNumberFormat="0" applyProtection="0"/>
    <xf numFmtId="14" fontId="106" fillId="33" borderId="4" applyNumberFormat="0" applyProtection="0"/>
    <xf numFmtId="14" fontId="106" fillId="33" borderId="4" applyNumberFormat="0" applyProtection="0"/>
    <xf numFmtId="16" fontId="106" fillId="33" borderId="4" applyNumberFormat="0" applyProtection="0"/>
    <xf numFmtId="16" fontId="106" fillId="33" borderId="4" applyNumberFormat="0" applyProtection="0"/>
    <xf numFmtId="18" fontId="106" fillId="33" borderId="4" applyNumberFormat="0" applyProtection="0"/>
    <xf numFmtId="14" fontId="106" fillId="33" borderId="4" applyNumberFormat="0" applyProtection="0"/>
    <xf numFmtId="16" fontId="106" fillId="33" borderId="4" applyNumberFormat="0" applyProtection="0"/>
    <xf numFmtId="16" fontId="106" fillId="33" borderId="4" applyNumberFormat="0" applyProtection="0"/>
    <xf numFmtId="18" fontId="106" fillId="33" borderId="4" applyNumberFormat="0" applyProtection="0"/>
    <xf numFmtId="170" fontId="39" fillId="9" borderId="8">
      <alignment horizontal="left" vertical="center"/>
    </xf>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6" applyNumberFormat="0" applyFont="0" applyFill="0" applyAlignment="0"/>
    <xf numFmtId="181" fontId="107" fillId="34" borderId="0">
      <alignment horizontal="center" vertical="center"/>
    </xf>
    <xf numFmtId="181" fontId="108" fillId="0" borderId="26" applyNumberFormat="0" applyFill="0" applyAlignment="0" applyProtection="0"/>
    <xf numFmtId="181" fontId="108" fillId="0" borderId="26" applyNumberFormat="0" applyFill="0" applyAlignment="0" applyProtection="0"/>
    <xf numFmtId="0" fontId="109" fillId="0" borderId="14" applyNumberFormat="0" applyFill="0" applyAlignment="0" applyProtection="0"/>
    <xf numFmtId="181" fontId="110" fillId="0" borderId="0" applyFill="0" applyBorder="0" applyAlignment="0">
      <alignment vertical="center"/>
    </xf>
    <xf numFmtId="181" fontId="110" fillId="0" borderId="0" applyFill="0" applyBorder="0" applyAlignment="0">
      <alignment vertical="center"/>
    </xf>
    <xf numFmtId="196" fontId="55" fillId="29" borderId="0"/>
    <xf numFmtId="181" fontId="111" fillId="35" borderId="0" applyNumberFormat="0" applyBorder="0" applyAlignment="0" applyProtection="0"/>
    <xf numFmtId="181" fontId="111" fillId="35" borderId="0" applyNumberFormat="0" applyBorder="0" applyAlignment="0" applyProtection="0"/>
    <xf numFmtId="0" fontId="112" fillId="16" borderId="0" applyNumberFormat="0" applyBorder="0" applyAlignment="0" applyProtection="0"/>
    <xf numFmtId="181" fontId="3" fillId="0" borderId="0"/>
    <xf numFmtId="181" fontId="3" fillId="0" borderId="0"/>
    <xf numFmtId="39" fontId="58" fillId="0" borderId="0"/>
    <xf numFmtId="181" fontId="113" fillId="0" borderId="0"/>
    <xf numFmtId="181" fontId="3" fillId="0" borderId="0"/>
    <xf numFmtId="181" fontId="10" fillId="0" borderId="0"/>
    <xf numFmtId="0" fontId="10" fillId="0" borderId="0"/>
    <xf numFmtId="181" fontId="3" fillId="0" borderId="0"/>
    <xf numFmtId="0"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55" fillId="0" borderId="0">
      <alignment vertical="top"/>
    </xf>
    <xf numFmtId="181" fontId="10" fillId="0" borderId="0"/>
    <xf numFmtId="0" fontId="55" fillId="0" borderId="0">
      <alignment vertical="top"/>
    </xf>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63" fillId="0" borderId="0"/>
    <xf numFmtId="181" fontId="10" fillId="0" borderId="0"/>
    <xf numFmtId="0" fontId="10"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181"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181" fontId="3" fillId="0" borderId="0"/>
    <xf numFmtId="181" fontId="3" fillId="0" borderId="0"/>
    <xf numFmtId="181" fontId="3" fillId="0" borderId="0"/>
    <xf numFmtId="181" fontId="3" fillId="0" borderId="0"/>
    <xf numFmtId="0" fontId="114" fillId="0" borderId="0"/>
    <xf numFmtId="181" fontId="3" fillId="0" borderId="0"/>
    <xf numFmtId="181" fontId="3" fillId="0" borderId="0"/>
    <xf numFmtId="181" fontId="3"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55" fillId="0" borderId="0">
      <alignment vertical="top"/>
    </xf>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54" fillId="0" borderId="0"/>
    <xf numFmtId="0" fontId="3" fillId="0" borderId="0"/>
    <xf numFmtId="0" fontId="3" fillId="0" borderId="0"/>
    <xf numFmtId="0" fontId="3" fillId="0" borderId="0"/>
    <xf numFmtId="0" fontId="3" fillId="0" borderId="0"/>
    <xf numFmtId="0" fontId="3"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xf numFmtId="181" fontId="55" fillId="0" borderId="0">
      <alignment vertical="top"/>
    </xf>
    <xf numFmtId="181" fontId="10" fillId="0" borderId="0"/>
    <xf numFmtId="0" fontId="3" fillId="0" borderId="0"/>
    <xf numFmtId="181" fontId="3" fillId="0" borderId="0"/>
    <xf numFmtId="181" fontId="3" fillId="0" borderId="0"/>
    <xf numFmtId="0" fontId="3" fillId="0" borderId="0"/>
    <xf numFmtId="0" fontId="3"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10" fillId="0" borderId="0"/>
    <xf numFmtId="0" fontId="10" fillId="0" borderId="0"/>
    <xf numFmtId="181" fontId="55" fillId="0" borderId="0">
      <alignment vertical="top"/>
    </xf>
    <xf numFmtId="181" fontId="10" fillId="0" borderId="0"/>
    <xf numFmtId="0" fontId="5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10" fillId="0" borderId="0"/>
    <xf numFmtId="181" fontId="3" fillId="0" borderId="0"/>
    <xf numFmtId="181" fontId="3" fillId="0" borderId="0"/>
    <xf numFmtId="181" fontId="10" fillId="0" borderId="0"/>
    <xf numFmtId="181" fontId="10" fillId="0" borderId="0"/>
    <xf numFmtId="0" fontId="3" fillId="0" borderId="0"/>
    <xf numFmtId="0" fontId="3" fillId="0" borderId="0"/>
    <xf numFmtId="0" fontId="3" fillId="0" borderId="0"/>
    <xf numFmtId="181" fontId="10" fillId="0" borderId="0"/>
    <xf numFmtId="181" fontId="10" fillId="0" borderId="0"/>
    <xf numFmtId="181" fontId="10" fillId="0" borderId="0"/>
    <xf numFmtId="181" fontId="3" fillId="0" borderId="0"/>
    <xf numFmtId="181" fontId="3"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113" fillId="0" borderId="0"/>
    <xf numFmtId="181" fontId="55" fillId="0" borderId="0">
      <alignment vertical="top"/>
    </xf>
    <xf numFmtId="0" fontId="3" fillId="0" borderId="0"/>
    <xf numFmtId="181" fontId="51" fillId="0" borderId="0"/>
    <xf numFmtId="181" fontId="3" fillId="0" borderId="0"/>
    <xf numFmtId="181" fontId="3" fillId="0" borderId="0"/>
    <xf numFmtId="0" fontId="3" fillId="0" borderId="0"/>
    <xf numFmtId="0" fontId="3" fillId="0" borderId="0"/>
    <xf numFmtId="0" fontId="3" fillId="0" borderId="0"/>
    <xf numFmtId="0" fontId="10" fillId="0" borderId="0"/>
    <xf numFmtId="0" fontId="10" fillId="0" borderId="0"/>
    <xf numFmtId="0" fontId="10" fillId="0" borderId="0"/>
    <xf numFmtId="184" fontId="52" fillId="0" borderId="0"/>
    <xf numFmtId="181" fontId="8" fillId="0" borderId="0"/>
    <xf numFmtId="181" fontId="3" fillId="0" borderId="0"/>
    <xf numFmtId="181" fontId="3" fillId="0" borderId="0"/>
    <xf numFmtId="0" fontId="3" fillId="0" borderId="0"/>
    <xf numFmtId="0" fontId="53" fillId="0" borderId="0"/>
    <xf numFmtId="0" fontId="3" fillId="0" borderId="0"/>
    <xf numFmtId="0" fontId="3" fillId="0" borderId="0"/>
    <xf numFmtId="0" fontId="3" fillId="0" borderId="0"/>
    <xf numFmtId="0" fontId="3" fillId="0" borderId="0"/>
    <xf numFmtId="0" fontId="3" fillId="0" borderId="0"/>
    <xf numFmtId="181" fontId="51" fillId="0" borderId="0"/>
    <xf numFmtId="181" fontId="3" fillId="0" borderId="0"/>
    <xf numFmtId="181" fontId="3" fillId="0" borderId="0"/>
    <xf numFmtId="0" fontId="3" fillId="0" borderId="0"/>
    <xf numFmtId="181" fontId="113" fillId="0" borderId="0"/>
    <xf numFmtId="181" fontId="3" fillId="0" borderId="0"/>
    <xf numFmtId="197" fontId="50" fillId="0" borderId="0" applyFont="0" applyFill="0" applyBorder="0" applyProtection="0">
      <alignment vertical="top"/>
    </xf>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57" fillId="19" borderId="15" applyNumberFormat="0" applyFont="0" applyAlignment="0" applyProtection="0"/>
    <xf numFmtId="181" fontId="57" fillId="19" borderId="15" applyNumberFormat="0" applyFont="0" applyAlignment="0" applyProtection="0"/>
    <xf numFmtId="181" fontId="57" fillId="19" borderId="15" applyNumberFormat="0" applyFont="0" applyAlignment="0" applyProtection="0"/>
    <xf numFmtId="181" fontId="57" fillId="19" borderId="15" applyNumberFormat="0" applyFont="0" applyAlignment="0" applyProtection="0"/>
    <xf numFmtId="181" fontId="57" fillId="19" borderId="15" applyNumberFormat="0" applyFont="0" applyAlignment="0" applyProtection="0"/>
    <xf numFmtId="181" fontId="57" fillId="19" borderId="15" applyNumberFormat="0" applyFont="0" applyAlignment="0" applyProtection="0"/>
    <xf numFmtId="181" fontId="50" fillId="19" borderId="15" applyNumberFormat="0" applyFont="0" applyAlignment="0" applyProtection="0"/>
    <xf numFmtId="181" fontId="50" fillId="19" borderId="15" applyNumberFormat="0" applyFont="0" applyAlignment="0" applyProtection="0"/>
    <xf numFmtId="181" fontId="50" fillId="19" borderId="15" applyNumberFormat="0" applyFont="0" applyAlignment="0" applyProtection="0"/>
    <xf numFmtId="181" fontId="50" fillId="19" borderId="15" applyNumberFormat="0" applyFont="0" applyAlignment="0" applyProtection="0"/>
    <xf numFmtId="181" fontId="50" fillId="19" borderId="15" applyNumberFormat="0" applyFont="0" applyAlignment="0" applyProtection="0"/>
    <xf numFmtId="181" fontId="50" fillId="19" borderId="15" applyNumberFormat="0" applyFont="0" applyAlignment="0" applyProtection="0"/>
    <xf numFmtId="181" fontId="50" fillId="19" borderId="15" applyNumberFormat="0" applyFont="0" applyAlignment="0" applyProtection="0"/>
    <xf numFmtId="181" fontId="50" fillId="19" borderId="15" applyNumberFormat="0" applyFont="0" applyAlignment="0" applyProtection="0"/>
    <xf numFmtId="0" fontId="52" fillId="19" borderId="15" applyNumberFormat="0" applyAlignment="0" applyProtection="0"/>
    <xf numFmtId="182" fontId="87" fillId="0" borderId="0">
      <alignment horizontal="right"/>
    </xf>
    <xf numFmtId="182" fontId="87" fillId="0" borderId="0">
      <alignment horizontal="right"/>
    </xf>
    <xf numFmtId="174" fontId="87" fillId="0" borderId="0">
      <alignment horizontal="right" vertical="center"/>
    </xf>
    <xf numFmtId="174" fontId="87" fillId="0" borderId="0">
      <alignment horizontal="right" vertical="center"/>
    </xf>
    <xf numFmtId="198" fontId="87" fillId="0" borderId="0">
      <alignment horizontal="right"/>
    </xf>
    <xf numFmtId="198" fontId="87" fillId="0" borderId="0">
      <alignment horizontal="right"/>
    </xf>
    <xf numFmtId="199" fontId="10" fillId="0" borderId="0">
      <alignment horizontal="right"/>
    </xf>
    <xf numFmtId="199" fontId="10" fillId="0" borderId="0">
      <alignment horizontal="right"/>
    </xf>
    <xf numFmtId="200" fontId="87" fillId="29" borderId="0">
      <alignment horizontal="right"/>
    </xf>
    <xf numFmtId="200" fontId="87" fillId="29" borderId="0">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89" fontId="69" fillId="0" borderId="21">
      <alignment horizontal="right"/>
    </xf>
    <xf numFmtId="190" fontId="87" fillId="0" borderId="0">
      <alignment horizontal="right"/>
    </xf>
    <xf numFmtId="190" fontId="87" fillId="0" borderId="0">
      <alignment horizontal="right"/>
    </xf>
    <xf numFmtId="191" fontId="87" fillId="0" borderId="0">
      <alignment horizontal="right"/>
    </xf>
    <xf numFmtId="191" fontId="87" fillId="0" borderId="0">
      <alignment horizontal="right"/>
    </xf>
    <xf numFmtId="192" fontId="87" fillId="0" borderId="0">
      <alignment horizontal="right"/>
    </xf>
    <xf numFmtId="192" fontId="87" fillId="0" borderId="0">
      <alignment horizontal="right"/>
    </xf>
    <xf numFmtId="193" fontId="87" fillId="0" borderId="0">
      <alignment horizontal="right"/>
    </xf>
    <xf numFmtId="193" fontId="87" fillId="0" borderId="0">
      <alignment horizontal="right"/>
    </xf>
    <xf numFmtId="181" fontId="98" fillId="0" borderId="0">
      <alignment horizontal="center" vertical="center"/>
    </xf>
    <xf numFmtId="181" fontId="98" fillId="0" borderId="0">
      <alignment horizontal="center"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2" fontId="70" fillId="33" borderId="21">
      <alignment horizontal="left" vertical="center"/>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81" fontId="87" fillId="0" borderId="4">
      <alignment horizontal="left" vertical="top" wrapText="1"/>
      <protection locked="0"/>
    </xf>
    <xf numFmtId="15" fontId="87" fillId="0" borderId="0">
      <alignment horizontal="right" vertical="center"/>
    </xf>
    <xf numFmtId="15" fontId="87" fillId="0" borderId="0">
      <alignment horizontal="right" vertical="center"/>
    </xf>
    <xf numFmtId="15" fontId="87" fillId="0" borderId="0">
      <alignment horizontal="right" vertical="center"/>
    </xf>
    <xf numFmtId="15" fontId="87" fillId="0" borderId="0">
      <alignment horizontal="right" vertical="center"/>
    </xf>
    <xf numFmtId="15" fontId="87" fillId="0" borderId="0">
      <alignment horizontal="right" vertical="center"/>
    </xf>
    <xf numFmtId="17" fontId="87" fillId="0" borderId="0">
      <alignment horizontal="right" vertical="center"/>
    </xf>
    <xf numFmtId="17" fontId="87" fillId="0" borderId="0">
      <alignment horizontal="right" vertical="center"/>
    </xf>
    <xf numFmtId="19" fontId="87" fillId="0" borderId="0">
      <alignment horizontal="right" vertical="center"/>
    </xf>
    <xf numFmtId="15" fontId="87" fillId="0" borderId="0">
      <alignment horizontal="right" vertical="center"/>
    </xf>
    <xf numFmtId="17" fontId="87" fillId="0" borderId="0">
      <alignment horizontal="right" vertical="center"/>
    </xf>
    <xf numFmtId="17" fontId="87" fillId="0" borderId="0">
      <alignment horizontal="right" vertical="center"/>
    </xf>
    <xf numFmtId="19" fontId="87" fillId="0" borderId="0">
      <alignment horizontal="right"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16" fontId="87" fillId="0" borderId="0">
      <alignment horizontal="right" vertical="center"/>
    </xf>
    <xf numFmtId="16" fontId="87" fillId="0" borderId="0">
      <alignment horizontal="right" vertical="center"/>
    </xf>
    <xf numFmtId="16" fontId="87" fillId="0" borderId="0">
      <alignment horizontal="right" vertical="center"/>
    </xf>
    <xf numFmtId="18" fontId="87" fillId="0" borderId="0">
      <alignment horizontal="right" vertical="center"/>
    </xf>
    <xf numFmtId="18" fontId="87" fillId="0" borderId="0">
      <alignment horizontal="right" vertical="center"/>
    </xf>
    <xf numFmtId="20" fontId="87" fillId="0" borderId="0">
      <alignment horizontal="right" vertical="center"/>
    </xf>
    <xf numFmtId="16" fontId="87" fillId="0" borderId="0">
      <alignment horizontal="right" vertical="center"/>
    </xf>
    <xf numFmtId="18" fontId="87" fillId="0" borderId="0">
      <alignment horizontal="right" vertical="center"/>
    </xf>
    <xf numFmtId="18" fontId="87" fillId="0" borderId="0">
      <alignment horizontal="right" vertical="center"/>
    </xf>
    <xf numFmtId="20" fontId="87" fillId="0" borderId="0">
      <alignment horizontal="right" vertical="center"/>
    </xf>
    <xf numFmtId="1" fontId="87" fillId="33" borderId="4">
      <alignment horizontal="center" vertical="center"/>
    </xf>
    <xf numFmtId="1" fontId="87" fillId="33" borderId="4">
      <alignment horizontal="center" vertical="center"/>
    </xf>
    <xf numFmtId="1" fontId="87" fillId="33" borderId="4">
      <alignment horizontal="center" vertical="center"/>
    </xf>
    <xf numFmtId="1" fontId="87" fillId="33" borderId="4">
      <alignment horizontal="center" vertical="center"/>
    </xf>
    <xf numFmtId="1" fontId="87" fillId="33" borderId="4">
      <alignment horizontal="center" vertical="center"/>
    </xf>
    <xf numFmtId="1" fontId="87" fillId="33" borderId="4">
      <alignment horizontal="center" vertical="center"/>
    </xf>
    <xf numFmtId="202" fontId="87" fillId="0" borderId="0">
      <alignment horizontal="right"/>
    </xf>
    <xf numFmtId="202" fontId="87" fillId="0" borderId="0">
      <alignment horizontal="right"/>
    </xf>
    <xf numFmtId="181" fontId="87" fillId="0" borderId="0">
      <alignment horizontal="left" vertical="center" indent="1"/>
    </xf>
    <xf numFmtId="181" fontId="87" fillId="0" borderId="0">
      <alignment horizontal="left" vertical="center" indent="1"/>
    </xf>
    <xf numFmtId="181" fontId="87" fillId="0" borderId="0">
      <alignment horizontal="left" vertical="center" indent="1"/>
    </xf>
    <xf numFmtId="181" fontId="87" fillId="0" borderId="0">
      <alignment horizontal="left" vertical="center"/>
    </xf>
    <xf numFmtId="181" fontId="87" fillId="0" borderId="0">
      <alignment horizontal="left" vertical="center"/>
    </xf>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3" fontId="115" fillId="30" borderId="27"/>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181" fontId="116" fillId="37" borderId="28" applyNumberFormat="0" applyAlignment="0" applyProtection="0"/>
    <xf numFmtId="0" fontId="117" fillId="18"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3" fontId="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3" fontId="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4" fontId="118" fillId="29" borderId="0"/>
    <xf numFmtId="205" fontId="10" fillId="0" borderId="0"/>
    <xf numFmtId="205" fontId="10" fillId="0" borderId="0"/>
    <xf numFmtId="4" fontId="55" fillId="33" borderId="28" applyNumberFormat="0" applyProtection="0">
      <alignment vertical="center"/>
    </xf>
    <xf numFmtId="4" fontId="55" fillId="33" borderId="28" applyNumberFormat="0" applyProtection="0">
      <alignment vertical="center"/>
    </xf>
    <xf numFmtId="4" fontId="119" fillId="33" borderId="28" applyNumberFormat="0" applyProtection="0">
      <alignment vertical="center"/>
    </xf>
    <xf numFmtId="4" fontId="55" fillId="33" borderId="28" applyNumberFormat="0" applyProtection="0">
      <alignment horizontal="left" vertical="center" indent="1"/>
    </xf>
    <xf numFmtId="4" fontId="55" fillId="33" borderId="28" applyNumberFormat="0" applyProtection="0">
      <alignment horizontal="left" vertical="center" indent="1"/>
    </xf>
    <xf numFmtId="4" fontId="55" fillId="33" borderId="28" applyNumberFormat="0" applyProtection="0">
      <alignment horizontal="left" vertical="center" indent="1"/>
    </xf>
    <xf numFmtId="4" fontId="55" fillId="33"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5" fillId="24" borderId="28" applyNumberFormat="0" applyProtection="0">
      <alignment horizontal="right" vertical="center"/>
    </xf>
    <xf numFmtId="4" fontId="55" fillId="24" borderId="28" applyNumberFormat="0" applyProtection="0">
      <alignment horizontal="right" vertical="center"/>
    </xf>
    <xf numFmtId="4" fontId="55" fillId="39" borderId="28" applyNumberFormat="0" applyProtection="0">
      <alignment horizontal="right" vertical="center"/>
    </xf>
    <xf numFmtId="4" fontId="55" fillId="39" borderId="28" applyNumberFormat="0" applyProtection="0">
      <alignment horizontal="right" vertical="center"/>
    </xf>
    <xf numFmtId="4" fontId="55" fillId="40" borderId="28" applyNumberFormat="0" applyProtection="0">
      <alignment horizontal="right" vertical="center"/>
    </xf>
    <xf numFmtId="4" fontId="55" fillId="40" borderId="28" applyNumberFormat="0" applyProtection="0">
      <alignment horizontal="right" vertical="center"/>
    </xf>
    <xf numFmtId="4" fontId="55" fillId="41" borderId="28" applyNumberFormat="0" applyProtection="0">
      <alignment horizontal="right" vertical="center"/>
    </xf>
    <xf numFmtId="4" fontId="55" fillId="41" borderId="28" applyNumberFormat="0" applyProtection="0">
      <alignment horizontal="right" vertical="center"/>
    </xf>
    <xf numFmtId="4" fontId="55" fillId="42" borderId="28" applyNumberFormat="0" applyProtection="0">
      <alignment horizontal="right" vertical="center"/>
    </xf>
    <xf numFmtId="4" fontId="55" fillId="42" borderId="28" applyNumberFormat="0" applyProtection="0">
      <alignment horizontal="right" vertical="center"/>
    </xf>
    <xf numFmtId="4" fontId="55" fillId="43" borderId="28" applyNumberFormat="0" applyProtection="0">
      <alignment horizontal="right" vertical="center"/>
    </xf>
    <xf numFmtId="4" fontId="55" fillId="43" borderId="28" applyNumberFormat="0" applyProtection="0">
      <alignment horizontal="right" vertical="center"/>
    </xf>
    <xf numFmtId="4" fontId="55" fillId="44" borderId="28" applyNumberFormat="0" applyProtection="0">
      <alignment horizontal="right" vertical="center"/>
    </xf>
    <xf numFmtId="4" fontId="55" fillId="44" borderId="28" applyNumberFormat="0" applyProtection="0">
      <alignment horizontal="right" vertical="center"/>
    </xf>
    <xf numFmtId="4" fontId="55" fillId="45" borderId="28" applyNumberFormat="0" applyProtection="0">
      <alignment horizontal="right" vertical="center"/>
    </xf>
    <xf numFmtId="4" fontId="55" fillId="45" borderId="28" applyNumberFormat="0" applyProtection="0">
      <alignment horizontal="right" vertical="center"/>
    </xf>
    <xf numFmtId="4" fontId="55" fillId="46" borderId="28" applyNumberFormat="0" applyProtection="0">
      <alignment horizontal="right" vertical="center"/>
    </xf>
    <xf numFmtId="4" fontId="55" fillId="46" borderId="28" applyNumberFormat="0" applyProtection="0">
      <alignment horizontal="right" vertical="center"/>
    </xf>
    <xf numFmtId="4" fontId="120" fillId="47" borderId="28" applyNumberFormat="0" applyProtection="0">
      <alignment horizontal="left" vertical="center" indent="1"/>
    </xf>
    <xf numFmtId="4" fontId="55" fillId="48" borderId="29" applyNumberFormat="0" applyProtection="0">
      <alignment horizontal="left" vertical="center" indent="1"/>
    </xf>
    <xf numFmtId="4" fontId="55" fillId="48" borderId="29" applyNumberFormat="0" applyProtection="0">
      <alignment horizontal="left" vertical="center" indent="1"/>
    </xf>
    <xf numFmtId="4" fontId="121" fillId="28" borderId="0" applyNumberFormat="0" applyProtection="0">
      <alignment horizontal="left" vertical="center" indent="1"/>
    </xf>
    <xf numFmtId="4" fontId="121" fillId="28" borderId="0"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5" fillId="48" borderId="28" applyNumberFormat="0" applyProtection="0">
      <alignment horizontal="left" vertical="center" indent="1"/>
    </xf>
    <xf numFmtId="4" fontId="55" fillId="48" borderId="28" applyNumberFormat="0" applyProtection="0">
      <alignment horizontal="left" vertical="center" indent="1"/>
    </xf>
    <xf numFmtId="4" fontId="55" fillId="48" borderId="28" applyNumberFormat="0" applyProtection="0">
      <alignment horizontal="left" vertical="center" indent="1"/>
    </xf>
    <xf numFmtId="4" fontId="55" fillId="49" borderId="28" applyNumberFormat="0" applyProtection="0">
      <alignment horizontal="left" vertical="center" indent="1"/>
    </xf>
    <xf numFmtId="4" fontId="55" fillId="49" borderId="28" applyNumberFormat="0" applyProtection="0">
      <alignment horizontal="left" vertical="center" indent="1"/>
    </xf>
    <xf numFmtId="4" fontId="55"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5" fillId="31" borderId="28" applyNumberFormat="0" applyProtection="0">
      <alignment vertical="center"/>
    </xf>
    <xf numFmtId="4" fontId="55" fillId="31" borderId="28" applyNumberFormat="0" applyProtection="0">
      <alignment vertical="center"/>
    </xf>
    <xf numFmtId="4" fontId="119" fillId="31" borderId="28" applyNumberFormat="0" applyProtection="0">
      <alignment vertical="center"/>
    </xf>
    <xf numFmtId="4" fontId="55" fillId="31" borderId="28" applyNumberFormat="0" applyProtection="0">
      <alignment horizontal="left" vertical="center" indent="1"/>
    </xf>
    <xf numFmtId="4" fontId="55" fillId="31" borderId="28" applyNumberFormat="0" applyProtection="0">
      <alignment horizontal="left" vertical="center" indent="1"/>
    </xf>
    <xf numFmtId="4" fontId="55" fillId="31" borderId="28" applyNumberFormat="0" applyProtection="0">
      <alignment horizontal="left" vertical="center" indent="1"/>
    </xf>
    <xf numFmtId="4" fontId="55" fillId="31" borderId="28" applyNumberFormat="0" applyProtection="0">
      <alignment horizontal="left" vertical="center" indent="1"/>
    </xf>
    <xf numFmtId="4" fontId="55" fillId="48" borderId="28" applyNumberFormat="0" applyProtection="0">
      <alignment horizontal="right" vertical="center"/>
    </xf>
    <xf numFmtId="4" fontId="55" fillId="48" borderId="28" applyNumberFormat="0" applyProtection="0">
      <alignment horizontal="right" vertical="center"/>
    </xf>
    <xf numFmtId="4" fontId="119" fillId="48" borderId="28" applyNumberFormat="0" applyProtection="0">
      <alignment horizontal="right" vertical="center"/>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22" fillId="0" borderId="0"/>
    <xf numFmtId="181" fontId="122" fillId="0" borderId="0"/>
    <xf numFmtId="4" fontId="123" fillId="48" borderId="28" applyNumberFormat="0" applyProtection="0">
      <alignment horizontal="right" vertical="center"/>
    </xf>
    <xf numFmtId="181" fontId="124" fillId="0" borderId="0" applyFill="0" applyBorder="0">
      <alignment horizontal="left" vertical="center"/>
    </xf>
    <xf numFmtId="181" fontId="124" fillId="0" borderId="0" applyFill="0" applyBorder="0">
      <alignment horizontal="left" vertical="center"/>
    </xf>
    <xf numFmtId="181" fontId="124" fillId="0" borderId="0" applyFill="0" applyBorder="0">
      <alignment horizontal="left" vertical="center"/>
    </xf>
    <xf numFmtId="181" fontId="124" fillId="0" borderId="0" applyFill="0" applyBorder="0">
      <alignment horizontal="left" vertical="center"/>
    </xf>
    <xf numFmtId="181" fontId="124"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6" fillId="51" borderId="0"/>
    <xf numFmtId="181" fontId="127" fillId="51" borderId="0"/>
    <xf numFmtId="181" fontId="128" fillId="51" borderId="0"/>
    <xf numFmtId="184" fontId="129" fillId="0" borderId="0" applyNumberFormat="0" applyFill="0" applyBorder="0" applyAlignment="0" applyProtection="0"/>
    <xf numFmtId="184" fontId="52" fillId="52" borderId="0" applyNumberFormat="0" applyFont="0" applyBorder="0" applyAlignment="0" applyProtection="0"/>
    <xf numFmtId="184" fontId="52" fillId="53" borderId="0" applyNumberFormat="0" applyFont="0" applyBorder="0" applyAlignment="0" applyProtection="0"/>
    <xf numFmtId="184" fontId="52" fillId="52" borderId="0" applyNumberFormat="0" applyFont="0" applyBorder="0" applyAlignment="0" applyProtection="0"/>
    <xf numFmtId="0" fontId="52" fillId="0" borderId="0" applyFill="0" applyBorder="0" applyProtection="0"/>
    <xf numFmtId="184" fontId="52" fillId="54" borderId="0" applyNumberFormat="0" applyFont="0" applyBorder="0" applyAlignment="0" applyProtection="0"/>
    <xf numFmtId="184" fontId="52" fillId="14" borderId="0" applyNumberFormat="0" applyFont="0" applyBorder="0" applyAlignment="0" applyProtection="0"/>
    <xf numFmtId="203" fontId="52" fillId="0" borderId="0" applyFill="0" applyBorder="0" applyAlignment="0" applyProtection="0"/>
    <xf numFmtId="181" fontId="130" fillId="0" borderId="30" applyNumberFormat="0" applyFill="0" applyAlignment="0" applyProtection="0"/>
    <xf numFmtId="0" fontId="8" fillId="0" borderId="0" applyNumberFormat="0" applyAlignment="0" applyProtection="0"/>
    <xf numFmtId="181" fontId="8" fillId="0" borderId="0" applyNumberFormat="0" applyAlignment="0" applyProtection="0"/>
    <xf numFmtId="0" fontId="129" fillId="0" borderId="23" applyFill="0" applyProtection="0">
      <alignment horizontal="right" wrapText="1"/>
    </xf>
    <xf numFmtId="181" fontId="129" fillId="0" borderId="23" applyFill="0" applyProtection="0">
      <alignment horizontal="right" wrapText="1"/>
    </xf>
    <xf numFmtId="0" fontId="129" fillId="0" borderId="0" applyFill="0" applyProtection="0">
      <alignment wrapText="1"/>
    </xf>
    <xf numFmtId="181" fontId="129" fillId="0" borderId="0" applyFill="0" applyProtection="0">
      <alignment wrapText="1"/>
    </xf>
    <xf numFmtId="0" fontId="129" fillId="0" borderId="31" applyFill="0" applyProtection="0">
      <alignment wrapText="1"/>
    </xf>
    <xf numFmtId="184" fontId="130" fillId="0" borderId="32" applyNumberFormat="0" applyFill="0" applyAlignment="0" applyProtection="0"/>
    <xf numFmtId="0" fontId="47" fillId="0" borderId="0" applyAlignment="0" applyProtection="0"/>
    <xf numFmtId="181" fontId="47" fillId="0" borderId="0" applyAlignment="0" applyProtection="0"/>
    <xf numFmtId="181" fontId="47" fillId="0" borderId="0" applyAlignment="0" applyProtection="0"/>
    <xf numFmtId="181" fontId="47" fillId="0" borderId="0" applyAlignment="0" applyProtection="0"/>
    <xf numFmtId="181" fontId="47" fillId="0" borderId="0" applyAlignment="0" applyProtection="0"/>
    <xf numFmtId="181" fontId="47" fillId="0" borderId="0" applyAlignment="0" applyProtection="0"/>
    <xf numFmtId="181" fontId="47" fillId="0" borderId="0" applyAlignment="0" applyProtection="0"/>
    <xf numFmtId="0" fontId="130" fillId="0" borderId="30" applyNumberFormat="0" applyFill="0" applyAlignment="0" applyProtection="0"/>
    <xf numFmtId="181" fontId="130" fillId="0" borderId="30" applyNumberFormat="0" applyFill="0" applyAlignment="0" applyProtection="0"/>
    <xf numFmtId="181" fontId="131" fillId="0" borderId="0"/>
    <xf numFmtId="181" fontId="131" fillId="0" borderId="0"/>
    <xf numFmtId="181" fontId="132" fillId="51" borderId="4" applyNumberFormat="0">
      <alignment horizontal="center" vertical="center"/>
    </xf>
    <xf numFmtId="3" fontId="133" fillId="30" borderId="33">
      <alignment horizontal="right"/>
    </xf>
    <xf numFmtId="181" fontId="134" fillId="0" borderId="0" applyNumberFormat="0" applyFill="0" applyBorder="0" applyAlignment="0" applyProtection="0"/>
    <xf numFmtId="181" fontId="134" fillId="0" borderId="0" applyNumberFormat="0" applyFill="0" applyBorder="0" applyAlignment="0" applyProtection="0"/>
    <xf numFmtId="49" fontId="135" fillId="0" borderId="0" applyAlignment="0" applyProtection="0"/>
    <xf numFmtId="181" fontId="136" fillId="0" borderId="0"/>
    <xf numFmtId="181" fontId="136" fillId="0" borderId="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7" fillId="0" borderId="34" applyNumberFormat="0" applyFill="0" applyAlignment="0" applyProtection="0"/>
    <xf numFmtId="181" fontId="138" fillId="0" borderId="16" applyNumberFormat="0" applyFill="0" applyAlignment="0" applyProtection="0"/>
    <xf numFmtId="0" fontId="139" fillId="0" borderId="30" applyNumberFormat="0" applyFill="0" applyAlignment="0" applyProtection="0"/>
    <xf numFmtId="181" fontId="140" fillId="55" borderId="35"/>
    <xf numFmtId="181" fontId="140" fillId="55" borderId="35"/>
    <xf numFmtId="49" fontId="141" fillId="0" borderId="0"/>
    <xf numFmtId="49" fontId="141" fillId="0" borderId="0"/>
    <xf numFmtId="49" fontId="141" fillId="0" borderId="0"/>
    <xf numFmtId="49" fontId="141" fillId="0" borderId="0"/>
    <xf numFmtId="181" fontId="141" fillId="0" borderId="0"/>
    <xf numFmtId="181" fontId="141" fillId="0" borderId="0"/>
    <xf numFmtId="49" fontId="141" fillId="0" borderId="0"/>
    <xf numFmtId="181" fontId="141" fillId="0" borderId="0"/>
    <xf numFmtId="181" fontId="141" fillId="0" borderId="0"/>
    <xf numFmtId="49" fontId="141" fillId="0" borderId="0"/>
    <xf numFmtId="49" fontId="141" fillId="0" borderId="0"/>
    <xf numFmtId="181" fontId="141" fillId="0" borderId="0"/>
    <xf numFmtId="181" fontId="141" fillId="0" borderId="0"/>
    <xf numFmtId="49" fontId="141" fillId="0" borderId="0"/>
    <xf numFmtId="181" fontId="141" fillId="0" borderId="0"/>
    <xf numFmtId="181" fontId="141" fillId="0" borderId="0"/>
    <xf numFmtId="181" fontId="133" fillId="0" borderId="0" applyNumberFormat="0"/>
    <xf numFmtId="181" fontId="142" fillId="0" borderId="0">
      <alignment horizontal="left"/>
    </xf>
    <xf numFmtId="181" fontId="142" fillId="0" borderId="0">
      <alignment horizontal="left"/>
    </xf>
    <xf numFmtId="181" fontId="142" fillId="0" borderId="0">
      <alignment horizontal="left"/>
    </xf>
    <xf numFmtId="181" fontId="142" fillId="0" borderId="0">
      <alignment horizontal="left"/>
    </xf>
    <xf numFmtId="181" fontId="142" fillId="0" borderId="0">
      <alignment horizontal="left"/>
    </xf>
    <xf numFmtId="181" fontId="143" fillId="0" borderId="0" applyNumberFormat="0" applyFill="0" applyBorder="0" applyAlignment="0" applyProtection="0"/>
    <xf numFmtId="181" fontId="143" fillId="0" borderId="0" applyNumberFormat="0" applyFill="0" applyBorder="0" applyAlignment="0" applyProtection="0"/>
    <xf numFmtId="38"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38"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38" fontId="144" fillId="56" borderId="20">
      <alignment horizontal="center"/>
    </xf>
    <xf numFmtId="181" fontId="144" fillId="56" borderId="20">
      <alignment horizontal="center"/>
    </xf>
    <xf numFmtId="181" fontId="144" fillId="56" borderId="20">
      <alignment horizontal="center"/>
    </xf>
    <xf numFmtId="44" fontId="10" fillId="0" borderId="0" applyFont="0" applyFill="0" applyBorder="0" applyAlignment="0" applyProtection="0"/>
    <xf numFmtId="43" fontId="10" fillId="0" borderId="0" applyFont="0" applyFill="0" applyBorder="0" applyAlignment="0" applyProtection="0"/>
    <xf numFmtId="0" fontId="2" fillId="0" borderId="0"/>
    <xf numFmtId="43" fontId="7" fillId="0" borderId="0" applyFont="0" applyFill="0" applyBorder="0" applyAlignment="0" applyProtection="0"/>
    <xf numFmtId="211" fontId="156" fillId="0" borderId="0">
      <alignment horizontal="center" vertical="center"/>
    </xf>
    <xf numFmtId="0" fontId="1" fillId="0" borderId="0"/>
    <xf numFmtId="0" fontId="161" fillId="0" borderId="0" applyNumberFormat="0" applyFill="0" applyBorder="0" applyAlignment="0" applyProtection="0"/>
  </cellStyleXfs>
  <cellXfs count="258">
    <xf numFmtId="0" fontId="0" fillId="0" borderId="0" xfId="0"/>
    <xf numFmtId="166" fontId="16" fillId="4" borderId="1" xfId="0" applyNumberFormat="1" applyFont="1" applyFill="1" applyBorder="1"/>
    <xf numFmtId="165" fontId="16" fillId="0" borderId="0" xfId="0" applyNumberFormat="1" applyFont="1"/>
    <xf numFmtId="0" fontId="7" fillId="0" borderId="0" xfId="0" applyFont="1" applyAlignment="1">
      <alignment horizontal="left"/>
    </xf>
    <xf numFmtId="0" fontId="20" fillId="0" borderId="0" xfId="0" applyFont="1"/>
    <xf numFmtId="0" fontId="7" fillId="0" borderId="0" xfId="0" applyFont="1"/>
    <xf numFmtId="0" fontId="23" fillId="0" borderId="0" xfId="0" applyFont="1"/>
    <xf numFmtId="177" fontId="21" fillId="5" borderId="7" xfId="1" applyNumberFormat="1" applyFont="1" applyFill="1" applyBorder="1" applyAlignment="1">
      <alignment horizontal="right"/>
    </xf>
    <xf numFmtId="0" fontId="7" fillId="0" borderId="0" xfId="0" applyFont="1" applyAlignment="1">
      <alignment horizontal="right"/>
    </xf>
    <xf numFmtId="0" fontId="21" fillId="0" borderId="0" xfId="0" applyFont="1"/>
    <xf numFmtId="0" fontId="11" fillId="4" borderId="0" xfId="0" applyFont="1" applyFill="1"/>
    <xf numFmtId="0" fontId="20" fillId="0" borderId="0" xfId="0" applyFont="1" applyAlignment="1">
      <alignment horizontal="center"/>
    </xf>
    <xf numFmtId="166" fontId="16" fillId="4" borderId="1" xfId="0" applyNumberFormat="1" applyFont="1" applyFill="1" applyBorder="1" applyAlignment="1">
      <alignment horizontal="center" vertical="center"/>
    </xf>
    <xf numFmtId="0" fontId="7" fillId="0" borderId="0" xfId="0" applyFont="1" applyAlignment="1">
      <alignment horizontal="center"/>
    </xf>
    <xf numFmtId="0" fontId="24" fillId="0" borderId="0" xfId="0" applyFont="1" applyAlignment="1">
      <alignment horizontal="center"/>
    </xf>
    <xf numFmtId="0" fontId="7" fillId="4" borderId="0" xfId="0" applyFont="1" applyFill="1" applyAlignment="1">
      <alignment horizontal="center"/>
    </xf>
    <xf numFmtId="166" fontId="16" fillId="0" borderId="0" xfId="0" applyNumberFormat="1" applyFont="1" applyAlignment="1">
      <alignment horizontal="center" vertical="center"/>
    </xf>
    <xf numFmtId="0" fontId="7" fillId="0" borderId="2" xfId="0" applyFont="1" applyBorder="1" applyAlignment="1">
      <alignment horizontal="center"/>
    </xf>
    <xf numFmtId="1" fontId="7" fillId="0" borderId="0" xfId="0" applyNumberFormat="1" applyFont="1" applyAlignment="1">
      <alignment horizontal="left"/>
    </xf>
    <xf numFmtId="1" fontId="7" fillId="0" borderId="0" xfId="0" applyNumberFormat="1" applyFont="1" applyAlignment="1">
      <alignment horizontal="center"/>
    </xf>
    <xf numFmtId="1" fontId="7" fillId="0" borderId="0" xfId="0" applyNumberFormat="1" applyFont="1"/>
    <xf numFmtId="167" fontId="23" fillId="0" borderId="0" xfId="0" applyNumberFormat="1" applyFont="1"/>
    <xf numFmtId="167" fontId="21" fillId="0" borderId="0" xfId="0" applyNumberFormat="1" applyFont="1" applyAlignment="1">
      <alignment horizontal="center"/>
    </xf>
    <xf numFmtId="167" fontId="7" fillId="0" borderId="0" xfId="0" applyNumberFormat="1" applyFont="1" applyAlignment="1">
      <alignment horizontal="left"/>
    </xf>
    <xf numFmtId="167" fontId="7" fillId="0" borderId="0" xfId="0" applyNumberFormat="1" applyFont="1"/>
    <xf numFmtId="167" fontId="7" fillId="0" borderId="0" xfId="0" applyNumberFormat="1" applyFont="1" applyAlignment="1">
      <alignment horizontal="center"/>
    </xf>
    <xf numFmtId="167" fontId="19" fillId="0" borderId="0" xfId="0" applyNumberFormat="1" applyFont="1" applyAlignment="1">
      <alignment horizontal="left"/>
    </xf>
    <xf numFmtId="10" fontId="7" fillId="0" borderId="0" xfId="0" applyNumberFormat="1" applyFont="1"/>
    <xf numFmtId="0" fontId="7" fillId="0" borderId="3" xfId="0" applyFont="1" applyBorder="1"/>
    <xf numFmtId="0" fontId="7" fillId="0" borderId="3" xfId="0" applyFont="1" applyBorder="1" applyAlignment="1">
      <alignment horizontal="center"/>
    </xf>
    <xf numFmtId="0" fontId="7" fillId="0" borderId="3" xfId="0" applyFont="1" applyBorder="1" applyAlignment="1">
      <alignment horizontal="left"/>
    </xf>
    <xf numFmtId="0" fontId="11" fillId="0" borderId="0" xfId="0" applyFont="1"/>
    <xf numFmtId="0" fontId="30" fillId="0" borderId="0" xfId="0" applyFont="1"/>
    <xf numFmtId="0" fontId="33" fillId="7" borderId="0" xfId="0" applyFont="1" applyFill="1" applyAlignment="1">
      <alignment wrapText="1"/>
    </xf>
    <xf numFmtId="166" fontId="34" fillId="0" borderId="3" xfId="0" applyNumberFormat="1" applyFont="1" applyBorder="1" applyAlignment="1">
      <alignment horizontal="center" vertical="center"/>
    </xf>
    <xf numFmtId="166" fontId="34" fillId="0" borderId="3" xfId="0" applyNumberFormat="1" applyFont="1" applyBorder="1"/>
    <xf numFmtId="0" fontId="33" fillId="7" borderId="0" xfId="0" applyFont="1" applyFill="1"/>
    <xf numFmtId="0" fontId="33" fillId="7" borderId="0" xfId="0" applyFont="1" applyFill="1" applyAlignment="1">
      <alignment horizontal="center"/>
    </xf>
    <xf numFmtId="0" fontId="8" fillId="0" borderId="0" xfId="0" applyFont="1"/>
    <xf numFmtId="0" fontId="10" fillId="0" borderId="0" xfId="0" applyFont="1"/>
    <xf numFmtId="0" fontId="40" fillId="0" borderId="0" xfId="0" applyFont="1" applyAlignment="1">
      <alignment vertical="center"/>
    </xf>
    <xf numFmtId="0" fontId="41" fillId="0" borderId="0" xfId="0" applyFont="1" applyAlignment="1">
      <alignment horizontal="left" vertical="center" indent="1"/>
    </xf>
    <xf numFmtId="0" fontId="42" fillId="6" borderId="0" xfId="0" applyFont="1" applyFill="1" applyAlignment="1">
      <alignment vertical="center"/>
    </xf>
    <xf numFmtId="0" fontId="41" fillId="0" borderId="0" xfId="0" applyFont="1" applyAlignment="1">
      <alignment wrapText="1"/>
    </xf>
    <xf numFmtId="0" fontId="39" fillId="0" borderId="0" xfId="0" applyFont="1" applyAlignment="1">
      <alignment horizontal="left"/>
    </xf>
    <xf numFmtId="0" fontId="41" fillId="0" borderId="0" xfId="0" applyFont="1"/>
    <xf numFmtId="0" fontId="42" fillId="6" borderId="0" xfId="0" applyFont="1" applyFill="1" applyAlignment="1">
      <alignment horizontal="left" vertical="center"/>
    </xf>
    <xf numFmtId="0" fontId="16" fillId="3" borderId="1" xfId="0" applyFont="1" applyFill="1" applyBorder="1" applyAlignment="1">
      <alignment horizontal="left" vertical="center"/>
    </xf>
    <xf numFmtId="0" fontId="7" fillId="4" borderId="0" xfId="0" applyFont="1" applyFill="1"/>
    <xf numFmtId="0" fontId="22" fillId="0" borderId="0" xfId="0" applyFont="1" applyAlignment="1">
      <alignment horizontal="left" vertical="center"/>
    </xf>
    <xf numFmtId="0" fontId="11" fillId="0" borderId="2" xfId="0" applyFont="1" applyBorder="1"/>
    <xf numFmtId="0" fontId="7" fillId="0" borderId="0" xfId="0" applyFont="1" applyAlignment="1">
      <alignment horizontal="left" indent="1"/>
    </xf>
    <xf numFmtId="0" fontId="0" fillId="0" borderId="0" xfId="0" quotePrefix="1" applyAlignment="1">
      <alignment horizontal="left" indent="1"/>
    </xf>
    <xf numFmtId="0" fontId="16" fillId="0" borderId="0" xfId="0" applyFont="1" applyAlignment="1">
      <alignment horizontal="left" vertical="center"/>
    </xf>
    <xf numFmtId="0" fontId="11" fillId="0" borderId="2" xfId="0" applyFont="1" applyBorder="1" applyAlignment="1">
      <alignment horizontal="left"/>
    </xf>
    <xf numFmtId="0" fontId="13" fillId="0" borderId="0" xfId="0" applyFont="1"/>
    <xf numFmtId="43" fontId="21" fillId="0" borderId="0" xfId="1" applyFont="1" applyAlignment="1">
      <alignment horizontal="right" vertical="center"/>
    </xf>
    <xf numFmtId="0" fontId="0" fillId="0" borderId="0" xfId="0" applyAlignment="1">
      <alignment horizontal="left"/>
    </xf>
    <xf numFmtId="169" fontId="16" fillId="0" borderId="0" xfId="0" applyNumberFormat="1" applyFont="1"/>
    <xf numFmtId="169" fontId="7" fillId="0" borderId="0" xfId="0" applyNumberFormat="1" applyFont="1"/>
    <xf numFmtId="169" fontId="7" fillId="0" borderId="2" xfId="0" applyNumberFormat="1" applyFont="1" applyBorder="1"/>
    <xf numFmtId="169" fontId="25" fillId="0" borderId="0" xfId="0" applyNumberFormat="1" applyFont="1"/>
    <xf numFmtId="173" fontId="21" fillId="5" borderId="8" xfId="0" applyNumberFormat="1" applyFont="1" applyFill="1" applyBorder="1"/>
    <xf numFmtId="176" fontId="21" fillId="5" borderId="8" xfId="0" applyNumberFormat="1" applyFont="1" applyFill="1" applyBorder="1"/>
    <xf numFmtId="174" fontId="21" fillId="5" borderId="7" xfId="1" applyNumberFormat="1" applyFont="1" applyFill="1" applyBorder="1" applyAlignment="1">
      <alignment horizontal="right"/>
    </xf>
    <xf numFmtId="175" fontId="13" fillId="0" borderId="0" xfId="1" applyNumberFormat="1" applyFont="1" applyAlignment="1">
      <alignment horizontal="right" vertical="center"/>
    </xf>
    <xf numFmtId="0" fontId="11" fillId="0" borderId="0" xfId="0" applyFont="1" applyAlignment="1">
      <alignment horizontal="left"/>
    </xf>
    <xf numFmtId="0" fontId="0" fillId="0" borderId="0" xfId="0" applyAlignment="1">
      <alignment horizontal="left" indent="1"/>
    </xf>
    <xf numFmtId="43" fontId="7" fillId="0" borderId="0" xfId="0" applyNumberFormat="1" applyFont="1" applyAlignment="1">
      <alignment horizontal="right"/>
    </xf>
    <xf numFmtId="0" fontId="21" fillId="0" borderId="0" xfId="0" applyFont="1" applyAlignment="1">
      <alignment horizontal="left"/>
    </xf>
    <xf numFmtId="179" fontId="7" fillId="0" borderId="0" xfId="0" applyNumberFormat="1" applyFont="1"/>
    <xf numFmtId="1" fontId="25" fillId="0" borderId="0" xfId="1" applyNumberFormat="1" applyFont="1" applyAlignment="1">
      <alignment horizontal="right"/>
    </xf>
    <xf numFmtId="167" fontId="25" fillId="0" borderId="0" xfId="0" applyNumberFormat="1" applyFont="1" applyAlignment="1">
      <alignment horizontal="right"/>
    </xf>
    <xf numFmtId="172" fontId="25" fillId="0" borderId="0" xfId="1" applyNumberFormat="1" applyFont="1"/>
    <xf numFmtId="169" fontId="11" fillId="0" borderId="2" xfId="1" applyNumberFormat="1" applyFont="1" applyBorder="1"/>
    <xf numFmtId="169" fontId="7" fillId="0" borderId="0" xfId="1" applyNumberFormat="1"/>
    <xf numFmtId="167" fontId="17" fillId="0" borderId="0" xfId="0" applyNumberFormat="1" applyFont="1" applyAlignment="1">
      <alignment horizontal="right"/>
    </xf>
    <xf numFmtId="172" fontId="17" fillId="0" borderId="0" xfId="1" applyNumberFormat="1" applyFont="1"/>
    <xf numFmtId="169" fontId="25" fillId="0" borderId="0" xfId="1" applyNumberFormat="1" applyFont="1"/>
    <xf numFmtId="10" fontId="25" fillId="0" borderId="0" xfId="0" applyNumberFormat="1" applyFont="1"/>
    <xf numFmtId="0" fontId="17" fillId="7" borderId="0" xfId="0" applyFont="1" applyFill="1"/>
    <xf numFmtId="0" fontId="17" fillId="13" borderId="0" xfId="0" applyFont="1" applyFill="1" applyAlignment="1">
      <alignment horizontal="center"/>
    </xf>
    <xf numFmtId="0" fontId="18" fillId="8" borderId="0" xfId="3" applyFont="1" applyFill="1"/>
    <xf numFmtId="0" fontId="0" fillId="7" borderId="0" xfId="0" applyFill="1"/>
    <xf numFmtId="0" fontId="17" fillId="57" borderId="0" xfId="3" applyFont="1" applyFill="1"/>
    <xf numFmtId="0" fontId="26" fillId="7" borderId="0" xfId="0" applyFont="1" applyFill="1"/>
    <xf numFmtId="0" fontId="37" fillId="0" borderId="0" xfId="0" applyFont="1" applyAlignment="1">
      <alignment horizontal="left"/>
    </xf>
    <xf numFmtId="0" fontId="11" fillId="4" borderId="0" xfId="0" applyFont="1" applyFill="1" applyAlignment="1">
      <alignment horizontal="left"/>
    </xf>
    <xf numFmtId="0" fontId="32" fillId="6" borderId="0" xfId="0" applyFont="1" applyFill="1" applyAlignment="1">
      <alignment vertical="center"/>
    </xf>
    <xf numFmtId="0" fontId="145" fillId="10" borderId="0" xfId="0" applyFont="1" applyFill="1" applyAlignment="1">
      <alignment vertical="center"/>
    </xf>
    <xf numFmtId="0" fontId="145" fillId="0" borderId="0" xfId="0" applyFont="1" applyAlignment="1">
      <alignment vertical="center"/>
    </xf>
    <xf numFmtId="0" fontId="145" fillId="0" borderId="0" xfId="0" applyFont="1" applyAlignment="1">
      <alignment vertical="center" wrapText="1"/>
    </xf>
    <xf numFmtId="0" fontId="145" fillId="0" borderId="0" xfId="0" applyFont="1" applyAlignment="1">
      <alignment wrapText="1"/>
    </xf>
    <xf numFmtId="0" fontId="146" fillId="11" borderId="0" xfId="0" applyFont="1" applyFill="1"/>
    <xf numFmtId="0" fontId="44" fillId="0" borderId="0" xfId="0" applyFont="1" applyAlignment="1">
      <alignment horizontal="left"/>
    </xf>
    <xf numFmtId="0" fontId="32" fillId="6" borderId="0" xfId="0" applyFont="1" applyFill="1" applyAlignment="1">
      <alignment horizontal="left" vertical="center"/>
    </xf>
    <xf numFmtId="0" fontId="10" fillId="0" borderId="0" xfId="0" applyFont="1" applyAlignment="1">
      <alignment horizontal="right"/>
    </xf>
    <xf numFmtId="0" fontId="39" fillId="0" borderId="0" xfId="0" applyFont="1" applyAlignment="1">
      <alignment horizontal="right"/>
    </xf>
    <xf numFmtId="0" fontId="147" fillId="2" borderId="0" xfId="52118" applyFont="1" applyFill="1" applyAlignment="1">
      <alignment horizontal="left"/>
    </xf>
    <xf numFmtId="0" fontId="8" fillId="0" borderId="0" xfId="52118" applyFont="1"/>
    <xf numFmtId="0" fontId="149" fillId="0" borderId="0" xfId="52118" applyFont="1"/>
    <xf numFmtId="0" fontId="2" fillId="0" borderId="0" xfId="52118"/>
    <xf numFmtId="207" fontId="150" fillId="3" borderId="1" xfId="52118" applyNumberFormat="1" applyFont="1" applyFill="1" applyBorder="1"/>
    <xf numFmtId="166" fontId="150" fillId="3" borderId="1" xfId="52118" applyNumberFormat="1" applyFont="1" applyFill="1" applyBorder="1"/>
    <xf numFmtId="166" fontId="150" fillId="4" borderId="1" xfId="52118" applyNumberFormat="1" applyFont="1" applyFill="1" applyBorder="1"/>
    <xf numFmtId="207" fontId="151" fillId="0" borderId="0" xfId="52118" applyNumberFormat="1" applyFont="1"/>
    <xf numFmtId="0" fontId="152" fillId="0" borderId="0" xfId="52118" applyFont="1"/>
    <xf numFmtId="0" fontId="28" fillId="60" borderId="0" xfId="0" applyFont="1" applyFill="1"/>
    <xf numFmtId="0" fontId="15" fillId="61" borderId="0" xfId="0" applyFont="1" applyFill="1"/>
    <xf numFmtId="0" fontId="32" fillId="62" borderId="0" xfId="0" applyFont="1" applyFill="1"/>
    <xf numFmtId="0" fontId="0" fillId="61" borderId="0" xfId="0" applyFill="1"/>
    <xf numFmtId="0" fontId="18" fillId="60" borderId="0" xfId="0" applyFont="1" applyFill="1"/>
    <xf numFmtId="164" fontId="12" fillId="60" borderId="0" xfId="0" applyNumberFormat="1" applyFont="1" applyFill="1" applyAlignment="1">
      <alignment horizontal="left" vertical="center"/>
    </xf>
    <xf numFmtId="0" fontId="18" fillId="61" borderId="0" xfId="0" applyFont="1" applyFill="1"/>
    <xf numFmtId="0" fontId="147" fillId="60" borderId="0" xfId="52118" applyFont="1" applyFill="1" applyAlignment="1">
      <alignment horizontal="left"/>
    </xf>
    <xf numFmtId="0" fontId="147" fillId="61" borderId="0" xfId="52118" applyFont="1" applyFill="1" applyAlignment="1">
      <alignment horizontal="left"/>
    </xf>
    <xf numFmtId="0" fontId="148" fillId="60" borderId="0" xfId="52118" applyFont="1" applyFill="1" applyAlignment="1">
      <alignment horizontal="left"/>
    </xf>
    <xf numFmtId="0" fontId="148" fillId="61" borderId="0" xfId="52118" applyFont="1" applyFill="1" applyAlignment="1">
      <alignment horizontal="left"/>
    </xf>
    <xf numFmtId="0" fontId="29" fillId="61" borderId="0" xfId="0" applyFont="1" applyFill="1" applyAlignment="1">
      <alignment horizontal="left" vertical="center"/>
    </xf>
    <xf numFmtId="0" fontId="29" fillId="61" borderId="0" xfId="0" applyFont="1" applyFill="1" applyAlignment="1">
      <alignment horizontal="center" vertical="center"/>
    </xf>
    <xf numFmtId="0" fontId="29" fillId="61" borderId="0" xfId="0" applyFont="1" applyFill="1"/>
    <xf numFmtId="172" fontId="18" fillId="60" borderId="0" xfId="1" applyNumberFormat="1" applyFont="1" applyFill="1"/>
    <xf numFmtId="0" fontId="12" fillId="60" borderId="0" xfId="0" applyFont="1" applyFill="1" applyAlignment="1">
      <alignment horizontal="left" vertical="center"/>
    </xf>
    <xf numFmtId="0" fontId="12" fillId="61" borderId="0" xfId="0" applyFont="1" applyFill="1" applyAlignment="1">
      <alignment horizontal="center" vertical="center"/>
    </xf>
    <xf numFmtId="0" fontId="12" fillId="61" borderId="0" xfId="0" applyFont="1" applyFill="1"/>
    <xf numFmtId="0" fontId="27" fillId="61" borderId="0" xfId="0" applyFont="1" applyFill="1"/>
    <xf numFmtId="0" fontId="27" fillId="60" borderId="0" xfId="0" applyFont="1" applyFill="1" applyAlignment="1">
      <alignment horizontal="left" vertical="center"/>
    </xf>
    <xf numFmtId="166" fontId="16" fillId="4" borderId="0" xfId="0" applyNumberFormat="1" applyFont="1" applyFill="1"/>
    <xf numFmtId="172" fontId="18" fillId="60" borderId="0" xfId="52119" applyNumberFormat="1" applyFont="1" applyFill="1"/>
    <xf numFmtId="0" fontId="17" fillId="0" borderId="0" xfId="3" applyFont="1"/>
    <xf numFmtId="0" fontId="26" fillId="0" borderId="0" xfId="0" applyFont="1"/>
    <xf numFmtId="208" fontId="21" fillId="5" borderId="36" xfId="52119" applyNumberFormat="1" applyFont="1" applyFill="1" applyBorder="1" applyAlignment="1">
      <alignment horizontal="right"/>
    </xf>
    <xf numFmtId="0" fontId="24" fillId="0" borderId="0" xfId="0" applyFont="1" applyAlignment="1">
      <alignment horizontal="left"/>
    </xf>
    <xf numFmtId="174" fontId="21" fillId="5" borderId="8" xfId="0" applyNumberFormat="1" applyFont="1" applyFill="1" applyBorder="1"/>
    <xf numFmtId="0" fontId="24" fillId="0" borderId="0" xfId="0" applyFont="1" applyAlignment="1">
      <alignment horizontal="left" indent="1"/>
    </xf>
    <xf numFmtId="169" fontId="11" fillId="0" borderId="0" xfId="0" applyNumberFormat="1" applyFont="1" applyAlignment="1">
      <alignment horizontal="center" vertical="center" wrapText="1"/>
    </xf>
    <xf numFmtId="209" fontId="21" fillId="5" borderId="8" xfId="0" applyNumberFormat="1" applyFont="1" applyFill="1" applyBorder="1"/>
    <xf numFmtId="178" fontId="25" fillId="0" borderId="0" xfId="1" applyNumberFormat="1" applyFont="1"/>
    <xf numFmtId="0" fontId="0" fillId="0" borderId="0" xfId="0" applyAlignment="1">
      <alignment horizontal="left" indent="2"/>
    </xf>
    <xf numFmtId="0" fontId="7" fillId="0" borderId="0" xfId="0" applyFont="1" applyAlignment="1">
      <alignment horizontal="left" indent="2"/>
    </xf>
    <xf numFmtId="206" fontId="21" fillId="5" borderId="8" xfId="0" applyNumberFormat="1" applyFont="1" applyFill="1" applyBorder="1"/>
    <xf numFmtId="171" fontId="25" fillId="0" borderId="0" xfId="1" applyNumberFormat="1" applyFont="1"/>
    <xf numFmtId="168" fontId="25" fillId="0" borderId="0" xfId="1" applyNumberFormat="1" applyFont="1"/>
    <xf numFmtId="176" fontId="21" fillId="5" borderId="8" xfId="0" applyNumberFormat="1" applyFont="1" applyFill="1" applyBorder="1" applyAlignment="1">
      <alignment horizontal="center"/>
    </xf>
    <xf numFmtId="177" fontId="21" fillId="5" borderId="8" xfId="0" applyNumberFormat="1" applyFont="1" applyFill="1" applyBorder="1" applyAlignment="1">
      <alignment horizontal="center"/>
    </xf>
    <xf numFmtId="210" fontId="21" fillId="5" borderId="8" xfId="0" applyNumberFormat="1" applyFont="1" applyFill="1" applyBorder="1" applyAlignment="1">
      <alignment horizontal="center"/>
    </xf>
    <xf numFmtId="211" fontId="156" fillId="0" borderId="0" xfId="52120">
      <alignment horizontal="center" vertical="center"/>
    </xf>
    <xf numFmtId="0" fontId="21" fillId="0" borderId="0" xfId="0" applyFont="1" applyAlignment="1">
      <alignment horizontal="right"/>
    </xf>
    <xf numFmtId="208" fontId="21" fillId="5" borderId="39" xfId="52119" applyNumberFormat="1" applyFont="1" applyFill="1" applyBorder="1" applyAlignment="1">
      <alignment horizontal="right"/>
    </xf>
    <xf numFmtId="167" fontId="21" fillId="5" borderId="40" xfId="0" applyNumberFormat="1" applyFont="1" applyFill="1" applyBorder="1" applyAlignment="1">
      <alignment horizontal="right"/>
    </xf>
    <xf numFmtId="0" fontId="18" fillId="61" borderId="0" xfId="0" applyFont="1" applyFill="1" applyAlignment="1">
      <alignment horizontal="left"/>
    </xf>
    <xf numFmtId="0" fontId="36" fillId="60" borderId="0" xfId="0" applyFont="1" applyFill="1"/>
    <xf numFmtId="0" fontId="36" fillId="62" borderId="0" xfId="0" applyFont="1" applyFill="1" applyAlignment="1">
      <alignment horizontal="left"/>
    </xf>
    <xf numFmtId="176" fontId="21" fillId="5" borderId="7" xfId="1" applyNumberFormat="1" applyFont="1" applyFill="1" applyBorder="1" applyAlignment="1">
      <alignment horizontal="right"/>
    </xf>
    <xf numFmtId="211" fontId="156" fillId="61" borderId="0" xfId="52120" applyFill="1">
      <alignment horizontal="center" vertical="center"/>
    </xf>
    <xf numFmtId="0" fontId="17" fillId="0" borderId="0" xfId="0" applyFont="1"/>
    <xf numFmtId="0" fontId="17" fillId="63" borderId="0" xfId="3" applyFont="1" applyFill="1"/>
    <xf numFmtId="0" fontId="17" fillId="3" borderId="0" xfId="3" applyFont="1" applyFill="1"/>
    <xf numFmtId="0" fontId="7" fillId="58" borderId="0" xfId="52118" applyFont="1" applyFill="1"/>
    <xf numFmtId="0" fontId="145" fillId="64" borderId="0" xfId="0" applyFont="1" applyFill="1" applyAlignment="1">
      <alignment vertical="center"/>
    </xf>
    <xf numFmtId="0" fontId="157" fillId="0" borderId="0" xfId="0" applyFont="1" applyAlignment="1">
      <alignment horizontal="left"/>
    </xf>
    <xf numFmtId="0" fontId="11" fillId="0" borderId="0" xfId="0" applyFont="1" applyAlignment="1">
      <alignment horizontal="left" indent="1"/>
    </xf>
    <xf numFmtId="0" fontId="19"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wrapText="1"/>
    </xf>
    <xf numFmtId="1" fontId="16" fillId="0" borderId="0" xfId="1" applyNumberFormat="1" applyFont="1" applyAlignment="1">
      <alignment horizontal="right"/>
    </xf>
    <xf numFmtId="169" fontId="25" fillId="0" borderId="0" xfId="1" applyNumberFormat="1" applyFont="1" applyAlignment="1">
      <alignment horizontal="left" indent="1"/>
    </xf>
    <xf numFmtId="0" fontId="16" fillId="0" borderId="37" xfId="0" applyFont="1" applyBorder="1" applyAlignment="1">
      <alignment horizontal="left" vertical="center"/>
    </xf>
    <xf numFmtId="166" fontId="16" fillId="0" borderId="37" xfId="0" applyNumberFormat="1" applyFont="1" applyBorder="1" applyAlignment="1">
      <alignment horizontal="center" vertical="center"/>
    </xf>
    <xf numFmtId="0" fontId="19" fillId="0" borderId="37" xfId="0" applyFont="1" applyBorder="1" applyAlignment="1">
      <alignment horizontal="left"/>
    </xf>
    <xf numFmtId="169" fontId="16" fillId="0" borderId="37" xfId="0" applyNumberFormat="1" applyFont="1" applyBorder="1"/>
    <xf numFmtId="0" fontId="19" fillId="0" borderId="0" xfId="0" applyFont="1" applyAlignment="1">
      <alignment horizontal="right"/>
    </xf>
    <xf numFmtId="0" fontId="17" fillId="0" borderId="0" xfId="0" applyFont="1" applyAlignment="1">
      <alignment horizontal="left" vertical="center"/>
    </xf>
    <xf numFmtId="0" fontId="17" fillId="0" borderId="0" xfId="0" applyFont="1" applyAlignment="1">
      <alignment horizontal="left" vertical="center" indent="1"/>
    </xf>
    <xf numFmtId="0" fontId="27" fillId="59" borderId="0" xfId="0" applyFont="1" applyFill="1" applyAlignment="1">
      <alignment horizontal="left" vertical="center"/>
    </xf>
    <xf numFmtId="0" fontId="27" fillId="59" borderId="0" xfId="0" applyFont="1" applyFill="1" applyAlignment="1">
      <alignment horizontal="center" vertical="center" wrapText="1"/>
    </xf>
    <xf numFmtId="0" fontId="16" fillId="0" borderId="0" xfId="3" applyFont="1"/>
    <xf numFmtId="169" fontId="16" fillId="0" borderId="0" xfId="0" applyNumberFormat="1" applyFont="1" applyAlignment="1">
      <alignment horizontal="right"/>
    </xf>
    <xf numFmtId="0" fontId="159" fillId="0" borderId="0" xfId="0" applyFont="1" applyAlignment="1">
      <alignment horizontal="left" vertical="center" indent="1"/>
    </xf>
    <xf numFmtId="0" fontId="159" fillId="0" borderId="0" xfId="0" applyFont="1" applyAlignment="1">
      <alignment horizontal="left" vertical="center" indent="2"/>
    </xf>
    <xf numFmtId="178" fontId="17" fillId="0" borderId="0" xfId="1" applyNumberFormat="1" applyFont="1"/>
    <xf numFmtId="171" fontId="17" fillId="0" borderId="0" xfId="1" applyNumberFormat="1" applyFont="1"/>
    <xf numFmtId="0" fontId="160" fillId="60" borderId="0" xfId="0" applyFont="1" applyFill="1"/>
    <xf numFmtId="168" fontId="25" fillId="0" borderId="0" xfId="0" applyNumberFormat="1" applyFont="1"/>
    <xf numFmtId="0" fontId="7" fillId="0" borderId="0" xfId="52118" applyFont="1"/>
    <xf numFmtId="0" fontId="21" fillId="0" borderId="0" xfId="52118" applyFont="1"/>
    <xf numFmtId="0" fontId="25" fillId="0" borderId="0" xfId="52118" applyFont="1"/>
    <xf numFmtId="0" fontId="26" fillId="0" borderId="0" xfId="52118" applyFont="1"/>
    <xf numFmtId="49" fontId="17" fillId="5" borderId="42" xfId="52118" applyNumberFormat="1" applyFont="1" applyFill="1" applyBorder="1"/>
    <xf numFmtId="49" fontId="17" fillId="5" borderId="43" xfId="52118" applyNumberFormat="1" applyFont="1" applyFill="1" applyBorder="1"/>
    <xf numFmtId="49" fontId="17" fillId="5" borderId="44" xfId="52118" applyNumberFormat="1" applyFont="1" applyFill="1" applyBorder="1"/>
    <xf numFmtId="0" fontId="18" fillId="0" borderId="0" xfId="0" applyFont="1" applyAlignment="1">
      <alignment horizontal="left"/>
    </xf>
    <xf numFmtId="0" fontId="17" fillId="0" borderId="0" xfId="0" applyFont="1" applyAlignment="1">
      <alignment horizontal="left"/>
    </xf>
    <xf numFmtId="1" fontId="31" fillId="0" borderId="0" xfId="1" applyNumberFormat="1" applyFont="1" applyAlignment="1">
      <alignment horizontal="right"/>
    </xf>
    <xf numFmtId="0" fontId="151" fillId="0" borderId="0" xfId="52118" applyFont="1"/>
    <xf numFmtId="169" fontId="25" fillId="0" borderId="45" xfId="1" applyNumberFormat="1" applyFont="1" applyBorder="1"/>
    <xf numFmtId="169" fontId="25" fillId="0" borderId="46" xfId="1" applyNumberFormat="1" applyFont="1" applyBorder="1"/>
    <xf numFmtId="169" fontId="25" fillId="0" borderId="47" xfId="1" applyNumberFormat="1" applyFont="1" applyBorder="1"/>
    <xf numFmtId="0" fontId="7" fillId="0" borderId="0" xfId="0" quotePrefix="1" applyFont="1" applyAlignment="1">
      <alignment horizontal="left"/>
    </xf>
    <xf numFmtId="9" fontId="25" fillId="0" borderId="0" xfId="0" applyNumberFormat="1" applyFont="1"/>
    <xf numFmtId="169" fontId="18" fillId="61" borderId="8" xfId="0" applyNumberFormat="1" applyFont="1" applyFill="1" applyBorder="1"/>
    <xf numFmtId="0" fontId="45" fillId="0" borderId="0" xfId="0" applyFont="1" applyAlignment="1">
      <alignment horizontal="left" indent="2"/>
    </xf>
    <xf numFmtId="0" fontId="0" fillId="0" borderId="0" xfId="2" applyNumberFormat="1" applyFont="1" applyAlignment="1">
      <alignment horizontal="left" indent="3"/>
    </xf>
    <xf numFmtId="0" fontId="0" fillId="0" borderId="0" xfId="0" applyAlignment="1">
      <alignment horizontal="left" indent="3"/>
    </xf>
    <xf numFmtId="169" fontId="25" fillId="0" borderId="50" xfId="1" applyNumberFormat="1" applyFont="1" applyBorder="1"/>
    <xf numFmtId="177" fontId="24" fillId="0" borderId="0" xfId="0" applyNumberFormat="1" applyFont="1" applyAlignment="1">
      <alignment horizontal="center"/>
    </xf>
    <xf numFmtId="0" fontId="7" fillId="0" borderId="0" xfId="0" quotePrefix="1" applyFont="1"/>
    <xf numFmtId="0" fontId="24" fillId="0" borderId="51" xfId="0" applyFont="1" applyBorder="1" applyAlignment="1">
      <alignment horizontal="center"/>
    </xf>
    <xf numFmtId="177" fontId="162" fillId="0" borderId="48" xfId="0" applyNumberFormat="1" applyFont="1" applyBorder="1" applyAlignment="1">
      <alignment horizontal="center"/>
    </xf>
    <xf numFmtId="0" fontId="162" fillId="0" borderId="48" xfId="0" applyFont="1" applyBorder="1" applyAlignment="1">
      <alignment horizontal="center"/>
    </xf>
    <xf numFmtId="0" fontId="162" fillId="0" borderId="49" xfId="0" applyFont="1" applyBorder="1" applyAlignment="1">
      <alignment horizontal="center"/>
    </xf>
    <xf numFmtId="169" fontId="17" fillId="0" borderId="0" xfId="1" applyNumberFormat="1" applyFont="1" applyAlignment="1">
      <alignment horizontal="left" indent="1"/>
    </xf>
    <xf numFmtId="49" fontId="17" fillId="65" borderId="42" xfId="52118" applyNumberFormat="1" applyFont="1" applyFill="1" applyBorder="1"/>
    <xf numFmtId="49" fontId="17" fillId="65" borderId="43" xfId="52118" applyNumberFormat="1" applyFont="1" applyFill="1" applyBorder="1"/>
    <xf numFmtId="49" fontId="17" fillId="65" borderId="44" xfId="52118" applyNumberFormat="1" applyFont="1" applyFill="1" applyBorder="1"/>
    <xf numFmtId="49" fontId="17" fillId="66" borderId="42" xfId="52118" applyNumberFormat="1" applyFont="1" applyFill="1" applyBorder="1"/>
    <xf numFmtId="49" fontId="17" fillId="66" borderId="43" xfId="52118" applyNumberFormat="1" applyFont="1" applyFill="1" applyBorder="1"/>
    <xf numFmtId="49" fontId="17" fillId="66" borderId="44" xfId="52118" applyNumberFormat="1" applyFont="1" applyFill="1" applyBorder="1"/>
    <xf numFmtId="174" fontId="21" fillId="0" borderId="8" xfId="0" applyNumberFormat="1" applyFont="1" applyBorder="1"/>
    <xf numFmtId="10" fontId="21" fillId="0" borderId="8" xfId="2" applyNumberFormat="1" applyFont="1" applyBorder="1"/>
    <xf numFmtId="176" fontId="21" fillId="0" borderId="8" xfId="0" applyNumberFormat="1" applyFont="1" applyBorder="1"/>
    <xf numFmtId="206" fontId="21" fillId="0" borderId="8" xfId="0" applyNumberFormat="1" applyFont="1" applyBorder="1"/>
    <xf numFmtId="177" fontId="21" fillId="0" borderId="8" xfId="0" applyNumberFormat="1" applyFont="1" applyBorder="1"/>
    <xf numFmtId="169" fontId="25" fillId="0" borderId="52" xfId="1" applyNumberFormat="1" applyFont="1" applyBorder="1"/>
    <xf numFmtId="1" fontId="11" fillId="0" borderId="0" xfId="0" applyNumberFormat="1" applyFont="1"/>
    <xf numFmtId="169" fontId="24" fillId="0" borderId="46" xfId="1" applyNumberFormat="1" applyFont="1" applyBorder="1"/>
    <xf numFmtId="169" fontId="24" fillId="0" borderId="46" xfId="0" applyNumberFormat="1" applyFont="1" applyBorder="1"/>
    <xf numFmtId="169" fontId="163" fillId="0" borderId="53" xfId="1" applyNumberFormat="1" applyFont="1" applyBorder="1"/>
    <xf numFmtId="0" fontId="19" fillId="0" borderId="0" xfId="0" applyFont="1" applyAlignment="1">
      <alignment wrapText="1"/>
    </xf>
    <xf numFmtId="0" fontId="19" fillId="0" borderId="0" xfId="0" applyFont="1"/>
    <xf numFmtId="0" fontId="159" fillId="0" borderId="54" xfId="0" applyFont="1" applyBorder="1" applyAlignment="1">
      <alignment horizontal="left" vertical="center" indent="1"/>
    </xf>
    <xf numFmtId="0" fontId="24" fillId="0" borderId="54" xfId="0" applyFont="1" applyBorder="1" applyAlignment="1">
      <alignment horizontal="center"/>
    </xf>
    <xf numFmtId="0" fontId="164" fillId="0" borderId="54" xfId="0" applyFont="1" applyBorder="1" applyAlignment="1">
      <alignment horizontal="left" vertical="center"/>
    </xf>
    <xf numFmtId="169" fontId="162" fillId="0" borderId="54" xfId="1" applyNumberFormat="1" applyFont="1" applyBorder="1" applyAlignment="1">
      <alignment horizontal="left" indent="1"/>
    </xf>
    <xf numFmtId="0" fontId="0" fillId="0" borderId="54" xfId="0" applyBorder="1" applyAlignment="1">
      <alignment horizontal="left" indent="2"/>
    </xf>
    <xf numFmtId="0" fontId="0" fillId="0" borderId="54" xfId="0" applyBorder="1" applyAlignment="1">
      <alignment horizontal="center"/>
    </xf>
    <xf numFmtId="0" fontId="11" fillId="0" borderId="54" xfId="0" applyFont="1" applyBorder="1" applyAlignment="1">
      <alignment horizontal="center"/>
    </xf>
    <xf numFmtId="169" fontId="25" fillId="0" borderId="54" xfId="1" applyNumberFormat="1" applyFont="1" applyBorder="1"/>
    <xf numFmtId="173" fontId="25" fillId="0" borderId="0" xfId="0" applyNumberFormat="1" applyFont="1"/>
    <xf numFmtId="212" fontId="154" fillId="0" borderId="38" xfId="0" applyNumberFormat="1" applyFont="1" applyBorder="1" applyAlignment="1">
      <alignment horizontal="center" vertical="center"/>
    </xf>
    <xf numFmtId="1" fontId="163" fillId="0" borderId="45" xfId="0" applyNumberFormat="1" applyFont="1" applyFill="1" applyBorder="1" applyAlignment="1">
      <alignment horizontal="right"/>
    </xf>
    <xf numFmtId="169" fontId="153" fillId="0" borderId="0" xfId="0" applyNumberFormat="1" applyFont="1" applyBorder="1" applyAlignment="1">
      <alignment wrapText="1"/>
    </xf>
    <xf numFmtId="0" fontId="165" fillId="67" borderId="38" xfId="0" applyFont="1" applyFill="1" applyBorder="1" applyAlignment="1">
      <alignment horizontal="center" vertical="center"/>
    </xf>
    <xf numFmtId="0" fontId="24" fillId="0" borderId="54" xfId="0" applyFont="1" applyBorder="1" applyAlignment="1">
      <alignment horizontal="left"/>
    </xf>
    <xf numFmtId="169" fontId="7" fillId="68" borderId="0" xfId="1" applyNumberFormat="1" applyFill="1"/>
    <xf numFmtId="10" fontId="7" fillId="68" borderId="0" xfId="0" applyNumberFormat="1" applyFont="1" applyFill="1"/>
    <xf numFmtId="0" fontId="159" fillId="0" borderId="0" xfId="0" applyFont="1" applyAlignment="1">
      <alignment horizontal="left" vertical="center" indent="3"/>
    </xf>
    <xf numFmtId="9" fontId="162" fillId="0" borderId="0" xfId="0" applyNumberFormat="1" applyFont="1" applyAlignment="1">
      <alignment horizontal="center"/>
    </xf>
    <xf numFmtId="9" fontId="162" fillId="0" borderId="0" xfId="0" applyNumberFormat="1" applyFont="1" applyAlignment="1">
      <alignment horizontal="left"/>
    </xf>
    <xf numFmtId="9" fontId="25" fillId="0" borderId="0" xfId="0" applyNumberFormat="1" applyFont="1" applyAlignment="1">
      <alignment horizontal="center"/>
    </xf>
    <xf numFmtId="0" fontId="159" fillId="0" borderId="0" xfId="0" applyFont="1" applyAlignment="1">
      <alignment horizontal="left" vertical="center" indent="4"/>
    </xf>
    <xf numFmtId="169" fontId="11" fillId="0" borderId="3" xfId="0" applyNumberFormat="1" applyFont="1" applyBorder="1" applyAlignment="1">
      <alignment horizontal="center" vertical="center" wrapText="1"/>
    </xf>
    <xf numFmtId="0" fontId="8" fillId="0" borderId="0" xfId="52118" applyFont="1" applyAlignment="1">
      <alignment horizontal="left" vertical="top" wrapText="1"/>
    </xf>
    <xf numFmtId="169" fontId="153" fillId="0" borderId="0" xfId="0" applyNumberFormat="1" applyFont="1" applyAlignment="1">
      <alignment horizontal="right" wrapText="1"/>
    </xf>
    <xf numFmtId="169" fontId="153" fillId="0" borderId="2" xfId="1" applyNumberFormat="1" applyFont="1" applyBorder="1" applyAlignment="1">
      <alignment horizontal="left" vertical="top" wrapText="1"/>
    </xf>
    <xf numFmtId="169" fontId="153" fillId="0" borderId="0" xfId="1" applyNumberFormat="1" applyFont="1" applyBorder="1" applyAlignment="1">
      <alignment horizontal="left" vertical="top" wrapText="1"/>
    </xf>
    <xf numFmtId="0" fontId="11" fillId="0" borderId="41" xfId="0" applyFont="1" applyBorder="1" applyAlignment="1">
      <alignment horizontal="center"/>
    </xf>
    <xf numFmtId="0" fontId="27" fillId="59" borderId="0" xfId="0" applyFont="1" applyFill="1" applyAlignment="1">
      <alignment horizontal="center" vertical="center" wrapText="1"/>
    </xf>
  </cellXfs>
  <cellStyles count="52123">
    <cellStyle name="Check RedRedGreen" xfId="52120"/>
    <cellStyle name="Comma" xfId="1" builtinId="3"/>
    <cellStyle name="Comma 10" xfId="52117"/>
    <cellStyle name="Comma 134 4" xfId="12"/>
    <cellStyle name="Comma 135" xfId="13"/>
    <cellStyle name="Comma 135 2" xfId="14"/>
    <cellStyle name="Comma 135 2 2" xfId="15"/>
    <cellStyle name="Comma 135 3" xfId="16"/>
    <cellStyle name="Comma 135 3 2" xfId="17"/>
    <cellStyle name="Comma 135 3 2 2" xfId="18"/>
    <cellStyle name="Comma 135 3 3" xfId="19"/>
    <cellStyle name="Comma 135 4" xfId="20"/>
    <cellStyle name="Comma 136" xfId="21"/>
    <cellStyle name="Comma 136 2" xfId="22"/>
    <cellStyle name="Comma 136 2 2" xfId="23"/>
    <cellStyle name="Comma 136 3" xfId="24"/>
    <cellStyle name="Comma 136 3 2" xfId="25"/>
    <cellStyle name="Comma 136 3 2 2" xfId="26"/>
    <cellStyle name="Comma 136 3 3" xfId="27"/>
    <cellStyle name="Comma 136 4" xfId="28"/>
    <cellStyle name="Comma 137" xfId="29"/>
    <cellStyle name="Comma 137 2" xfId="30"/>
    <cellStyle name="Comma 137 2 2" xfId="31"/>
    <cellStyle name="Comma 137 3" xfId="32"/>
    <cellStyle name="Comma 137 3 2" xfId="33"/>
    <cellStyle name="Comma 137 3 2 2" xfId="34"/>
    <cellStyle name="Comma 137 3 3" xfId="35"/>
    <cellStyle name="Comma 137 4" xfId="36"/>
    <cellStyle name="Comma 138" xfId="37"/>
    <cellStyle name="Comma 138 2" xfId="38"/>
    <cellStyle name="Comma 138 2 2" xfId="39"/>
    <cellStyle name="Comma 138 3" xfId="40"/>
    <cellStyle name="Comma 138 3 2" xfId="41"/>
    <cellStyle name="Comma 138 3 2 2" xfId="42"/>
    <cellStyle name="Comma 138 3 3" xfId="43"/>
    <cellStyle name="Comma 138 4" xfId="44"/>
    <cellStyle name="Comma 139" xfId="45"/>
    <cellStyle name="Comma 139 2" xfId="46"/>
    <cellStyle name="Comma 139 2 2" xfId="47"/>
    <cellStyle name="Comma 139 3" xfId="48"/>
    <cellStyle name="Comma 14" xfId="49"/>
    <cellStyle name="Comma 14 2" xfId="50"/>
    <cellStyle name="Comma 140" xfId="51"/>
    <cellStyle name="Comma 140 2" xfId="52"/>
    <cellStyle name="Comma 141" xfId="53"/>
    <cellStyle name="Comma 141 2" xfId="54"/>
    <cellStyle name="Comma 142" xfId="55"/>
    <cellStyle name="Comma 142 2" xfId="56"/>
    <cellStyle name="Comma 143" xfId="57"/>
    <cellStyle name="Comma 143 2" xfId="58"/>
    <cellStyle name="Comma 144" xfId="59"/>
    <cellStyle name="Comma 144 2" xfId="60"/>
    <cellStyle name="Comma 145" xfId="61"/>
    <cellStyle name="Comma 145 2" xfId="62"/>
    <cellStyle name="Comma 146" xfId="63"/>
    <cellStyle name="Comma 146 2" xfId="64"/>
    <cellStyle name="Comma 147" xfId="65"/>
    <cellStyle name="Comma 147 2" xfId="66"/>
    <cellStyle name="Comma 148" xfId="67"/>
    <cellStyle name="Comma 148 2" xfId="68"/>
    <cellStyle name="Comma 149" xfId="69"/>
    <cellStyle name="Comma 149 2" xfId="70"/>
    <cellStyle name="Comma 15" xfId="71"/>
    <cellStyle name="Comma 15 2" xfId="72"/>
    <cellStyle name="Comma 150" xfId="73"/>
    <cellStyle name="Comma 150 2" xfId="74"/>
    <cellStyle name="Comma 150 2 2" xfId="75"/>
    <cellStyle name="Comma 150 3" xfId="76"/>
    <cellStyle name="Comma 151" xfId="77"/>
    <cellStyle name="Comma 151 2" xfId="78"/>
    <cellStyle name="Comma 151 2 2" xfId="79"/>
    <cellStyle name="Comma 151 3" xfId="80"/>
    <cellStyle name="Comma 152" xfId="81"/>
    <cellStyle name="Comma 152 2" xfId="82"/>
    <cellStyle name="Comma 152 2 2" xfId="83"/>
    <cellStyle name="Comma 152 3" xfId="84"/>
    <cellStyle name="Comma 153" xfId="85"/>
    <cellStyle name="Comma 153 2" xfId="86"/>
    <cellStyle name="Comma 154" xfId="87"/>
    <cellStyle name="Comma 154 2" xfId="88"/>
    <cellStyle name="Comma 155" xfId="89"/>
    <cellStyle name="Comma 155 2" xfId="90"/>
    <cellStyle name="Comma 156" xfId="91"/>
    <cellStyle name="Comma 156 2" xfId="92"/>
    <cellStyle name="Comma 156 2 2" xfId="93"/>
    <cellStyle name="Comma 156 3" xfId="94"/>
    <cellStyle name="Comma 156 3 2" xfId="95"/>
    <cellStyle name="Comma 156 3 2 2" xfId="96"/>
    <cellStyle name="Comma 157" xfId="97"/>
    <cellStyle name="Comma 157 2" xfId="98"/>
    <cellStyle name="Comma 157 2 2" xfId="99"/>
    <cellStyle name="Comma 157 3" xfId="100"/>
    <cellStyle name="Comma 157 3 2" xfId="101"/>
    <cellStyle name="Comma 157 3 2 2" xfId="102"/>
    <cellStyle name="Comma 158" xfId="103"/>
    <cellStyle name="Comma 158 2" xfId="104"/>
    <cellStyle name="Comma 158 2 2" xfId="105"/>
    <cellStyle name="Comma 158 3" xfId="106"/>
    <cellStyle name="Comma 158 3 2" xfId="107"/>
    <cellStyle name="Comma 158 3 2 2" xfId="108"/>
    <cellStyle name="Comma 159" xfId="109"/>
    <cellStyle name="Comma 159 2" xfId="110"/>
    <cellStyle name="Comma 159 2 2" xfId="111"/>
    <cellStyle name="Comma 159 3" xfId="112"/>
    <cellStyle name="Comma 159 3 2" xfId="113"/>
    <cellStyle name="Comma 159 3 2 2" xfId="114"/>
    <cellStyle name="Comma 16" xfId="115"/>
    <cellStyle name="Comma 16 2" xfId="116"/>
    <cellStyle name="Comma 160" xfId="117"/>
    <cellStyle name="Comma 160 2" xfId="118"/>
    <cellStyle name="Comma 160 2 2" xfId="119"/>
    <cellStyle name="Comma 160 3" xfId="120"/>
    <cellStyle name="Comma 160 3 2" xfId="121"/>
    <cellStyle name="Comma 160 3 2 2" xfId="122"/>
    <cellStyle name="Comma 161" xfId="123"/>
    <cellStyle name="Comma 161 2" xfId="124"/>
    <cellStyle name="Comma 161 2 2" xfId="125"/>
    <cellStyle name="Comma 161 3" xfId="126"/>
    <cellStyle name="Comma 161 3 2" xfId="127"/>
    <cellStyle name="Comma 161 3 2 2" xfId="128"/>
    <cellStyle name="Comma 162" xfId="129"/>
    <cellStyle name="Comma 162 2" xfId="130"/>
    <cellStyle name="Comma 162 2 2" xfId="131"/>
    <cellStyle name="Comma 162 3" xfId="132"/>
    <cellStyle name="Comma 162 3 2" xfId="133"/>
    <cellStyle name="Comma 162 3 2 2" xfId="134"/>
    <cellStyle name="Comma 163" xfId="135"/>
    <cellStyle name="Comma 163 2" xfId="136"/>
    <cellStyle name="Comma 164" xfId="137"/>
    <cellStyle name="Comma 164 2" xfId="138"/>
    <cellStyle name="Comma 164 2 2" xfId="139"/>
    <cellStyle name="Comma 165" xfId="140"/>
    <cellStyle name="Comma 165 2" xfId="141"/>
    <cellStyle name="Comma 166" xfId="142"/>
    <cellStyle name="Comma 166 2" xfId="143"/>
    <cellStyle name="Comma 167" xfId="144"/>
    <cellStyle name="Comma 167 2" xfId="145"/>
    <cellStyle name="Comma 168" xfId="146"/>
    <cellStyle name="Comma 168 2" xfId="147"/>
    <cellStyle name="Comma 169" xfId="148"/>
    <cellStyle name="Comma 169 2" xfId="149"/>
    <cellStyle name="Comma 17" xfId="150"/>
    <cellStyle name="Comma 17 2" xfId="151"/>
    <cellStyle name="Comma 170" xfId="152"/>
    <cellStyle name="Comma 170 2" xfId="153"/>
    <cellStyle name="Comma 171" xfId="154"/>
    <cellStyle name="Comma 171 2" xfId="155"/>
    <cellStyle name="Comma 172" xfId="156"/>
    <cellStyle name="Comma 172 2" xfId="157"/>
    <cellStyle name="Comma 172 2 2" xfId="158"/>
    <cellStyle name="Comma 172 3" xfId="159"/>
    <cellStyle name="Comma 173" xfId="160"/>
    <cellStyle name="Comma 174" xfId="161"/>
    <cellStyle name="Comma 175" xfId="162"/>
    <cellStyle name="Comma 176" xfId="163"/>
    <cellStyle name="Comma 177" xfId="164"/>
    <cellStyle name="Comma 178" xfId="165"/>
    <cellStyle name="Comma 179" xfId="166"/>
    <cellStyle name="Comma 18" xfId="167"/>
    <cellStyle name="Comma 18 2"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 2" xfId="180"/>
    <cellStyle name="Comma 190" xfId="181"/>
    <cellStyle name="Comma 191" xfId="182"/>
    <cellStyle name="Comma 192" xfId="183"/>
    <cellStyle name="Comma 193" xfId="184"/>
    <cellStyle name="Comma 194" xfId="185"/>
    <cellStyle name="Comma 195" xfId="186"/>
    <cellStyle name="Comma 196" xfId="187"/>
    <cellStyle name="Comma 197" xfId="188"/>
    <cellStyle name="Comma 198" xfId="189"/>
    <cellStyle name="Comma 199" xfId="190"/>
    <cellStyle name="Comma 2" xfId="191"/>
    <cellStyle name="Comma 2 2" xfId="192"/>
    <cellStyle name="Comma 2 2 10" xfId="193"/>
    <cellStyle name="Comma 2 2 10 2" xfId="194"/>
    <cellStyle name="Comma 2 2 10 3" xfId="195"/>
    <cellStyle name="Comma 2 2 10 4" xfId="196"/>
    <cellStyle name="Comma 2 2 11" xfId="197"/>
    <cellStyle name="Comma 2 2 11 2" xfId="198"/>
    <cellStyle name="Comma 2 2 11 3" xfId="199"/>
    <cellStyle name="Comma 2 2 11 4" xfId="200"/>
    <cellStyle name="Comma 2 2 11 5" xfId="201"/>
    <cellStyle name="Comma 2 2 12" xfId="202"/>
    <cellStyle name="Comma 2 2 13" xfId="203"/>
    <cellStyle name="Comma 2 2 14" xfId="204"/>
    <cellStyle name="Comma 2 2 2" xfId="205"/>
    <cellStyle name="Comma 2 2 2 10" xfId="206"/>
    <cellStyle name="Comma 2 2 2 10 2" xfId="207"/>
    <cellStyle name="Comma 2 2 2 10 3" xfId="208"/>
    <cellStyle name="Comma 2 2 2 10 4" xfId="209"/>
    <cellStyle name="Comma 2 2 2 10 5" xfId="210"/>
    <cellStyle name="Comma 2 2 2 11" xfId="211"/>
    <cellStyle name="Comma 2 2 2 12" xfId="212"/>
    <cellStyle name="Comma 2 2 2 13" xfId="213"/>
    <cellStyle name="Comma 2 2 2 2" xfId="214"/>
    <cellStyle name="Comma 2 2 2 2 10" xfId="215"/>
    <cellStyle name="Comma 2 2 2 2 11" xfId="216"/>
    <cellStyle name="Comma 2 2 2 2 12" xfId="217"/>
    <cellStyle name="Comma 2 2 2 2 2" xfId="218"/>
    <cellStyle name="Comma 2 2 2 2 2 10" xfId="219"/>
    <cellStyle name="Comma 2 2 2 2 2 2" xfId="220"/>
    <cellStyle name="Comma 2 2 2 2 2 2 2" xfId="221"/>
    <cellStyle name="Comma 2 2 2 2 2 2 2 2" xfId="222"/>
    <cellStyle name="Comma 2 2 2 2 2 2 2 2 2" xfId="223"/>
    <cellStyle name="Comma 2 2 2 2 2 2 2 2 3" xfId="224"/>
    <cellStyle name="Comma 2 2 2 2 2 2 2 2 4" xfId="225"/>
    <cellStyle name="Comma 2 2 2 2 2 2 2 3" xfId="226"/>
    <cellStyle name="Comma 2 2 2 2 2 2 2 3 2" xfId="227"/>
    <cellStyle name="Comma 2 2 2 2 2 2 2 3 3" xfId="228"/>
    <cellStyle name="Comma 2 2 2 2 2 2 2 3 4" xfId="229"/>
    <cellStyle name="Comma 2 2 2 2 2 2 2 4" xfId="230"/>
    <cellStyle name="Comma 2 2 2 2 2 2 2 5" xfId="231"/>
    <cellStyle name="Comma 2 2 2 2 2 2 2 6" xfId="232"/>
    <cellStyle name="Comma 2 2 2 2 2 2 3" xfId="233"/>
    <cellStyle name="Comma 2 2 2 2 2 2 3 2" xfId="234"/>
    <cellStyle name="Comma 2 2 2 2 2 2 3 2 2" xfId="235"/>
    <cellStyle name="Comma 2 2 2 2 2 2 3 2 3" xfId="236"/>
    <cellStyle name="Comma 2 2 2 2 2 2 3 2 4" xfId="237"/>
    <cellStyle name="Comma 2 2 2 2 2 2 3 3" xfId="238"/>
    <cellStyle name="Comma 2 2 2 2 2 2 3 3 2" xfId="239"/>
    <cellStyle name="Comma 2 2 2 2 2 2 3 3 3" xfId="240"/>
    <cellStyle name="Comma 2 2 2 2 2 2 3 3 4" xfId="241"/>
    <cellStyle name="Comma 2 2 2 2 2 2 3 4" xfId="242"/>
    <cellStyle name="Comma 2 2 2 2 2 2 3 5" xfId="243"/>
    <cellStyle name="Comma 2 2 2 2 2 2 3 6" xfId="244"/>
    <cellStyle name="Comma 2 2 2 2 2 2 4" xfId="245"/>
    <cellStyle name="Comma 2 2 2 2 2 2 4 2" xfId="246"/>
    <cellStyle name="Comma 2 2 2 2 2 2 4 3" xfId="247"/>
    <cellStyle name="Comma 2 2 2 2 2 2 4 4" xfId="248"/>
    <cellStyle name="Comma 2 2 2 2 2 2 5" xfId="249"/>
    <cellStyle name="Comma 2 2 2 2 2 2 5 2" xfId="250"/>
    <cellStyle name="Comma 2 2 2 2 2 2 5 3" xfId="251"/>
    <cellStyle name="Comma 2 2 2 2 2 2 5 4" xfId="252"/>
    <cellStyle name="Comma 2 2 2 2 2 2 6" xfId="253"/>
    <cellStyle name="Comma 2 2 2 2 2 2 7" xfId="254"/>
    <cellStyle name="Comma 2 2 2 2 2 2 8" xfId="255"/>
    <cellStyle name="Comma 2 2 2 2 2 3" xfId="256"/>
    <cellStyle name="Comma 2 2 2 2 2 3 2" xfId="257"/>
    <cellStyle name="Comma 2 2 2 2 2 3 2 2 2" xfId="258"/>
    <cellStyle name="Comma 2 2 2 2 2 3 2 2 3" xfId="259"/>
    <cellStyle name="Comma 2 2 2 2 2 3 2 2 4" xfId="260"/>
    <cellStyle name="Comma 2 2 2 2 2 3 2 3" xfId="261"/>
    <cellStyle name="Comma 2 2 2 2 2 3 2 3 2" xfId="262"/>
    <cellStyle name="Comma 2 2 2 2 2 3 2 3 3" xfId="263"/>
    <cellStyle name="Comma 2 2 2 2 2 3 2 3 4" xfId="264"/>
    <cellStyle name="Comma 2 2 2 2 2 3 2 4" xfId="265"/>
    <cellStyle name="Comma 2 2 2 2 2 3 2 5" xfId="266"/>
    <cellStyle name="Comma 2 2 2 2 2 3 2 6" xfId="267"/>
    <cellStyle name="Comma 2 2 2 2 2 3 3" xfId="268"/>
    <cellStyle name="Comma 2 2 2 2 2 3 3 2" xfId="269"/>
    <cellStyle name="Comma 2 2 2 2 2 3 3 2 2" xfId="270"/>
    <cellStyle name="Comma 2 2 2 2 2 3 3 2 3" xfId="271"/>
    <cellStyle name="Comma 2 2 2 2 2 3 3 2 4" xfId="272"/>
    <cellStyle name="Comma 2 2 2 2 2 3 3 3" xfId="273"/>
    <cellStyle name="Comma 2 2 2 2 2 3 3 3 2" xfId="274"/>
    <cellStyle name="Comma 2 2 2 2 2 3 3 3 3" xfId="275"/>
    <cellStyle name="Comma 2 2 2 2 2 3 3 3 4" xfId="276"/>
    <cellStyle name="Comma 2 2 2 2 2 3 3 4" xfId="277"/>
    <cellStyle name="Comma 2 2 2 2 2 3 3 5" xfId="278"/>
    <cellStyle name="Comma 2 2 2 2 2 3 3 6" xfId="279"/>
    <cellStyle name="Comma 2 2 2 2 2 3 4" xfId="280"/>
    <cellStyle name="Comma 2 2 2 2 2 3 4 2" xfId="281"/>
    <cellStyle name="Comma 2 2 2 2 2 3 4 3" xfId="282"/>
    <cellStyle name="Comma 2 2 2 2 2 3 4 4" xfId="283"/>
    <cellStyle name="Comma 2 2 2 2 2 3 5" xfId="284"/>
    <cellStyle name="Comma 2 2 2 2 2 3 5 2" xfId="285"/>
    <cellStyle name="Comma 2 2 2 2 2 3 5 3" xfId="286"/>
    <cellStyle name="Comma 2 2 2 2 2 3 5 4" xfId="287"/>
    <cellStyle name="Comma 2 2 2 2 2 3 6" xfId="288"/>
    <cellStyle name="Comma 2 2 2 2 2 3 7" xfId="289"/>
    <cellStyle name="Comma 2 2 2 2 2 3 8" xfId="290"/>
    <cellStyle name="Comma 2 2 2 2 2 4" xfId="291"/>
    <cellStyle name="Comma 2 2 2 2 2 4 2" xfId="292"/>
    <cellStyle name="Comma 2 2 2 2 2 4 2 2" xfId="293"/>
    <cellStyle name="Comma 2 2 2 2 2 4 2 3" xfId="294"/>
    <cellStyle name="Comma 2 2 2 2 2 4 2 4" xfId="295"/>
    <cellStyle name="Comma 2 2 2 2 2 4 3" xfId="296"/>
    <cellStyle name="Comma 2 2 2 2 2 4 3 2" xfId="297"/>
    <cellStyle name="Comma 2 2 2 2 2 4 3 3" xfId="298"/>
    <cellStyle name="Comma 2 2 2 2 2 4 3 4" xfId="299"/>
    <cellStyle name="Comma 2 2 2 2 2 4 4" xfId="300"/>
    <cellStyle name="Comma 2 2 2 2 2 4 5" xfId="301"/>
    <cellStyle name="Comma 2 2 2 2 2 4 6" xfId="302"/>
    <cellStyle name="Comma 2 2 2 2 2 5" xfId="303"/>
    <cellStyle name="Comma 2 2 2 2 2 5 2" xfId="304"/>
    <cellStyle name="Comma 2 2 2 2 2 5 2 2" xfId="305"/>
    <cellStyle name="Comma 2 2 2 2 2 5 2 3" xfId="306"/>
    <cellStyle name="Comma 2 2 2 2 2 5 2 4" xfId="307"/>
    <cellStyle name="Comma 2 2 2 2 2 5 3" xfId="308"/>
    <cellStyle name="Comma 2 2 2 2 2 5 3 2" xfId="309"/>
    <cellStyle name="Comma 2 2 2 2 2 5 3 3" xfId="310"/>
    <cellStyle name="Comma 2 2 2 2 2 5 3 4" xfId="311"/>
    <cellStyle name="Comma 2 2 2 2 2 5 4" xfId="312"/>
    <cellStyle name="Comma 2 2 2 2 2 5 5" xfId="313"/>
    <cellStyle name="Comma 2 2 2 2 2 5 6" xfId="314"/>
    <cellStyle name="Comma 2 2 2 2 2 6 2" xfId="315"/>
    <cellStyle name="Comma 2 2 2 2 2 6 4" xfId="316"/>
    <cellStyle name="Comma 2 2 2 2 2 7" xfId="317"/>
    <cellStyle name="Comma 2 2 2 2 2 7 2" xfId="318"/>
    <cellStyle name="Comma 2 2 2 2 2 7 3" xfId="319"/>
    <cellStyle name="Comma 2 2 2 2 2 7 4" xfId="320"/>
    <cellStyle name="Comma 2 2 2 2 2 9" xfId="321"/>
    <cellStyle name="Comma 2 2 2 2 3" xfId="322"/>
    <cellStyle name="Comma 2 2 2 2 3 2" xfId="323"/>
    <cellStyle name="Comma 2 2 2 2 3 2 2" xfId="324"/>
    <cellStyle name="Comma 2 2 2 2 3 2 2 2" xfId="325"/>
    <cellStyle name="Comma 2 2 2 2 3 2 2 4" xfId="326"/>
    <cellStyle name="Comma 2 2 2 2 3 2 3" xfId="327"/>
    <cellStyle name="Comma 2 2 2 2 3 2 3 2" xfId="328"/>
    <cellStyle name="Comma 2 2 2 2 3 2 3 3" xfId="329"/>
    <cellStyle name="Comma 2 2 2 2 3 2 3 4" xfId="330"/>
    <cellStyle name="Comma 2 2 2 2 3 2 4" xfId="331"/>
    <cellStyle name="Comma 2 2 2 2 3 2 5" xfId="332"/>
    <cellStyle name="Comma 2 2 2 2 3 2 6" xfId="333"/>
    <cellStyle name="Comma 2 2 2 2 3 3 2" xfId="334"/>
    <cellStyle name="Comma 2 2 2 2 3 3 2 2" xfId="335"/>
    <cellStyle name="Comma 2 2 2 2 3 3 2 3" xfId="336"/>
    <cellStyle name="Comma 2 2 2 2 3 3 2 4" xfId="337"/>
    <cellStyle name="Comma 2 2 2 2 3 3 3" xfId="338"/>
    <cellStyle name="Comma 2 2 2 2 3 3 3 2" xfId="339"/>
    <cellStyle name="Comma 2 2 2 2 3 3 3 3" xfId="340"/>
    <cellStyle name="Comma 2 2 2 2 3 3 3 4" xfId="341"/>
    <cellStyle name="Comma 2 2 2 2 3 3 4" xfId="342"/>
    <cellStyle name="Comma 2 2 2 2 3 3 5" xfId="343"/>
    <cellStyle name="Comma 2 2 2 2 3 3 6" xfId="344"/>
    <cellStyle name="Comma 2 2 2 2 3 4" xfId="345"/>
    <cellStyle name="Comma 2 2 2 2 3 4 2" xfId="346"/>
    <cellStyle name="Comma 2 2 2 2 3 4 3" xfId="347"/>
    <cellStyle name="Comma 2 2 2 2 3 4 4" xfId="348"/>
    <cellStyle name="Comma 2 2 2 2 3 5" xfId="349"/>
    <cellStyle name="Comma 2 2 2 2 3 5 2" xfId="350"/>
    <cellStyle name="Comma 2 2 2 2 3 5 3" xfId="351"/>
    <cellStyle name="Comma 2 2 2 2 3 5 4" xfId="352"/>
    <cellStyle name="Comma 2 2 2 2 3 6" xfId="353"/>
    <cellStyle name="Comma 2 2 2 2 3 7" xfId="354"/>
    <cellStyle name="Comma 2 2 2 2 3 8" xfId="355"/>
    <cellStyle name="Comma 2 2 2 2 4" xfId="356"/>
    <cellStyle name="Comma 2 2 2 2 4 2" xfId="357"/>
    <cellStyle name="Comma 2 2 2 2 4 2 2" xfId="358"/>
    <cellStyle name="Comma 2 2 2 2 4 2 2 2" xfId="359"/>
    <cellStyle name="Comma 2 2 2 2 4 2 2 3" xfId="360"/>
    <cellStyle name="Comma 2 2 2 2 4 2 2 4" xfId="361"/>
    <cellStyle name="Comma 2 2 2 2 4 2 3" xfId="362"/>
    <cellStyle name="Comma 2 2 2 2 4 2 3 2" xfId="363"/>
    <cellStyle name="Comma 2 2 2 2 4 2 3 3" xfId="364"/>
    <cellStyle name="Comma 2 2 2 2 4 2 3 4" xfId="365"/>
    <cellStyle name="Comma 2 2 2 2 4 2 4" xfId="366"/>
    <cellStyle name="Comma 2 2 2 2 4 2 5" xfId="367"/>
    <cellStyle name="Comma 2 2 2 2 4 2 6" xfId="368"/>
    <cellStyle name="Comma 2 2 2 2 4 3" xfId="369"/>
    <cellStyle name="Comma 2 2 2 2 4 3 2" xfId="370"/>
    <cellStyle name="Comma 2 2 2 2 4 3 2 2" xfId="371"/>
    <cellStyle name="Comma 2 2 2 2 4 3 2 3" xfId="372"/>
    <cellStyle name="Comma 2 2 2 2 4 3 2 4" xfId="373"/>
    <cellStyle name="Comma 2 2 2 2 4 3 3" xfId="374"/>
    <cellStyle name="Comma 2 2 2 2 4 3 3 2" xfId="375"/>
    <cellStyle name="Comma 2 2 2 2 4 3 3 3" xfId="376"/>
    <cellStyle name="Comma 2 2 2 2 4 3 3 4" xfId="377"/>
    <cellStyle name="Comma 2 2 2 2 4 3 4" xfId="378"/>
    <cellStyle name="Comma 2 2 2 2 4 3 5" xfId="379"/>
    <cellStyle name="Comma 2 2 2 2 4 3 6" xfId="380"/>
    <cellStyle name="Comma 2 2 2 2 4 4" xfId="381"/>
    <cellStyle name="Comma 2 2 2 2 4 4 2" xfId="382"/>
    <cellStyle name="Comma 2 2 2 2 4 4 3" xfId="383"/>
    <cellStyle name="Comma 2 2 2 2 4 4 4" xfId="384"/>
    <cellStyle name="Comma 2 2 2 2 4 5" xfId="385"/>
    <cellStyle name="Comma 2 2 2 2 4 5 2" xfId="386"/>
    <cellStyle name="Comma 2 2 2 2 4 5 3" xfId="387"/>
    <cellStyle name="Comma 2 2 2 2 4 5 4" xfId="388"/>
    <cellStyle name="Comma 2 2 2 2 4 6" xfId="389"/>
    <cellStyle name="Comma 2 2 2 2 4 7" xfId="390"/>
    <cellStyle name="Comma 2 2 2 2 4 8" xfId="391"/>
    <cellStyle name="Comma 2 2 2 2 5" xfId="392"/>
    <cellStyle name="Comma 2 2 2 2 5 2" xfId="393"/>
    <cellStyle name="Comma 2 2 2 2 5 2 2" xfId="394"/>
    <cellStyle name="Comma 2 2 2 2 5 2 2 2" xfId="395"/>
    <cellStyle name="Comma 2 2 2 2 5 2 2 3" xfId="396"/>
    <cellStyle name="Comma 2 2 2 2 5 2 2 4" xfId="397"/>
    <cellStyle name="Comma 2 2 2 2 5 2 3" xfId="398"/>
    <cellStyle name="Comma 2 2 2 2 5 2 3 2" xfId="399"/>
    <cellStyle name="Comma 2 2 2 2 5 2 3 3" xfId="400"/>
    <cellStyle name="Comma 2 2 2 2 5 2 3 4" xfId="401"/>
    <cellStyle name="Comma 2 2 2 2 5 2 4" xfId="402"/>
    <cellStyle name="Comma 2 2 2 2 5 2 5" xfId="403"/>
    <cellStyle name="Comma 2 2 2 2 5 2 6" xfId="404"/>
    <cellStyle name="Comma 2 2 2 2 5 3" xfId="405"/>
    <cellStyle name="Comma 2 2 2 2 5 3 2" xfId="406"/>
    <cellStyle name="Comma 2 2 2 2 5 3 2 2" xfId="407"/>
    <cellStyle name="Comma 2 2 2 2 5 3 2 3" xfId="408"/>
    <cellStyle name="Comma 2 2 2 2 5 3 2 4" xfId="409"/>
    <cellStyle name="Comma 2 2 2 2 5 3 3" xfId="410"/>
    <cellStyle name="Comma 2 2 2 2 5 3 3 2" xfId="411"/>
    <cellStyle name="Comma 2 2 2 2 5 3 3 3" xfId="412"/>
    <cellStyle name="Comma 2 2 2 2 5 3 3 4" xfId="413"/>
    <cellStyle name="Comma 2 2 2 2 5 3 4" xfId="414"/>
    <cellStyle name="Comma 2 2 2 2 5 3 5" xfId="415"/>
    <cellStyle name="Comma 2 2 2 2 5 3 6" xfId="416"/>
    <cellStyle name="Comma 2 2 2 2 5 4" xfId="417"/>
    <cellStyle name="Comma 2 2 2 2 5 4 2" xfId="418"/>
    <cellStyle name="Comma 2 2 2 2 5 4 3" xfId="419"/>
    <cellStyle name="Comma 2 2 2 2 5 4 4" xfId="420"/>
    <cellStyle name="Comma 2 2 2 2 5 5" xfId="421"/>
    <cellStyle name="Comma 2 2 2 2 5 5 2" xfId="422"/>
    <cellStyle name="Comma 2 2 2 2 5 5 3" xfId="423"/>
    <cellStyle name="Comma 2 2 2 2 5 5 4" xfId="424"/>
    <cellStyle name="Comma 2 2 2 2 5 6" xfId="425"/>
    <cellStyle name="Comma 2 2 2 2 5 7" xfId="426"/>
    <cellStyle name="Comma 2 2 2 2 5 8" xfId="427"/>
    <cellStyle name="Comma 2 2 2 2 6" xfId="428"/>
    <cellStyle name="Comma 2 2 2 2 6 2" xfId="429"/>
    <cellStyle name="Comma 2 2 2 2 6 2 2" xfId="430"/>
    <cellStyle name="Comma 2 2 2 2 6 2 3" xfId="431"/>
    <cellStyle name="Comma 2 2 2 2 6 2 4" xfId="432"/>
    <cellStyle name="Comma 2 2 2 2 6 3" xfId="433"/>
    <cellStyle name="Comma 2 2 2 2 6 3 2" xfId="434"/>
    <cellStyle name="Comma 2 2 2 2 6 3 3" xfId="435"/>
    <cellStyle name="Comma 2 2 2 2 6 3 4" xfId="436"/>
    <cellStyle name="Comma 2 2 2 2 6 4" xfId="437"/>
    <cellStyle name="Comma 2 2 2 2 6 5" xfId="438"/>
    <cellStyle name="Comma 2 2 2 2 6 6" xfId="439"/>
    <cellStyle name="Comma 2 2 2 2 7" xfId="440"/>
    <cellStyle name="Comma 2 2 2 2 7 2" xfId="441"/>
    <cellStyle name="Comma 2 2 2 2 7 2 2" xfId="442"/>
    <cellStyle name="Comma 2 2 2 2 7 2 3" xfId="443"/>
    <cellStyle name="Comma 2 2 2 2 7 2 4" xfId="444"/>
    <cellStyle name="Comma 2 2 2 2 7 3" xfId="445"/>
    <cellStyle name="Comma 2 2 2 2 7 3 2" xfId="446"/>
    <cellStyle name="Comma 2 2 2 2 7 3 3" xfId="447"/>
    <cellStyle name="Comma 2 2 2 2 7 3 4" xfId="448"/>
    <cellStyle name="Comma 2 2 2 2 7 4" xfId="449"/>
    <cellStyle name="Comma 2 2 2 2 7 5" xfId="450"/>
    <cellStyle name="Comma 2 2 2 2 7 6" xfId="451"/>
    <cellStyle name="Comma 2 2 2 2 8" xfId="452"/>
    <cellStyle name="Comma 2 2 2 2 8 2" xfId="453"/>
    <cellStyle name="Comma 2 2 2 2 8 3" xfId="454"/>
    <cellStyle name="Comma 2 2 2 2 8 4" xfId="455"/>
    <cellStyle name="Comma 2 2 2 2 9" xfId="456"/>
    <cellStyle name="Comma 2 2 2 2 9 2" xfId="457"/>
    <cellStyle name="Comma 2 2 2 2 9 3" xfId="458"/>
    <cellStyle name="Comma 2 2 2 2 9 4" xfId="459"/>
    <cellStyle name="Comma 2 2 2 3" xfId="460"/>
    <cellStyle name="Comma 2 2 2 3 10" xfId="461"/>
    <cellStyle name="Comma 2 2 2 3 2" xfId="462"/>
    <cellStyle name="Comma 2 2 2 3 2 2" xfId="463"/>
    <cellStyle name="Comma 2 2 2 3 2 2 2" xfId="464"/>
    <cellStyle name="Comma 2 2 2 3 2 2 2 2" xfId="465"/>
    <cellStyle name="Comma 2 2 2 3 2 2 2 3" xfId="466"/>
    <cellStyle name="Comma 2 2 2 3 2 2 2 4" xfId="467"/>
    <cellStyle name="Comma 2 2 2 3 2 2 3" xfId="468"/>
    <cellStyle name="Comma 2 2 2 3 2 2 3 2" xfId="469"/>
    <cellStyle name="Comma 2 2 2 3 2 2 3 3" xfId="470"/>
    <cellStyle name="Comma 2 2 2 3 2 2 3 4" xfId="471"/>
    <cellStyle name="Comma 2 2 2 3 2 2 4" xfId="472"/>
    <cellStyle name="Comma 2 2 2 3 2 2 5" xfId="473"/>
    <cellStyle name="Comma 2 2 2 3 2 2 6" xfId="474"/>
    <cellStyle name="Comma 2 2 2 3 2 3" xfId="475"/>
    <cellStyle name="Comma 2 2 2 3 2 3 2" xfId="476"/>
    <cellStyle name="Comma 2 2 2 3 2 3 2 2" xfId="477"/>
    <cellStyle name="Comma 2 2 2 3 2 3 2 3" xfId="478"/>
    <cellStyle name="Comma 2 2 2 3 2 3 2 4" xfId="479"/>
    <cellStyle name="Comma 2 2 2 3 2 3 3" xfId="480"/>
    <cellStyle name="Comma 2 2 2 3 2 3 3 2" xfId="481"/>
    <cellStyle name="Comma 2 2 2 3 2 3 3 3" xfId="482"/>
    <cellStyle name="Comma 2 2 2 3 2 3 3 4" xfId="483"/>
    <cellStyle name="Comma 2 2 2 3 2 3 4" xfId="484"/>
    <cellStyle name="Comma 2 2 2 3 2 3 5" xfId="485"/>
    <cellStyle name="Comma 2 2 2 3 2 3 6" xfId="486"/>
    <cellStyle name="Comma 2 2 2 3 2 4" xfId="487"/>
    <cellStyle name="Comma 2 2 2 3 2 4 2" xfId="488"/>
    <cellStyle name="Comma 2 2 2 3 2 4 3" xfId="489"/>
    <cellStyle name="Comma 2 2 2 3 2 4 4" xfId="490"/>
    <cellStyle name="Comma 2 2 2 3 2 5" xfId="491"/>
    <cellStyle name="Comma 2 2 2 3 2 5 2" xfId="492"/>
    <cellStyle name="Comma 2 2 2 3 2 5 3" xfId="493"/>
    <cellStyle name="Comma 2 2 2 3 2 5 4" xfId="494"/>
    <cellStyle name="Comma 2 2 2 3 2 6" xfId="495"/>
    <cellStyle name="Comma 2 2 2 3 2 7" xfId="496"/>
    <cellStyle name="Comma 2 2 2 3 2 8" xfId="497"/>
    <cellStyle name="Comma 2 2 2 3 3" xfId="498"/>
    <cellStyle name="Comma 2 2 2 3 3 2" xfId="499"/>
    <cellStyle name="Comma 2 2 2 3 3 2 2" xfId="500"/>
    <cellStyle name="Comma 2 2 2 3 3 2 2 2" xfId="501"/>
    <cellStyle name="Comma 2 2 2 3 3 2 2 3" xfId="502"/>
    <cellStyle name="Comma 2 2 2 3 3 2 2 4" xfId="503"/>
    <cellStyle name="Comma 2 2 2 3 3 2 3" xfId="504"/>
    <cellStyle name="Comma 2 2 2 3 3 2 3 2" xfId="505"/>
    <cellStyle name="Comma 2 2 2 3 3 2 3 3" xfId="506"/>
    <cellStyle name="Comma 2 2 2 3 3 2 3 4" xfId="507"/>
    <cellStyle name="Comma 2 2 2 3 3 2 4" xfId="508"/>
    <cellStyle name="Comma 2 2 2 3 3 2 5" xfId="509"/>
    <cellStyle name="Comma 2 2 2 3 3 2 6" xfId="510"/>
    <cellStyle name="Comma 2 2 2 3 3 3" xfId="511"/>
    <cellStyle name="Comma 2 2 2 3 3 3 2" xfId="512"/>
    <cellStyle name="Comma 2 2 2 3 3 3 2 2" xfId="513"/>
    <cellStyle name="Comma 2 2 2 3 3 3 2 3" xfId="514"/>
    <cellStyle name="Comma 2 2 2 3 3 3 2 4" xfId="515"/>
    <cellStyle name="Comma 2 2 2 3 3 3 3" xfId="516"/>
    <cellStyle name="Comma 2 2 2 3 3 3 3 2" xfId="517"/>
    <cellStyle name="Comma 2 2 2 3 3 3 3 3" xfId="518"/>
    <cellStyle name="Comma 2 2 2 3 3 3 3 4" xfId="519"/>
    <cellStyle name="Comma 2 2 2 3 3 3 4" xfId="520"/>
    <cellStyle name="Comma 2 2 2 3 3 3 5" xfId="521"/>
    <cellStyle name="Comma 2 2 2 3 3 3 6" xfId="522"/>
    <cellStyle name="Comma 2 2 2 3 3 4" xfId="523"/>
    <cellStyle name="Comma 2 2 2 3 3 4 2" xfId="524"/>
    <cellStyle name="Comma 2 2 2 3 3 4 3" xfId="525"/>
    <cellStyle name="Comma 2 2 2 3 3 4 4" xfId="526"/>
    <cellStyle name="Comma 2 2 2 3 3 5" xfId="527"/>
    <cellStyle name="Comma 2 2 2 3 3 5 2" xfId="528"/>
    <cellStyle name="Comma 2 2 2 3 3 5 3" xfId="529"/>
    <cellStyle name="Comma 2 2 2 3 3 5 4" xfId="530"/>
    <cellStyle name="Comma 2 2 2 3 3 6" xfId="531"/>
    <cellStyle name="Comma 2 2 2 3 3 7" xfId="532"/>
    <cellStyle name="Comma 2 2 2 3 3 8" xfId="533"/>
    <cellStyle name="Comma 2 2 2 3 4" xfId="534"/>
    <cellStyle name="Comma 2 2 2 3 4 2" xfId="535"/>
    <cellStyle name="Comma 2 2 2 3 4 2 2" xfId="536"/>
    <cellStyle name="Comma 2 2 2 3 4 2 3" xfId="537"/>
    <cellStyle name="Comma 2 2 2 3 4 2 4" xfId="538"/>
    <cellStyle name="Comma 2 2 2 3 4 3" xfId="539"/>
    <cellStyle name="Comma 2 2 2 3 4 3 2" xfId="540"/>
    <cellStyle name="Comma 2 2 2 3 4 3 3" xfId="541"/>
    <cellStyle name="Comma 2 2 2 3 4 3 4" xfId="542"/>
    <cellStyle name="Comma 2 2 2 3 4 4" xfId="543"/>
    <cellStyle name="Comma 2 2 2 3 4 5" xfId="544"/>
    <cellStyle name="Comma 2 2 2 3 4 6" xfId="545"/>
    <cellStyle name="Comma 2 2 2 3 5" xfId="546"/>
    <cellStyle name="Comma 2 2 2 3 5 2" xfId="547"/>
    <cellStyle name="Comma 2 2 2 3 5 2 2" xfId="548"/>
    <cellStyle name="Comma 2 2 2 3 5 2 3" xfId="549"/>
    <cellStyle name="Comma 2 2 2 3 5 2 4" xfId="550"/>
    <cellStyle name="Comma 2 2 2 3 5 3" xfId="551"/>
    <cellStyle name="Comma 2 2 2 3 5 3 2" xfId="552"/>
    <cellStyle name="Comma 2 2 2 3 5 3 3" xfId="553"/>
    <cellStyle name="Comma 2 2 2 3 5 3 4" xfId="554"/>
    <cellStyle name="Comma 2 2 2 3 5 4" xfId="555"/>
    <cellStyle name="Comma 2 2 2 3 5 5" xfId="556"/>
    <cellStyle name="Comma 2 2 2 3 5 6" xfId="557"/>
    <cellStyle name="Comma 2 2 2 3 6" xfId="558"/>
    <cellStyle name="Comma 2 2 2 3 6 2" xfId="559"/>
    <cellStyle name="Comma 2 2 2 3 6 3" xfId="560"/>
    <cellStyle name="Comma 2 2 2 3 6 4" xfId="561"/>
    <cellStyle name="Comma 2 2 2 3 7" xfId="562"/>
    <cellStyle name="Comma 2 2 2 3 7 2" xfId="563"/>
    <cellStyle name="Comma 2 2 2 3 7 3" xfId="564"/>
    <cellStyle name="Comma 2 2 2 3 7 4" xfId="565"/>
    <cellStyle name="Comma 2 2 2 3 8" xfId="566"/>
    <cellStyle name="Comma 2 2 2 3 9" xfId="567"/>
    <cellStyle name="Comma 2 2 2 4" xfId="568"/>
    <cellStyle name="Comma 2 2 2 4 2" xfId="569"/>
    <cellStyle name="Comma 2 2 2 4 2 2" xfId="570"/>
    <cellStyle name="Comma 2 2 2 4 2 2 2" xfId="571"/>
    <cellStyle name="Comma 2 2 2 4 2 2 3" xfId="572"/>
    <cellStyle name="Comma 2 2 2 4 2 2 4" xfId="573"/>
    <cellStyle name="Comma 2 2 2 4 2 3" xfId="574"/>
    <cellStyle name="Comma 2 2 2 4 2 3 2" xfId="575"/>
    <cellStyle name="Comma 2 2 2 4 2 3 3" xfId="576"/>
    <cellStyle name="Comma 2 2 2 4 2 3 4" xfId="577"/>
    <cellStyle name="Comma 2 2 2 4 2 4" xfId="578"/>
    <cellStyle name="Comma 2 2 2 4 2 5" xfId="579"/>
    <cellStyle name="Comma 2 2 2 4 2 6" xfId="580"/>
    <cellStyle name="Comma 2 2 2 4 3" xfId="581"/>
    <cellStyle name="Comma 2 2 2 4 3 2" xfId="582"/>
    <cellStyle name="Comma 2 2 2 4 3 2 2" xfId="583"/>
    <cellStyle name="Comma 2 2 2 4 3 2 3" xfId="584"/>
    <cellStyle name="Comma 2 2 2 4 3 2 4" xfId="585"/>
    <cellStyle name="Comma 2 2 2 4 3 3" xfId="586"/>
    <cellStyle name="Comma 2 2 2 4 3 3 2" xfId="587"/>
    <cellStyle name="Comma 2 2 2 4 3 3 3" xfId="588"/>
    <cellStyle name="Comma 2 2 2 4 3 3 4" xfId="589"/>
    <cellStyle name="Comma 2 2 2 4 3 4" xfId="590"/>
    <cellStyle name="Comma 2 2 2 4 3 5" xfId="591"/>
    <cellStyle name="Comma 2 2 2 4 3 6" xfId="592"/>
    <cellStyle name="Comma 2 2 2 4 4" xfId="593"/>
    <cellStyle name="Comma 2 2 2 4 4 2" xfId="594"/>
    <cellStyle name="Comma 2 2 2 4 4 3" xfId="595"/>
    <cellStyle name="Comma 2 2 2 4 4 4" xfId="596"/>
    <cellStyle name="Comma 2 2 2 4 5" xfId="597"/>
    <cellStyle name="Comma 2 2 2 4 5 2" xfId="598"/>
    <cellStyle name="Comma 2 2 2 4 5 3" xfId="599"/>
    <cellStyle name="Comma 2 2 2 4 5 4" xfId="600"/>
    <cellStyle name="Comma 2 2 2 4 6" xfId="601"/>
    <cellStyle name="Comma 2 2 2 4 7" xfId="602"/>
    <cellStyle name="Comma 2 2 2 4 8" xfId="603"/>
    <cellStyle name="Comma 2 2 2 5" xfId="604"/>
    <cellStyle name="Comma 2 2 2 5 2" xfId="605"/>
    <cellStyle name="Comma 2 2 2 5 2 2" xfId="606"/>
    <cellStyle name="Comma 2 2 2 5 2 2 2" xfId="607"/>
    <cellStyle name="Comma 2 2 2 5 2 2 3" xfId="608"/>
    <cellStyle name="Comma 2 2 2 5 2 2 4" xfId="609"/>
    <cellStyle name="Comma 2 2 2 5 2 3" xfId="610"/>
    <cellStyle name="Comma 2 2 2 5 2 3 2" xfId="611"/>
    <cellStyle name="Comma 2 2 2 5 2 3 3" xfId="612"/>
    <cellStyle name="Comma 2 2 2 5 2 3 4" xfId="613"/>
    <cellStyle name="Comma 2 2 2 5 2 4" xfId="614"/>
    <cellStyle name="Comma 2 2 2 5 2 5" xfId="615"/>
    <cellStyle name="Comma 2 2 2 5 2 6" xfId="616"/>
    <cellStyle name="Comma 2 2 2 5 3" xfId="617"/>
    <cellStyle name="Comma 2 2 2 5 3 2" xfId="618"/>
    <cellStyle name="Comma 2 2 2 5 3 2 2" xfId="619"/>
    <cellStyle name="Comma 2 2 2 5 3 2 3" xfId="620"/>
    <cellStyle name="Comma 2 2 2 5 3 2 4" xfId="621"/>
    <cellStyle name="Comma 2 2 2 5 3 3" xfId="622"/>
    <cellStyle name="Comma 2 2 2 5 3 3 2" xfId="623"/>
    <cellStyle name="Comma 2 2 2 5 3 3 3" xfId="624"/>
    <cellStyle name="Comma 2 2 2 5 3 3 4" xfId="625"/>
    <cellStyle name="Comma 2 2 2 5 3 4" xfId="626"/>
    <cellStyle name="Comma 2 2 2 5 3 5" xfId="627"/>
    <cellStyle name="Comma 2 2 2 5 3 6" xfId="628"/>
    <cellStyle name="Comma 2 2 2 5 4" xfId="629"/>
    <cellStyle name="Comma 2 2 2 5 4 2" xfId="630"/>
    <cellStyle name="Comma 2 2 2 5 4 3" xfId="631"/>
    <cellStyle name="Comma 2 2 2 5 4 4" xfId="632"/>
    <cellStyle name="Comma 2 2 2 5 5" xfId="633"/>
    <cellStyle name="Comma 2 2 2 5 5 2" xfId="634"/>
    <cellStyle name="Comma 2 2 2 5 5 3" xfId="635"/>
    <cellStyle name="Comma 2 2 2 5 5 4" xfId="636"/>
    <cellStyle name="Comma 2 2 2 5 6" xfId="637"/>
    <cellStyle name="Comma 2 2 2 5 7" xfId="638"/>
    <cellStyle name="Comma 2 2 2 5 8" xfId="639"/>
    <cellStyle name="Comma 2 2 2 6" xfId="640"/>
    <cellStyle name="Comma 2 2 2 6 2" xfId="641"/>
    <cellStyle name="Comma 2 2 2 6 2 2" xfId="642"/>
    <cellStyle name="Comma 2 2 2 6 2 2 2" xfId="643"/>
    <cellStyle name="Comma 2 2 2 6 2 2 3" xfId="644"/>
    <cellStyle name="Comma 2 2 2 6 2 2 4" xfId="645"/>
    <cellStyle name="Comma 2 2 2 6 2 3" xfId="646"/>
    <cellStyle name="Comma 2 2 2 6 2 3 2" xfId="647"/>
    <cellStyle name="Comma 2 2 2 6 2 3 3" xfId="648"/>
    <cellStyle name="Comma 2 2 2 6 2 3 4" xfId="649"/>
    <cellStyle name="Comma 2 2 2 6 2 4" xfId="650"/>
    <cellStyle name="Comma 2 2 2 6 2 5" xfId="651"/>
    <cellStyle name="Comma 2 2 2 6 2 6" xfId="652"/>
    <cellStyle name="Comma 2 2 2 6 3" xfId="653"/>
    <cellStyle name="Comma 2 2 2 6 3 2" xfId="654"/>
    <cellStyle name="Comma 2 2 2 6 3 2 2" xfId="655"/>
    <cellStyle name="Comma 2 2 2 6 3 2 3" xfId="656"/>
    <cellStyle name="Comma 2 2 2 6 3 2 4" xfId="657"/>
    <cellStyle name="Comma 2 2 2 6 3 3" xfId="658"/>
    <cellStyle name="Comma 2 2 2 6 3 3 2" xfId="659"/>
    <cellStyle name="Comma 2 2 2 6 3 3 3" xfId="660"/>
    <cellStyle name="Comma 2 2 2 6 3 3 4" xfId="661"/>
    <cellStyle name="Comma 2 2 2 6 3 4" xfId="662"/>
    <cellStyle name="Comma 2 2 2 6 3 5" xfId="663"/>
    <cellStyle name="Comma 2 2 2 6 3 6" xfId="664"/>
    <cellStyle name="Comma 2 2 2 6 4" xfId="665"/>
    <cellStyle name="Comma 2 2 2 6 4 2" xfId="666"/>
    <cellStyle name="Comma 2 2 2 6 4 3" xfId="667"/>
    <cellStyle name="Comma 2 2 2 6 4 4" xfId="668"/>
    <cellStyle name="Comma 2 2 2 6 5" xfId="669"/>
    <cellStyle name="Comma 2 2 2 6 5 2" xfId="670"/>
    <cellStyle name="Comma 2 2 2 6 5 3" xfId="671"/>
    <cellStyle name="Comma 2 2 2 6 5 4" xfId="672"/>
    <cellStyle name="Comma 2 2 2 6 6" xfId="673"/>
    <cellStyle name="Comma 2 2 2 6 7" xfId="674"/>
    <cellStyle name="Comma 2 2 2 6 8" xfId="675"/>
    <cellStyle name="Comma 2 2 2 7" xfId="676"/>
    <cellStyle name="Comma 2 2 2 7 2" xfId="677"/>
    <cellStyle name="Comma 2 2 2 7 2 2" xfId="678"/>
    <cellStyle name="Comma 2 2 2 7 2 3" xfId="679"/>
    <cellStyle name="Comma 2 2 2 7 2 4" xfId="680"/>
    <cellStyle name="Comma 2 2 2 7 3" xfId="681"/>
    <cellStyle name="Comma 2 2 2 7 3 2" xfId="682"/>
    <cellStyle name="Comma 2 2 2 7 3 3" xfId="683"/>
    <cellStyle name="Comma 2 2 2 7 3 4" xfId="684"/>
    <cellStyle name="Comma 2 2 2 7 4" xfId="685"/>
    <cellStyle name="Comma 2 2 2 7 5" xfId="686"/>
    <cellStyle name="Comma 2 2 2 7 6" xfId="687"/>
    <cellStyle name="Comma 2 2 2 8" xfId="688"/>
    <cellStyle name="Comma 2 2 2 8 2" xfId="689"/>
    <cellStyle name="Comma 2 2 2 8 2 2" xfId="690"/>
    <cellStyle name="Comma 2 2 2 8 2 3" xfId="691"/>
    <cellStyle name="Comma 2 2 2 8 2 4" xfId="692"/>
    <cellStyle name="Comma 2 2 2 8 3" xfId="693"/>
    <cellStyle name="Comma 2 2 2 8 3 2" xfId="694"/>
    <cellStyle name="Comma 2 2 2 8 3 3" xfId="695"/>
    <cellStyle name="Comma 2 2 2 8 3 4" xfId="696"/>
    <cellStyle name="Comma 2 2 2 8 4" xfId="697"/>
    <cellStyle name="Comma 2 2 2 8 5" xfId="698"/>
    <cellStyle name="Comma 2 2 2 8 6" xfId="699"/>
    <cellStyle name="Comma 2 2 2 9" xfId="700"/>
    <cellStyle name="Comma 2 2 2 9 2" xfId="701"/>
    <cellStyle name="Comma 2 2 2 9 3" xfId="702"/>
    <cellStyle name="Comma 2 2 2 9 4" xfId="703"/>
    <cellStyle name="Comma 2 2 3" xfId="704"/>
    <cellStyle name="Comma 2 2 3 10" xfId="705"/>
    <cellStyle name="Comma 2 2 3 11" xfId="706"/>
    <cellStyle name="Comma 2 2 3 12" xfId="707"/>
    <cellStyle name="Comma 2 2 3 2" xfId="708"/>
    <cellStyle name="Comma 2 2 3 2 10" xfId="709"/>
    <cellStyle name="Comma 2 2 3 2 2" xfId="710"/>
    <cellStyle name="Comma 2 2 3 2 2 2" xfId="711"/>
    <cellStyle name="Comma 2 2 3 2 2 2 2" xfId="712"/>
    <cellStyle name="Comma 2 2 3 2 2 2 2 2" xfId="713"/>
    <cellStyle name="Comma 2 2 3 2 2 2 2 3" xfId="714"/>
    <cellStyle name="Comma 2 2 3 2 2 2 2 4" xfId="715"/>
    <cellStyle name="Comma 2 2 3 2 2 2 3" xfId="716"/>
    <cellStyle name="Comma 2 2 3 2 2 2 3 2" xfId="717"/>
    <cellStyle name="Comma 2 2 3 2 2 2 3 3" xfId="718"/>
    <cellStyle name="Comma 2 2 3 2 2 2 3 4" xfId="719"/>
    <cellStyle name="Comma 2 2 3 2 2 2 4" xfId="720"/>
    <cellStyle name="Comma 2 2 3 2 2 2 5" xfId="721"/>
    <cellStyle name="Comma 2 2 3 2 2 2 6" xfId="722"/>
    <cellStyle name="Comma 2 2 3 2 2 3" xfId="723"/>
    <cellStyle name="Comma 2 2 3 2 2 3 2" xfId="724"/>
    <cellStyle name="Comma 2 2 3 2 2 3 2 2" xfId="725"/>
    <cellStyle name="Comma 2 2 3 2 2 3 2 3" xfId="726"/>
    <cellStyle name="Comma 2 2 3 2 2 3 2 4" xfId="727"/>
    <cellStyle name="Comma 2 2 3 2 2 3 3" xfId="728"/>
    <cellStyle name="Comma 2 2 3 2 2 3 3 2" xfId="729"/>
    <cellStyle name="Comma 2 2 3 2 2 3 3 3" xfId="730"/>
    <cellStyle name="Comma 2 2 3 2 2 3 3 4" xfId="731"/>
    <cellStyle name="Comma 2 2 3 2 2 3 4" xfId="732"/>
    <cellStyle name="Comma 2 2 3 2 2 3 5" xfId="733"/>
    <cellStyle name="Comma 2 2 3 2 2 3 6" xfId="734"/>
    <cellStyle name="Comma 2 2 3 2 2 4" xfId="735"/>
    <cellStyle name="Comma 2 2 3 2 2 4 2" xfId="736"/>
    <cellStyle name="Comma 2 2 3 2 2 4 3" xfId="737"/>
    <cellStyle name="Comma 2 2 3 2 2 4 4" xfId="738"/>
    <cellStyle name="Comma 2 2 3 2 2 5" xfId="739"/>
    <cellStyle name="Comma 2 2 3 2 2 5 2" xfId="740"/>
    <cellStyle name="Comma 2 2 3 2 2 5 3" xfId="741"/>
    <cellStyle name="Comma 2 2 3 2 2 5 4" xfId="742"/>
    <cellStyle name="Comma 2 2 3 2 2 6" xfId="743"/>
    <cellStyle name="Comma 2 2 3 2 2 7" xfId="744"/>
    <cellStyle name="Comma 2 2 3 2 2 8" xfId="745"/>
    <cellStyle name="Comma 2 2 3 2 3" xfId="746"/>
    <cellStyle name="Comma 2 2 3 2 3 2" xfId="747"/>
    <cellStyle name="Comma 2 2 3 2 3 2 2" xfId="748"/>
    <cellStyle name="Comma 2 2 3 2 3 2 2 2" xfId="749"/>
    <cellStyle name="Comma 2 2 3 2 3 2 2 3" xfId="750"/>
    <cellStyle name="Comma 2 2 3 2 3 2 2 4" xfId="751"/>
    <cellStyle name="Comma 2 2 3 2 3 2 3" xfId="752"/>
    <cellStyle name="Comma 2 2 3 2 3 2 3 2" xfId="753"/>
    <cellStyle name="Comma 2 2 3 2 3 2 3 3" xfId="754"/>
    <cellStyle name="Comma 2 2 3 2 3 2 3 4" xfId="755"/>
    <cellStyle name="Comma 2 2 3 2 3 2 4" xfId="756"/>
    <cellStyle name="Comma 2 2 3 2 3 2 5" xfId="757"/>
    <cellStyle name="Comma 2 2 3 2 3 2 6" xfId="758"/>
    <cellStyle name="Comma 2 2 3 2 3 3" xfId="759"/>
    <cellStyle name="Comma 2 2 3 2 3 3 2" xfId="760"/>
    <cellStyle name="Comma 2 2 3 2 3 3 2 2" xfId="761"/>
    <cellStyle name="Comma 2 2 3 2 3 3 2 3" xfId="762"/>
    <cellStyle name="Comma 2 2 3 2 3 3 2 4" xfId="763"/>
    <cellStyle name="Comma 2 2 3 2 3 3 3" xfId="764"/>
    <cellStyle name="Comma 2 2 3 2 3 3 3 2" xfId="765"/>
    <cellStyle name="Comma 2 2 3 2 3 3 3 3" xfId="766"/>
    <cellStyle name="Comma 2 2 3 2 3 3 3 4" xfId="767"/>
    <cellStyle name="Comma 2 2 3 2 3 3 4" xfId="768"/>
    <cellStyle name="Comma 2 2 3 2 3 3 5" xfId="769"/>
    <cellStyle name="Comma 2 2 3 2 3 3 6" xfId="770"/>
    <cellStyle name="Comma 2 2 3 2 3 4" xfId="771"/>
    <cellStyle name="Comma 2 2 3 2 3 4 2" xfId="772"/>
    <cellStyle name="Comma 2 2 3 2 3 4 3" xfId="773"/>
    <cellStyle name="Comma 2 2 3 2 3 4 4" xfId="774"/>
    <cellStyle name="Comma 2 2 3 2 3 5" xfId="775"/>
    <cellStyle name="Comma 2 2 3 2 3 5 2" xfId="776"/>
    <cellStyle name="Comma 2 2 3 2 3 5 3" xfId="777"/>
    <cellStyle name="Comma 2 2 3 2 3 5 4" xfId="778"/>
    <cellStyle name="Comma 2 2 3 2 3 6" xfId="779"/>
    <cellStyle name="Comma 2 2 3 2 3 7" xfId="780"/>
    <cellStyle name="Comma 2 2 3 2 3 8" xfId="781"/>
    <cellStyle name="Comma 2 2 3 2 4" xfId="782"/>
    <cellStyle name="Comma 2 2 3 2 4 2" xfId="783"/>
    <cellStyle name="Comma 2 2 3 2 4 2 2" xfId="784"/>
    <cellStyle name="Comma 2 2 3 2 4 2 3" xfId="785"/>
    <cellStyle name="Comma 2 2 3 2 4 2 4" xfId="786"/>
    <cellStyle name="Comma 2 2 3 2 4 3" xfId="787"/>
    <cellStyle name="Comma 2 2 3 2 4 3 2" xfId="788"/>
    <cellStyle name="Comma 2 2 3 2 4 3 3" xfId="789"/>
    <cellStyle name="Comma 2 2 3 2 4 3 4" xfId="790"/>
    <cellStyle name="Comma 2 2 3 2 4 4" xfId="791"/>
    <cellStyle name="Comma 2 2 3 2 4 5" xfId="792"/>
    <cellStyle name="Comma 2 2 3 2 4 6" xfId="793"/>
    <cellStyle name="Comma 2 2 3 2 5" xfId="794"/>
    <cellStyle name="Comma 2 2 3 2 5 2" xfId="795"/>
    <cellStyle name="Comma 2 2 3 2 5 2 2" xfId="796"/>
    <cellStyle name="Comma 2 2 3 2 5 2 3" xfId="797"/>
    <cellStyle name="Comma 2 2 3 2 5 2 4" xfId="798"/>
    <cellStyle name="Comma 2 2 3 2 5 3" xfId="799"/>
    <cellStyle name="Comma 2 2 3 2 5 3 2" xfId="800"/>
    <cellStyle name="Comma 2 2 3 2 5 3 3" xfId="801"/>
    <cellStyle name="Comma 2 2 3 2 5 3 4" xfId="802"/>
    <cellStyle name="Comma 2 2 3 2 5 4" xfId="803"/>
    <cellStyle name="Comma 2 2 3 2 5 5" xfId="804"/>
    <cellStyle name="Comma 2 2 3 2 5 6" xfId="805"/>
    <cellStyle name="Comma 2 2 3 2 6" xfId="806"/>
    <cellStyle name="Comma 2 2 3 2 6 2" xfId="807"/>
    <cellStyle name="Comma 2 2 3 2 6 3" xfId="808"/>
    <cellStyle name="Comma 2 2 3 2 6 4" xfId="809"/>
    <cellStyle name="Comma 2 2 3 2 7" xfId="810"/>
    <cellStyle name="Comma 2 2 3 2 7 2" xfId="811"/>
    <cellStyle name="Comma 2 2 3 2 7 3" xfId="812"/>
    <cellStyle name="Comma 2 2 3 2 7 4" xfId="813"/>
    <cellStyle name="Comma 2 2 3 2 8" xfId="814"/>
    <cellStyle name="Comma 2 2 3 2 9" xfId="815"/>
    <cellStyle name="Comma 2 2 3 3" xfId="816"/>
    <cellStyle name="Comma 2 2 3 3 2" xfId="817"/>
    <cellStyle name="Comma 2 2 3 3 2 2" xfId="818"/>
    <cellStyle name="Comma 2 2 3 3 2 2 2" xfId="819"/>
    <cellStyle name="Comma 2 2 3 3 2 2 3" xfId="820"/>
    <cellStyle name="Comma 2 2 3 3 2 2 4" xfId="821"/>
    <cellStyle name="Comma 2 2 3 3 2 3" xfId="822"/>
    <cellStyle name="Comma 2 2 3 3 2 3 2" xfId="823"/>
    <cellStyle name="Comma 2 2 3 3 2 3 3" xfId="824"/>
    <cellStyle name="Comma 2 2 3 3 2 3 4" xfId="825"/>
    <cellStyle name="Comma 2 2 3 3 2 4" xfId="826"/>
    <cellStyle name="Comma 2 2 3 3 2 5" xfId="827"/>
    <cellStyle name="Comma 2 2 3 3 2 6" xfId="828"/>
    <cellStyle name="Comma 2 2 3 3 3" xfId="829"/>
    <cellStyle name="Comma 2 2 3 3 3 2" xfId="830"/>
    <cellStyle name="Comma 2 2 3 3 3 2 2" xfId="831"/>
    <cellStyle name="Comma 2 2 3 3 3 2 3" xfId="832"/>
    <cellStyle name="Comma 2 2 3 3 3 2 4" xfId="833"/>
    <cellStyle name="Comma 2 2 3 3 3 3" xfId="834"/>
    <cellStyle name="Comma 2 2 3 3 3 3 2" xfId="835"/>
    <cellStyle name="Comma 2 2 3 3 3 3 3" xfId="836"/>
    <cellStyle name="Comma 2 2 3 3 3 3 4" xfId="837"/>
    <cellStyle name="Comma 2 2 3 3 3 4" xfId="838"/>
    <cellStyle name="Comma 2 2 3 3 3 5" xfId="839"/>
    <cellStyle name="Comma 2 2 3 3 3 6" xfId="840"/>
    <cellStyle name="Comma 2 2 3 3 4" xfId="841"/>
    <cellStyle name="Comma 2 2 3 3 4 2" xfId="842"/>
    <cellStyle name="Comma 2 2 3 3 4 3" xfId="843"/>
    <cellStyle name="Comma 2 2 3 3 4 4" xfId="844"/>
    <cellStyle name="Comma 2 2 3 3 5" xfId="845"/>
    <cellStyle name="Comma 2 2 3 3 5 2" xfId="846"/>
    <cellStyle name="Comma 2 2 3 3 5 3" xfId="847"/>
    <cellStyle name="Comma 2 2 3 3 5 4" xfId="848"/>
    <cellStyle name="Comma 2 2 3 3 6" xfId="849"/>
    <cellStyle name="Comma 2 2 3 3 7" xfId="850"/>
    <cellStyle name="Comma 2 2 3 3 8" xfId="851"/>
    <cellStyle name="Comma 2 2 3 4" xfId="852"/>
    <cellStyle name="Comma 2 2 3 4 2" xfId="853"/>
    <cellStyle name="Comma 2 2 3 4 2 2" xfId="854"/>
    <cellStyle name="Comma 2 2 3 4 2 2 2" xfId="855"/>
    <cellStyle name="Comma 2 2 3 4 2 2 3" xfId="856"/>
    <cellStyle name="Comma 2 2 3 4 2 2 4" xfId="857"/>
    <cellStyle name="Comma 2 2 3 4 2 3" xfId="858"/>
    <cellStyle name="Comma 2 2 3 4 2 3 2" xfId="859"/>
    <cellStyle name="Comma 2 2 3 4 2 3 3" xfId="860"/>
    <cellStyle name="Comma 2 2 3 4 2 3 4" xfId="861"/>
    <cellStyle name="Comma 2 2 3 4 2 4" xfId="862"/>
    <cellStyle name="Comma 2 2 3 4 2 5" xfId="863"/>
    <cellStyle name="Comma 2 2 3 4 2 6" xfId="864"/>
    <cellStyle name="Comma 2 2 3 4 3" xfId="865"/>
    <cellStyle name="Comma 2 2 3 4 3 2" xfId="866"/>
    <cellStyle name="Comma 2 2 3 4 3 2 2" xfId="867"/>
    <cellStyle name="Comma 2 2 3 4 3 2 3" xfId="868"/>
    <cellStyle name="Comma 2 2 3 4 3 2 4" xfId="869"/>
    <cellStyle name="Comma 2 2 3 4 3 3" xfId="870"/>
    <cellStyle name="Comma 2 2 3 4 3 3 2" xfId="871"/>
    <cellStyle name="Comma 2 2 3 4 3 3 3" xfId="872"/>
    <cellStyle name="Comma 2 2 3 4 3 3 4" xfId="873"/>
    <cellStyle name="Comma 2 2 3 4 3 4" xfId="874"/>
    <cellStyle name="Comma 2 2 3 4 3 5" xfId="875"/>
    <cellStyle name="Comma 2 2 3 4 3 6" xfId="876"/>
    <cellStyle name="Comma 2 2 3 4 4" xfId="877"/>
    <cellStyle name="Comma 2 2 3 4 4 2" xfId="878"/>
    <cellStyle name="Comma 2 2 3 4 4 3" xfId="879"/>
    <cellStyle name="Comma 2 2 3 4 4 4" xfId="880"/>
    <cellStyle name="Comma 2 2 3 4 5" xfId="881"/>
    <cellStyle name="Comma 2 2 3 4 5 2" xfId="882"/>
    <cellStyle name="Comma 2 2 3 4 5 3" xfId="883"/>
    <cellStyle name="Comma 2 2 3 4 5 4" xfId="884"/>
    <cellStyle name="Comma 2 2 3 4 6" xfId="885"/>
    <cellStyle name="Comma 2 2 3 4 7" xfId="886"/>
    <cellStyle name="Comma 2 2 3 4 8" xfId="887"/>
    <cellStyle name="Comma 2 2 3 5" xfId="888"/>
    <cellStyle name="Comma 2 2 3 5 2" xfId="889"/>
    <cellStyle name="Comma 2 2 3 5 2 2" xfId="890"/>
    <cellStyle name="Comma 2 2 3 5 2 2 2" xfId="891"/>
    <cellStyle name="Comma 2 2 3 5 2 2 3" xfId="892"/>
    <cellStyle name="Comma 2 2 3 5 2 2 4" xfId="893"/>
    <cellStyle name="Comma 2 2 3 5 2 3" xfId="894"/>
    <cellStyle name="Comma 2 2 3 5 2 3 2" xfId="895"/>
    <cellStyle name="Comma 2 2 3 5 2 3 3" xfId="896"/>
    <cellStyle name="Comma 2 2 3 5 2 3 4" xfId="897"/>
    <cellStyle name="Comma 2 2 3 5 2 4" xfId="898"/>
    <cellStyle name="Comma 2 2 3 5 2 5" xfId="899"/>
    <cellStyle name="Comma 2 2 3 5 2 6" xfId="900"/>
    <cellStyle name="Comma 2 2 3 5 3" xfId="901"/>
    <cellStyle name="Comma 2 2 3 5 3 2" xfId="902"/>
    <cellStyle name="Comma 2 2 3 5 3 2 2" xfId="903"/>
    <cellStyle name="Comma 2 2 3 5 3 2 3" xfId="904"/>
    <cellStyle name="Comma 2 2 3 5 3 2 4" xfId="905"/>
    <cellStyle name="Comma 2 2 3 5 3 3" xfId="906"/>
    <cellStyle name="Comma 2 2 3 5 3 3 2" xfId="907"/>
    <cellStyle name="Comma 2 2 3 5 3 3 3" xfId="908"/>
    <cellStyle name="Comma 2 2 3 5 3 3 4" xfId="909"/>
    <cellStyle name="Comma 2 2 3 5 3 4" xfId="910"/>
    <cellStyle name="Comma 2 2 3 5 3 5" xfId="911"/>
    <cellStyle name="Comma 2 2 3 5 3 6" xfId="912"/>
    <cellStyle name="Comma 2 2 3 5 4" xfId="913"/>
    <cellStyle name="Comma 2 2 3 5 4 2" xfId="914"/>
    <cellStyle name="Comma 2 2 3 5 4 3" xfId="915"/>
    <cellStyle name="Comma 2 2 3 5 4 4" xfId="916"/>
    <cellStyle name="Comma 2 2 3 5 5" xfId="917"/>
    <cellStyle name="Comma 2 2 3 5 5 2" xfId="918"/>
    <cellStyle name="Comma 2 2 3 5 5 3" xfId="919"/>
    <cellStyle name="Comma 2 2 3 5 5 4" xfId="920"/>
    <cellStyle name="Comma 2 2 3 5 6" xfId="921"/>
    <cellStyle name="Comma 2 2 3 5 7" xfId="922"/>
    <cellStyle name="Comma 2 2 3 5 8" xfId="923"/>
    <cellStyle name="Comma 2 2 3 6" xfId="924"/>
    <cellStyle name="Comma 2 2 3 6 2" xfId="925"/>
    <cellStyle name="Comma 2 2 3 6 2 2" xfId="926"/>
    <cellStyle name="Comma 2 2 3 6 2 3" xfId="927"/>
    <cellStyle name="Comma 2 2 3 6 2 4" xfId="928"/>
    <cellStyle name="Comma 2 2 3 6 3" xfId="929"/>
    <cellStyle name="Comma 2 2 3 6 3 2" xfId="930"/>
    <cellStyle name="Comma 2 2 3 6 3 3" xfId="931"/>
    <cellStyle name="Comma 2 2 3 6 3 4" xfId="932"/>
    <cellStyle name="Comma 2 2 3 6 4" xfId="933"/>
    <cellStyle name="Comma 2 2 3 6 5" xfId="934"/>
    <cellStyle name="Comma 2 2 3 6 6" xfId="935"/>
    <cellStyle name="Comma 2 2 3 7" xfId="936"/>
    <cellStyle name="Comma 2 2 3 7 2" xfId="937"/>
    <cellStyle name="Comma 2 2 3 7 2 2" xfId="938"/>
    <cellStyle name="Comma 2 2 3 7 2 3" xfId="939"/>
    <cellStyle name="Comma 2 2 3 7 2 4" xfId="940"/>
    <cellStyle name="Comma 2 2 3 7 3" xfId="941"/>
    <cellStyle name="Comma 2 2 3 7 3 2" xfId="942"/>
    <cellStyle name="Comma 2 2 3 7 3 3" xfId="943"/>
    <cellStyle name="Comma 2 2 3 7 3 4" xfId="944"/>
    <cellStyle name="Comma 2 2 3 7 4" xfId="945"/>
    <cellStyle name="Comma 2 2 3 7 5" xfId="946"/>
    <cellStyle name="Comma 2 2 3 7 6" xfId="947"/>
    <cellStyle name="Comma 2 2 3 8" xfId="948"/>
    <cellStyle name="Comma 2 2 3 8 2" xfId="949"/>
    <cellStyle name="Comma 2 2 3 8 3" xfId="950"/>
    <cellStyle name="Comma 2 2 3 8 4" xfId="951"/>
    <cellStyle name="Comma 2 2 3 9" xfId="952"/>
    <cellStyle name="Comma 2 2 3 9 2" xfId="953"/>
    <cellStyle name="Comma 2 2 3 9 3" xfId="954"/>
    <cellStyle name="Comma 2 2 3 9 4" xfId="955"/>
    <cellStyle name="Comma 2 2 4" xfId="956"/>
    <cellStyle name="Comma 2 2 4 10" xfId="957"/>
    <cellStyle name="Comma 2 2 4 2" xfId="958"/>
    <cellStyle name="Comma 2 2 4 2 2" xfId="959"/>
    <cellStyle name="Comma 2 2 4 2 2 2" xfId="960"/>
    <cellStyle name="Comma 2 2 4 2 2 2 2" xfId="961"/>
    <cellStyle name="Comma 2 2 4 2 2 2 3" xfId="962"/>
    <cellStyle name="Comma 2 2 4 2 2 2 4" xfId="963"/>
    <cellStyle name="Comma 2 2 4 2 2 3" xfId="964"/>
    <cellStyle name="Comma 2 2 4 2 2 3 2" xfId="965"/>
    <cellStyle name="Comma 2 2 4 2 2 3 3" xfId="966"/>
    <cellStyle name="Comma 2 2 4 2 2 3 4" xfId="967"/>
    <cellStyle name="Comma 2 2 4 2 2 4" xfId="968"/>
    <cellStyle name="Comma 2 2 4 2 2 5" xfId="969"/>
    <cellStyle name="Comma 2 2 4 2 2 6" xfId="970"/>
    <cellStyle name="Comma 2 2 4 2 3" xfId="971"/>
    <cellStyle name="Comma 2 2 4 2 3 2" xfId="972"/>
    <cellStyle name="Comma 2 2 4 2 3 2 2" xfId="973"/>
    <cellStyle name="Comma 2 2 4 2 3 2 3" xfId="974"/>
    <cellStyle name="Comma 2 2 4 2 3 2 4" xfId="975"/>
    <cellStyle name="Comma 2 2 4 2 3 3" xfId="976"/>
    <cellStyle name="Comma 2 2 4 2 3 3 2" xfId="977"/>
    <cellStyle name="Comma 2 2 4 2 3 3 3" xfId="978"/>
    <cellStyle name="Comma 2 2 4 2 3 3 4" xfId="979"/>
    <cellStyle name="Comma 2 2 4 2 3 4" xfId="980"/>
    <cellStyle name="Comma 2 2 4 2 3 5" xfId="981"/>
    <cellStyle name="Comma 2 2 4 2 3 6" xfId="982"/>
    <cellStyle name="Comma 2 2 4 2 4" xfId="983"/>
    <cellStyle name="Comma 2 2 4 2 4 2" xfId="984"/>
    <cellStyle name="Comma 2 2 4 2 4 3" xfId="985"/>
    <cellStyle name="Comma 2 2 4 2 4 4" xfId="986"/>
    <cellStyle name="Comma 2 2 4 2 5" xfId="987"/>
    <cellStyle name="Comma 2 2 4 2 5 2" xfId="988"/>
    <cellStyle name="Comma 2 2 4 2 5 3" xfId="989"/>
    <cellStyle name="Comma 2 2 4 2 5 4" xfId="990"/>
    <cellStyle name="Comma 2 2 4 2 6" xfId="991"/>
    <cellStyle name="Comma 2 2 4 2 7" xfId="992"/>
    <cellStyle name="Comma 2 2 4 2 8" xfId="993"/>
    <cellStyle name="Comma 2 2 4 3" xfId="994"/>
    <cellStyle name="Comma 2 2 4 3 2" xfId="995"/>
    <cellStyle name="Comma 2 2 4 3 2 2" xfId="996"/>
    <cellStyle name="Comma 2 2 4 3 2 2 2" xfId="997"/>
    <cellStyle name="Comma 2 2 4 3 2 2 3" xfId="998"/>
    <cellStyle name="Comma 2 2 4 3 2 2 4" xfId="999"/>
    <cellStyle name="Comma 2 2 4 3 2 3" xfId="1000"/>
    <cellStyle name="Comma 2 2 4 3 2 3 2" xfId="1001"/>
    <cellStyle name="Comma 2 2 4 3 2 3 3" xfId="1002"/>
    <cellStyle name="Comma 2 2 4 3 2 3 4" xfId="1003"/>
    <cellStyle name="Comma 2 2 4 3 2 4" xfId="1004"/>
    <cellStyle name="Comma 2 2 4 3 2 5" xfId="1005"/>
    <cellStyle name="Comma 2 2 4 3 2 6" xfId="1006"/>
    <cellStyle name="Comma 2 2 4 3 3" xfId="1007"/>
    <cellStyle name="Comma 2 2 4 3 3 2" xfId="1008"/>
    <cellStyle name="Comma 2 2 4 3 3 2 2" xfId="1009"/>
    <cellStyle name="Comma 2 2 4 3 3 2 3" xfId="1010"/>
    <cellStyle name="Comma 2 2 4 3 3 2 4" xfId="1011"/>
    <cellStyle name="Comma 2 2 4 3 3 3" xfId="1012"/>
    <cellStyle name="Comma 2 2 4 3 3 3 2" xfId="1013"/>
    <cellStyle name="Comma 2 2 4 3 3 3 3" xfId="1014"/>
    <cellStyle name="Comma 2 2 4 3 3 3 4" xfId="1015"/>
    <cellStyle name="Comma 2 2 4 3 3 4" xfId="1016"/>
    <cellStyle name="Comma 2 2 4 3 3 5" xfId="1017"/>
    <cellStyle name="Comma 2 2 4 3 3 6" xfId="1018"/>
    <cellStyle name="Comma 2 2 4 3 4" xfId="1019"/>
    <cellStyle name="Comma 2 2 4 3 4 2" xfId="1020"/>
    <cellStyle name="Comma 2 2 4 3 4 3" xfId="1021"/>
    <cellStyle name="Comma 2 2 4 3 4 4" xfId="1022"/>
    <cellStyle name="Comma 2 2 4 3 5" xfId="1023"/>
    <cellStyle name="Comma 2 2 4 3 5 2" xfId="1024"/>
    <cellStyle name="Comma 2 2 4 3 5 3" xfId="1025"/>
    <cellStyle name="Comma 2 2 4 3 5 4" xfId="1026"/>
    <cellStyle name="Comma 2 2 4 3 6" xfId="1027"/>
    <cellStyle name="Comma 2 2 4 3 7" xfId="1028"/>
    <cellStyle name="Comma 2 2 4 3 8" xfId="1029"/>
    <cellStyle name="Comma 2 2 4 4" xfId="1030"/>
    <cellStyle name="Comma 2 2 4 4 2" xfId="1031"/>
    <cellStyle name="Comma 2 2 4 4 2 2" xfId="1032"/>
    <cellStyle name="Comma 2 2 4 4 2 3" xfId="1033"/>
    <cellStyle name="Comma 2 2 4 4 2 4" xfId="1034"/>
    <cellStyle name="Comma 2 2 4 4 3" xfId="1035"/>
    <cellStyle name="Comma 2 2 4 4 3 2" xfId="1036"/>
    <cellStyle name="Comma 2 2 4 4 3 3" xfId="1037"/>
    <cellStyle name="Comma 2 2 4 4 3 4" xfId="1038"/>
    <cellStyle name="Comma 2 2 4 4 4" xfId="1039"/>
    <cellStyle name="Comma 2 2 4 4 5" xfId="1040"/>
    <cellStyle name="Comma 2 2 4 4 6" xfId="1041"/>
    <cellStyle name="Comma 2 2 4 5" xfId="1042"/>
    <cellStyle name="Comma 2 2 4 5 2" xfId="1043"/>
    <cellStyle name="Comma 2 2 4 5 2 2" xfId="1044"/>
    <cellStyle name="Comma 2 2 4 5 2 3" xfId="1045"/>
    <cellStyle name="Comma 2 2 4 5 2 4" xfId="1046"/>
    <cellStyle name="Comma 2 2 4 5 3" xfId="1047"/>
    <cellStyle name="Comma 2 2 4 5 3 2" xfId="1048"/>
    <cellStyle name="Comma 2 2 4 5 3 3" xfId="1049"/>
    <cellStyle name="Comma 2 2 4 5 3 4" xfId="1050"/>
    <cellStyle name="Comma 2 2 4 5 4" xfId="1051"/>
    <cellStyle name="Comma 2 2 4 5 5" xfId="1052"/>
    <cellStyle name="Comma 2 2 4 5 6" xfId="1053"/>
    <cellStyle name="Comma 2 2 4 6" xfId="1054"/>
    <cellStyle name="Comma 2 2 4 6 2" xfId="1055"/>
    <cellStyle name="Comma 2 2 4 6 3" xfId="1056"/>
    <cellStyle name="Comma 2 2 4 6 4" xfId="1057"/>
    <cellStyle name="Comma 2 2 4 7" xfId="1058"/>
    <cellStyle name="Comma 2 2 4 7 2" xfId="1059"/>
    <cellStyle name="Comma 2 2 4 7 3" xfId="1060"/>
    <cellStyle name="Comma 2 2 4 7 4" xfId="1061"/>
    <cellStyle name="Comma 2 2 4 8" xfId="1062"/>
    <cellStyle name="Comma 2 2 4 9" xfId="1063"/>
    <cellStyle name="Comma 2 2 5" xfId="1064"/>
    <cellStyle name="Comma 2 2 5 2" xfId="1065"/>
    <cellStyle name="Comma 2 2 5 2 2" xfId="1066"/>
    <cellStyle name="Comma 2 2 5 2 2 2" xfId="1067"/>
    <cellStyle name="Comma 2 2 5 2 2 3" xfId="1068"/>
    <cellStyle name="Comma 2 2 5 2 2 4" xfId="1069"/>
    <cellStyle name="Comma 2 2 5 2 3" xfId="1070"/>
    <cellStyle name="Comma 2 2 5 2 3 2" xfId="1071"/>
    <cellStyle name="Comma 2 2 5 2 3 3" xfId="1072"/>
    <cellStyle name="Comma 2 2 5 2 3 4" xfId="1073"/>
    <cellStyle name="Comma 2 2 5 2 4" xfId="1074"/>
    <cellStyle name="Comma 2 2 5 2 5" xfId="1075"/>
    <cellStyle name="Comma 2 2 5 2 6" xfId="1076"/>
    <cellStyle name="Comma 2 2 5 3" xfId="1077"/>
    <cellStyle name="Comma 2 2 5 3 2" xfId="1078"/>
    <cellStyle name="Comma 2 2 5 3 2 2" xfId="1079"/>
    <cellStyle name="Comma 2 2 5 3 2 3" xfId="1080"/>
    <cellStyle name="Comma 2 2 5 3 2 4" xfId="1081"/>
    <cellStyle name="Comma 2 2 5 3 3" xfId="1082"/>
    <cellStyle name="Comma 2 2 5 3 3 2" xfId="1083"/>
    <cellStyle name="Comma 2 2 5 3 3 3" xfId="1084"/>
    <cellStyle name="Comma 2 2 5 3 3 4" xfId="1085"/>
    <cellStyle name="Comma 2 2 5 3 4" xfId="1086"/>
    <cellStyle name="Comma 2 2 5 3 5" xfId="1087"/>
    <cellStyle name="Comma 2 2 5 3 6" xfId="1088"/>
    <cellStyle name="Comma 2 2 5 4" xfId="1089"/>
    <cellStyle name="Comma 2 2 5 4 2" xfId="1090"/>
    <cellStyle name="Comma 2 2 5 4 3" xfId="1091"/>
    <cellStyle name="Comma 2 2 5 4 4" xfId="1092"/>
    <cellStyle name="Comma 2 2 5 5" xfId="1093"/>
    <cellStyle name="Comma 2 2 5 5 2" xfId="1094"/>
    <cellStyle name="Comma 2 2 5 5 3" xfId="1095"/>
    <cellStyle name="Comma 2 2 5 5 4" xfId="1096"/>
    <cellStyle name="Comma 2 2 5 6" xfId="1097"/>
    <cellStyle name="Comma 2 2 5 7" xfId="1098"/>
    <cellStyle name="Comma 2 2 5 8" xfId="1099"/>
    <cellStyle name="Comma 2 2 6" xfId="1100"/>
    <cellStyle name="Comma 2 2 6 2" xfId="1101"/>
    <cellStyle name="Comma 2 2 6 2 2" xfId="1102"/>
    <cellStyle name="Comma 2 2 6 2 2 2" xfId="1103"/>
    <cellStyle name="Comma 2 2 6 2 2 3" xfId="1104"/>
    <cellStyle name="Comma 2 2 6 2 2 4" xfId="1105"/>
    <cellStyle name="Comma 2 2 6 2 3" xfId="1106"/>
    <cellStyle name="Comma 2 2 6 2 3 2" xfId="1107"/>
    <cellStyle name="Comma 2 2 6 2 3 3" xfId="1108"/>
    <cellStyle name="Comma 2 2 6 2 3 4" xfId="1109"/>
    <cellStyle name="Comma 2 2 6 2 4" xfId="1110"/>
    <cellStyle name="Comma 2 2 6 2 5" xfId="1111"/>
    <cellStyle name="Comma 2 2 6 2 6" xfId="1112"/>
    <cellStyle name="Comma 2 2 6 3" xfId="1113"/>
    <cellStyle name="Comma 2 2 6 3 2" xfId="1114"/>
    <cellStyle name="Comma 2 2 6 3 2 2" xfId="1115"/>
    <cellStyle name="Comma 2 2 6 3 2 3" xfId="1116"/>
    <cellStyle name="Comma 2 2 6 3 2 4" xfId="1117"/>
    <cellStyle name="Comma 2 2 6 3 3" xfId="1118"/>
    <cellStyle name="Comma 2 2 6 3 3 2" xfId="1119"/>
    <cellStyle name="Comma 2 2 6 3 3 3" xfId="1120"/>
    <cellStyle name="Comma 2 2 6 3 3 4" xfId="1121"/>
    <cellStyle name="Comma 2 2 6 3 4" xfId="1122"/>
    <cellStyle name="Comma 2 2 6 3 5" xfId="1123"/>
    <cellStyle name="Comma 2 2 6 3 6" xfId="1124"/>
    <cellStyle name="Comma 2 2 6 4" xfId="1125"/>
    <cellStyle name="Comma 2 2 6 4 2" xfId="1126"/>
    <cellStyle name="Comma 2 2 6 4 3" xfId="1127"/>
    <cellStyle name="Comma 2 2 6 4 4" xfId="1128"/>
    <cellStyle name="Comma 2 2 6 5" xfId="1129"/>
    <cellStyle name="Comma 2 2 6 5 2" xfId="1130"/>
    <cellStyle name="Comma 2 2 6 5 3" xfId="1131"/>
    <cellStyle name="Comma 2 2 6 5 4" xfId="1132"/>
    <cellStyle name="Comma 2 2 6 6" xfId="1133"/>
    <cellStyle name="Comma 2 2 6 7" xfId="1134"/>
    <cellStyle name="Comma 2 2 6 8" xfId="1135"/>
    <cellStyle name="Comma 2 2 7" xfId="1136"/>
    <cellStyle name="Comma 2 2 7 2" xfId="1137"/>
    <cellStyle name="Comma 2 2 7 2 2" xfId="1138"/>
    <cellStyle name="Comma 2 2 7 2 2 2" xfId="1139"/>
    <cellStyle name="Comma 2 2 7 2 2 3" xfId="1140"/>
    <cellStyle name="Comma 2 2 7 2 2 4" xfId="1141"/>
    <cellStyle name="Comma 2 2 7 2 3" xfId="1142"/>
    <cellStyle name="Comma 2 2 7 2 3 2" xfId="1143"/>
    <cellStyle name="Comma 2 2 7 2 3 3" xfId="1144"/>
    <cellStyle name="Comma 2 2 7 2 3 4" xfId="1145"/>
    <cellStyle name="Comma 2 2 7 2 4" xfId="1146"/>
    <cellStyle name="Comma 2 2 7 2 5" xfId="1147"/>
    <cellStyle name="Comma 2 2 7 2 6" xfId="1148"/>
    <cellStyle name="Comma 2 2 7 3" xfId="1149"/>
    <cellStyle name="Comma 2 2 7 3 2" xfId="1150"/>
    <cellStyle name="Comma 2 2 7 3 2 2" xfId="1151"/>
    <cellStyle name="Comma 2 2 7 3 2 3" xfId="1152"/>
    <cellStyle name="Comma 2 2 7 3 2 4" xfId="1153"/>
    <cellStyle name="Comma 2 2 7 3 3" xfId="1154"/>
    <cellStyle name="Comma 2 2 7 3 3 2" xfId="1155"/>
    <cellStyle name="Comma 2 2 7 3 3 3" xfId="1156"/>
    <cellStyle name="Comma 2 2 7 3 3 4" xfId="1157"/>
    <cellStyle name="Comma 2 2 7 3 4" xfId="1158"/>
    <cellStyle name="Comma 2 2 7 3 5" xfId="1159"/>
    <cellStyle name="Comma 2 2 7 3 6" xfId="1160"/>
    <cellStyle name="Comma 2 2 7 4" xfId="1161"/>
    <cellStyle name="Comma 2 2 7 4 2" xfId="1162"/>
    <cellStyle name="Comma 2 2 7 4 3" xfId="1163"/>
    <cellStyle name="Comma 2 2 7 4 4" xfId="1164"/>
    <cellStyle name="Comma 2 2 7 5" xfId="1165"/>
    <cellStyle name="Comma 2 2 7 5 2" xfId="1166"/>
    <cellStyle name="Comma 2 2 7 5 3" xfId="1167"/>
    <cellStyle name="Comma 2 2 7 5 4" xfId="1168"/>
    <cellStyle name="Comma 2 2 7 6" xfId="1169"/>
    <cellStyle name="Comma 2 2 7 7" xfId="1170"/>
    <cellStyle name="Comma 2 2 7 8" xfId="1171"/>
    <cellStyle name="Comma 2 2 8" xfId="1172"/>
    <cellStyle name="Comma 2 2 8 2" xfId="1173"/>
    <cellStyle name="Comma 2 2 8 2 2" xfId="1174"/>
    <cellStyle name="Comma 2 2 8 2 3" xfId="1175"/>
    <cellStyle name="Comma 2 2 8 2 4" xfId="1176"/>
    <cellStyle name="Comma 2 2 8 3" xfId="1177"/>
    <cellStyle name="Comma 2 2 8 3 2" xfId="1178"/>
    <cellStyle name="Comma 2 2 8 3 3" xfId="1179"/>
    <cellStyle name="Comma 2 2 8 3 4" xfId="1180"/>
    <cellStyle name="Comma 2 2 8 4" xfId="1181"/>
    <cellStyle name="Comma 2 2 8 5" xfId="1182"/>
    <cellStyle name="Comma 2 2 8 6" xfId="1183"/>
    <cellStyle name="Comma 2 2 9" xfId="1184"/>
    <cellStyle name="Comma 2 2 9 2" xfId="1185"/>
    <cellStyle name="Comma 2 2 9 2 2" xfId="1186"/>
    <cellStyle name="Comma 2 2 9 2 3" xfId="1187"/>
    <cellStyle name="Comma 2 2 9 2 4" xfId="1188"/>
    <cellStyle name="Comma 2 2 9 3" xfId="1189"/>
    <cellStyle name="Comma 2 2 9 3 2" xfId="1190"/>
    <cellStyle name="Comma 2 2 9 3 3" xfId="1191"/>
    <cellStyle name="Comma 2 2 9 3 4" xfId="1192"/>
    <cellStyle name="Comma 2 2 9 4" xfId="1193"/>
    <cellStyle name="Comma 2 2 9 5" xfId="1194"/>
    <cellStyle name="Comma 2 2 9 6" xfId="1195"/>
    <cellStyle name="Comma 2 3" xfId="1196"/>
    <cellStyle name="Comma 2 4" xfId="1197"/>
    <cellStyle name="Comma 2 5" xfId="1198"/>
    <cellStyle name="Comma 2 6" xfId="1199"/>
    <cellStyle name="Comma 2 7" xfId="52119"/>
    <cellStyle name="Comma 20" xfId="1200"/>
    <cellStyle name="Comma 20 2" xfId="1201"/>
    <cellStyle name="Comma 200" xfId="1202"/>
    <cellStyle name="Comma 21" xfId="1203"/>
    <cellStyle name="Comma 21 2" xfId="1204"/>
    <cellStyle name="Comma 22" xfId="1205"/>
    <cellStyle name="Comma 22 2" xfId="1206"/>
    <cellStyle name="Comma 23" xfId="1207"/>
    <cellStyle name="Comma 23 2" xfId="1208"/>
    <cellStyle name="Comma 23 2 2" xfId="1209"/>
    <cellStyle name="Comma 23 3" xfId="1210"/>
    <cellStyle name="Comma 235" xfId="1211"/>
    <cellStyle name="Comma 235 2" xfId="1212"/>
    <cellStyle name="Comma 24" xfId="1213"/>
    <cellStyle name="Comma 24 2" xfId="1214"/>
    <cellStyle name="Comma 25" xfId="1215"/>
    <cellStyle name="Comma 25 2" xfId="1216"/>
    <cellStyle name="Comma 26" xfId="1217"/>
    <cellStyle name="Comma 26 2" xfId="1218"/>
    <cellStyle name="Comma 27" xfId="1219"/>
    <cellStyle name="Comma 27 2" xfId="1220"/>
    <cellStyle name="Comma 28" xfId="1221"/>
    <cellStyle name="Comma 28 2" xfId="1222"/>
    <cellStyle name="Comma 29" xfId="1223"/>
    <cellStyle name="Comma 29 2" xfId="1224"/>
    <cellStyle name="Comma 3" xfId="1225"/>
    <cellStyle name="Comma 3 2" xfId="1226"/>
    <cellStyle name="Comma 3 3" xfId="1227"/>
    <cellStyle name="Comma 3 4" xfId="1228"/>
    <cellStyle name="Comma 3 5" xfId="1229"/>
    <cellStyle name="Comma 30" xfId="1230"/>
    <cellStyle name="Comma 30 2" xfId="1231"/>
    <cellStyle name="Comma 31" xfId="1232"/>
    <cellStyle name="Comma 31 2" xfId="1233"/>
    <cellStyle name="Comma 32" xfId="1234"/>
    <cellStyle name="Comma 32 2" xfId="1235"/>
    <cellStyle name="Comma 33" xfId="1236"/>
    <cellStyle name="Comma 33 2" xfId="1237"/>
    <cellStyle name="Comma 34" xfId="1238"/>
    <cellStyle name="Comma 34 2" xfId="1239"/>
    <cellStyle name="Comma 34 2 2" xfId="1240"/>
    <cellStyle name="Comma 34 2 3" xfId="1241"/>
    <cellStyle name="Comma 34 2 4" xfId="1242"/>
    <cellStyle name="Comma 34 2 4 2" xfId="1243"/>
    <cellStyle name="Comma 34 2 5" xfId="1244"/>
    <cellStyle name="Comma 34 2 5 2" xfId="1245"/>
    <cellStyle name="Comma 34 3" xfId="1246"/>
    <cellStyle name="Comma 34 4" xfId="1247"/>
    <cellStyle name="Comma 34 5" xfId="1248"/>
    <cellStyle name="Comma 34 5 2" xfId="1249"/>
    <cellStyle name="Comma 34 6" xfId="1250"/>
    <cellStyle name="Comma 34 6 2" xfId="1251"/>
    <cellStyle name="Comma 35" xfId="1252"/>
    <cellStyle name="Comma 35 2" xfId="1253"/>
    <cellStyle name="Comma 35 3" xfId="1254"/>
    <cellStyle name="Comma 35 3 2" xfId="1255"/>
    <cellStyle name="Comma 35 4" xfId="1256"/>
    <cellStyle name="Comma 35 4 2" xfId="1257"/>
    <cellStyle name="Comma 36" xfId="1258"/>
    <cellStyle name="Comma 36 2" xfId="1259"/>
    <cellStyle name="Comma 36 3" xfId="1260"/>
    <cellStyle name="Comma 36 4" xfId="1261"/>
    <cellStyle name="Comma 36 4 2" xfId="1262"/>
    <cellStyle name="Comma 36 5" xfId="1263"/>
    <cellStyle name="Comma 36 5 2" xfId="1264"/>
    <cellStyle name="Comma 37" xfId="1265"/>
    <cellStyle name="Comma 38" xfId="1266"/>
    <cellStyle name="Comma 38 2" xfId="1267"/>
    <cellStyle name="Comma 38 3" xfId="1268"/>
    <cellStyle name="Comma 38 4" xfId="1269"/>
    <cellStyle name="Comma 38 4 2" xfId="1270"/>
    <cellStyle name="Comma 38 5" xfId="1271"/>
    <cellStyle name="Comma 38 5 2" xfId="1272"/>
    <cellStyle name="Comma 39" xfId="1273"/>
    <cellStyle name="Comma 39 2" xfId="1274"/>
    <cellStyle name="Comma 4" xfId="1275"/>
    <cellStyle name="Comma 4 10" xfId="1276"/>
    <cellStyle name="Comma 4 11" xfId="1277"/>
    <cellStyle name="Comma 4 12" xfId="1278"/>
    <cellStyle name="Comma 4 2" xfId="1279"/>
    <cellStyle name="Comma 4 2 10" xfId="1280"/>
    <cellStyle name="Comma 4 2 2" xfId="1281"/>
    <cellStyle name="Comma 4 2 2 2" xfId="1282"/>
    <cellStyle name="Comma 4 2 2 2 2" xfId="1283"/>
    <cellStyle name="Comma 4 2 2 2 2 2" xfId="1284"/>
    <cellStyle name="Comma 4 2 2 2 2 3" xfId="1285"/>
    <cellStyle name="Comma 4 2 2 2 2 4" xfId="1286"/>
    <cellStyle name="Comma 4 2 2 2 3" xfId="1287"/>
    <cellStyle name="Comma 4 2 2 2 3 2" xfId="1288"/>
    <cellStyle name="Comma 4 2 2 2 3 3" xfId="1289"/>
    <cellStyle name="Comma 4 2 2 2 3 4" xfId="1290"/>
    <cellStyle name="Comma 4 2 2 2 4" xfId="1291"/>
    <cellStyle name="Comma 4 2 2 2 5" xfId="1292"/>
    <cellStyle name="Comma 4 2 2 2 6" xfId="1293"/>
    <cellStyle name="Comma 4 2 2 3" xfId="1294"/>
    <cellStyle name="Comma 4 2 2 3 2" xfId="1295"/>
    <cellStyle name="Comma 4 2 2 3 2 2" xfId="1296"/>
    <cellStyle name="Comma 4 2 2 3 2 3" xfId="1297"/>
    <cellStyle name="Comma 4 2 2 3 2 4" xfId="1298"/>
    <cellStyle name="Comma 4 2 2 3 3" xfId="1299"/>
    <cellStyle name="Comma 4 2 2 3 3 2" xfId="1300"/>
    <cellStyle name="Comma 4 2 2 3 3 3" xfId="1301"/>
    <cellStyle name="Comma 4 2 2 3 3 4" xfId="1302"/>
    <cellStyle name="Comma 4 2 2 3 4" xfId="1303"/>
    <cellStyle name="Comma 4 2 2 3 5" xfId="1304"/>
    <cellStyle name="Comma 4 2 2 3 6" xfId="1305"/>
    <cellStyle name="Comma 4 2 2 4" xfId="1306"/>
    <cellStyle name="Comma 4 2 2 4 2" xfId="1307"/>
    <cellStyle name="Comma 4 2 2 4 3" xfId="1308"/>
    <cellStyle name="Comma 4 2 2 4 4" xfId="1309"/>
    <cellStyle name="Comma 4 2 2 5" xfId="1310"/>
    <cellStyle name="Comma 4 2 2 5 2" xfId="1311"/>
    <cellStyle name="Comma 4 2 2 5 3" xfId="1312"/>
    <cellStyle name="Comma 4 2 2 5 4" xfId="1313"/>
    <cellStyle name="Comma 4 2 2 6" xfId="1314"/>
    <cellStyle name="Comma 4 2 2 7" xfId="1315"/>
    <cellStyle name="Comma 4 2 2 8" xfId="1316"/>
    <cellStyle name="Comma 4 2 3" xfId="1317"/>
    <cellStyle name="Comma 4 2 3 2" xfId="1318"/>
    <cellStyle name="Comma 4 2 3 2 2" xfId="1319"/>
    <cellStyle name="Comma 4 2 3 2 2 2" xfId="1320"/>
    <cellStyle name="Comma 4 2 3 2 2 3" xfId="1321"/>
    <cellStyle name="Comma 4 2 3 2 2 4" xfId="1322"/>
    <cellStyle name="Comma 4 2 3 2 3" xfId="1323"/>
    <cellStyle name="Comma 4 2 3 2 3 2" xfId="1324"/>
    <cellStyle name="Comma 4 2 3 2 3 3" xfId="1325"/>
    <cellStyle name="Comma 4 2 3 2 3 4" xfId="1326"/>
    <cellStyle name="Comma 4 2 3 2 4" xfId="1327"/>
    <cellStyle name="Comma 4 2 3 2 5" xfId="1328"/>
    <cellStyle name="Comma 4 2 3 2 6" xfId="1329"/>
    <cellStyle name="Comma 4 2 3 3" xfId="1330"/>
    <cellStyle name="Comma 4 2 3 3 2" xfId="1331"/>
    <cellStyle name="Comma 4 2 3 3 2 2" xfId="1332"/>
    <cellStyle name="Comma 4 2 3 3 2 3" xfId="1333"/>
    <cellStyle name="Comma 4 2 3 3 2 4" xfId="1334"/>
    <cellStyle name="Comma 4 2 3 3 3" xfId="1335"/>
    <cellStyle name="Comma 4 2 3 3 3 2" xfId="1336"/>
    <cellStyle name="Comma 4 2 3 3 3 3" xfId="1337"/>
    <cellStyle name="Comma 4 2 3 3 3 4" xfId="1338"/>
    <cellStyle name="Comma 4 2 3 3 4" xfId="1339"/>
    <cellStyle name="Comma 4 2 3 3 5" xfId="1340"/>
    <cellStyle name="Comma 4 2 3 3 6" xfId="1341"/>
    <cellStyle name="Comma 4 2 3 4" xfId="1342"/>
    <cellStyle name="Comma 4 2 3 4 2" xfId="1343"/>
    <cellStyle name="Comma 4 2 3 4 3" xfId="1344"/>
    <cellStyle name="Comma 4 2 3 4 4" xfId="1345"/>
    <cellStyle name="Comma 4 2 3 5" xfId="1346"/>
    <cellStyle name="Comma 4 2 3 5 2" xfId="1347"/>
    <cellStyle name="Comma 4 2 3 5 3" xfId="1348"/>
    <cellStyle name="Comma 4 2 3 5 4" xfId="1349"/>
    <cellStyle name="Comma 4 2 3 6" xfId="1350"/>
    <cellStyle name="Comma 4 2 3 7" xfId="1351"/>
    <cellStyle name="Comma 4 2 3 8" xfId="1352"/>
    <cellStyle name="Comma 4 2 4" xfId="1353"/>
    <cellStyle name="Comma 4 2 4 2" xfId="1354"/>
    <cellStyle name="Comma 4 2 4 2 2" xfId="1355"/>
    <cellStyle name="Comma 4 2 4 2 3" xfId="1356"/>
    <cellStyle name="Comma 4 2 4 2 4" xfId="1357"/>
    <cellStyle name="Comma 4 2 4 3" xfId="1358"/>
    <cellStyle name="Comma 4 2 4 3 2" xfId="1359"/>
    <cellStyle name="Comma 4 2 4 3 3" xfId="1360"/>
    <cellStyle name="Comma 4 2 4 3 4" xfId="1361"/>
    <cellStyle name="Comma 4 2 4 4" xfId="1362"/>
    <cellStyle name="Comma 4 2 4 5" xfId="1363"/>
    <cellStyle name="Comma 4 2 4 6" xfId="1364"/>
    <cellStyle name="Comma 4 2 5" xfId="1365"/>
    <cellStyle name="Comma 4 2 5 2" xfId="1366"/>
    <cellStyle name="Comma 4 2 5 2 2" xfId="1367"/>
    <cellStyle name="Comma 4 2 5 2 3" xfId="1368"/>
    <cellStyle name="Comma 4 2 5 2 4" xfId="1369"/>
    <cellStyle name="Comma 4 2 5 3" xfId="1370"/>
    <cellStyle name="Comma 4 2 5 3 2" xfId="1371"/>
    <cellStyle name="Comma 4 2 5 3 3" xfId="1372"/>
    <cellStyle name="Comma 4 2 5 3 4" xfId="1373"/>
    <cellStyle name="Comma 4 2 5 4" xfId="1374"/>
    <cellStyle name="Comma 4 2 5 5" xfId="1375"/>
    <cellStyle name="Comma 4 2 5 6" xfId="1376"/>
    <cellStyle name="Comma 4 2 6" xfId="1377"/>
    <cellStyle name="Comma 4 2 6 2" xfId="1378"/>
    <cellStyle name="Comma 4 2 6 3" xfId="1379"/>
    <cellStyle name="Comma 4 2 6 4" xfId="1380"/>
    <cellStyle name="Comma 4 2 7" xfId="1381"/>
    <cellStyle name="Comma 4 2 7 2" xfId="1382"/>
    <cellStyle name="Comma 4 2 7 3" xfId="1383"/>
    <cellStyle name="Comma 4 2 7 4" xfId="1384"/>
    <cellStyle name="Comma 4 2 7 5" xfId="1385"/>
    <cellStyle name="Comma 4 2 8" xfId="1386"/>
    <cellStyle name="Comma 4 2 9" xfId="1387"/>
    <cellStyle name="Comma 4 3" xfId="1388"/>
    <cellStyle name="Comma 4 3 2" xfId="1389"/>
    <cellStyle name="Comma 4 3 2 2" xfId="1390"/>
    <cellStyle name="Comma 4 3 2 2 2" xfId="1391"/>
    <cellStyle name="Comma 4 3 2 2 3" xfId="1392"/>
    <cellStyle name="Comma 4 3 2 2 4" xfId="1393"/>
    <cellStyle name="Comma 4 3 2 3" xfId="1394"/>
    <cellStyle name="Comma 4 3 2 3 2" xfId="1395"/>
    <cellStyle name="Comma 4 3 2 3 3" xfId="1396"/>
    <cellStyle name="Comma 4 3 2 3 4" xfId="1397"/>
    <cellStyle name="Comma 4 3 2 4" xfId="1398"/>
    <cellStyle name="Comma 4 3 2 5" xfId="1399"/>
    <cellStyle name="Comma 4 3 2 6" xfId="1400"/>
    <cellStyle name="Comma 4 3 3" xfId="1401"/>
    <cellStyle name="Comma 4 3 3 2" xfId="1402"/>
    <cellStyle name="Comma 4 3 3 2 2" xfId="1403"/>
    <cellStyle name="Comma 4 3 3 2 3" xfId="1404"/>
    <cellStyle name="Comma 4 3 3 2 4" xfId="1405"/>
    <cellStyle name="Comma 4 3 3 3" xfId="1406"/>
    <cellStyle name="Comma 4 3 3 3 2" xfId="1407"/>
    <cellStyle name="Comma 4 3 3 3 3" xfId="1408"/>
    <cellStyle name="Comma 4 3 3 3 4" xfId="1409"/>
    <cellStyle name="Comma 4 3 3 4" xfId="1410"/>
    <cellStyle name="Comma 4 3 3 5" xfId="1411"/>
    <cellStyle name="Comma 4 3 3 6" xfId="1412"/>
    <cellStyle name="Comma 4 3 4" xfId="1413"/>
    <cellStyle name="Comma 4 3 4 2" xfId="1414"/>
    <cellStyle name="Comma 4 3 4 3" xfId="1415"/>
    <cellStyle name="Comma 4 3 4 4" xfId="1416"/>
    <cellStyle name="Comma 4 3 5" xfId="1417"/>
    <cellStyle name="Comma 4 3 5 2" xfId="1418"/>
    <cellStyle name="Comma 4 3 5 3" xfId="1419"/>
    <cellStyle name="Comma 4 3 5 4" xfId="1420"/>
    <cellStyle name="Comma 4 3 5 5" xfId="1421"/>
    <cellStyle name="Comma 4 3 6" xfId="1422"/>
    <cellStyle name="Comma 4 3 7" xfId="1423"/>
    <cellStyle name="Comma 4 3 8" xfId="1424"/>
    <cellStyle name="Comma 4 4" xfId="1425"/>
    <cellStyle name="Comma 4 4 2" xfId="1426"/>
    <cellStyle name="Comma 4 4 2 2" xfId="1427"/>
    <cellStyle name="Comma 4 4 2 2 2" xfId="1428"/>
    <cellStyle name="Comma 4 4 2 2 3" xfId="1429"/>
    <cellStyle name="Comma 4 4 2 2 4" xfId="1430"/>
    <cellStyle name="Comma 4 4 2 3" xfId="1431"/>
    <cellStyle name="Comma 4 4 2 3 2" xfId="1432"/>
    <cellStyle name="Comma 4 4 2 3 3" xfId="1433"/>
    <cellStyle name="Comma 4 4 2 3 4" xfId="1434"/>
    <cellStyle name="Comma 4 4 2 4" xfId="1435"/>
    <cellStyle name="Comma 4 4 2 5" xfId="1436"/>
    <cellStyle name="Comma 4 4 2 6" xfId="1437"/>
    <cellStyle name="Comma 4 4 3" xfId="1438"/>
    <cellStyle name="Comma 4 4 3 2" xfId="1439"/>
    <cellStyle name="Comma 4 4 3 2 2" xfId="1440"/>
    <cellStyle name="Comma 4 4 3 2 3" xfId="1441"/>
    <cellStyle name="Comma 4 4 3 2 4" xfId="1442"/>
    <cellStyle name="Comma 4 4 3 3" xfId="1443"/>
    <cellStyle name="Comma 4 4 3 3 2" xfId="1444"/>
    <cellStyle name="Comma 4 4 3 3 3" xfId="1445"/>
    <cellStyle name="Comma 4 4 3 3 4" xfId="1446"/>
    <cellStyle name="Comma 4 4 3 4" xfId="1447"/>
    <cellStyle name="Comma 4 4 3 5" xfId="1448"/>
    <cellStyle name="Comma 4 4 3 6" xfId="1449"/>
    <cellStyle name="Comma 4 4 4" xfId="1450"/>
    <cellStyle name="Comma 4 4 4 2" xfId="1451"/>
    <cellStyle name="Comma 4 4 4 3" xfId="1452"/>
    <cellStyle name="Comma 4 4 4 4" xfId="1453"/>
    <cellStyle name="Comma 4 4 5" xfId="1454"/>
    <cellStyle name="Comma 4 4 5 2" xfId="1455"/>
    <cellStyle name="Comma 4 4 5 3" xfId="1456"/>
    <cellStyle name="Comma 4 4 5 4" xfId="1457"/>
    <cellStyle name="Comma 4 4 6" xfId="1458"/>
    <cellStyle name="Comma 4 4 7" xfId="1459"/>
    <cellStyle name="Comma 4 4 8" xfId="1460"/>
    <cellStyle name="Comma 4 5" xfId="1461"/>
    <cellStyle name="Comma 4 5 2" xfId="1462"/>
    <cellStyle name="Comma 4 5 2 2" xfId="1463"/>
    <cellStyle name="Comma 4 5 2 2 2" xfId="1464"/>
    <cellStyle name="Comma 4 5 2 2 3" xfId="1465"/>
    <cellStyle name="Comma 4 5 2 2 4" xfId="1466"/>
    <cellStyle name="Comma 4 5 2 3" xfId="1467"/>
    <cellStyle name="Comma 4 5 2 3 2" xfId="1468"/>
    <cellStyle name="Comma 4 5 2 3 3" xfId="1469"/>
    <cellStyle name="Comma 4 5 2 3 4" xfId="1470"/>
    <cellStyle name="Comma 4 5 2 4" xfId="1471"/>
    <cellStyle name="Comma 4 5 2 5" xfId="1472"/>
    <cellStyle name="Comma 4 5 2 6" xfId="1473"/>
    <cellStyle name="Comma 4 5 3" xfId="1474"/>
    <cellStyle name="Comma 4 5 3 2" xfId="1475"/>
    <cellStyle name="Comma 4 5 3 2 2" xfId="1476"/>
    <cellStyle name="Comma 4 5 3 2 3" xfId="1477"/>
    <cellStyle name="Comma 4 5 3 2 4" xfId="1478"/>
    <cellStyle name="Comma 4 5 3 3" xfId="1479"/>
    <cellStyle name="Comma 4 5 3 3 2" xfId="1480"/>
    <cellStyle name="Comma 4 5 3 3 3" xfId="1481"/>
    <cellStyle name="Comma 4 5 3 3 4" xfId="1482"/>
    <cellStyle name="Comma 4 5 3 4" xfId="1483"/>
    <cellStyle name="Comma 4 5 3 5" xfId="1484"/>
    <cellStyle name="Comma 4 5 3 6" xfId="1485"/>
    <cellStyle name="Comma 4 5 4" xfId="1486"/>
    <cellStyle name="Comma 4 5 4 2" xfId="1487"/>
    <cellStyle name="Comma 4 5 4 3" xfId="1488"/>
    <cellStyle name="Comma 4 5 4 4" xfId="1489"/>
    <cellStyle name="Comma 4 5 5" xfId="1490"/>
    <cellStyle name="Comma 4 5 5 2" xfId="1491"/>
    <cellStyle name="Comma 4 5 5 3" xfId="1492"/>
    <cellStyle name="Comma 4 5 5 4" xfId="1493"/>
    <cellStyle name="Comma 4 5 6" xfId="1494"/>
    <cellStyle name="Comma 4 5 7" xfId="1495"/>
    <cellStyle name="Comma 4 5 8" xfId="1496"/>
    <cellStyle name="Comma 4 6" xfId="1497"/>
    <cellStyle name="Comma 4 6 2" xfId="1498"/>
    <cellStyle name="Comma 4 6 2 2" xfId="1499"/>
    <cellStyle name="Comma 4 6 2 3" xfId="1500"/>
    <cellStyle name="Comma 4 6 2 4" xfId="1501"/>
    <cellStyle name="Comma 4 6 3" xfId="1502"/>
    <cellStyle name="Comma 4 6 3 2" xfId="1503"/>
    <cellStyle name="Comma 4 6 3 3" xfId="1504"/>
    <cellStyle name="Comma 4 6 3 4" xfId="1505"/>
    <cellStyle name="Comma 4 6 4" xfId="1506"/>
    <cellStyle name="Comma 4 6 5" xfId="1507"/>
    <cellStyle name="Comma 4 6 6" xfId="1508"/>
    <cellStyle name="Comma 4 7" xfId="1509"/>
    <cellStyle name="Comma 4 7 2" xfId="1510"/>
    <cellStyle name="Comma 4 7 2 2" xfId="1511"/>
    <cellStyle name="Comma 4 7 2 3" xfId="1512"/>
    <cellStyle name="Comma 4 7 2 4" xfId="1513"/>
    <cellStyle name="Comma 4 7 3" xfId="1514"/>
    <cellStyle name="Comma 4 7 3 2" xfId="1515"/>
    <cellStyle name="Comma 4 7 3 3" xfId="1516"/>
    <cellStyle name="Comma 4 7 3 4" xfId="1517"/>
    <cellStyle name="Comma 4 7 4" xfId="1518"/>
    <cellStyle name="Comma 4 7 5" xfId="1519"/>
    <cellStyle name="Comma 4 7 6" xfId="1520"/>
    <cellStyle name="Comma 4 8" xfId="1521"/>
    <cellStyle name="Comma 4 8 2" xfId="1522"/>
    <cellStyle name="Comma 4 8 3" xfId="1523"/>
    <cellStyle name="Comma 4 8 4" xfId="1524"/>
    <cellStyle name="Comma 4 9" xfId="1525"/>
    <cellStyle name="Comma 4 9 2" xfId="1526"/>
    <cellStyle name="Comma 4 9 3" xfId="1527"/>
    <cellStyle name="Comma 4 9 4" xfId="1528"/>
    <cellStyle name="Comma 4 9 5" xfId="1529"/>
    <cellStyle name="Comma 40" xfId="1530"/>
    <cellStyle name="Comma 40 2" xfId="1531"/>
    <cellStyle name="Comma 40 3" xfId="1532"/>
    <cellStyle name="Comma 40 4" xfId="1533"/>
    <cellStyle name="Comma 40 4 2" xfId="1534"/>
    <cellStyle name="Comma 40 5" xfId="1535"/>
    <cellStyle name="Comma 40 5 2" xfId="1536"/>
    <cellStyle name="Comma 41" xfId="1537"/>
    <cellStyle name="Comma 41 2" xfId="1538"/>
    <cellStyle name="Comma 41 3" xfId="1539"/>
    <cellStyle name="Comma 41 4" xfId="1540"/>
    <cellStyle name="Comma 41 4 2" xfId="1541"/>
    <cellStyle name="Comma 41 5" xfId="1542"/>
    <cellStyle name="Comma 41 5 2" xfId="1543"/>
    <cellStyle name="Comma 42" xfId="1544"/>
    <cellStyle name="Comma 42 2" xfId="1545"/>
    <cellStyle name="Comma 42 2 2" xfId="1546"/>
    <cellStyle name="Comma 42 3" xfId="1547"/>
    <cellStyle name="Comma 42 3 2" xfId="1548"/>
    <cellStyle name="Comma 42 3 2 2" xfId="1549"/>
    <cellStyle name="Comma 42 3 3" xfId="1550"/>
    <cellStyle name="Comma 42 3 3 2" xfId="1551"/>
    <cellStyle name="Comma 42 3 4" xfId="1552"/>
    <cellStyle name="Comma 42 4" xfId="1553"/>
    <cellStyle name="Comma 43" xfId="1554"/>
    <cellStyle name="Comma 43 2" xfId="1555"/>
    <cellStyle name="Comma 44" xfId="1556"/>
    <cellStyle name="Comma 44 2" xfId="1557"/>
    <cellStyle name="Comma 45" xfId="1558"/>
    <cellStyle name="Comma 45 2" xfId="1559"/>
    <cellStyle name="Comma 46" xfId="1560"/>
    <cellStyle name="Comma 46 2" xfId="1561"/>
    <cellStyle name="Comma 47" xfId="1562"/>
    <cellStyle name="Comma 47 2" xfId="1563"/>
    <cellStyle name="Comma 48" xfId="1564"/>
    <cellStyle name="Comma 48 2" xfId="1565"/>
    <cellStyle name="Comma 49" xfId="1566"/>
    <cellStyle name="Comma 49 2" xfId="1567"/>
    <cellStyle name="Comma 5" xfId="1568"/>
    <cellStyle name="Comma 5 2" xfId="1569"/>
    <cellStyle name="Comma 50" xfId="1570"/>
    <cellStyle name="Comma 50 2" xfId="1571"/>
    <cellStyle name="Comma 51" xfId="1572"/>
    <cellStyle name="Comma 51 2" xfId="1573"/>
    <cellStyle name="Comma 52" xfId="1574"/>
    <cellStyle name="Comma 52 2" xfId="1575"/>
    <cellStyle name="Comma 53" xfId="1576"/>
    <cellStyle name="Comma 53 2" xfId="1577"/>
    <cellStyle name="Comma 54" xfId="1578"/>
    <cellStyle name="Comma 54 2" xfId="1579"/>
    <cellStyle name="Comma 55" xfId="1580"/>
    <cellStyle name="Comma 55 2" xfId="1581"/>
    <cellStyle name="Comma 56" xfId="1582"/>
    <cellStyle name="Comma 56 2" xfId="1583"/>
    <cellStyle name="Comma 57" xfId="1584"/>
    <cellStyle name="Comma 57 2" xfId="1585"/>
    <cellStyle name="Comma 58" xfId="1586"/>
    <cellStyle name="Comma 58 2" xfId="1587"/>
    <cellStyle name="Comma 59" xfId="1588"/>
    <cellStyle name="Comma 59 2" xfId="1589"/>
    <cellStyle name="Comma 6" xfId="1590"/>
    <cellStyle name="Comma 6 2" xfId="1591"/>
    <cellStyle name="Comma 60" xfId="1592"/>
    <cellStyle name="Comma 60 2" xfId="1593"/>
    <cellStyle name="Comma 61" xfId="1594"/>
    <cellStyle name="Comma 61 2" xfId="1595"/>
    <cellStyle name="Comma 61 2 2" xfId="1596"/>
    <cellStyle name="Comma 61 3" xfId="1597"/>
    <cellStyle name="Comma 61 3 2" xfId="1598"/>
    <cellStyle name="Comma 61 4" xfId="1599"/>
    <cellStyle name="Comma 62" xfId="1600"/>
    <cellStyle name="Comma 62 2" xfId="1601"/>
    <cellStyle name="Comma 62 2 2" xfId="1602"/>
    <cellStyle name="Comma 62 3" xfId="1603"/>
    <cellStyle name="Comma 62 3 2" xfId="1604"/>
    <cellStyle name="Comma 62 4" xfId="1605"/>
    <cellStyle name="Comma 63" xfId="1606"/>
    <cellStyle name="Comma 63 2" xfId="1607"/>
    <cellStyle name="Comma 63 2 2" xfId="1608"/>
    <cellStyle name="Comma 63 3" xfId="1609"/>
    <cellStyle name="Comma 63 3 2" xfId="1610"/>
    <cellStyle name="Comma 63 4" xfId="1611"/>
    <cellStyle name="Comma 64" xfId="1612"/>
    <cellStyle name="Comma 64 2" xfId="1613"/>
    <cellStyle name="Comma 64 2 2" xfId="1614"/>
    <cellStyle name="Comma 64 3" xfId="1615"/>
    <cellStyle name="Comma 64 3 2" xfId="1616"/>
    <cellStyle name="Comma 64 4" xfId="1617"/>
    <cellStyle name="Comma 65" xfId="1618"/>
    <cellStyle name="Comma 65 2" xfId="1619"/>
    <cellStyle name="Comma 65 2 2" xfId="1620"/>
    <cellStyle name="Comma 65 3" xfId="1621"/>
    <cellStyle name="Comma 65 3 2" xfId="1622"/>
    <cellStyle name="Comma 65 4" xfId="1623"/>
    <cellStyle name="Comma 66" xfId="1624"/>
    <cellStyle name="Comma 66 2" xfId="1625"/>
    <cellStyle name="Comma 66 2 2" xfId="1626"/>
    <cellStyle name="Comma 66 3" xfId="1627"/>
    <cellStyle name="Comma 66 3 2" xfId="1628"/>
    <cellStyle name="Comma 66 4" xfId="1629"/>
    <cellStyle name="Comma 67" xfId="1630"/>
    <cellStyle name="Comma 67 2" xfId="1631"/>
    <cellStyle name="Comma 67 2 2" xfId="1632"/>
    <cellStyle name="Comma 67 3" xfId="1633"/>
    <cellStyle name="Comma 67 3 2" xfId="1634"/>
    <cellStyle name="Comma 67 4" xfId="1635"/>
    <cellStyle name="Comma 68" xfId="1636"/>
    <cellStyle name="Comma 68 2" xfId="1637"/>
    <cellStyle name="Comma 68 2 2" xfId="1638"/>
    <cellStyle name="Comma 68 3" xfId="1639"/>
    <cellStyle name="Comma 68 3 2" xfId="1640"/>
    <cellStyle name="Comma 68 4" xfId="1641"/>
    <cellStyle name="Comma 69" xfId="1642"/>
    <cellStyle name="Comma 69 2" xfId="1643"/>
    <cellStyle name="Comma 69 2 2" xfId="1644"/>
    <cellStyle name="Comma 69 3" xfId="1645"/>
    <cellStyle name="Comma 69 3 2" xfId="1646"/>
    <cellStyle name="Comma 69 4" xfId="1647"/>
    <cellStyle name="Comma 7" xfId="1648"/>
    <cellStyle name="Comma 7 2" xfId="1649"/>
    <cellStyle name="Comma 7 3" xfId="1650"/>
    <cellStyle name="Comma 70" xfId="1651"/>
    <cellStyle name="Comma 70 2" xfId="1652"/>
    <cellStyle name="Comma 70 2 2" xfId="1653"/>
    <cellStyle name="Comma 70 3" xfId="1654"/>
    <cellStyle name="Comma 70 3 2" xfId="1655"/>
    <cellStyle name="Comma 70 4" xfId="1656"/>
    <cellStyle name="Comma 71" xfId="1657"/>
    <cellStyle name="Comma 71 2" xfId="1658"/>
    <cellStyle name="Comma 71 2 2" xfId="1659"/>
    <cellStyle name="Comma 71 3" xfId="1660"/>
    <cellStyle name="Comma 71 3 2" xfId="1661"/>
    <cellStyle name="Comma 71 4" xfId="1662"/>
    <cellStyle name="Comma 72" xfId="1663"/>
    <cellStyle name="Comma 72 2" xfId="1664"/>
    <cellStyle name="Comma 73" xfId="1665"/>
    <cellStyle name="Comma 73 2" xfId="1666"/>
    <cellStyle name="Comma 74" xfId="1667"/>
    <cellStyle name="Comma 74 2" xfId="1668"/>
    <cellStyle name="Comma 75" xfId="1669"/>
    <cellStyle name="Comma 75 2" xfId="1670"/>
    <cellStyle name="Comma 76" xfId="1671"/>
    <cellStyle name="Comma 76 2" xfId="1672"/>
    <cellStyle name="Comma 77" xfId="1673"/>
    <cellStyle name="Comma 77 2" xfId="1674"/>
    <cellStyle name="Comma 78" xfId="1675"/>
    <cellStyle name="Comma 78 2" xfId="1676"/>
    <cellStyle name="Comma 79" xfId="1677"/>
    <cellStyle name="Comma 79 2" xfId="1678"/>
    <cellStyle name="Comma 8" xfId="1679"/>
    <cellStyle name="Comma 8 2" xfId="1680"/>
    <cellStyle name="Comma 80" xfId="1681"/>
    <cellStyle name="Comma 80 2" xfId="1682"/>
    <cellStyle name="Comma 80 2 2" xfId="1683"/>
    <cellStyle name="Comma 80 3" xfId="1684"/>
    <cellStyle name="Comma 81" xfId="1685"/>
    <cellStyle name="Comma 81 2" xfId="1686"/>
    <cellStyle name="Comma 81 2 2" xfId="1687"/>
    <cellStyle name="Comma 81 3" xfId="1688"/>
    <cellStyle name="Comma 82" xfId="1689"/>
    <cellStyle name="Comma 82 2" xfId="1690"/>
    <cellStyle name="Comma 82 2 2" xfId="1691"/>
    <cellStyle name="Comma 82 3" xfId="1692"/>
    <cellStyle name="Comma 83" xfId="1693"/>
    <cellStyle name="Comma 83 2" xfId="1694"/>
    <cellStyle name="Comma 83 2 2" xfId="1695"/>
    <cellStyle name="Comma 83 3" xfId="1696"/>
    <cellStyle name="Comma 84" xfId="1697"/>
    <cellStyle name="Comma 84 2" xfId="1698"/>
    <cellStyle name="Comma 85" xfId="1699"/>
    <cellStyle name="Comma 85 2" xfId="1700"/>
    <cellStyle name="Comma 86" xfId="1701"/>
    <cellStyle name="Comma 86 2" xfId="1702"/>
    <cellStyle name="Comma 87" xfId="1703"/>
    <cellStyle name="Comma 87 2" xfId="1704"/>
    <cellStyle name="Comma 87 2 2" xfId="1705"/>
    <cellStyle name="Comma 87 3" xfId="1706"/>
    <cellStyle name="Comma 88" xfId="1707"/>
    <cellStyle name="Comma 88 2" xfId="1708"/>
    <cellStyle name="Comma 88 2 2" xfId="1709"/>
    <cellStyle name="Comma 88 3" xfId="1710"/>
    <cellStyle name="Comma 89" xfId="1711"/>
    <cellStyle name="Comma 89 2" xfId="1712"/>
    <cellStyle name="Comma 89 2 2" xfId="1713"/>
    <cellStyle name="Comma 89 3" xfId="1714"/>
    <cellStyle name="Comma 9" xfId="1715"/>
    <cellStyle name="Comma 9 2" xfId="1716"/>
    <cellStyle name="Comma 90" xfId="1717"/>
    <cellStyle name="Comma 90 2" xfId="1718"/>
    <cellStyle name="Comma 90 2 2" xfId="1719"/>
    <cellStyle name="Comma 90 3" xfId="1720"/>
    <cellStyle name="Comma 91" xfId="1721"/>
    <cellStyle name="Comma 91 2" xfId="1722"/>
    <cellStyle name="Comma 91 2 2" xfId="1723"/>
    <cellStyle name="Comma 91 3" xfId="1724"/>
    <cellStyle name="Comma 92" xfId="1725"/>
    <cellStyle name="Comma 92 2" xfId="1726"/>
    <cellStyle name="Comma 92 2 2" xfId="1727"/>
    <cellStyle name="Comma 92 3" xfId="1728"/>
    <cellStyle name="Comma 93" xfId="1729"/>
    <cellStyle name="Comma 93 2" xfId="1730"/>
    <cellStyle name="Comma 94" xfId="1731"/>
    <cellStyle name="Comma 94 2" xfId="1732"/>
    <cellStyle name="Comma 95" xfId="1733"/>
    <cellStyle name="Comma 95 2" xfId="1734"/>
    <cellStyle name="Comma 96" xfId="1735"/>
    <cellStyle name="Comma 96 2" xfId="1736"/>
    <cellStyle name="Comma 97" xfId="1737"/>
    <cellStyle name="Comma 97 2" xfId="1738"/>
    <cellStyle name="Comma 98" xfId="1739"/>
    <cellStyle name="Comma 98 2" xfId="1740"/>
    <cellStyle name="Comma 99" xfId="1741"/>
    <cellStyle name="Comma 99 2" xfId="1742"/>
    <cellStyle name="Currency 10" xfId="1743"/>
    <cellStyle name="Currency 10 2" xfId="1744"/>
    <cellStyle name="Currency 10 2 2" xfId="1745"/>
    <cellStyle name="Currency 11" xfId="1746"/>
    <cellStyle name="Currency 11 2" xfId="1747"/>
    <cellStyle name="Currency 12" xfId="1748"/>
    <cellStyle name="Currency 12 2" xfId="1749"/>
    <cellStyle name="Currency 13" xfId="1750"/>
    <cellStyle name="Currency 13 2" xfId="1751"/>
    <cellStyle name="Currency 14" xfId="1752"/>
    <cellStyle name="Currency 14 2" xfId="1753"/>
    <cellStyle name="Currency 15" xfId="1754"/>
    <cellStyle name="Currency 15 2" xfId="1755"/>
    <cellStyle name="Currency 15 2 2" xfId="1756"/>
    <cellStyle name="Currency 15 3" xfId="1757"/>
    <cellStyle name="Currency 16" xfId="1758"/>
    <cellStyle name="Currency 16 2" xfId="1759"/>
    <cellStyle name="Currency 17" xfId="1760"/>
    <cellStyle name="Currency 17 2" xfId="1761"/>
    <cellStyle name="Currency 17 2 2" xfId="1762"/>
    <cellStyle name="Currency 17 3" xfId="1763"/>
    <cellStyle name="Currency 18" xfId="1764"/>
    <cellStyle name="Currency 18 2" xfId="1765"/>
    <cellStyle name="Currency 18 2 2" xfId="1766"/>
    <cellStyle name="Currency 18 3" xfId="1767"/>
    <cellStyle name="Currency 19" xfId="1768"/>
    <cellStyle name="Currency 19 2" xfId="1769"/>
    <cellStyle name="Currency 19 2 2" xfId="1770"/>
    <cellStyle name="Currency 19 3" xfId="1771"/>
    <cellStyle name="Currency 2" xfId="1772"/>
    <cellStyle name="Currency 2 2" xfId="1773"/>
    <cellStyle name="Currency 2 2 2" xfId="1774"/>
    <cellStyle name="Currency 2 3" xfId="1775"/>
    <cellStyle name="Currency 2 3 2" xfId="1776"/>
    <cellStyle name="Currency 20" xfId="1777"/>
    <cellStyle name="Currency 20 2" xfId="1778"/>
    <cellStyle name="Currency 21" xfId="1779"/>
    <cellStyle name="Currency 21 2" xfId="1780"/>
    <cellStyle name="Currency 22" xfId="1781"/>
    <cellStyle name="Currency 22 2" xfId="1782"/>
    <cellStyle name="Currency 23" xfId="1783"/>
    <cellStyle name="Currency 23 2" xfId="1784"/>
    <cellStyle name="Currency 24" xfId="1785"/>
    <cellStyle name="Currency 24 2" xfId="1786"/>
    <cellStyle name="Currency 25" xfId="1787"/>
    <cellStyle name="Currency 25 2" xfId="1788"/>
    <cellStyle name="Currency 26" xfId="1789"/>
    <cellStyle name="Currency 26 2" xfId="1790"/>
    <cellStyle name="Currency 27" xfId="1791"/>
    <cellStyle name="Currency 27 2" xfId="1792"/>
    <cellStyle name="Currency 28" xfId="1793"/>
    <cellStyle name="Currency 28 2" xfId="1794"/>
    <cellStyle name="Currency 29" xfId="1795"/>
    <cellStyle name="Currency 29 2" xfId="1796"/>
    <cellStyle name="Currency 29 2 2" xfId="1797"/>
    <cellStyle name="Currency 29 3" xfId="1798"/>
    <cellStyle name="Currency 3" xfId="1799"/>
    <cellStyle name="Currency 3 2" xfId="1800"/>
    <cellStyle name="Currency 30" xfId="1801"/>
    <cellStyle name="Currency 30 2" xfId="1802"/>
    <cellStyle name="Currency 30 2 2" xfId="1803"/>
    <cellStyle name="Currency 30 3" xfId="1804"/>
    <cellStyle name="Currency 30 3 2" xfId="1805"/>
    <cellStyle name="Currency 30 3 2 2" xfId="1806"/>
    <cellStyle name="Currency 30 3 3" xfId="1807"/>
    <cellStyle name="Currency 30 4" xfId="1808"/>
    <cellStyle name="Currency 31" xfId="1809"/>
    <cellStyle name="Currency 31 2" xfId="1810"/>
    <cellStyle name="Currency 31 2 2" xfId="1811"/>
    <cellStyle name="Currency 31 3" xfId="1812"/>
    <cellStyle name="Currency 32" xfId="1813"/>
    <cellStyle name="Currency 32 2" xfId="1814"/>
    <cellStyle name="Currency 32 2 2" xfId="1815"/>
    <cellStyle name="Currency 32 3" xfId="1816"/>
    <cellStyle name="Currency 32 3 2" xfId="1817"/>
    <cellStyle name="Currency 32 3 2 2" xfId="1818"/>
    <cellStyle name="Currency 33" xfId="1819"/>
    <cellStyle name="Currency 33 2" xfId="1820"/>
    <cellStyle name="Currency 34" xfId="1821"/>
    <cellStyle name="Currency 34 2" xfId="1822"/>
    <cellStyle name="Currency 34 2 2" xfId="1823"/>
    <cellStyle name="Currency 35" xfId="1824"/>
    <cellStyle name="Currency 35 2" xfId="1825"/>
    <cellStyle name="Currency 36" xfId="1826"/>
    <cellStyle name="Currency 36 2" xfId="1827"/>
    <cellStyle name="Currency 37" xfId="1828"/>
    <cellStyle name="Currency 38" xfId="1829"/>
    <cellStyle name="Currency 39" xfId="1830"/>
    <cellStyle name="Currency 4" xfId="1831"/>
    <cellStyle name="Currency 4 2" xfId="1832"/>
    <cellStyle name="Currency 4 2 2" xfId="1833"/>
    <cellStyle name="Currency 4 3" xfId="1834"/>
    <cellStyle name="Currency 40" xfId="1835"/>
    <cellStyle name="Currency 41" xfId="1836"/>
    <cellStyle name="Currency 42" xfId="1837"/>
    <cellStyle name="Currency 42 2" xfId="1838"/>
    <cellStyle name="Currency 43" xfId="1839"/>
    <cellStyle name="Currency 43 2" xfId="1840"/>
    <cellStyle name="Currency 44" xfId="1841"/>
    <cellStyle name="Currency 45" xfId="52116"/>
    <cellStyle name="Currency 5" xfId="1842"/>
    <cellStyle name="Currency 5 2" xfId="1843"/>
    <cellStyle name="Currency 5 3" xfId="1844"/>
    <cellStyle name="Currency 5 4" xfId="1845"/>
    <cellStyle name="Currency 5 4 2" xfId="1846"/>
    <cellStyle name="Currency 5 5" xfId="1847"/>
    <cellStyle name="Currency 5 5 2" xfId="1848"/>
    <cellStyle name="Currency 6" xfId="1849"/>
    <cellStyle name="Currency 6 2" xfId="1850"/>
    <cellStyle name="Currency 7" xfId="1851"/>
    <cellStyle name="Currency 7 2" xfId="1852"/>
    <cellStyle name="Currency 7 2 2" xfId="1853"/>
    <cellStyle name="Currency 7 3" xfId="1854"/>
    <cellStyle name="Currency 7 3 2" xfId="1855"/>
    <cellStyle name="Currency 7 3 2 2" xfId="1856"/>
    <cellStyle name="Currency 7 3 3" xfId="1857"/>
    <cellStyle name="Currency 7 3 3 2" xfId="1858"/>
    <cellStyle name="Currency 7 3 4" xfId="1859"/>
    <cellStyle name="Currency 7 4" xfId="1860"/>
    <cellStyle name="Currency 8" xfId="1861"/>
    <cellStyle name="Currency 8 2" xfId="1862"/>
    <cellStyle name="Currency 9" xfId="1863"/>
    <cellStyle name="Currency 9 2" xfId="1864"/>
    <cellStyle name="Delete" xfId="1865"/>
    <cellStyle name="Delete 2" xfId="1866"/>
    <cellStyle name="Delete 2 2" xfId="1867"/>
    <cellStyle name="Delete 3" xfId="1868"/>
    <cellStyle name="Delete 3 2" xfId="1869"/>
    <cellStyle name="Delete 4" xfId="1870"/>
    <cellStyle name="Delta" xfId="1871"/>
    <cellStyle name="Delta 2" xfId="1872"/>
    <cellStyle name="Delta 2 10" xfId="1873"/>
    <cellStyle name="Delta 2 10 2" xfId="1874"/>
    <cellStyle name="Delta 2 11" xfId="1875"/>
    <cellStyle name="Delta 2 11 2" xfId="1876"/>
    <cellStyle name="Delta 2 12" xfId="1877"/>
    <cellStyle name="Delta 2 12 2" xfId="1878"/>
    <cellStyle name="Delta 2 13" xfId="1879"/>
    <cellStyle name="Delta 2 2" xfId="1880"/>
    <cellStyle name="Delta 2 2 2" xfId="1881"/>
    <cellStyle name="Delta 2 3" xfId="1882"/>
    <cellStyle name="Delta 2 3 2" xfId="1883"/>
    <cellStyle name="Delta 2 4" xfId="1884"/>
    <cellStyle name="Delta 2 4 2" xfId="1885"/>
    <cellStyle name="Delta 2 5" xfId="1886"/>
    <cellStyle name="Delta 2 5 2" xfId="1887"/>
    <cellStyle name="Delta 2 6" xfId="1888"/>
    <cellStyle name="Delta 2 6 2" xfId="1889"/>
    <cellStyle name="Delta 2 7" xfId="1890"/>
    <cellStyle name="Delta 2 7 2" xfId="1891"/>
    <cellStyle name="Delta 2 8" xfId="1892"/>
    <cellStyle name="Delta 2 8 2" xfId="1893"/>
    <cellStyle name="Delta 2 9" xfId="1894"/>
    <cellStyle name="Delta 2 9 2" xfId="1895"/>
    <cellStyle name="DL_#_0dp" xfId="1896"/>
    <cellStyle name="DM AtomHeader" xfId="1897"/>
    <cellStyle name="DM Date" xfId="1898"/>
    <cellStyle name="DM Date(U)" xfId="1899"/>
    <cellStyle name="DM range" xfId="1900"/>
    <cellStyle name="Empty_Cell" xfId="1901"/>
    <cellStyle name="Euro" xfId="1902"/>
    <cellStyle name="Euro 10" xfId="1903"/>
    <cellStyle name="Euro 10 2" xfId="1904"/>
    <cellStyle name="Euro 11" xfId="1905"/>
    <cellStyle name="Euro 11 2" xfId="1906"/>
    <cellStyle name="Euro 12" xfId="1907"/>
    <cellStyle name="Euro 12 2" xfId="1908"/>
    <cellStyle name="Euro 13" xfId="1909"/>
    <cellStyle name="Euro 13 2" xfId="1910"/>
    <cellStyle name="Euro 2" xfId="1911"/>
    <cellStyle name="Euro 2 2" xfId="1912"/>
    <cellStyle name="Euro 3" xfId="1913"/>
    <cellStyle name="Euro 3 2" xfId="1914"/>
    <cellStyle name="Euro 4" xfId="1915"/>
    <cellStyle name="Euro 4 2" xfId="1916"/>
    <cellStyle name="Euro 5" xfId="1917"/>
    <cellStyle name="Euro 5 2" xfId="1918"/>
    <cellStyle name="Euro 6" xfId="1919"/>
    <cellStyle name="Euro 6 2" xfId="1920"/>
    <cellStyle name="Euro 6 3" xfId="1921"/>
    <cellStyle name="Euro 7" xfId="1922"/>
    <cellStyle name="Euro 7 2" xfId="1923"/>
    <cellStyle name="Euro 8" xfId="1924"/>
    <cellStyle name="Euro 8 2" xfId="1925"/>
    <cellStyle name="Euro 9" xfId="1926"/>
    <cellStyle name="Euro 9 2" xfId="1927"/>
    <cellStyle name="Explanatory Text 2" xfId="1928"/>
    <cellStyle name="Explanatory Text 3" xfId="1929"/>
    <cellStyle name="Explanatory Text 4" xfId="1930"/>
    <cellStyle name="External" xfId="1931"/>
    <cellStyle name="External 10" xfId="1932"/>
    <cellStyle name="External 10 2" xfId="1933"/>
    <cellStyle name="External 11" xfId="1934"/>
    <cellStyle name="External 11 2" xfId="1935"/>
    <cellStyle name="External 12" xfId="1936"/>
    <cellStyle name="External 12 2" xfId="1937"/>
    <cellStyle name="External 13" xfId="1938"/>
    <cellStyle name="External 2" xfId="1939"/>
    <cellStyle name="External 2 2" xfId="1940"/>
    <cellStyle name="External 3" xfId="1941"/>
    <cellStyle name="External 3 2" xfId="1942"/>
    <cellStyle name="External 4" xfId="1943"/>
    <cellStyle name="External 4 2" xfId="1944"/>
    <cellStyle name="External 5" xfId="1945"/>
    <cellStyle name="External 5 2" xfId="1946"/>
    <cellStyle name="External 6" xfId="1947"/>
    <cellStyle name="External 6 2" xfId="1948"/>
    <cellStyle name="External 7" xfId="1949"/>
    <cellStyle name="External 7 2" xfId="1950"/>
    <cellStyle name="External 8" xfId="1951"/>
    <cellStyle name="External 8 2" xfId="1952"/>
    <cellStyle name="External 9" xfId="1953"/>
    <cellStyle name="External 9 2" xfId="1954"/>
    <cellStyle name="Flag" xfId="1955"/>
    <cellStyle name="Flag 10" xfId="1956"/>
    <cellStyle name="Flag 10 2" xfId="1957"/>
    <cellStyle name="Flag 11" xfId="1958"/>
    <cellStyle name="Flag 11 2" xfId="1959"/>
    <cellStyle name="Flag 12" xfId="1960"/>
    <cellStyle name="Flag 12 2" xfId="1961"/>
    <cellStyle name="Flag 13" xfId="1962"/>
    <cellStyle name="Flag 2" xfId="1963"/>
    <cellStyle name="Flag 2 2" xfId="1964"/>
    <cellStyle name="Flag 3" xfId="1965"/>
    <cellStyle name="Flag 3 2" xfId="1966"/>
    <cellStyle name="Flag 4" xfId="1967"/>
    <cellStyle name="Flag 4 2" xfId="1968"/>
    <cellStyle name="Flag 5" xfId="1969"/>
    <cellStyle name="Flag 5 2" xfId="1970"/>
    <cellStyle name="Flag 6" xfId="1971"/>
    <cellStyle name="Flag 6 2" xfId="1972"/>
    <cellStyle name="Flag 7" xfId="1973"/>
    <cellStyle name="Flag 7 2" xfId="1974"/>
    <cellStyle name="Flag 8" xfId="1975"/>
    <cellStyle name="Flag 8 2" xfId="1976"/>
    <cellStyle name="Flag 9" xfId="1977"/>
    <cellStyle name="Flag 9 2" xfId="1978"/>
    <cellStyle name="Followed Hyperlink 2" xfId="1979"/>
    <cellStyle name="GEN_Heading 1" xfId="1980"/>
    <cellStyle name="Good 2" xfId="1981"/>
    <cellStyle name="Good 3" xfId="1982"/>
    <cellStyle name="Good 4" xfId="1983"/>
    <cellStyle name="H_Date" xfId="1984"/>
    <cellStyle name="H_Date_CFSP CPA model 20060613 v82" xfId="1985"/>
    <cellStyle name="H_Date_CFSP CPA model 20060613 v82 2" xfId="1986"/>
    <cellStyle name="H_Date_CFSP CPA model 20060613 v82 2 2" xfId="1987"/>
    <cellStyle name="H_Date_CFSP CPA model 20060613 v82 3" xfId="1988"/>
    <cellStyle name="H_Date_CFSP CPA model 20060613 v82 3 2" xfId="1989"/>
    <cellStyle name="Hardcode" xfId="1990"/>
    <cellStyle name="Header1" xfId="1991"/>
    <cellStyle name="Header2" xfId="1992"/>
    <cellStyle name="Header3" xfId="1993"/>
    <cellStyle name="Heading" xfId="9"/>
    <cellStyle name="Heading 1 2" xfId="1994"/>
    <cellStyle name="Heading 1 3" xfId="1995"/>
    <cellStyle name="Heading 1 4" xfId="1996"/>
    <cellStyle name="Heading 1 5" xfId="1997"/>
    <cellStyle name="Heading 2 10" xfId="1998"/>
    <cellStyle name="Heading 2 11" xfId="1999"/>
    <cellStyle name="Heading 2 12" xfId="2000"/>
    <cellStyle name="Heading 2 13" xfId="2001"/>
    <cellStyle name="Heading 2 14" xfId="2002"/>
    <cellStyle name="Heading 2 15" xfId="2003"/>
    <cellStyle name="Heading 2 16" xfId="2004"/>
    <cellStyle name="Heading 2 17" xfId="2005"/>
    <cellStyle name="Heading 2 18" xfId="2006"/>
    <cellStyle name="Heading 2 19" xfId="2007"/>
    <cellStyle name="Heading 2 2" xfId="2008"/>
    <cellStyle name="Heading 2 20" xfId="2009"/>
    <cellStyle name="Heading 2 21" xfId="2010"/>
    <cellStyle name="Heading 2 22" xfId="2011"/>
    <cellStyle name="Heading 2 23" xfId="2012"/>
    <cellStyle name="Heading 2 24" xfId="2013"/>
    <cellStyle name="Heading 2 25" xfId="2014"/>
    <cellStyle name="Heading 2 26" xfId="2015"/>
    <cellStyle name="Heading 2 27" xfId="2016"/>
    <cellStyle name="Heading 2 28" xfId="2017"/>
    <cellStyle name="Heading 2 29" xfId="2018"/>
    <cellStyle name="Heading 2 3" xfId="2019"/>
    <cellStyle name="Heading 2 3 2" xfId="2020"/>
    <cellStyle name="Heading 2 30" xfId="2021"/>
    <cellStyle name="Heading 2 31" xfId="2022"/>
    <cellStyle name="Heading 2 32" xfId="2023"/>
    <cellStyle name="Heading 2 33" xfId="2024"/>
    <cellStyle name="Heading 2 34" xfId="2025"/>
    <cellStyle name="Heading 2 35" xfId="2026"/>
    <cellStyle name="Heading 2 36" xfId="2027"/>
    <cellStyle name="Heading 2 37" xfId="2028"/>
    <cellStyle name="Heading 2 38" xfId="2029"/>
    <cellStyle name="Heading 2 39" xfId="2030"/>
    <cellStyle name="Heading 2 4" xfId="2031"/>
    <cellStyle name="Heading 2 40" xfId="2032"/>
    <cellStyle name="Heading 2 5" xfId="2033"/>
    <cellStyle name="Heading 2 6" xfId="2034"/>
    <cellStyle name="Heading 2 7" xfId="2035"/>
    <cellStyle name="Heading 2 8" xfId="2036"/>
    <cellStyle name="Heading 2 9" xfId="2037"/>
    <cellStyle name="Heading 3 10" xfId="2038"/>
    <cellStyle name="Heading 3 11" xfId="2039"/>
    <cellStyle name="Heading 3 12" xfId="2040"/>
    <cellStyle name="Heading 3 13" xfId="2041"/>
    <cellStyle name="Heading 3 14" xfId="2042"/>
    <cellStyle name="Heading 3 15" xfId="2043"/>
    <cellStyle name="Heading 3 16" xfId="2044"/>
    <cellStyle name="Heading 3 17" xfId="2045"/>
    <cellStyle name="Heading 3 18" xfId="2046"/>
    <cellStyle name="Heading 3 19" xfId="2047"/>
    <cellStyle name="Heading 3 2" xfId="2048"/>
    <cellStyle name="Heading 3 2 2" xfId="2049"/>
    <cellStyle name="Heading 3 20" xfId="2050"/>
    <cellStyle name="Heading 3 21" xfId="2051"/>
    <cellStyle name="Heading 3 22" xfId="2052"/>
    <cellStyle name="Heading 3 23" xfId="2053"/>
    <cellStyle name="Heading 3 24" xfId="2054"/>
    <cellStyle name="Heading 3 25" xfId="2055"/>
    <cellStyle name="Heading 3 26" xfId="2056"/>
    <cellStyle name="Heading 3 27" xfId="2057"/>
    <cellStyle name="Heading 3 28" xfId="2058"/>
    <cellStyle name="Heading 3 29" xfId="2059"/>
    <cellStyle name="Heading 3 3" xfId="2060"/>
    <cellStyle name="Heading 3 3 2" xfId="2061"/>
    <cellStyle name="Heading 3 30" xfId="2062"/>
    <cellStyle name="Heading 3 31" xfId="2063"/>
    <cellStyle name="Heading 3 32" xfId="2064"/>
    <cellStyle name="Heading 3 33" xfId="2065"/>
    <cellStyle name="Heading 3 34" xfId="2066"/>
    <cellStyle name="Heading 3 35" xfId="2067"/>
    <cellStyle name="Heading 3 36" xfId="2068"/>
    <cellStyle name="Heading 3 37" xfId="2069"/>
    <cellStyle name="Heading 3 38" xfId="2070"/>
    <cellStyle name="Heading 3 39" xfId="2071"/>
    <cellStyle name="Heading 3 4" xfId="2072"/>
    <cellStyle name="Heading 3 40" xfId="2073"/>
    <cellStyle name="Heading 3 41" xfId="2074"/>
    <cellStyle name="Heading 3 5" xfId="2075"/>
    <cellStyle name="Heading 3 6" xfId="2076"/>
    <cellStyle name="Heading 3 7" xfId="2077"/>
    <cellStyle name="Heading 3 8" xfId="2078"/>
    <cellStyle name="Heading 3 9" xfId="2079"/>
    <cellStyle name="Heading 4 10" xfId="2080"/>
    <cellStyle name="Heading 4 11" xfId="2081"/>
    <cellStyle name="Heading 4 12" xfId="2082"/>
    <cellStyle name="Heading 4 13" xfId="2083"/>
    <cellStyle name="Heading 4 14" xfId="2084"/>
    <cellStyle name="Heading 4 15" xfId="2085"/>
    <cellStyle name="Heading 4 16" xfId="2086"/>
    <cellStyle name="Heading 4 17" xfId="2087"/>
    <cellStyle name="Heading 4 18" xfId="2088"/>
    <cellStyle name="Heading 4 19" xfId="2089"/>
    <cellStyle name="Heading 4 2" xfId="2090"/>
    <cellStyle name="Heading 4 20" xfId="2091"/>
    <cellStyle name="Heading 4 21" xfId="2092"/>
    <cellStyle name="Heading 4 22" xfId="2093"/>
    <cellStyle name="Heading 4 23" xfId="2094"/>
    <cellStyle name="Heading 4 24" xfId="2095"/>
    <cellStyle name="Heading 4 25" xfId="2096"/>
    <cellStyle name="Heading 4 26" xfId="2097"/>
    <cellStyle name="Heading 4 27" xfId="2098"/>
    <cellStyle name="Heading 4 28" xfId="2099"/>
    <cellStyle name="Heading 4 29" xfId="2100"/>
    <cellStyle name="Heading 4 3" xfId="2101"/>
    <cellStyle name="Heading 4 3 2" xfId="2102"/>
    <cellStyle name="Heading 4 30" xfId="2103"/>
    <cellStyle name="Heading 4 31" xfId="2104"/>
    <cellStyle name="Heading 4 32" xfId="2105"/>
    <cellStyle name="Heading 4 33" xfId="2106"/>
    <cellStyle name="Heading 4 34" xfId="2107"/>
    <cellStyle name="Heading 4 35" xfId="2108"/>
    <cellStyle name="Heading 4 36" xfId="2109"/>
    <cellStyle name="Heading 4 37" xfId="2110"/>
    <cellStyle name="Heading 4 38" xfId="2111"/>
    <cellStyle name="Heading 4 39" xfId="2112"/>
    <cellStyle name="Heading 4 4" xfId="2113"/>
    <cellStyle name="Heading 4 40" xfId="2114"/>
    <cellStyle name="Heading 4 41" xfId="2115"/>
    <cellStyle name="Heading 4 5" xfId="2116"/>
    <cellStyle name="Heading 4 6" xfId="2117"/>
    <cellStyle name="Heading 4 7" xfId="2118"/>
    <cellStyle name="Heading 4 8" xfId="2119"/>
    <cellStyle name="Heading 4 9" xfId="2120"/>
    <cellStyle name="Heading1" xfId="2121"/>
    <cellStyle name="Hyperlink" xfId="3" builtinId="8"/>
    <cellStyle name="Hyperlink 10" xfId="2122"/>
    <cellStyle name="Hyperlink 11" xfId="2123"/>
    <cellStyle name="Hyperlink 12" xfId="52122"/>
    <cellStyle name="Hyperlink 2" xfId="2124"/>
    <cellStyle name="Hyperlink 2 2" xfId="2125"/>
    <cellStyle name="Hyperlink 2 2 2" xfId="2126"/>
    <cellStyle name="Hyperlink 2 3" xfId="2127"/>
    <cellStyle name="Hyperlink 2 4" xfId="2128"/>
    <cellStyle name="Hyperlink 3" xfId="2129"/>
    <cellStyle name="Hyperlink 3 2" xfId="2130"/>
    <cellStyle name="Hyperlink 4" xfId="2131"/>
    <cellStyle name="Hyperlink 5" xfId="2132"/>
    <cellStyle name="Hyperlink 6" xfId="2133"/>
    <cellStyle name="Hyperlink 7" xfId="2134"/>
    <cellStyle name="Hyperlink 8" xfId="2135"/>
    <cellStyle name="Hyperlink 9" xfId="2136"/>
    <cellStyle name="Hyperlink Arrow" xfId="2137"/>
    <cellStyle name="Hyperlink Arrow 2" xfId="2138"/>
    <cellStyle name="Hyperlink Text" xfId="2139"/>
    <cellStyle name="Hyperlink Text 2" xfId="2140"/>
    <cellStyle name="Hyperlinks" xfId="8"/>
    <cellStyle name="I_#_0dp" xfId="2141"/>
    <cellStyle name="I_#_0dp 10" xfId="2142"/>
    <cellStyle name="I_#_0dp 10 2" xfId="2143"/>
    <cellStyle name="I_#_0dp 11" xfId="2144"/>
    <cellStyle name="I_#_0dp 11 2" xfId="2145"/>
    <cellStyle name="I_#_0dp 12" xfId="2146"/>
    <cellStyle name="I_#_0dp 12 2" xfId="2147"/>
    <cellStyle name="I_#_0dp 13" xfId="2148"/>
    <cellStyle name="I_#_0dp 2" xfId="2149"/>
    <cellStyle name="I_#_0dp 2 2" xfId="2150"/>
    <cellStyle name="I_#_0dp 3" xfId="2151"/>
    <cellStyle name="I_#_0dp 3 2" xfId="2152"/>
    <cellStyle name="I_#_0dp 4" xfId="2153"/>
    <cellStyle name="I_#_0dp 4 2" xfId="2154"/>
    <cellStyle name="I_#_0dp 5" xfId="2155"/>
    <cellStyle name="I_#_0dp 5 2" xfId="2156"/>
    <cellStyle name="I_#_0dp 6" xfId="2157"/>
    <cellStyle name="I_#_0dp 6 2" xfId="2158"/>
    <cellStyle name="I_#_0dp 7" xfId="2159"/>
    <cellStyle name="I_#_0dp 7 2" xfId="2160"/>
    <cellStyle name="I_#_0dp 8" xfId="2161"/>
    <cellStyle name="I_#_0dp 8 2" xfId="2162"/>
    <cellStyle name="I_#_0dp 9" xfId="2163"/>
    <cellStyle name="I_#_0dp 9 2" xfId="2164"/>
    <cellStyle name="I_#_1dp" xfId="2165"/>
    <cellStyle name="I_#_1dp 10" xfId="2166"/>
    <cellStyle name="I_#_1dp 10 2" xfId="2167"/>
    <cellStyle name="I_#_1dp 11" xfId="2168"/>
    <cellStyle name="I_#_1dp 11 2" xfId="2169"/>
    <cellStyle name="I_#_1dp 12" xfId="2170"/>
    <cellStyle name="I_#_1dp 12 2" xfId="2171"/>
    <cellStyle name="I_#_1dp 13" xfId="2172"/>
    <cellStyle name="I_#_1dp 2" xfId="2173"/>
    <cellStyle name="I_#_1dp 2 2" xfId="2174"/>
    <cellStyle name="I_#_1dp 3" xfId="2175"/>
    <cellStyle name="I_#_1dp 3 2" xfId="2176"/>
    <cellStyle name="I_#_1dp 4" xfId="2177"/>
    <cellStyle name="I_#_1dp 4 2" xfId="2178"/>
    <cellStyle name="I_#_1dp 5" xfId="2179"/>
    <cellStyle name="I_#_1dp 5 2" xfId="2180"/>
    <cellStyle name="I_#_1dp 6" xfId="2181"/>
    <cellStyle name="I_#_1dp 6 2" xfId="2182"/>
    <cellStyle name="I_#_1dp 7" xfId="2183"/>
    <cellStyle name="I_#_1dp 7 2" xfId="2184"/>
    <cellStyle name="I_#_1dp 8" xfId="2185"/>
    <cellStyle name="I_#_1dp 8 2" xfId="2186"/>
    <cellStyle name="I_#_1dp 9" xfId="2187"/>
    <cellStyle name="I_#_1dp 9 2" xfId="2188"/>
    <cellStyle name="I_#_2dp" xfId="2189"/>
    <cellStyle name="I_#_2dp 10" xfId="2190"/>
    <cellStyle name="I_#_2dp 10 2" xfId="2191"/>
    <cellStyle name="I_#_2dp 11" xfId="2192"/>
    <cellStyle name="I_#_2dp 11 2" xfId="2193"/>
    <cellStyle name="I_#_2dp 12" xfId="2194"/>
    <cellStyle name="I_#_2dp 12 2" xfId="2195"/>
    <cellStyle name="I_#_2dp 13" xfId="2196"/>
    <cellStyle name="I_#_2dp 2" xfId="2197"/>
    <cellStyle name="I_#_2dp 2 2" xfId="2198"/>
    <cellStyle name="I_#_2dp 3" xfId="2199"/>
    <cellStyle name="I_#_2dp 3 2" xfId="2200"/>
    <cellStyle name="I_#_2dp 4" xfId="2201"/>
    <cellStyle name="I_#_2dp 4 2" xfId="2202"/>
    <cellStyle name="I_#_2dp 5" xfId="2203"/>
    <cellStyle name="I_#_2dp 5 2" xfId="2204"/>
    <cellStyle name="I_#_2dp 6" xfId="2205"/>
    <cellStyle name="I_#_2dp 6 2" xfId="2206"/>
    <cellStyle name="I_#_2dp 7" xfId="2207"/>
    <cellStyle name="I_#_2dp 7 2" xfId="2208"/>
    <cellStyle name="I_#_2dp 8" xfId="2209"/>
    <cellStyle name="I_#_2dp 8 2" xfId="2210"/>
    <cellStyle name="I_#_2dp 9" xfId="2211"/>
    <cellStyle name="I_#_2dp 9 2" xfId="2212"/>
    <cellStyle name="I_#_4dp" xfId="2213"/>
    <cellStyle name="I_#_4dp 10" xfId="2214"/>
    <cellStyle name="I_#_4dp 10 2" xfId="2215"/>
    <cellStyle name="I_#_4dp 11" xfId="2216"/>
    <cellStyle name="I_#_4dp 11 2" xfId="2217"/>
    <cellStyle name="I_#_4dp 12" xfId="2218"/>
    <cellStyle name="I_#_4dp 12 2" xfId="2219"/>
    <cellStyle name="I_#_4dp 13" xfId="2220"/>
    <cellStyle name="I_#_4dp 2" xfId="2221"/>
    <cellStyle name="I_#_4dp 2 2" xfId="2222"/>
    <cellStyle name="I_#_4dp 3" xfId="2223"/>
    <cellStyle name="I_#_4dp 3 2" xfId="2224"/>
    <cellStyle name="I_#_4dp 4" xfId="2225"/>
    <cellStyle name="I_#_4dp 4 2" xfId="2226"/>
    <cellStyle name="I_#_4dp 5" xfId="2227"/>
    <cellStyle name="I_#_4dp 5 2" xfId="2228"/>
    <cellStyle name="I_#_4dp 6" xfId="2229"/>
    <cellStyle name="I_#_4dp 6 2" xfId="2230"/>
    <cellStyle name="I_#_4dp 7" xfId="2231"/>
    <cellStyle name="I_#_4dp 7 2" xfId="2232"/>
    <cellStyle name="I_#_4dp 8" xfId="2233"/>
    <cellStyle name="I_#_4dp 8 2" xfId="2234"/>
    <cellStyle name="I_#_4dp 9" xfId="2235"/>
    <cellStyle name="I_#_4dp 9 2" xfId="2236"/>
    <cellStyle name="I_%_0dp" xfId="2237"/>
    <cellStyle name="I_%_0dp 10" xfId="2238"/>
    <cellStyle name="I_%_0dp 10 2" xfId="2239"/>
    <cellStyle name="I_%_0dp 11" xfId="2240"/>
    <cellStyle name="I_%_0dp 11 2" xfId="2241"/>
    <cellStyle name="I_%_0dp 12" xfId="2242"/>
    <cellStyle name="I_%_0dp 12 2" xfId="2243"/>
    <cellStyle name="I_%_0dp 13" xfId="2244"/>
    <cellStyle name="I_%_0dp 2" xfId="2245"/>
    <cellStyle name="I_%_0dp 2 2" xfId="2246"/>
    <cellStyle name="I_%_0dp 3" xfId="2247"/>
    <cellStyle name="I_%_0dp 3 2" xfId="2248"/>
    <cellStyle name="I_%_0dp 4" xfId="2249"/>
    <cellStyle name="I_%_0dp 4 2" xfId="2250"/>
    <cellStyle name="I_%_0dp 5" xfId="2251"/>
    <cellStyle name="I_%_0dp 5 2" xfId="2252"/>
    <cellStyle name="I_%_0dp 6" xfId="2253"/>
    <cellStyle name="I_%_0dp 6 2" xfId="2254"/>
    <cellStyle name="I_%_0dp 7" xfId="2255"/>
    <cellStyle name="I_%_0dp 7 2" xfId="2256"/>
    <cellStyle name="I_%_0dp 8" xfId="2257"/>
    <cellStyle name="I_%_0dp 8 2" xfId="2258"/>
    <cellStyle name="I_%_0dp 9" xfId="2259"/>
    <cellStyle name="I_%_0dp 9 2" xfId="2260"/>
    <cellStyle name="I_%_1dp" xfId="2261"/>
    <cellStyle name="I_%_1dp 10" xfId="2262"/>
    <cellStyle name="I_%_1dp 10 2" xfId="2263"/>
    <cellStyle name="I_%_1dp 11" xfId="2264"/>
    <cellStyle name="I_%_1dp 11 2" xfId="2265"/>
    <cellStyle name="I_%_1dp 12" xfId="2266"/>
    <cellStyle name="I_%_1dp 12 2" xfId="2267"/>
    <cellStyle name="I_%_1dp 13" xfId="2268"/>
    <cellStyle name="I_%_1dp 2" xfId="2269"/>
    <cellStyle name="I_%_1dp 2 2" xfId="2270"/>
    <cellStyle name="I_%_1dp 3" xfId="2271"/>
    <cellStyle name="I_%_1dp 3 2" xfId="2272"/>
    <cellStyle name="I_%_1dp 4" xfId="2273"/>
    <cellStyle name="I_%_1dp 4 2" xfId="2274"/>
    <cellStyle name="I_%_1dp 5" xfId="2275"/>
    <cellStyle name="I_%_1dp 5 2" xfId="2276"/>
    <cellStyle name="I_%_1dp 6" xfId="2277"/>
    <cellStyle name="I_%_1dp 6 2" xfId="2278"/>
    <cellStyle name="I_%_1dp 7" xfId="2279"/>
    <cellStyle name="I_%_1dp 7 2" xfId="2280"/>
    <cellStyle name="I_%_1dp 8" xfId="2281"/>
    <cellStyle name="I_%_1dp 8 2" xfId="2282"/>
    <cellStyle name="I_%_1dp 9" xfId="2283"/>
    <cellStyle name="I_%_1dp 9 2" xfId="2284"/>
    <cellStyle name="I_%_2dp" xfId="2285"/>
    <cellStyle name="I_%_2dp 10" xfId="2286"/>
    <cellStyle name="I_%_2dp 10 2" xfId="2287"/>
    <cellStyle name="I_%_2dp 11" xfId="2288"/>
    <cellStyle name="I_%_2dp 11 2" xfId="2289"/>
    <cellStyle name="I_%_2dp 12" xfId="2290"/>
    <cellStyle name="I_%_2dp 12 2" xfId="2291"/>
    <cellStyle name="I_%_2dp 13" xfId="2292"/>
    <cellStyle name="I_%_2dp 2" xfId="2293"/>
    <cellStyle name="I_%_2dp 2 2" xfId="2294"/>
    <cellStyle name="I_%_2dp 3" xfId="2295"/>
    <cellStyle name="I_%_2dp 3 2" xfId="2296"/>
    <cellStyle name="I_%_2dp 4" xfId="2297"/>
    <cellStyle name="I_%_2dp 4 2" xfId="2298"/>
    <cellStyle name="I_%_2dp 5" xfId="2299"/>
    <cellStyle name="I_%_2dp 5 2" xfId="2300"/>
    <cellStyle name="I_%_2dp 6" xfId="2301"/>
    <cellStyle name="I_%_2dp 6 2" xfId="2302"/>
    <cellStyle name="I_%_2dp 7" xfId="2303"/>
    <cellStyle name="I_%_2dp 7 2" xfId="2304"/>
    <cellStyle name="I_%_2dp 8" xfId="2305"/>
    <cellStyle name="I_%_2dp 8 2" xfId="2306"/>
    <cellStyle name="I_%_2dp 9" xfId="2307"/>
    <cellStyle name="I_%_2dp 9 2" xfId="2308"/>
    <cellStyle name="I_%_3dp" xfId="2309"/>
    <cellStyle name="I_%_3dp 10" xfId="2310"/>
    <cellStyle name="I_%_3dp 10 2" xfId="2311"/>
    <cellStyle name="I_%_3dp 11" xfId="2312"/>
    <cellStyle name="I_%_3dp 11 2" xfId="2313"/>
    <cellStyle name="I_%_3dp 12" xfId="2314"/>
    <cellStyle name="I_%_3dp 12 2" xfId="2315"/>
    <cellStyle name="I_%_3dp 13" xfId="2316"/>
    <cellStyle name="I_%_3dp 2" xfId="2317"/>
    <cellStyle name="I_%_3dp 2 2" xfId="2318"/>
    <cellStyle name="I_%_3dp 3" xfId="2319"/>
    <cellStyle name="I_%_3dp 3 2" xfId="2320"/>
    <cellStyle name="I_%_3dp 4" xfId="2321"/>
    <cellStyle name="I_%_3dp 4 2" xfId="2322"/>
    <cellStyle name="I_%_3dp 5" xfId="2323"/>
    <cellStyle name="I_%_3dp 5 2" xfId="2324"/>
    <cellStyle name="I_%_3dp 6" xfId="2325"/>
    <cellStyle name="I_%_3dp 6 2" xfId="2326"/>
    <cellStyle name="I_%_3dp 7" xfId="2327"/>
    <cellStyle name="I_%_3dp 7 2" xfId="2328"/>
    <cellStyle name="I_%_3dp 8" xfId="2329"/>
    <cellStyle name="I_%_3dp 8 2" xfId="2330"/>
    <cellStyle name="I_%_3dp 9" xfId="2331"/>
    <cellStyle name="I_%_3dp 9 2" xfId="2332"/>
    <cellStyle name="I_%_4dp" xfId="2333"/>
    <cellStyle name="I_%_4dp 10" xfId="2334"/>
    <cellStyle name="I_%_4dp 10 2" xfId="2335"/>
    <cellStyle name="I_%_4dp 11" xfId="2336"/>
    <cellStyle name="I_%_4dp 11 2" xfId="2337"/>
    <cellStyle name="I_%_4dp 12" xfId="2338"/>
    <cellStyle name="I_%_4dp 12 2" xfId="2339"/>
    <cellStyle name="I_%_4dp 13" xfId="2340"/>
    <cellStyle name="I_%_4dp 2" xfId="2341"/>
    <cellStyle name="I_%_4dp 2 2" xfId="2342"/>
    <cellStyle name="I_%_4dp 3" xfId="2343"/>
    <cellStyle name="I_%_4dp 3 2" xfId="2344"/>
    <cellStyle name="I_%_4dp 4" xfId="2345"/>
    <cellStyle name="I_%_4dp 4 2" xfId="2346"/>
    <cellStyle name="I_%_4dp 5" xfId="2347"/>
    <cellStyle name="I_%_4dp 5 2" xfId="2348"/>
    <cellStyle name="I_%_4dp 6" xfId="2349"/>
    <cellStyle name="I_%_4dp 6 2" xfId="2350"/>
    <cellStyle name="I_%_4dp 7" xfId="2351"/>
    <cellStyle name="I_%_4dp 7 2" xfId="2352"/>
    <cellStyle name="I_%_4dp 8" xfId="2353"/>
    <cellStyle name="I_%_4dp 8 2" xfId="2354"/>
    <cellStyle name="I_%_4dp 9" xfId="2355"/>
    <cellStyle name="I_%_4dp 9 2" xfId="2356"/>
    <cellStyle name="I_Comment" xfId="2357"/>
    <cellStyle name="I_Comment 10" xfId="2358"/>
    <cellStyle name="I_Comment 10 2" xfId="2359"/>
    <cellStyle name="I_Comment 11" xfId="2360"/>
    <cellStyle name="I_Comment 11 2" xfId="2361"/>
    <cellStyle name="I_Comment 12" xfId="2362"/>
    <cellStyle name="I_Comment 12 2" xfId="2363"/>
    <cellStyle name="I_Comment 13" xfId="2364"/>
    <cellStyle name="I_Comment 13 2" xfId="2365"/>
    <cellStyle name="I_Comment 14" xfId="2366"/>
    <cellStyle name="I_Comment 2" xfId="2367"/>
    <cellStyle name="I_Comment 2 10" xfId="2368"/>
    <cellStyle name="I_Comment 2 10 2" xfId="2369"/>
    <cellStyle name="I_Comment 2 11" xfId="2370"/>
    <cellStyle name="I_Comment 2 11 2" xfId="2371"/>
    <cellStyle name="I_Comment 2 12" xfId="2372"/>
    <cellStyle name="I_Comment 2 12 2" xfId="2373"/>
    <cellStyle name="I_Comment 2 13" xfId="2374"/>
    <cellStyle name="I_Comment 2 2" xfId="2375"/>
    <cellStyle name="I_Comment 2 2 2" xfId="2376"/>
    <cellStyle name="I_Comment 2 3" xfId="2377"/>
    <cellStyle name="I_Comment 2 3 2" xfId="2378"/>
    <cellStyle name="I_Comment 2 4" xfId="2379"/>
    <cellStyle name="I_Comment 2 4 2" xfId="2380"/>
    <cellStyle name="I_Comment 2 5" xfId="2381"/>
    <cellStyle name="I_Comment 2 5 2" xfId="2382"/>
    <cellStyle name="I_Comment 2 6" xfId="2383"/>
    <cellStyle name="I_Comment 2 6 2" xfId="2384"/>
    <cellStyle name="I_Comment 2 7" xfId="2385"/>
    <cellStyle name="I_Comment 2 7 2" xfId="2386"/>
    <cellStyle name="I_Comment 2 8" xfId="2387"/>
    <cellStyle name="I_Comment 2 8 2" xfId="2388"/>
    <cellStyle name="I_Comment 2 9" xfId="2389"/>
    <cellStyle name="I_Comment 2 9 2" xfId="2390"/>
    <cellStyle name="I_Comment 3" xfId="2391"/>
    <cellStyle name="I_Comment 3 2" xfId="2392"/>
    <cellStyle name="I_Comment 4" xfId="2393"/>
    <cellStyle name="I_Comment 4 2" xfId="2394"/>
    <cellStyle name="I_Comment 5" xfId="2395"/>
    <cellStyle name="I_Comment 5 2" xfId="2396"/>
    <cellStyle name="I_Comment 6" xfId="2397"/>
    <cellStyle name="I_Comment 6 2" xfId="2398"/>
    <cellStyle name="I_Comment 7" xfId="2399"/>
    <cellStyle name="I_Comment 7 2" xfId="2400"/>
    <cellStyle name="I_Comment 8" xfId="2401"/>
    <cellStyle name="I_Comment 8 2" xfId="2402"/>
    <cellStyle name="I_Comment 9" xfId="2403"/>
    <cellStyle name="I_Comment 9 2" xfId="2404"/>
    <cellStyle name="I_Date" xfId="2405"/>
    <cellStyle name="I_Date 10" xfId="2406"/>
    <cellStyle name="I_Date 10 2" xfId="2407"/>
    <cellStyle name="I_Date 11" xfId="2408"/>
    <cellStyle name="I_Date 11 2" xfId="2409"/>
    <cellStyle name="I_Date 12" xfId="2410"/>
    <cellStyle name="I_Date 12 2" xfId="2411"/>
    <cellStyle name="I_Date 13" xfId="2412"/>
    <cellStyle name="I_Date 2" xfId="2413"/>
    <cellStyle name="I_Date 2 2" xfId="2414"/>
    <cellStyle name="I_Date 3" xfId="2415"/>
    <cellStyle name="I_Date 3 2" xfId="2416"/>
    <cellStyle name="I_Date 4" xfId="2417"/>
    <cellStyle name="I_Date 4 2" xfId="2418"/>
    <cellStyle name="I_Date 5" xfId="2419"/>
    <cellStyle name="I_Date 5 2" xfId="2420"/>
    <cellStyle name="I_Date 6" xfId="2421"/>
    <cellStyle name="I_Date 6 2" xfId="2422"/>
    <cellStyle name="I_Date 7" xfId="2423"/>
    <cellStyle name="I_Date 7 2" xfId="2424"/>
    <cellStyle name="I_Date 8" xfId="2425"/>
    <cellStyle name="I_Date 8 2" xfId="2426"/>
    <cellStyle name="I_Date 9" xfId="2427"/>
    <cellStyle name="I_Date 9 2" xfId="2428"/>
    <cellStyle name="I_Date_CFSP CPA model 20060613 v82" xfId="2429"/>
    <cellStyle name="I_Date_CFSP CPA model 20060613 v82 10" xfId="2430"/>
    <cellStyle name="I_Date_CFSP CPA model 20060613 v82 10 2" xfId="2431"/>
    <cellStyle name="I_Date_CFSP CPA model 20060613 v82 10 2 2" xfId="2432"/>
    <cellStyle name="I_Date_CFSP CPA model 20060613 v82 10 2 2 2" xfId="2433"/>
    <cellStyle name="I_Date_CFSP CPA model 20060613 v82 10 2 3" xfId="2434"/>
    <cellStyle name="I_Date_CFSP CPA model 20060613 v82 10 2 3 2" xfId="2435"/>
    <cellStyle name="I_Date_CFSP CPA model 20060613 v82 10 3" xfId="2436"/>
    <cellStyle name="I_Date_CFSP CPA model 20060613 v82 10 3 2" xfId="2437"/>
    <cellStyle name="I_Date_CFSP CPA model 20060613 v82 10 4" xfId="2438"/>
    <cellStyle name="I_Date_CFSP CPA model 20060613 v82 10 4 2" xfId="2439"/>
    <cellStyle name="I_Date_CFSP CPA model 20060613 v82 11" xfId="2440"/>
    <cellStyle name="I_Date_CFSP CPA model 20060613 v82 11 2" xfId="2441"/>
    <cellStyle name="I_Date_CFSP CPA model 20060613 v82 11 2 2" xfId="2442"/>
    <cellStyle name="I_Date_CFSP CPA model 20060613 v82 11 2 2 2" xfId="2443"/>
    <cellStyle name="I_Date_CFSP CPA model 20060613 v82 11 2 3" xfId="2444"/>
    <cellStyle name="I_Date_CFSP CPA model 20060613 v82 11 2 3 2" xfId="2445"/>
    <cellStyle name="I_Date_CFSP CPA model 20060613 v82 11 3" xfId="2446"/>
    <cellStyle name="I_Date_CFSP CPA model 20060613 v82 11 3 2" xfId="2447"/>
    <cellStyle name="I_Date_CFSP CPA model 20060613 v82 11 4" xfId="2448"/>
    <cellStyle name="I_Date_CFSP CPA model 20060613 v82 11 4 2" xfId="2449"/>
    <cellStyle name="I_Date_CFSP CPA model 20060613 v82 12" xfId="2450"/>
    <cellStyle name="I_Date_CFSP CPA model 20060613 v82 12 2" xfId="2451"/>
    <cellStyle name="I_Date_CFSP CPA model 20060613 v82 12 2 2" xfId="2452"/>
    <cellStyle name="I_Date_CFSP CPA model 20060613 v82 12 2 2 2" xfId="2453"/>
    <cellStyle name="I_Date_CFSP CPA model 20060613 v82 12 2 3" xfId="2454"/>
    <cellStyle name="I_Date_CFSP CPA model 20060613 v82 12 2 3 2" xfId="2455"/>
    <cellStyle name="I_Date_CFSP CPA model 20060613 v82 12 3" xfId="2456"/>
    <cellStyle name="I_Date_CFSP CPA model 20060613 v82 12 3 2" xfId="2457"/>
    <cellStyle name="I_Date_CFSP CPA model 20060613 v82 12 4" xfId="2458"/>
    <cellStyle name="I_Date_CFSP CPA model 20060613 v82 12 4 2" xfId="2459"/>
    <cellStyle name="I_Date_CFSP CPA model 20060613 v82 13" xfId="2460"/>
    <cellStyle name="I_Date_CFSP CPA model 20060613 v82 13 2" xfId="2461"/>
    <cellStyle name="I_Date_CFSP CPA model 20060613 v82 13 2 2" xfId="2462"/>
    <cellStyle name="I_Date_CFSP CPA model 20060613 v82 13 3" xfId="2463"/>
    <cellStyle name="I_Date_CFSP CPA model 20060613 v82 13 3 2" xfId="2464"/>
    <cellStyle name="I_Date_CFSP CPA model 20060613 v82 14" xfId="2465"/>
    <cellStyle name="I_Date_CFSP CPA model 20060613 v82 14 2" xfId="2466"/>
    <cellStyle name="I_Date_CFSP CPA model 20060613 v82 15" xfId="2467"/>
    <cellStyle name="I_Date_CFSP CPA model 20060613 v82 15 2" xfId="2468"/>
    <cellStyle name="I_Date_CFSP CPA model 20060613 v82 2" xfId="2469"/>
    <cellStyle name="I_Date_CFSP CPA model 20060613 v82 2 2" xfId="2470"/>
    <cellStyle name="I_Date_CFSP CPA model 20060613 v82 2 2 2" xfId="2471"/>
    <cellStyle name="I_Date_CFSP CPA model 20060613 v82 2 2 2 2" xfId="2472"/>
    <cellStyle name="I_Date_CFSP CPA model 20060613 v82 2 2 3" xfId="2473"/>
    <cellStyle name="I_Date_CFSP CPA model 20060613 v82 2 2 3 2" xfId="2474"/>
    <cellStyle name="I_Date_CFSP CPA model 20060613 v82 2 3" xfId="2475"/>
    <cellStyle name="I_Date_CFSP CPA model 20060613 v82 2 3 2" xfId="2476"/>
    <cellStyle name="I_Date_CFSP CPA model 20060613 v82 2 4" xfId="2477"/>
    <cellStyle name="I_Date_CFSP CPA model 20060613 v82 2 4 2" xfId="2478"/>
    <cellStyle name="I_Date_CFSP CPA model 20060613 v82 3" xfId="2479"/>
    <cellStyle name="I_Date_CFSP CPA model 20060613 v82 3 2" xfId="2480"/>
    <cellStyle name="I_Date_CFSP CPA model 20060613 v82 3 2 2" xfId="2481"/>
    <cellStyle name="I_Date_CFSP CPA model 20060613 v82 3 2 2 2" xfId="2482"/>
    <cellStyle name="I_Date_CFSP CPA model 20060613 v82 3 2 3" xfId="2483"/>
    <cellStyle name="I_Date_CFSP CPA model 20060613 v82 3 2 3 2" xfId="2484"/>
    <cellStyle name="I_Date_CFSP CPA model 20060613 v82 3 3" xfId="2485"/>
    <cellStyle name="I_Date_CFSP CPA model 20060613 v82 3 3 2" xfId="2486"/>
    <cellStyle name="I_Date_CFSP CPA model 20060613 v82 3 4" xfId="2487"/>
    <cellStyle name="I_Date_CFSP CPA model 20060613 v82 3 4 2" xfId="2488"/>
    <cellStyle name="I_Date_CFSP CPA model 20060613 v82 4" xfId="2489"/>
    <cellStyle name="I_Date_CFSP CPA model 20060613 v82 4 2" xfId="2490"/>
    <cellStyle name="I_Date_CFSP CPA model 20060613 v82 4 2 2" xfId="2491"/>
    <cellStyle name="I_Date_CFSP CPA model 20060613 v82 4 2 2 2" xfId="2492"/>
    <cellStyle name="I_Date_CFSP CPA model 20060613 v82 4 2 3" xfId="2493"/>
    <cellStyle name="I_Date_CFSP CPA model 20060613 v82 4 2 3 2" xfId="2494"/>
    <cellStyle name="I_Date_CFSP CPA model 20060613 v82 4 3" xfId="2495"/>
    <cellStyle name="I_Date_CFSP CPA model 20060613 v82 4 3 2" xfId="2496"/>
    <cellStyle name="I_Date_CFSP CPA model 20060613 v82 4 4" xfId="2497"/>
    <cellStyle name="I_Date_CFSP CPA model 20060613 v82 4 4 2" xfId="2498"/>
    <cellStyle name="I_Date_CFSP CPA model 20060613 v82 5" xfId="2499"/>
    <cellStyle name="I_Date_CFSP CPA model 20060613 v82 5 2" xfId="2500"/>
    <cellStyle name="I_Date_CFSP CPA model 20060613 v82 5 2 2" xfId="2501"/>
    <cellStyle name="I_Date_CFSP CPA model 20060613 v82 5 2 2 2" xfId="2502"/>
    <cellStyle name="I_Date_CFSP CPA model 20060613 v82 5 2 3" xfId="2503"/>
    <cellStyle name="I_Date_CFSP CPA model 20060613 v82 5 2 3 2" xfId="2504"/>
    <cellStyle name="I_Date_CFSP CPA model 20060613 v82 5 3" xfId="2505"/>
    <cellStyle name="I_Date_CFSP CPA model 20060613 v82 5 3 2" xfId="2506"/>
    <cellStyle name="I_Date_CFSP CPA model 20060613 v82 5 4" xfId="2507"/>
    <cellStyle name="I_Date_CFSP CPA model 20060613 v82 5 4 2" xfId="2508"/>
    <cellStyle name="I_Date_CFSP CPA model 20060613 v82 6" xfId="2509"/>
    <cellStyle name="I_Date_CFSP CPA model 20060613 v82 6 2" xfId="2510"/>
    <cellStyle name="I_Date_CFSP CPA model 20060613 v82 6 2 2" xfId="2511"/>
    <cellStyle name="I_Date_CFSP CPA model 20060613 v82 6 2 2 2" xfId="2512"/>
    <cellStyle name="I_Date_CFSP CPA model 20060613 v82 6 2 3" xfId="2513"/>
    <cellStyle name="I_Date_CFSP CPA model 20060613 v82 6 2 3 2" xfId="2514"/>
    <cellStyle name="I_Date_CFSP CPA model 20060613 v82 6 3" xfId="2515"/>
    <cellStyle name="I_Date_CFSP CPA model 20060613 v82 6 3 2" xfId="2516"/>
    <cellStyle name="I_Date_CFSP CPA model 20060613 v82 6 4" xfId="2517"/>
    <cellStyle name="I_Date_CFSP CPA model 20060613 v82 6 4 2" xfId="2518"/>
    <cellStyle name="I_Date_CFSP CPA model 20060613 v82 7" xfId="2519"/>
    <cellStyle name="I_Date_CFSP CPA model 20060613 v82 7 2" xfId="2520"/>
    <cellStyle name="I_Date_CFSP CPA model 20060613 v82 7 2 2" xfId="2521"/>
    <cellStyle name="I_Date_CFSP CPA model 20060613 v82 7 2 2 2" xfId="2522"/>
    <cellStyle name="I_Date_CFSP CPA model 20060613 v82 7 2 3" xfId="2523"/>
    <cellStyle name="I_Date_CFSP CPA model 20060613 v82 7 2 3 2" xfId="2524"/>
    <cellStyle name="I_Date_CFSP CPA model 20060613 v82 7 3" xfId="2525"/>
    <cellStyle name="I_Date_CFSP CPA model 20060613 v82 7 3 2" xfId="2526"/>
    <cellStyle name="I_Date_CFSP CPA model 20060613 v82 7 4" xfId="2527"/>
    <cellStyle name="I_Date_CFSP CPA model 20060613 v82 7 4 2" xfId="2528"/>
    <cellStyle name="I_Date_CFSP CPA model 20060613 v82 8" xfId="2529"/>
    <cellStyle name="I_Date_CFSP CPA model 20060613 v82 8 2" xfId="2530"/>
    <cellStyle name="I_Date_CFSP CPA model 20060613 v82 8 2 2" xfId="2531"/>
    <cellStyle name="I_Date_CFSP CPA model 20060613 v82 8 2 2 2" xfId="2532"/>
    <cellStyle name="I_Date_CFSP CPA model 20060613 v82 8 2 3" xfId="2533"/>
    <cellStyle name="I_Date_CFSP CPA model 20060613 v82 8 2 3 2" xfId="2534"/>
    <cellStyle name="I_Date_CFSP CPA model 20060613 v82 8 3" xfId="2535"/>
    <cellStyle name="I_Date_CFSP CPA model 20060613 v82 8 3 2" xfId="2536"/>
    <cellStyle name="I_Date_CFSP CPA model 20060613 v82 8 4" xfId="2537"/>
    <cellStyle name="I_Date_CFSP CPA model 20060613 v82 8 4 2" xfId="2538"/>
    <cellStyle name="I_Date_CFSP CPA model 20060613 v82 9" xfId="2539"/>
    <cellStyle name="I_Date_CFSP CPA model 20060613 v82 9 2" xfId="2540"/>
    <cellStyle name="I_Date_CFSP CPA model 20060613 v82 9 2 2" xfId="2541"/>
    <cellStyle name="I_Date_CFSP CPA model 20060613 v82 9 2 2 2" xfId="2542"/>
    <cellStyle name="I_Date_CFSP CPA model 20060613 v82 9 2 3" xfId="2543"/>
    <cellStyle name="I_Date_CFSP CPA model 20060613 v82 9 2 3 2" xfId="2544"/>
    <cellStyle name="I_Date_CFSP CPA model 20060613 v82 9 3" xfId="2545"/>
    <cellStyle name="I_Date_CFSP CPA model 20060613 v82 9 3 2" xfId="2546"/>
    <cellStyle name="I_Date_CFSP CPA model 20060613 v82 9 4" xfId="2547"/>
    <cellStyle name="I_Date_CFSP CPA model 20060613 v82 9 4 2" xfId="2548"/>
    <cellStyle name="I_Text" xfId="2549"/>
    <cellStyle name="I_Text 2" xfId="2550"/>
    <cellStyle name="I_Text 2 10" xfId="2551"/>
    <cellStyle name="I_Text 2 10 2" xfId="2552"/>
    <cellStyle name="I_Text 2 11" xfId="2553"/>
    <cellStyle name="I_Text 2 11 2" xfId="2554"/>
    <cellStyle name="I_Text 2 12" xfId="2555"/>
    <cellStyle name="I_Text 2 12 2" xfId="2556"/>
    <cellStyle name="I_Text 2 13" xfId="2557"/>
    <cellStyle name="I_Text 2 2" xfId="2558"/>
    <cellStyle name="I_Text 2 2 2" xfId="2559"/>
    <cellStyle name="I_Text 2 3" xfId="2560"/>
    <cellStyle name="I_Text 2 3 2" xfId="2561"/>
    <cellStyle name="I_Text 2 4" xfId="2562"/>
    <cellStyle name="I_Text 2 4 2" xfId="2563"/>
    <cellStyle name="I_Text 2 5" xfId="2564"/>
    <cellStyle name="I_Text 2 5 2" xfId="2565"/>
    <cellStyle name="I_Text 2 6" xfId="2566"/>
    <cellStyle name="I_Text 2 6 2" xfId="2567"/>
    <cellStyle name="I_Text 2 7" xfId="2568"/>
    <cellStyle name="I_Text 2 7 2" xfId="2569"/>
    <cellStyle name="I_Text 2 8" xfId="2570"/>
    <cellStyle name="I_Text 2 8 2" xfId="2571"/>
    <cellStyle name="I_Text 2 9" xfId="2572"/>
    <cellStyle name="I_Text 2 9 2" xfId="2573"/>
    <cellStyle name="I_Text 3" xfId="2574"/>
    <cellStyle name="I_Text 3 10" xfId="2575"/>
    <cellStyle name="I_Text 3 10 2" xfId="2576"/>
    <cellStyle name="I_Text 3 11" xfId="2577"/>
    <cellStyle name="I_Text 3 11 2" xfId="2578"/>
    <cellStyle name="I_Text 3 12" xfId="2579"/>
    <cellStyle name="I_Text 3 12 2" xfId="2580"/>
    <cellStyle name="I_Text 3 13" xfId="2581"/>
    <cellStyle name="I_Text 3 2" xfId="2582"/>
    <cellStyle name="I_Text 3 2 2" xfId="2583"/>
    <cellStyle name="I_Text 3 3" xfId="2584"/>
    <cellStyle name="I_Text 3 3 2" xfId="2585"/>
    <cellStyle name="I_Text 3 4" xfId="2586"/>
    <cellStyle name="I_Text 3 4 2" xfId="2587"/>
    <cellStyle name="I_Text 3 5" xfId="2588"/>
    <cellStyle name="I_Text 3 5 2" xfId="2589"/>
    <cellStyle name="I_Text 3 6" xfId="2590"/>
    <cellStyle name="I_Text 3 6 2" xfId="2591"/>
    <cellStyle name="I_Text 3 7" xfId="2592"/>
    <cellStyle name="I_Text 3 7 2" xfId="2593"/>
    <cellStyle name="I_Text 3 8" xfId="2594"/>
    <cellStyle name="I_Text 3 8 2" xfId="2595"/>
    <cellStyle name="I_Text 3 9" xfId="2596"/>
    <cellStyle name="I_Text 3 9 2" xfId="2597"/>
    <cellStyle name="INP_Background" xfId="2598"/>
    <cellStyle name="Input 10" xfId="2599"/>
    <cellStyle name="Input 11" xfId="2600"/>
    <cellStyle name="Input 12" xfId="2601"/>
    <cellStyle name="Input 13" xfId="2602"/>
    <cellStyle name="Input 14" xfId="2603"/>
    <cellStyle name="Input 15" xfId="2604"/>
    <cellStyle name="Input 16" xfId="2605"/>
    <cellStyle name="Input 17" xfId="2606"/>
    <cellStyle name="Input 18" xfId="2607"/>
    <cellStyle name="Input 19" xfId="2608"/>
    <cellStyle name="Input 2" xfId="2609"/>
    <cellStyle name="Input 2 10" xfId="2610"/>
    <cellStyle name="Input 2 10 2" xfId="2611"/>
    <cellStyle name="Input 2 11" xfId="2612"/>
    <cellStyle name="Input 2 11 2" xfId="2613"/>
    <cellStyle name="Input 2 12" xfId="2614"/>
    <cellStyle name="Input 2 12 2" xfId="2615"/>
    <cellStyle name="Input 2 13" xfId="2616"/>
    <cellStyle name="Input 2 2" xfId="2617"/>
    <cellStyle name="Input 2 2 2" xfId="2618"/>
    <cellStyle name="Input 2 3" xfId="2619"/>
    <cellStyle name="Input 2 3 2" xfId="2620"/>
    <cellStyle name="Input 2 4" xfId="2621"/>
    <cellStyle name="Input 2 4 2" xfId="2622"/>
    <cellStyle name="Input 2 5" xfId="2623"/>
    <cellStyle name="Input 2 5 2" xfId="2624"/>
    <cellStyle name="Input 2 6" xfId="2625"/>
    <cellStyle name="Input 2 6 2" xfId="2626"/>
    <cellStyle name="Input 2 7" xfId="2627"/>
    <cellStyle name="Input 2 7 2" xfId="2628"/>
    <cellStyle name="Input 2 8" xfId="2629"/>
    <cellStyle name="Input 2 8 2" xfId="2630"/>
    <cellStyle name="Input 2 9" xfId="2631"/>
    <cellStyle name="Input 2 9 2" xfId="2632"/>
    <cellStyle name="Input 20" xfId="2633"/>
    <cellStyle name="Input 21" xfId="2634"/>
    <cellStyle name="Input 22" xfId="2635"/>
    <cellStyle name="Input 23" xfId="2636"/>
    <cellStyle name="Input 24" xfId="2637"/>
    <cellStyle name="Input 25" xfId="2638"/>
    <cellStyle name="Input 26" xfId="2639"/>
    <cellStyle name="Input 27" xfId="2640"/>
    <cellStyle name="Input 28" xfId="2641"/>
    <cellStyle name="Input 29" xfId="2642"/>
    <cellStyle name="Input 3" xfId="2643"/>
    <cellStyle name="Input 30" xfId="2644"/>
    <cellStyle name="Input 31" xfId="2645"/>
    <cellStyle name="Input 32" xfId="2646"/>
    <cellStyle name="Input 33" xfId="2647"/>
    <cellStyle name="Input 34" xfId="2648"/>
    <cellStyle name="Input 35" xfId="2649"/>
    <cellStyle name="Input 36" xfId="2650"/>
    <cellStyle name="Input 37" xfId="2651"/>
    <cellStyle name="Input 38" xfId="2652"/>
    <cellStyle name="Input 4" xfId="2653"/>
    <cellStyle name="Input 5" xfId="2654"/>
    <cellStyle name="Input 6" xfId="2655"/>
    <cellStyle name="Input 7" xfId="2656"/>
    <cellStyle name="Input 8" xfId="2657"/>
    <cellStyle name="Input 9" xfId="2658"/>
    <cellStyle name="Input(a)" xfId="2659"/>
    <cellStyle name="Input(b)" xfId="2660"/>
    <cellStyle name="Input(Blue_Rate)" xfId="2661"/>
    <cellStyle name="Input(decimal)" xfId="2662"/>
    <cellStyle name="Input(decimal) 2" xfId="2663"/>
    <cellStyle name="Input1" xfId="2664"/>
    <cellStyle name="Input1 10" xfId="2665"/>
    <cellStyle name="Input1 10 2" xfId="2666"/>
    <cellStyle name="Input1 11" xfId="2667"/>
    <cellStyle name="Input1 11 2" xfId="2668"/>
    <cellStyle name="Input1 12" xfId="2669"/>
    <cellStyle name="Input1 12 2" xfId="2670"/>
    <cellStyle name="Input1 13" xfId="2671"/>
    <cellStyle name="Input1 2" xfId="2672"/>
    <cellStyle name="Input1 2 2" xfId="2673"/>
    <cellStyle name="Input1 3" xfId="2674"/>
    <cellStyle name="Input1 3 2" xfId="2675"/>
    <cellStyle name="Input1 4" xfId="2676"/>
    <cellStyle name="Input1 4 2" xfId="2677"/>
    <cellStyle name="Input1 5" xfId="2678"/>
    <cellStyle name="Input1 5 2" xfId="2679"/>
    <cellStyle name="Input1 6" xfId="2680"/>
    <cellStyle name="Input1 6 2" xfId="2681"/>
    <cellStyle name="Input1 7" xfId="2682"/>
    <cellStyle name="Input1 7 2" xfId="2683"/>
    <cellStyle name="Input1 8" xfId="2684"/>
    <cellStyle name="Input1 8 2" xfId="2685"/>
    <cellStyle name="Input1 9" xfId="2686"/>
    <cellStyle name="Input1 9 2" xfId="2687"/>
    <cellStyle name="Inputcell" xfId="2688"/>
    <cellStyle name="Inputcell 2" xfId="2689"/>
    <cellStyle name="Inputcell 2 2" xfId="2690"/>
    <cellStyle name="Inputcell 2 2 2" xfId="2691"/>
    <cellStyle name="Inputcell 2 2 2 2" xfId="2692"/>
    <cellStyle name="Inputcell 2 2 3" xfId="2693"/>
    <cellStyle name="Inputcell 2 2 3 2" xfId="2694"/>
    <cellStyle name="Inputcell 2 3" xfId="2695"/>
    <cellStyle name="Inputcell 2 3 2" xfId="2696"/>
    <cellStyle name="Inputcell 2 4" xfId="2697"/>
    <cellStyle name="Inputcell 2 4 2" xfId="2698"/>
    <cellStyle name="Inputcell 3" xfId="2699"/>
    <cellStyle name="Inputcell 3 2" xfId="2700"/>
    <cellStyle name="Inputcell 3 2 2" xfId="2701"/>
    <cellStyle name="Inputcell 3 2 2 2" xfId="2702"/>
    <cellStyle name="Inputcell 3 2 3" xfId="2703"/>
    <cellStyle name="Inputcell 3 2 3 2" xfId="2704"/>
    <cellStyle name="Inputcell 3 3" xfId="2705"/>
    <cellStyle name="Inputcell 3 3 2" xfId="2706"/>
    <cellStyle name="Inputcell 3 4" xfId="2707"/>
    <cellStyle name="Inputcell 3 4 2" xfId="2708"/>
    <cellStyle name="Inputcell 4" xfId="2709"/>
    <cellStyle name="Inputcell 4 2" xfId="2710"/>
    <cellStyle name="Inputcell 4 2 2" xfId="2711"/>
    <cellStyle name="Inputcell 4 3" xfId="2712"/>
    <cellStyle name="Inputcell 4 3 2" xfId="2713"/>
    <cellStyle name="Inputcell 5" xfId="2714"/>
    <cellStyle name="Inputcell 5 2" xfId="2715"/>
    <cellStyle name="Inputcell 6" xfId="2716"/>
    <cellStyle name="Inputcell 6 2" xfId="2717"/>
    <cellStyle name="Inputs" xfId="2718"/>
    <cellStyle name="InSheet" xfId="2719"/>
    <cellStyle name="InSheet 2" xfId="2720"/>
    <cellStyle name="InSheet 2 2" xfId="2721"/>
    <cellStyle name="InSheet 2 2 2" xfId="2722"/>
    <cellStyle name="InSheet 2 3" xfId="2723"/>
    <cellStyle name="InSheet 3" xfId="2724"/>
    <cellStyle name="InSheet 3 2" xfId="2725"/>
    <cellStyle name="InSheet 3 2 2" xfId="2726"/>
    <cellStyle name="InSheet 3 3" xfId="2727"/>
    <cellStyle name="InSheet 4" xfId="2728"/>
    <cellStyle name="InSheet 4 2" xfId="2729"/>
    <cellStyle name="InSheet 5" xfId="2730"/>
    <cellStyle name="Line_ClosingBal" xfId="2731"/>
    <cellStyle name="LinkCell" xfId="2732"/>
    <cellStyle name="Linked Cell 2" xfId="2733"/>
    <cellStyle name="Linked Cell 3" xfId="2734"/>
    <cellStyle name="Linked Cell 4" xfId="2735"/>
    <cellStyle name="Model Name" xfId="2736"/>
    <cellStyle name="Model Name 2" xfId="2737"/>
    <cellStyle name="Multiple" xfId="2738"/>
    <cellStyle name="Neutral 2" xfId="2739"/>
    <cellStyle name="Neutral 3" xfId="2740"/>
    <cellStyle name="Neutral 4" xfId="2741"/>
    <cellStyle name="Normal" xfId="0" builtinId="0"/>
    <cellStyle name="Normal 10" xfId="2742"/>
    <cellStyle name="Normal 10 2" xfId="2743"/>
    <cellStyle name="Normal 10 3" xfId="2744"/>
    <cellStyle name="Normal 11" xfId="2745"/>
    <cellStyle name="Normal 11 2" xfId="2746"/>
    <cellStyle name="Normal 11 3" xfId="2747"/>
    <cellStyle name="Normal 11 3 2" xfId="2748"/>
    <cellStyle name="Normal 12" xfId="2749"/>
    <cellStyle name="Normal 12 2" xfId="2750"/>
    <cellStyle name="Normal 12 2 2" xfId="2751"/>
    <cellStyle name="Normal 12 2 2 2" xfId="2752"/>
    <cellStyle name="Normal 12 2 2 2 2" xfId="2753"/>
    <cellStyle name="Normal 12 2 2 2 2 2" xfId="2754"/>
    <cellStyle name="Normal 12 2 2 2 3" xfId="2755"/>
    <cellStyle name="Normal 12 2 2 3" xfId="2756"/>
    <cellStyle name="Normal 12 2 2 3 2" xfId="2757"/>
    <cellStyle name="Normal 12 2 2 4" xfId="2758"/>
    <cellStyle name="Normal 12 2 3" xfId="2759"/>
    <cellStyle name="Normal 12 2 3 2" xfId="2760"/>
    <cellStyle name="Normal 12 2 3 2 2" xfId="2761"/>
    <cellStyle name="Normal 12 2 3 3" xfId="2762"/>
    <cellStyle name="Normal 12 2 4" xfId="2763"/>
    <cellStyle name="Normal 12 2 4 2" xfId="2764"/>
    <cellStyle name="Normal 12 2 5" xfId="2765"/>
    <cellStyle name="Normal 12 2 6" xfId="2766"/>
    <cellStyle name="Normal 12 3" xfId="2767"/>
    <cellStyle name="Normal 12 3 2" xfId="2768"/>
    <cellStyle name="Normal 12 3 2 2" xfId="2769"/>
    <cellStyle name="Normal 12 3 2 2 2" xfId="2770"/>
    <cellStyle name="Normal 12 3 2 3" xfId="2771"/>
    <cellStyle name="Normal 12 3 3" xfId="2772"/>
    <cellStyle name="Normal 12 3 3 2" xfId="2773"/>
    <cellStyle name="Normal 12 3 4" xfId="2774"/>
    <cellStyle name="Normal 12 4" xfId="2775"/>
    <cellStyle name="Normal 12 4 2" xfId="2776"/>
    <cellStyle name="Normal 12 4 2 2" xfId="2777"/>
    <cellStyle name="Normal 12 4 3" xfId="2778"/>
    <cellStyle name="Normal 12 5" xfId="2779"/>
    <cellStyle name="Normal 12 5 2" xfId="2780"/>
    <cellStyle name="Normal 12 6" xfId="2781"/>
    <cellStyle name="Normal 13" xfId="2782"/>
    <cellStyle name="Normal 13 2" xfId="2783"/>
    <cellStyle name="Normal 13 3" xfId="2784"/>
    <cellStyle name="Normal 14" xfId="2785"/>
    <cellStyle name="Normal 14 2" xfId="2786"/>
    <cellStyle name="Normal 15" xfId="2787"/>
    <cellStyle name="Normal 15 2" xfId="2788"/>
    <cellStyle name="Normal 15 2 2" xfId="2789"/>
    <cellStyle name="Normal 15 3" xfId="2790"/>
    <cellStyle name="Normal 15 3 2" xfId="2791"/>
    <cellStyle name="Normal 15 3 2 2" xfId="2792"/>
    <cellStyle name="Normal 15 3 3" xfId="2793"/>
    <cellStyle name="Normal 15 3 3 2" xfId="2794"/>
    <cellStyle name="Normal 15 3 4" xfId="2795"/>
    <cellStyle name="Normal 15 4" xfId="2796"/>
    <cellStyle name="Normal 16" xfId="2797"/>
    <cellStyle name="Normal 16 2" xfId="2798"/>
    <cellStyle name="Normal 17" xfId="2799"/>
    <cellStyle name="Normal 17 2" xfId="2800"/>
    <cellStyle name="Normal 18" xfId="2801"/>
    <cellStyle name="Normal 18 2" xfId="2802"/>
    <cellStyle name="Normal 19" xfId="2803"/>
    <cellStyle name="Normal 19 2" xfId="2804"/>
    <cellStyle name="Normal 2" xfId="4"/>
    <cellStyle name="Normal 2 10" xfId="2805"/>
    <cellStyle name="Normal 2 11" xfId="2806"/>
    <cellStyle name="Normal 2 12" xfId="52118"/>
    <cellStyle name="Normal 2 2" xfId="6"/>
    <cellStyle name="Normal 2 2 2" xfId="2807"/>
    <cellStyle name="Normal 2 2 2 11" xfId="2808"/>
    <cellStyle name="Normal 2 2 3" xfId="2809"/>
    <cellStyle name="Normal 2 3" xfId="2810"/>
    <cellStyle name="Normal 2 3 10" xfId="2811"/>
    <cellStyle name="Normal 2 3 10 2" xfId="2812"/>
    <cellStyle name="Normal 2 3 10 2 2" xfId="2813"/>
    <cellStyle name="Normal 2 3 10 2 3" xfId="2814"/>
    <cellStyle name="Normal 2 3 10 2 4" xfId="2815"/>
    <cellStyle name="Normal 2 3 10 3" xfId="2816"/>
    <cellStyle name="Normal 2 3 10 3 2" xfId="2817"/>
    <cellStyle name="Normal 2 3 10 3 3" xfId="2818"/>
    <cellStyle name="Normal 2 3 10 3 4" xfId="2819"/>
    <cellStyle name="Normal 2 3 10 4" xfId="2820"/>
    <cellStyle name="Normal 2 3 10 5" xfId="2821"/>
    <cellStyle name="Normal 2 3 10 6" xfId="2822"/>
    <cellStyle name="Normal 2 3 11" xfId="2823"/>
    <cellStyle name="Normal 2 3 11 2" xfId="2824"/>
    <cellStyle name="Normal 2 3 11 2 2" xfId="2825"/>
    <cellStyle name="Normal 2 3 11 2 3" xfId="2826"/>
    <cellStyle name="Normal 2 3 11 2 4" xfId="2827"/>
    <cellStyle name="Normal 2 3 11 3" xfId="2828"/>
    <cellStyle name="Normal 2 3 11 3 2" xfId="2829"/>
    <cellStyle name="Normal 2 3 11 3 3" xfId="2830"/>
    <cellStyle name="Normal 2 3 11 3 4" xfId="2831"/>
    <cellStyle name="Normal 2 3 11 4" xfId="2832"/>
    <cellStyle name="Normal 2 3 11 5" xfId="2833"/>
    <cellStyle name="Normal 2 3 11 6" xfId="2834"/>
    <cellStyle name="Normal 2 3 12" xfId="2835"/>
    <cellStyle name="Normal 2 3 12 2" xfId="2836"/>
    <cellStyle name="Normal 2 3 12 3" xfId="2837"/>
    <cellStyle name="Normal 2 3 12 4" xfId="2838"/>
    <cellStyle name="Normal 2 3 13" xfId="2839"/>
    <cellStyle name="Normal 2 3 13 2" xfId="2840"/>
    <cellStyle name="Normal 2 3 13 3" xfId="2841"/>
    <cellStyle name="Normal 2 3 13 4" xfId="2842"/>
    <cellStyle name="Normal 2 3 14" xfId="2843"/>
    <cellStyle name="Normal 2 3 14 2" xfId="2844"/>
    <cellStyle name="Normal 2 3 14 3" xfId="2845"/>
    <cellStyle name="Normal 2 3 14 4" xfId="2846"/>
    <cellStyle name="Normal 2 3 14 5" xfId="2847"/>
    <cellStyle name="Normal 2 3 15" xfId="2848"/>
    <cellStyle name="Normal 2 3 16" xfId="2849"/>
    <cellStyle name="Normal 2 3 17" xfId="2850"/>
    <cellStyle name="Normal 2 3 18" xfId="2851"/>
    <cellStyle name="Normal 2 3 19" xfId="2852"/>
    <cellStyle name="Normal 2 3 2" xfId="2853"/>
    <cellStyle name="Normal 2 3 2 10" xfId="2854"/>
    <cellStyle name="Normal 2 3 2 10 2" xfId="2855"/>
    <cellStyle name="Normal 2 3 2 10 3" xfId="2856"/>
    <cellStyle name="Normal 2 3 2 10 4" xfId="2857"/>
    <cellStyle name="Normal 2 3 2 11" xfId="2858"/>
    <cellStyle name="Normal 2 3 2 11 2" xfId="2859"/>
    <cellStyle name="Normal 2 3 2 11 3" xfId="2860"/>
    <cellStyle name="Normal 2 3 2 11 4" xfId="2861"/>
    <cellStyle name="Normal 2 3 2 12" xfId="2862"/>
    <cellStyle name="Normal 2 3 2 12 2" xfId="2863"/>
    <cellStyle name="Normal 2 3 2 12 3" xfId="2864"/>
    <cellStyle name="Normal 2 3 2 12 4" xfId="2865"/>
    <cellStyle name="Normal 2 3 2 12 5" xfId="2866"/>
    <cellStyle name="Normal 2 3 2 13" xfId="2867"/>
    <cellStyle name="Normal 2 3 2 14" xfId="2868"/>
    <cellStyle name="Normal 2 3 2 15" xfId="2869"/>
    <cellStyle name="Normal 2 3 2 16" xfId="2870"/>
    <cellStyle name="Normal 2 3 2 17" xfId="2871"/>
    <cellStyle name="Normal 2 3 2 2" xfId="2872"/>
    <cellStyle name="Normal 2 3 2 2 10" xfId="2873"/>
    <cellStyle name="Normal 2 3 2 2 10 2" xfId="2874"/>
    <cellStyle name="Normal 2 3 2 2 10 3" xfId="2875"/>
    <cellStyle name="Normal 2 3 2 2 10 4" xfId="2876"/>
    <cellStyle name="Normal 2 3 2 2 11" xfId="2877"/>
    <cellStyle name="Normal 2 3 2 2 12" xfId="2878"/>
    <cellStyle name="Normal 2 3 2 2 13" xfId="2879"/>
    <cellStyle name="Normal 2 3 2 2 2" xfId="2880"/>
    <cellStyle name="Normal 2 3 2 2 2 10" xfId="2881"/>
    <cellStyle name="Normal 2 3 2 2 2 11" xfId="2882"/>
    <cellStyle name="Normal 2 3 2 2 2 12" xfId="2883"/>
    <cellStyle name="Normal 2 3 2 2 2 2" xfId="2884"/>
    <cellStyle name="Normal 2 3 2 2 2 2 10" xfId="2885"/>
    <cellStyle name="Normal 2 3 2 2 2 2 2" xfId="2886"/>
    <cellStyle name="Normal 2 3 2 2 2 2 2 2" xfId="2887"/>
    <cellStyle name="Normal 2 3 2 2 2 2 2 2 2" xfId="2888"/>
    <cellStyle name="Normal 2 3 2 2 2 2 2 2 2 2" xfId="2889"/>
    <cellStyle name="Normal 2 3 2 2 2 2 2 2 2 3" xfId="2890"/>
    <cellStyle name="Normal 2 3 2 2 2 2 2 2 2 4" xfId="2891"/>
    <cellStyle name="Normal 2 3 2 2 2 2 2 2 3" xfId="2892"/>
    <cellStyle name="Normal 2 3 2 2 2 2 2 2 3 2" xfId="2893"/>
    <cellStyle name="Normal 2 3 2 2 2 2 2 2 3 3" xfId="2894"/>
    <cellStyle name="Normal 2 3 2 2 2 2 2 2 3 4" xfId="2895"/>
    <cellStyle name="Normal 2 3 2 2 2 2 2 2 4" xfId="2896"/>
    <cellStyle name="Normal 2 3 2 2 2 2 2 2 5" xfId="2897"/>
    <cellStyle name="Normal 2 3 2 2 2 2 2 2 6" xfId="2898"/>
    <cellStyle name="Normal 2 3 2 2 2 2 2 3" xfId="2899"/>
    <cellStyle name="Normal 2 3 2 2 2 2 2 3 2" xfId="2900"/>
    <cellStyle name="Normal 2 3 2 2 2 2 2 3 2 2" xfId="2901"/>
    <cellStyle name="Normal 2 3 2 2 2 2 2 3 2 3" xfId="2902"/>
    <cellStyle name="Normal 2 3 2 2 2 2 2 3 2 4" xfId="2903"/>
    <cellStyle name="Normal 2 3 2 2 2 2 2 3 3" xfId="2904"/>
    <cellStyle name="Normal 2 3 2 2 2 2 2 3 3 2" xfId="2905"/>
    <cellStyle name="Normal 2 3 2 2 2 2 2 3 3 3" xfId="2906"/>
    <cellStyle name="Normal 2 3 2 2 2 2 2 3 3 4" xfId="2907"/>
    <cellStyle name="Normal 2 3 2 2 2 2 2 3 4" xfId="2908"/>
    <cellStyle name="Normal 2 3 2 2 2 2 2 3 5" xfId="2909"/>
    <cellStyle name="Normal 2 3 2 2 2 2 2 3 6" xfId="2910"/>
    <cellStyle name="Normal 2 3 2 2 2 2 2 4" xfId="2911"/>
    <cellStyle name="Normal 2 3 2 2 2 2 2 4 2" xfId="2912"/>
    <cellStyle name="Normal 2 3 2 2 2 2 2 4 3" xfId="2913"/>
    <cellStyle name="Normal 2 3 2 2 2 2 2 4 4" xfId="2914"/>
    <cellStyle name="Normal 2 3 2 2 2 2 2 5" xfId="2915"/>
    <cellStyle name="Normal 2 3 2 2 2 2 2 5 2" xfId="2916"/>
    <cellStyle name="Normal 2 3 2 2 2 2 2 5 3" xfId="2917"/>
    <cellStyle name="Normal 2 3 2 2 2 2 2 5 4" xfId="2918"/>
    <cellStyle name="Normal 2 3 2 2 2 2 2 6" xfId="2919"/>
    <cellStyle name="Normal 2 3 2 2 2 2 2 7" xfId="2920"/>
    <cellStyle name="Normal 2 3 2 2 2 2 2 8" xfId="2921"/>
    <cellStyle name="Normal 2 3 2 2 2 2 3" xfId="2922"/>
    <cellStyle name="Normal 2 3 2 2 2 2 3 2" xfId="2923"/>
    <cellStyle name="Normal 2 3 2 2 2 2 3 2 2" xfId="2924"/>
    <cellStyle name="Normal 2 3 2 2 2 2 3 2 2 2" xfId="2925"/>
    <cellStyle name="Normal 2 3 2 2 2 2 3 2 2 3" xfId="2926"/>
    <cellStyle name="Normal 2 3 2 2 2 2 3 2 2 4" xfId="2927"/>
    <cellStyle name="Normal 2 3 2 2 2 2 3 2 3" xfId="2928"/>
    <cellStyle name="Normal 2 3 2 2 2 2 3 2 3 2" xfId="2929"/>
    <cellStyle name="Normal 2 3 2 2 2 2 3 2 3 3" xfId="2930"/>
    <cellStyle name="Normal 2 3 2 2 2 2 3 2 3 4" xfId="2931"/>
    <cellStyle name="Normal 2 3 2 2 2 2 3 2 4" xfId="2932"/>
    <cellStyle name="Normal 2 3 2 2 2 2 3 2 5" xfId="2933"/>
    <cellStyle name="Normal 2 3 2 2 2 2 3 2 6" xfId="2934"/>
    <cellStyle name="Normal 2 3 2 2 2 2 3 3" xfId="2935"/>
    <cellStyle name="Normal 2 3 2 2 2 2 3 3 2" xfId="2936"/>
    <cellStyle name="Normal 2 3 2 2 2 2 3 3 2 2" xfId="2937"/>
    <cellStyle name="Normal 2 3 2 2 2 2 3 3 2 3" xfId="2938"/>
    <cellStyle name="Normal 2 3 2 2 2 2 3 3 2 4" xfId="2939"/>
    <cellStyle name="Normal 2 3 2 2 2 2 3 3 3" xfId="2940"/>
    <cellStyle name="Normal 2 3 2 2 2 2 3 3 3 2" xfId="2941"/>
    <cellStyle name="Normal 2 3 2 2 2 2 3 3 3 3" xfId="2942"/>
    <cellStyle name="Normal 2 3 2 2 2 2 3 3 3 4" xfId="2943"/>
    <cellStyle name="Normal 2 3 2 2 2 2 3 3 4" xfId="2944"/>
    <cellStyle name="Normal 2 3 2 2 2 2 3 3 5" xfId="2945"/>
    <cellStyle name="Normal 2 3 2 2 2 2 3 3 6" xfId="2946"/>
    <cellStyle name="Normal 2 3 2 2 2 2 3 4" xfId="2947"/>
    <cellStyle name="Normal 2 3 2 2 2 2 3 4 2" xfId="2948"/>
    <cellStyle name="Normal 2 3 2 2 2 2 3 4 3" xfId="2949"/>
    <cellStyle name="Normal 2 3 2 2 2 2 3 4 4" xfId="2950"/>
    <cellStyle name="Normal 2 3 2 2 2 2 3 5" xfId="2951"/>
    <cellStyle name="Normal 2 3 2 2 2 2 3 5 2" xfId="2952"/>
    <cellStyle name="Normal 2 3 2 2 2 2 3 5 3" xfId="2953"/>
    <cellStyle name="Normal 2 3 2 2 2 2 3 5 4" xfId="2954"/>
    <cellStyle name="Normal 2 3 2 2 2 2 3 6" xfId="2955"/>
    <cellStyle name="Normal 2 3 2 2 2 2 3 7" xfId="2956"/>
    <cellStyle name="Normal 2 3 2 2 2 2 3 8" xfId="2957"/>
    <cellStyle name="Normal 2 3 2 2 2 2 4" xfId="2958"/>
    <cellStyle name="Normal 2 3 2 2 2 2 4 2" xfId="2959"/>
    <cellStyle name="Normal 2 3 2 2 2 2 4 2 2" xfId="2960"/>
    <cellStyle name="Normal 2 3 2 2 2 2 4 2 3" xfId="2961"/>
    <cellStyle name="Normal 2 3 2 2 2 2 4 2 4" xfId="2962"/>
    <cellStyle name="Normal 2 3 2 2 2 2 4 3" xfId="2963"/>
    <cellStyle name="Normal 2 3 2 2 2 2 4 3 2" xfId="2964"/>
    <cellStyle name="Normal 2 3 2 2 2 2 4 3 3" xfId="2965"/>
    <cellStyle name="Normal 2 3 2 2 2 2 4 3 4" xfId="2966"/>
    <cellStyle name="Normal 2 3 2 2 2 2 4 4" xfId="2967"/>
    <cellStyle name="Normal 2 3 2 2 2 2 4 5" xfId="2968"/>
    <cellStyle name="Normal 2 3 2 2 2 2 4 6" xfId="2969"/>
    <cellStyle name="Normal 2 3 2 2 2 2 5" xfId="2970"/>
    <cellStyle name="Normal 2 3 2 2 2 2 5 2" xfId="2971"/>
    <cellStyle name="Normal 2 3 2 2 2 2 5 2 2" xfId="2972"/>
    <cellStyle name="Normal 2 3 2 2 2 2 5 2 3" xfId="2973"/>
    <cellStyle name="Normal 2 3 2 2 2 2 5 2 4" xfId="2974"/>
    <cellStyle name="Normal 2 3 2 2 2 2 5 3" xfId="2975"/>
    <cellStyle name="Normal 2 3 2 2 2 2 5 3 2" xfId="2976"/>
    <cellStyle name="Normal 2 3 2 2 2 2 5 3 3" xfId="2977"/>
    <cellStyle name="Normal 2 3 2 2 2 2 5 3 4" xfId="2978"/>
    <cellStyle name="Normal 2 3 2 2 2 2 5 4" xfId="2979"/>
    <cellStyle name="Normal 2 3 2 2 2 2 5 5" xfId="2980"/>
    <cellStyle name="Normal 2 3 2 2 2 2 5 6" xfId="2981"/>
    <cellStyle name="Normal 2 3 2 2 2 2 6" xfId="2982"/>
    <cellStyle name="Normal 2 3 2 2 2 2 6 2" xfId="2983"/>
    <cellStyle name="Normal 2 3 2 2 2 2 6 3" xfId="2984"/>
    <cellStyle name="Normal 2 3 2 2 2 2 6 4" xfId="2985"/>
    <cellStyle name="Normal 2 3 2 2 2 2 7" xfId="2986"/>
    <cellStyle name="Normal 2 3 2 2 2 2 7 2" xfId="2987"/>
    <cellStyle name="Normal 2 3 2 2 2 2 7 3" xfId="2988"/>
    <cellStyle name="Normal 2 3 2 2 2 2 7 4" xfId="2989"/>
    <cellStyle name="Normal 2 3 2 2 2 2 8" xfId="2990"/>
    <cellStyle name="Normal 2 3 2 2 2 2 9" xfId="2991"/>
    <cellStyle name="Normal 2 3 2 2 2 3" xfId="2992"/>
    <cellStyle name="Normal 2 3 2 2 2 3 2" xfId="2993"/>
    <cellStyle name="Normal 2 3 2 2 2 3 2 2" xfId="2994"/>
    <cellStyle name="Normal 2 3 2 2 2 3 2 2 2" xfId="2995"/>
    <cellStyle name="Normal 2 3 2 2 2 3 2 2 3" xfId="2996"/>
    <cellStyle name="Normal 2 3 2 2 2 3 2 2 4" xfId="2997"/>
    <cellStyle name="Normal 2 3 2 2 2 3 2 3" xfId="2998"/>
    <cellStyle name="Normal 2 3 2 2 2 3 2 3 2" xfId="2999"/>
    <cellStyle name="Normal 2 3 2 2 2 3 2 3 3" xfId="3000"/>
    <cellStyle name="Normal 2 3 2 2 2 3 2 3 4" xfId="3001"/>
    <cellStyle name="Normal 2 3 2 2 2 3 2 4" xfId="3002"/>
    <cellStyle name="Normal 2 3 2 2 2 3 2 5" xfId="3003"/>
    <cellStyle name="Normal 2 3 2 2 2 3 2 6" xfId="3004"/>
    <cellStyle name="Normal 2 3 2 2 2 3 3" xfId="3005"/>
    <cellStyle name="Normal 2 3 2 2 2 3 3 2" xfId="3006"/>
    <cellStyle name="Normal 2 3 2 2 2 3 3 2 2" xfId="3007"/>
    <cellStyle name="Normal 2 3 2 2 2 3 3 2 3" xfId="3008"/>
    <cellStyle name="Normal 2 3 2 2 2 3 3 2 4" xfId="3009"/>
    <cellStyle name="Normal 2 3 2 2 2 3 3 3" xfId="3010"/>
    <cellStyle name="Normal 2 3 2 2 2 3 3 3 2" xfId="3011"/>
    <cellStyle name="Normal 2 3 2 2 2 3 3 3 3" xfId="3012"/>
    <cellStyle name="Normal 2 3 2 2 2 3 3 3 4" xfId="3013"/>
    <cellStyle name="Normal 2 3 2 2 2 3 3 4" xfId="3014"/>
    <cellStyle name="Normal 2 3 2 2 2 3 3 5" xfId="3015"/>
    <cellStyle name="Normal 2 3 2 2 2 3 3 6" xfId="3016"/>
    <cellStyle name="Normal 2 3 2 2 2 3 4" xfId="3017"/>
    <cellStyle name="Normal 2 3 2 2 2 3 4 2" xfId="3018"/>
    <cellStyle name="Normal 2 3 2 2 2 3 4 3" xfId="3019"/>
    <cellStyle name="Normal 2 3 2 2 2 3 4 4" xfId="3020"/>
    <cellStyle name="Normal 2 3 2 2 2 3 5" xfId="3021"/>
    <cellStyle name="Normal 2 3 2 2 2 3 5 2" xfId="3022"/>
    <cellStyle name="Normal 2 3 2 2 2 3 5 3" xfId="3023"/>
    <cellStyle name="Normal 2 3 2 2 2 3 5 4" xfId="3024"/>
    <cellStyle name="Normal 2 3 2 2 2 3 6" xfId="3025"/>
    <cellStyle name="Normal 2 3 2 2 2 3 7" xfId="3026"/>
    <cellStyle name="Normal 2 3 2 2 2 3 8" xfId="3027"/>
    <cellStyle name="Normal 2 3 2 2 2 4" xfId="3028"/>
    <cellStyle name="Normal 2 3 2 2 2 4 2" xfId="3029"/>
    <cellStyle name="Normal 2 3 2 2 2 4 2 2" xfId="3030"/>
    <cellStyle name="Normal 2 3 2 2 2 4 2 2 2" xfId="3031"/>
    <cellStyle name="Normal 2 3 2 2 2 4 2 2 3" xfId="3032"/>
    <cellStyle name="Normal 2 3 2 2 2 4 2 2 4" xfId="3033"/>
    <cellStyle name="Normal 2 3 2 2 2 4 2 3" xfId="3034"/>
    <cellStyle name="Normal 2 3 2 2 2 4 2 3 2" xfId="3035"/>
    <cellStyle name="Normal 2 3 2 2 2 4 2 3 3" xfId="3036"/>
    <cellStyle name="Normal 2 3 2 2 2 4 2 3 4" xfId="3037"/>
    <cellStyle name="Normal 2 3 2 2 2 4 2 4" xfId="3038"/>
    <cellStyle name="Normal 2 3 2 2 2 4 2 5" xfId="3039"/>
    <cellStyle name="Normal 2 3 2 2 2 4 2 6" xfId="3040"/>
    <cellStyle name="Normal 2 3 2 2 2 4 3" xfId="3041"/>
    <cellStyle name="Normal 2 3 2 2 2 4 3 2" xfId="3042"/>
    <cellStyle name="Normal 2 3 2 2 2 4 3 2 2" xfId="3043"/>
    <cellStyle name="Normal 2 3 2 2 2 4 3 2 3" xfId="3044"/>
    <cellStyle name="Normal 2 3 2 2 2 4 3 2 4" xfId="3045"/>
    <cellStyle name="Normal 2 3 2 2 2 4 3 3" xfId="3046"/>
    <cellStyle name="Normal 2 3 2 2 2 4 3 3 2" xfId="3047"/>
    <cellStyle name="Normal 2 3 2 2 2 4 3 3 3" xfId="3048"/>
    <cellStyle name="Normal 2 3 2 2 2 4 3 3 4" xfId="3049"/>
    <cellStyle name="Normal 2 3 2 2 2 4 3 4" xfId="3050"/>
    <cellStyle name="Normal 2 3 2 2 2 4 3 5" xfId="3051"/>
    <cellStyle name="Normal 2 3 2 2 2 4 3 6" xfId="3052"/>
    <cellStyle name="Normal 2 3 2 2 2 4 4" xfId="3053"/>
    <cellStyle name="Normal 2 3 2 2 2 4 4 2" xfId="3054"/>
    <cellStyle name="Normal 2 3 2 2 2 4 4 3" xfId="3055"/>
    <cellStyle name="Normal 2 3 2 2 2 4 4 4" xfId="3056"/>
    <cellStyle name="Normal 2 3 2 2 2 4 5" xfId="3057"/>
    <cellStyle name="Normal 2 3 2 2 2 4 5 2" xfId="3058"/>
    <cellStyle name="Normal 2 3 2 2 2 4 5 3" xfId="3059"/>
    <cellStyle name="Normal 2 3 2 2 2 4 5 4" xfId="3060"/>
    <cellStyle name="Normal 2 3 2 2 2 4 6" xfId="3061"/>
    <cellStyle name="Normal 2 3 2 2 2 4 7" xfId="3062"/>
    <cellStyle name="Normal 2 3 2 2 2 4 8" xfId="3063"/>
    <cellStyle name="Normal 2 3 2 2 2 5" xfId="3064"/>
    <cellStyle name="Normal 2 3 2 2 2 5 2" xfId="3065"/>
    <cellStyle name="Normal 2 3 2 2 2 5 2 2" xfId="3066"/>
    <cellStyle name="Normal 2 3 2 2 2 5 2 2 2" xfId="3067"/>
    <cellStyle name="Normal 2 3 2 2 2 5 2 2 3" xfId="3068"/>
    <cellStyle name="Normal 2 3 2 2 2 5 2 2 4" xfId="3069"/>
    <cellStyle name="Normal 2 3 2 2 2 5 2 3" xfId="3070"/>
    <cellStyle name="Normal 2 3 2 2 2 5 2 3 2" xfId="3071"/>
    <cellStyle name="Normal 2 3 2 2 2 5 2 3 3" xfId="3072"/>
    <cellStyle name="Normal 2 3 2 2 2 5 2 3 4" xfId="3073"/>
    <cellStyle name="Normal 2 3 2 2 2 5 2 4" xfId="3074"/>
    <cellStyle name="Normal 2 3 2 2 2 5 2 5" xfId="3075"/>
    <cellStyle name="Normal 2 3 2 2 2 5 2 6" xfId="3076"/>
    <cellStyle name="Normal 2 3 2 2 2 5 3" xfId="3077"/>
    <cellStyle name="Normal 2 3 2 2 2 5 3 2" xfId="3078"/>
    <cellStyle name="Normal 2 3 2 2 2 5 3 2 2" xfId="3079"/>
    <cellStyle name="Normal 2 3 2 2 2 5 3 2 3" xfId="3080"/>
    <cellStyle name="Normal 2 3 2 2 2 5 3 2 4" xfId="3081"/>
    <cellStyle name="Normal 2 3 2 2 2 5 3 3" xfId="3082"/>
    <cellStyle name="Normal 2 3 2 2 2 5 3 3 2" xfId="3083"/>
    <cellStyle name="Normal 2 3 2 2 2 5 3 3 3" xfId="3084"/>
    <cellStyle name="Normal 2 3 2 2 2 5 3 3 4" xfId="3085"/>
    <cellStyle name="Normal 2 3 2 2 2 5 3 4" xfId="3086"/>
    <cellStyle name="Normal 2 3 2 2 2 5 3 5" xfId="3087"/>
    <cellStyle name="Normal 2 3 2 2 2 5 3 6" xfId="3088"/>
    <cellStyle name="Normal 2 3 2 2 2 5 4" xfId="3089"/>
    <cellStyle name="Normal 2 3 2 2 2 5 4 2" xfId="3090"/>
    <cellStyle name="Normal 2 3 2 2 2 5 4 3" xfId="3091"/>
    <cellStyle name="Normal 2 3 2 2 2 5 4 4" xfId="3092"/>
    <cellStyle name="Normal 2 3 2 2 2 5 5" xfId="3093"/>
    <cellStyle name="Normal 2 3 2 2 2 5 5 2" xfId="3094"/>
    <cellStyle name="Normal 2 3 2 2 2 5 5 3" xfId="3095"/>
    <cellStyle name="Normal 2 3 2 2 2 5 5 4" xfId="3096"/>
    <cellStyle name="Normal 2 3 2 2 2 5 6" xfId="3097"/>
    <cellStyle name="Normal 2 3 2 2 2 5 7" xfId="3098"/>
    <cellStyle name="Normal 2 3 2 2 2 5 8" xfId="3099"/>
    <cellStyle name="Normal 2 3 2 2 2 6" xfId="3100"/>
    <cellStyle name="Normal 2 3 2 2 2 6 2" xfId="3101"/>
    <cellStyle name="Normal 2 3 2 2 2 6 2 2" xfId="3102"/>
    <cellStyle name="Normal 2 3 2 2 2 6 2 3" xfId="3103"/>
    <cellStyle name="Normal 2 3 2 2 2 6 2 4" xfId="3104"/>
    <cellStyle name="Normal 2 3 2 2 2 6 3" xfId="3105"/>
    <cellStyle name="Normal 2 3 2 2 2 6 3 2" xfId="3106"/>
    <cellStyle name="Normal 2 3 2 2 2 6 3 3" xfId="3107"/>
    <cellStyle name="Normal 2 3 2 2 2 6 3 4" xfId="3108"/>
    <cellStyle name="Normal 2 3 2 2 2 6 4" xfId="3109"/>
    <cellStyle name="Normal 2 3 2 2 2 6 5" xfId="3110"/>
    <cellStyle name="Normal 2 3 2 2 2 6 6" xfId="3111"/>
    <cellStyle name="Normal 2 3 2 2 2 7" xfId="3112"/>
    <cellStyle name="Normal 2 3 2 2 2 7 2" xfId="3113"/>
    <cellStyle name="Normal 2 3 2 2 2 7 2 2" xfId="3114"/>
    <cellStyle name="Normal 2 3 2 2 2 7 2 3" xfId="3115"/>
    <cellStyle name="Normal 2 3 2 2 2 7 2 4" xfId="3116"/>
    <cellStyle name="Normal 2 3 2 2 2 7 3" xfId="3117"/>
    <cellStyle name="Normal 2 3 2 2 2 7 3 2" xfId="3118"/>
    <cellStyle name="Normal 2 3 2 2 2 7 3 3" xfId="3119"/>
    <cellStyle name="Normal 2 3 2 2 2 7 3 4" xfId="3120"/>
    <cellStyle name="Normal 2 3 2 2 2 7 4" xfId="3121"/>
    <cellStyle name="Normal 2 3 2 2 2 7 5" xfId="3122"/>
    <cellStyle name="Normal 2 3 2 2 2 7 6" xfId="3123"/>
    <cellStyle name="Normal 2 3 2 2 2 8" xfId="3124"/>
    <cellStyle name="Normal 2 3 2 2 2 8 2" xfId="3125"/>
    <cellStyle name="Normal 2 3 2 2 2 8 3" xfId="3126"/>
    <cellStyle name="Normal 2 3 2 2 2 8 4" xfId="3127"/>
    <cellStyle name="Normal 2 3 2 2 2 9" xfId="3128"/>
    <cellStyle name="Normal 2 3 2 2 2 9 2" xfId="3129"/>
    <cellStyle name="Normal 2 3 2 2 2 9 3" xfId="3130"/>
    <cellStyle name="Normal 2 3 2 2 2 9 4" xfId="3131"/>
    <cellStyle name="Normal 2 3 2 2 3" xfId="3132"/>
    <cellStyle name="Normal 2 3 2 2 3 10" xfId="3133"/>
    <cellStyle name="Normal 2 3 2 2 3 2" xfId="3134"/>
    <cellStyle name="Normal 2 3 2 2 3 2 2" xfId="3135"/>
    <cellStyle name="Normal 2 3 2 2 3 2 2 2" xfId="3136"/>
    <cellStyle name="Normal 2 3 2 2 3 2 2 2 2" xfId="3137"/>
    <cellStyle name="Normal 2 3 2 2 3 2 2 2 3" xfId="3138"/>
    <cellStyle name="Normal 2 3 2 2 3 2 2 2 4" xfId="3139"/>
    <cellStyle name="Normal 2 3 2 2 3 2 2 3" xfId="3140"/>
    <cellStyle name="Normal 2 3 2 2 3 2 2 3 2" xfId="3141"/>
    <cellStyle name="Normal 2 3 2 2 3 2 2 3 3" xfId="3142"/>
    <cellStyle name="Normal 2 3 2 2 3 2 2 3 4" xfId="3143"/>
    <cellStyle name="Normal 2 3 2 2 3 2 2 4" xfId="3144"/>
    <cellStyle name="Normal 2 3 2 2 3 2 2 5" xfId="3145"/>
    <cellStyle name="Normal 2 3 2 2 3 2 2 6" xfId="3146"/>
    <cellStyle name="Normal 2 3 2 2 3 2 3" xfId="3147"/>
    <cellStyle name="Normal 2 3 2 2 3 2 3 2" xfId="3148"/>
    <cellStyle name="Normal 2 3 2 2 3 2 3 2 2" xfId="3149"/>
    <cellStyle name="Normal 2 3 2 2 3 2 3 2 3" xfId="3150"/>
    <cellStyle name="Normal 2 3 2 2 3 2 3 2 4" xfId="3151"/>
    <cellStyle name="Normal 2 3 2 2 3 2 3 3" xfId="3152"/>
    <cellStyle name="Normal 2 3 2 2 3 2 3 3 2" xfId="3153"/>
    <cellStyle name="Normal 2 3 2 2 3 2 3 3 3" xfId="3154"/>
    <cellStyle name="Normal 2 3 2 2 3 2 3 3 4" xfId="3155"/>
    <cellStyle name="Normal 2 3 2 2 3 2 3 4" xfId="3156"/>
    <cellStyle name="Normal 2 3 2 2 3 2 3 5" xfId="3157"/>
    <cellStyle name="Normal 2 3 2 2 3 2 3 6" xfId="3158"/>
    <cellStyle name="Normal 2 3 2 2 3 2 4" xfId="3159"/>
    <cellStyle name="Normal 2 3 2 2 3 2 4 2" xfId="3160"/>
    <cellStyle name="Normal 2 3 2 2 3 2 4 3" xfId="3161"/>
    <cellStyle name="Normal 2 3 2 2 3 2 4 4" xfId="3162"/>
    <cellStyle name="Normal 2 3 2 2 3 2 5" xfId="3163"/>
    <cellStyle name="Normal 2 3 2 2 3 2 5 2" xfId="3164"/>
    <cellStyle name="Normal 2 3 2 2 3 2 5 3" xfId="3165"/>
    <cellStyle name="Normal 2 3 2 2 3 2 5 4" xfId="3166"/>
    <cellStyle name="Normal 2 3 2 2 3 2 6" xfId="3167"/>
    <cellStyle name="Normal 2 3 2 2 3 2 7" xfId="3168"/>
    <cellStyle name="Normal 2 3 2 2 3 2 8" xfId="3169"/>
    <cellStyle name="Normal 2 3 2 2 3 3" xfId="3170"/>
    <cellStyle name="Normal 2 3 2 2 3 3 2" xfId="3171"/>
    <cellStyle name="Normal 2 3 2 2 3 3 2 2" xfId="3172"/>
    <cellStyle name="Normal 2 3 2 2 3 3 2 2 2" xfId="3173"/>
    <cellStyle name="Normal 2 3 2 2 3 3 2 2 3" xfId="3174"/>
    <cellStyle name="Normal 2 3 2 2 3 3 2 2 4" xfId="3175"/>
    <cellStyle name="Normal 2 3 2 2 3 3 2 3" xfId="3176"/>
    <cellStyle name="Normal 2 3 2 2 3 3 2 3 2" xfId="3177"/>
    <cellStyle name="Normal 2 3 2 2 3 3 2 3 3" xfId="3178"/>
    <cellStyle name="Normal 2 3 2 2 3 3 2 3 4" xfId="3179"/>
    <cellStyle name="Normal 2 3 2 2 3 3 2 4" xfId="3180"/>
    <cellStyle name="Normal 2 3 2 2 3 3 2 5" xfId="3181"/>
    <cellStyle name="Normal 2 3 2 2 3 3 2 6" xfId="3182"/>
    <cellStyle name="Normal 2 3 2 2 3 3 3" xfId="3183"/>
    <cellStyle name="Normal 2 3 2 2 3 3 3 2" xfId="3184"/>
    <cellStyle name="Normal 2 3 2 2 3 3 3 2 2" xfId="3185"/>
    <cellStyle name="Normal 2 3 2 2 3 3 3 2 3" xfId="3186"/>
    <cellStyle name="Normal 2 3 2 2 3 3 3 2 4" xfId="3187"/>
    <cellStyle name="Normal 2 3 2 2 3 3 3 3" xfId="3188"/>
    <cellStyle name="Normal 2 3 2 2 3 3 3 3 2" xfId="3189"/>
    <cellStyle name="Normal 2 3 2 2 3 3 3 3 3" xfId="3190"/>
    <cellStyle name="Normal 2 3 2 2 3 3 3 3 4" xfId="3191"/>
    <cellStyle name="Normal 2 3 2 2 3 3 3 4" xfId="3192"/>
    <cellStyle name="Normal 2 3 2 2 3 3 3 5" xfId="3193"/>
    <cellStyle name="Normal 2 3 2 2 3 3 3 6" xfId="3194"/>
    <cellStyle name="Normal 2 3 2 2 3 3 4" xfId="3195"/>
    <cellStyle name="Normal 2 3 2 2 3 3 4 2" xfId="3196"/>
    <cellStyle name="Normal 2 3 2 2 3 3 4 3" xfId="3197"/>
    <cellStyle name="Normal 2 3 2 2 3 3 4 4" xfId="3198"/>
    <cellStyle name="Normal 2 3 2 2 3 3 5" xfId="3199"/>
    <cellStyle name="Normal 2 3 2 2 3 3 5 2" xfId="3200"/>
    <cellStyle name="Normal 2 3 2 2 3 3 5 3" xfId="3201"/>
    <cellStyle name="Normal 2 3 2 2 3 3 5 4" xfId="3202"/>
    <cellStyle name="Normal 2 3 2 2 3 3 6" xfId="3203"/>
    <cellStyle name="Normal 2 3 2 2 3 3 7" xfId="3204"/>
    <cellStyle name="Normal 2 3 2 2 3 3 8" xfId="3205"/>
    <cellStyle name="Normal 2 3 2 2 3 4" xfId="3206"/>
    <cellStyle name="Normal 2 3 2 2 3 4 2" xfId="3207"/>
    <cellStyle name="Normal 2 3 2 2 3 4 2 2" xfId="3208"/>
    <cellStyle name="Normal 2 3 2 2 3 4 2 3" xfId="3209"/>
    <cellStyle name="Normal 2 3 2 2 3 4 2 4" xfId="3210"/>
    <cellStyle name="Normal 2 3 2 2 3 4 3" xfId="3211"/>
    <cellStyle name="Normal 2 3 2 2 3 4 3 2" xfId="3212"/>
    <cellStyle name="Normal 2 3 2 2 3 4 3 3" xfId="3213"/>
    <cellStyle name="Normal 2 3 2 2 3 4 3 4" xfId="3214"/>
    <cellStyle name="Normal 2 3 2 2 3 4 4" xfId="3215"/>
    <cellStyle name="Normal 2 3 2 2 3 4 5" xfId="3216"/>
    <cellStyle name="Normal 2 3 2 2 3 4 6" xfId="3217"/>
    <cellStyle name="Normal 2 3 2 2 3 5" xfId="3218"/>
    <cellStyle name="Normal 2 3 2 2 3 5 2" xfId="3219"/>
    <cellStyle name="Normal 2 3 2 2 3 5 2 2" xfId="3220"/>
    <cellStyle name="Normal 2 3 2 2 3 5 2 3" xfId="3221"/>
    <cellStyle name="Normal 2 3 2 2 3 5 2 4" xfId="3222"/>
    <cellStyle name="Normal 2 3 2 2 3 5 3" xfId="3223"/>
    <cellStyle name="Normal 2 3 2 2 3 5 3 2" xfId="3224"/>
    <cellStyle name="Normal 2 3 2 2 3 5 3 3" xfId="3225"/>
    <cellStyle name="Normal 2 3 2 2 3 5 3 4" xfId="3226"/>
    <cellStyle name="Normal 2 3 2 2 3 5 4" xfId="3227"/>
    <cellStyle name="Normal 2 3 2 2 3 5 5" xfId="3228"/>
    <cellStyle name="Normal 2 3 2 2 3 5 6" xfId="3229"/>
    <cellStyle name="Normal 2 3 2 2 3 6" xfId="3230"/>
    <cellStyle name="Normal 2 3 2 2 3 6 2" xfId="3231"/>
    <cellStyle name="Normal 2 3 2 2 3 6 3" xfId="3232"/>
    <cellStyle name="Normal 2 3 2 2 3 6 4" xfId="3233"/>
    <cellStyle name="Normal 2 3 2 2 3 7" xfId="3234"/>
    <cellStyle name="Normal 2 3 2 2 3 7 2" xfId="3235"/>
    <cellStyle name="Normal 2 3 2 2 3 7 3" xfId="3236"/>
    <cellStyle name="Normal 2 3 2 2 3 7 4" xfId="3237"/>
    <cellStyle name="Normal 2 3 2 2 3 8" xfId="3238"/>
    <cellStyle name="Normal 2 3 2 2 3 9" xfId="3239"/>
    <cellStyle name="Normal 2 3 2 2 4" xfId="3240"/>
    <cellStyle name="Normal 2 3 2 2 4 2" xfId="3241"/>
    <cellStyle name="Normal 2 3 2 2 4 2 2" xfId="3242"/>
    <cellStyle name="Normal 2 3 2 2 4 2 2 2" xfId="3243"/>
    <cellStyle name="Normal 2 3 2 2 4 2 2 3" xfId="3244"/>
    <cellStyle name="Normal 2 3 2 2 4 2 2 4" xfId="3245"/>
    <cellStyle name="Normal 2 3 2 2 4 2 3" xfId="3246"/>
    <cellStyle name="Normal 2 3 2 2 4 2 3 2" xfId="3247"/>
    <cellStyle name="Normal 2 3 2 2 4 2 3 3" xfId="3248"/>
    <cellStyle name="Normal 2 3 2 2 4 2 3 4" xfId="3249"/>
    <cellStyle name="Normal 2 3 2 2 4 2 4" xfId="3250"/>
    <cellStyle name="Normal 2 3 2 2 4 2 5" xfId="3251"/>
    <cellStyle name="Normal 2 3 2 2 4 2 6" xfId="3252"/>
    <cellStyle name="Normal 2 3 2 2 4 3" xfId="3253"/>
    <cellStyle name="Normal 2 3 2 2 4 3 2" xfId="3254"/>
    <cellStyle name="Normal 2 3 2 2 4 3 2 2" xfId="3255"/>
    <cellStyle name="Normal 2 3 2 2 4 3 2 3" xfId="3256"/>
    <cellStyle name="Normal 2 3 2 2 4 3 2 4" xfId="3257"/>
    <cellStyle name="Normal 2 3 2 2 4 3 3" xfId="3258"/>
    <cellStyle name="Normal 2 3 2 2 4 3 3 2" xfId="3259"/>
    <cellStyle name="Normal 2 3 2 2 4 3 3 3" xfId="3260"/>
    <cellStyle name="Normal 2 3 2 2 4 3 3 4" xfId="3261"/>
    <cellStyle name="Normal 2 3 2 2 4 3 4" xfId="3262"/>
    <cellStyle name="Normal 2 3 2 2 4 3 5" xfId="3263"/>
    <cellStyle name="Normal 2 3 2 2 4 3 6" xfId="3264"/>
    <cellStyle name="Normal 2 3 2 2 4 4" xfId="3265"/>
    <cellStyle name="Normal 2 3 2 2 4 4 2" xfId="3266"/>
    <cellStyle name="Normal 2 3 2 2 4 4 3" xfId="3267"/>
    <cellStyle name="Normal 2 3 2 2 4 4 4" xfId="3268"/>
    <cellStyle name="Normal 2 3 2 2 4 5" xfId="3269"/>
    <cellStyle name="Normal 2 3 2 2 4 5 2" xfId="3270"/>
    <cellStyle name="Normal 2 3 2 2 4 5 3" xfId="3271"/>
    <cellStyle name="Normal 2 3 2 2 4 5 4" xfId="3272"/>
    <cellStyle name="Normal 2 3 2 2 4 6" xfId="3273"/>
    <cellStyle name="Normal 2 3 2 2 4 7" xfId="3274"/>
    <cellStyle name="Normal 2 3 2 2 4 8" xfId="3275"/>
    <cellStyle name="Normal 2 3 2 2 5" xfId="3276"/>
    <cellStyle name="Normal 2 3 2 2 5 2" xfId="3277"/>
    <cellStyle name="Normal 2 3 2 2 5 2 2" xfId="3278"/>
    <cellStyle name="Normal 2 3 2 2 5 2 2 2" xfId="3279"/>
    <cellStyle name="Normal 2 3 2 2 5 2 2 3" xfId="3280"/>
    <cellStyle name="Normal 2 3 2 2 5 2 2 4" xfId="3281"/>
    <cellStyle name="Normal 2 3 2 2 5 2 3" xfId="3282"/>
    <cellStyle name="Normal 2 3 2 2 5 2 3 2" xfId="3283"/>
    <cellStyle name="Normal 2 3 2 2 5 2 3 3" xfId="3284"/>
    <cellStyle name="Normal 2 3 2 2 5 2 3 4" xfId="3285"/>
    <cellStyle name="Normal 2 3 2 2 5 2 4" xfId="3286"/>
    <cellStyle name="Normal 2 3 2 2 5 2 5" xfId="3287"/>
    <cellStyle name="Normal 2 3 2 2 5 2 6" xfId="3288"/>
    <cellStyle name="Normal 2 3 2 2 5 3" xfId="3289"/>
    <cellStyle name="Normal 2 3 2 2 5 3 2" xfId="3290"/>
    <cellStyle name="Normal 2 3 2 2 5 3 2 2" xfId="3291"/>
    <cellStyle name="Normal 2 3 2 2 5 3 2 3" xfId="3292"/>
    <cellStyle name="Normal 2 3 2 2 5 3 2 4" xfId="3293"/>
    <cellStyle name="Normal 2 3 2 2 5 3 3" xfId="3294"/>
    <cellStyle name="Normal 2 3 2 2 5 3 3 2" xfId="3295"/>
    <cellStyle name="Normal 2 3 2 2 5 3 3 3" xfId="3296"/>
    <cellStyle name="Normal 2 3 2 2 5 3 3 4" xfId="3297"/>
    <cellStyle name="Normal 2 3 2 2 5 3 4" xfId="3298"/>
    <cellStyle name="Normal 2 3 2 2 5 3 5" xfId="3299"/>
    <cellStyle name="Normal 2 3 2 2 5 3 6" xfId="3300"/>
    <cellStyle name="Normal 2 3 2 2 5 4" xfId="3301"/>
    <cellStyle name="Normal 2 3 2 2 5 4 2" xfId="3302"/>
    <cellStyle name="Normal 2 3 2 2 5 4 3" xfId="3303"/>
    <cellStyle name="Normal 2 3 2 2 5 4 4" xfId="3304"/>
    <cellStyle name="Normal 2 3 2 2 5 5" xfId="3305"/>
    <cellStyle name="Normal 2 3 2 2 5 5 2" xfId="3306"/>
    <cellStyle name="Normal 2 3 2 2 5 5 3" xfId="3307"/>
    <cellStyle name="Normal 2 3 2 2 5 5 4" xfId="3308"/>
    <cellStyle name="Normal 2 3 2 2 5 6" xfId="3309"/>
    <cellStyle name="Normal 2 3 2 2 5 7" xfId="3310"/>
    <cellStyle name="Normal 2 3 2 2 5 8" xfId="3311"/>
    <cellStyle name="Normal 2 3 2 2 6" xfId="3312"/>
    <cellStyle name="Normal 2 3 2 2 6 2" xfId="3313"/>
    <cellStyle name="Normal 2 3 2 2 6 2 2" xfId="3314"/>
    <cellStyle name="Normal 2 3 2 2 6 2 2 2" xfId="3315"/>
    <cellStyle name="Normal 2 3 2 2 6 2 2 3" xfId="3316"/>
    <cellStyle name="Normal 2 3 2 2 6 2 2 4" xfId="3317"/>
    <cellStyle name="Normal 2 3 2 2 6 2 3" xfId="3318"/>
    <cellStyle name="Normal 2 3 2 2 6 2 3 2" xfId="3319"/>
    <cellStyle name="Normal 2 3 2 2 6 2 3 3" xfId="3320"/>
    <cellStyle name="Normal 2 3 2 2 6 2 3 4" xfId="3321"/>
    <cellStyle name="Normal 2 3 2 2 6 2 4" xfId="3322"/>
    <cellStyle name="Normal 2 3 2 2 6 2 5" xfId="3323"/>
    <cellStyle name="Normal 2 3 2 2 6 2 6" xfId="3324"/>
    <cellStyle name="Normal 2 3 2 2 6 3" xfId="3325"/>
    <cellStyle name="Normal 2 3 2 2 6 3 2" xfId="3326"/>
    <cellStyle name="Normal 2 3 2 2 6 3 2 2" xfId="3327"/>
    <cellStyle name="Normal 2 3 2 2 6 3 2 3" xfId="3328"/>
    <cellStyle name="Normal 2 3 2 2 6 3 2 4" xfId="3329"/>
    <cellStyle name="Normal 2 3 2 2 6 3 3" xfId="3330"/>
    <cellStyle name="Normal 2 3 2 2 6 3 3 2" xfId="3331"/>
    <cellStyle name="Normal 2 3 2 2 6 3 3 3" xfId="3332"/>
    <cellStyle name="Normal 2 3 2 2 6 3 3 4" xfId="3333"/>
    <cellStyle name="Normal 2 3 2 2 6 3 4" xfId="3334"/>
    <cellStyle name="Normal 2 3 2 2 6 3 5" xfId="3335"/>
    <cellStyle name="Normal 2 3 2 2 6 3 6" xfId="3336"/>
    <cellStyle name="Normal 2 3 2 2 6 4" xfId="3337"/>
    <cellStyle name="Normal 2 3 2 2 6 4 2" xfId="3338"/>
    <cellStyle name="Normal 2 3 2 2 6 4 3" xfId="3339"/>
    <cellStyle name="Normal 2 3 2 2 6 4 4" xfId="3340"/>
    <cellStyle name="Normal 2 3 2 2 6 5" xfId="3341"/>
    <cellStyle name="Normal 2 3 2 2 6 5 2" xfId="3342"/>
    <cellStyle name="Normal 2 3 2 2 6 5 3" xfId="3343"/>
    <cellStyle name="Normal 2 3 2 2 6 5 4" xfId="3344"/>
    <cellStyle name="Normal 2 3 2 2 6 6" xfId="3345"/>
    <cellStyle name="Normal 2 3 2 2 6 7" xfId="3346"/>
    <cellStyle name="Normal 2 3 2 2 6 8" xfId="3347"/>
    <cellStyle name="Normal 2 3 2 2 7" xfId="3348"/>
    <cellStyle name="Normal 2 3 2 2 7 2" xfId="3349"/>
    <cellStyle name="Normal 2 3 2 2 7 2 2" xfId="3350"/>
    <cellStyle name="Normal 2 3 2 2 7 2 3" xfId="3351"/>
    <cellStyle name="Normal 2 3 2 2 7 2 4" xfId="3352"/>
    <cellStyle name="Normal 2 3 2 2 7 3" xfId="3353"/>
    <cellStyle name="Normal 2 3 2 2 7 3 2" xfId="3354"/>
    <cellStyle name="Normal 2 3 2 2 7 3 3" xfId="3355"/>
    <cellStyle name="Normal 2 3 2 2 7 3 4" xfId="3356"/>
    <cellStyle name="Normal 2 3 2 2 7 4" xfId="3357"/>
    <cellStyle name="Normal 2 3 2 2 7 5" xfId="3358"/>
    <cellStyle name="Normal 2 3 2 2 7 6" xfId="3359"/>
    <cellStyle name="Normal 2 3 2 2 8" xfId="3360"/>
    <cellStyle name="Normal 2 3 2 2 8 2" xfId="3361"/>
    <cellStyle name="Normal 2 3 2 2 8 2 2" xfId="3362"/>
    <cellStyle name="Normal 2 3 2 2 8 2 3" xfId="3363"/>
    <cellStyle name="Normal 2 3 2 2 8 2 4" xfId="3364"/>
    <cellStyle name="Normal 2 3 2 2 8 3" xfId="3365"/>
    <cellStyle name="Normal 2 3 2 2 8 3 2" xfId="3366"/>
    <cellStyle name="Normal 2 3 2 2 8 3 3" xfId="3367"/>
    <cellStyle name="Normal 2 3 2 2 8 3 4" xfId="3368"/>
    <cellStyle name="Normal 2 3 2 2 8 4" xfId="3369"/>
    <cellStyle name="Normal 2 3 2 2 8 5" xfId="3370"/>
    <cellStyle name="Normal 2 3 2 2 8 6" xfId="3371"/>
    <cellStyle name="Normal 2 3 2 2 9" xfId="3372"/>
    <cellStyle name="Normal 2 3 2 2 9 2" xfId="3373"/>
    <cellStyle name="Normal 2 3 2 2 9 3" xfId="3374"/>
    <cellStyle name="Normal 2 3 2 2 9 4" xfId="3375"/>
    <cellStyle name="Normal 2 3 2 3" xfId="3376"/>
    <cellStyle name="Normal 2 3 2 3 10" xfId="3377"/>
    <cellStyle name="Normal 2 3 2 3 11" xfId="3378"/>
    <cellStyle name="Normal 2 3 2 3 12" xfId="3379"/>
    <cellStyle name="Normal 2 3 2 3 2" xfId="3380"/>
    <cellStyle name="Normal 2 3 2 3 2 10" xfId="3381"/>
    <cellStyle name="Normal 2 3 2 3 2 2" xfId="3382"/>
    <cellStyle name="Normal 2 3 2 3 2 2 2" xfId="3383"/>
    <cellStyle name="Normal 2 3 2 3 2 2 2 2" xfId="3384"/>
    <cellStyle name="Normal 2 3 2 3 2 2 2 2 2" xfId="3385"/>
    <cellStyle name="Normal 2 3 2 3 2 2 2 2 3" xfId="3386"/>
    <cellStyle name="Normal 2 3 2 3 2 2 2 2 4" xfId="3387"/>
    <cellStyle name="Normal 2 3 2 3 2 2 2 3" xfId="3388"/>
    <cellStyle name="Normal 2 3 2 3 2 2 2 3 2" xfId="3389"/>
    <cellStyle name="Normal 2 3 2 3 2 2 2 3 3" xfId="3390"/>
    <cellStyle name="Normal 2 3 2 3 2 2 2 3 4" xfId="3391"/>
    <cellStyle name="Normal 2 3 2 3 2 2 2 4" xfId="3392"/>
    <cellStyle name="Normal 2 3 2 3 2 2 2 5" xfId="3393"/>
    <cellStyle name="Normal 2 3 2 3 2 2 2 6" xfId="3394"/>
    <cellStyle name="Normal 2 3 2 3 2 2 3" xfId="3395"/>
    <cellStyle name="Normal 2 3 2 3 2 2 3 2" xfId="3396"/>
    <cellStyle name="Normal 2 3 2 3 2 2 3 2 2" xfId="3397"/>
    <cellStyle name="Normal 2 3 2 3 2 2 3 2 3" xfId="3398"/>
    <cellStyle name="Normal 2 3 2 3 2 2 3 2 4" xfId="3399"/>
    <cellStyle name="Normal 2 3 2 3 2 2 3 3" xfId="3400"/>
    <cellStyle name="Normal 2 3 2 3 2 2 3 3 2" xfId="3401"/>
    <cellStyle name="Normal 2 3 2 3 2 2 3 3 3" xfId="3402"/>
    <cellStyle name="Normal 2 3 2 3 2 2 3 3 4" xfId="3403"/>
    <cellStyle name="Normal 2 3 2 3 2 2 3 4" xfId="3404"/>
    <cellStyle name="Normal 2 3 2 3 2 2 3 5" xfId="3405"/>
    <cellStyle name="Normal 2 3 2 3 2 2 3 6" xfId="3406"/>
    <cellStyle name="Normal 2 3 2 3 2 2 4" xfId="3407"/>
    <cellStyle name="Normal 2 3 2 3 2 2 4 2" xfId="3408"/>
    <cellStyle name="Normal 2 3 2 3 2 2 4 3" xfId="3409"/>
    <cellStyle name="Normal 2 3 2 3 2 2 4 4" xfId="3410"/>
    <cellStyle name="Normal 2 3 2 3 2 2 5" xfId="3411"/>
    <cellStyle name="Normal 2 3 2 3 2 2 5 2" xfId="3412"/>
    <cellStyle name="Normal 2 3 2 3 2 2 5 3" xfId="3413"/>
    <cellStyle name="Normal 2 3 2 3 2 2 5 4" xfId="3414"/>
    <cellStyle name="Normal 2 3 2 3 2 2 6" xfId="3415"/>
    <cellStyle name="Normal 2 3 2 3 2 2 7" xfId="3416"/>
    <cellStyle name="Normal 2 3 2 3 2 2 8" xfId="3417"/>
    <cellStyle name="Normal 2 3 2 3 2 3" xfId="3418"/>
    <cellStyle name="Normal 2 3 2 3 2 3 2" xfId="3419"/>
    <cellStyle name="Normal 2 3 2 3 2 3 2 2" xfId="3420"/>
    <cellStyle name="Normal 2 3 2 3 2 3 2 2 2" xfId="3421"/>
    <cellStyle name="Normal 2 3 2 3 2 3 2 2 3" xfId="3422"/>
    <cellStyle name="Normal 2 3 2 3 2 3 2 2 4" xfId="3423"/>
    <cellStyle name="Normal 2 3 2 3 2 3 2 3" xfId="3424"/>
    <cellStyle name="Normal 2 3 2 3 2 3 2 3 2" xfId="3425"/>
    <cellStyle name="Normal 2 3 2 3 2 3 2 3 3" xfId="3426"/>
    <cellStyle name="Normal 2 3 2 3 2 3 2 3 4" xfId="3427"/>
    <cellStyle name="Normal 2 3 2 3 2 3 2 4" xfId="3428"/>
    <cellStyle name="Normal 2 3 2 3 2 3 2 5" xfId="3429"/>
    <cellStyle name="Normal 2 3 2 3 2 3 2 6" xfId="3430"/>
    <cellStyle name="Normal 2 3 2 3 2 3 3" xfId="3431"/>
    <cellStyle name="Normal 2 3 2 3 2 3 3 2" xfId="3432"/>
    <cellStyle name="Normal 2 3 2 3 2 3 3 2 2" xfId="3433"/>
    <cellStyle name="Normal 2 3 2 3 2 3 3 2 3" xfId="3434"/>
    <cellStyle name="Normal 2 3 2 3 2 3 3 2 4" xfId="3435"/>
    <cellStyle name="Normal 2 3 2 3 2 3 3 3" xfId="3436"/>
    <cellStyle name="Normal 2 3 2 3 2 3 3 3 2" xfId="3437"/>
    <cellStyle name="Normal 2 3 2 3 2 3 3 3 3" xfId="3438"/>
    <cellStyle name="Normal 2 3 2 3 2 3 3 3 4" xfId="3439"/>
    <cellStyle name="Normal 2 3 2 3 2 3 3 4" xfId="3440"/>
    <cellStyle name="Normal 2 3 2 3 2 3 3 5" xfId="3441"/>
    <cellStyle name="Normal 2 3 2 3 2 3 3 6" xfId="3442"/>
    <cellStyle name="Normal 2 3 2 3 2 3 4" xfId="3443"/>
    <cellStyle name="Normal 2 3 2 3 2 3 4 2" xfId="3444"/>
    <cellStyle name="Normal 2 3 2 3 2 3 4 3" xfId="3445"/>
    <cellStyle name="Normal 2 3 2 3 2 3 4 4" xfId="3446"/>
    <cellStyle name="Normal 2 3 2 3 2 3 5" xfId="3447"/>
    <cellStyle name="Normal 2 3 2 3 2 3 5 2" xfId="3448"/>
    <cellStyle name="Normal 2 3 2 3 2 3 5 3" xfId="3449"/>
    <cellStyle name="Normal 2 3 2 3 2 3 5 4" xfId="3450"/>
    <cellStyle name="Normal 2 3 2 3 2 3 6" xfId="3451"/>
    <cellStyle name="Normal 2 3 2 3 2 3 7" xfId="3452"/>
    <cellStyle name="Normal 2 3 2 3 2 3 8" xfId="3453"/>
    <cellStyle name="Normal 2 3 2 3 2 4" xfId="3454"/>
    <cellStyle name="Normal 2 3 2 3 2 4 2" xfId="3455"/>
    <cellStyle name="Normal 2 3 2 3 2 4 2 2" xfId="3456"/>
    <cellStyle name="Normal 2 3 2 3 2 4 2 3" xfId="3457"/>
    <cellStyle name="Normal 2 3 2 3 2 4 2 4" xfId="3458"/>
    <cellStyle name="Normal 2 3 2 3 2 4 3" xfId="3459"/>
    <cellStyle name="Normal 2 3 2 3 2 4 3 2" xfId="3460"/>
    <cellStyle name="Normal 2 3 2 3 2 4 3 3" xfId="3461"/>
    <cellStyle name="Normal 2 3 2 3 2 4 3 4" xfId="3462"/>
    <cellStyle name="Normal 2 3 2 3 2 4 4" xfId="3463"/>
    <cellStyle name="Normal 2 3 2 3 2 4 5" xfId="3464"/>
    <cellStyle name="Normal 2 3 2 3 2 4 6" xfId="3465"/>
    <cellStyle name="Normal 2 3 2 3 2 5" xfId="3466"/>
    <cellStyle name="Normal 2 3 2 3 2 5 2" xfId="3467"/>
    <cellStyle name="Normal 2 3 2 3 2 5 2 2" xfId="3468"/>
    <cellStyle name="Normal 2 3 2 3 2 5 2 3" xfId="3469"/>
    <cellStyle name="Normal 2 3 2 3 2 5 2 4" xfId="3470"/>
    <cellStyle name="Normal 2 3 2 3 2 5 3" xfId="3471"/>
    <cellStyle name="Normal 2 3 2 3 2 5 3 2" xfId="3472"/>
    <cellStyle name="Normal 2 3 2 3 2 5 3 3" xfId="3473"/>
    <cellStyle name="Normal 2 3 2 3 2 5 3 4" xfId="3474"/>
    <cellStyle name="Normal 2 3 2 3 2 5 4" xfId="3475"/>
    <cellStyle name="Normal 2 3 2 3 2 5 5" xfId="3476"/>
    <cellStyle name="Normal 2 3 2 3 2 5 6" xfId="3477"/>
    <cellStyle name="Normal 2 3 2 3 2 6" xfId="3478"/>
    <cellStyle name="Normal 2 3 2 3 2 6 2" xfId="3479"/>
    <cellStyle name="Normal 2 3 2 3 2 6 3" xfId="3480"/>
    <cellStyle name="Normal 2 3 2 3 2 6 4" xfId="3481"/>
    <cellStyle name="Normal 2 3 2 3 2 7" xfId="3482"/>
    <cellStyle name="Normal 2 3 2 3 2 7 2" xfId="3483"/>
    <cellStyle name="Normal 2 3 2 3 2 7 3" xfId="3484"/>
    <cellStyle name="Normal 2 3 2 3 2 7 4" xfId="3485"/>
    <cellStyle name="Normal 2 3 2 3 2 8" xfId="3486"/>
    <cellStyle name="Normal 2 3 2 3 2 9" xfId="3487"/>
    <cellStyle name="Normal 2 3 2 3 3" xfId="3488"/>
    <cellStyle name="Normal 2 3 2 3 3 2" xfId="3489"/>
    <cellStyle name="Normal 2 3 2 3 3 2 2" xfId="3490"/>
    <cellStyle name="Normal 2 3 2 3 3 2 2 2" xfId="3491"/>
    <cellStyle name="Normal 2 3 2 3 3 2 2 3" xfId="3492"/>
    <cellStyle name="Normal 2 3 2 3 3 2 2 4" xfId="3493"/>
    <cellStyle name="Normal 2 3 2 3 3 2 3" xfId="3494"/>
    <cellStyle name="Normal 2 3 2 3 3 2 3 2" xfId="3495"/>
    <cellStyle name="Normal 2 3 2 3 3 2 3 3" xfId="3496"/>
    <cellStyle name="Normal 2 3 2 3 3 2 3 4" xfId="3497"/>
    <cellStyle name="Normal 2 3 2 3 3 2 4" xfId="3498"/>
    <cellStyle name="Normal 2 3 2 3 3 2 5" xfId="3499"/>
    <cellStyle name="Normal 2 3 2 3 3 2 6" xfId="3500"/>
    <cellStyle name="Normal 2 3 2 3 3 3" xfId="3501"/>
    <cellStyle name="Normal 2 3 2 3 3 3 2" xfId="3502"/>
    <cellStyle name="Normal 2 3 2 3 3 3 2 2" xfId="3503"/>
    <cellStyle name="Normal 2 3 2 3 3 3 2 3" xfId="3504"/>
    <cellStyle name="Normal 2 3 2 3 3 3 2 4" xfId="3505"/>
    <cellStyle name="Normal 2 3 2 3 3 3 3" xfId="3506"/>
    <cellStyle name="Normal 2 3 2 3 3 3 3 2" xfId="3507"/>
    <cellStyle name="Normal 2 3 2 3 3 3 3 3" xfId="3508"/>
    <cellStyle name="Normal 2 3 2 3 3 3 3 4" xfId="3509"/>
    <cellStyle name="Normal 2 3 2 3 3 3 4" xfId="3510"/>
    <cellStyle name="Normal 2 3 2 3 3 3 5" xfId="3511"/>
    <cellStyle name="Normal 2 3 2 3 3 3 6" xfId="3512"/>
    <cellStyle name="Normal 2 3 2 3 3 4" xfId="3513"/>
    <cellStyle name="Normal 2 3 2 3 3 4 2" xfId="3514"/>
    <cellStyle name="Normal 2 3 2 3 3 4 3" xfId="3515"/>
    <cellStyle name="Normal 2 3 2 3 3 4 4" xfId="3516"/>
    <cellStyle name="Normal 2 3 2 3 3 5" xfId="3517"/>
    <cellStyle name="Normal 2 3 2 3 3 5 2" xfId="3518"/>
    <cellStyle name="Normal 2 3 2 3 3 5 3" xfId="3519"/>
    <cellStyle name="Normal 2 3 2 3 3 5 4" xfId="3520"/>
    <cellStyle name="Normal 2 3 2 3 3 6" xfId="3521"/>
    <cellStyle name="Normal 2 3 2 3 3 7" xfId="3522"/>
    <cellStyle name="Normal 2 3 2 3 3 8" xfId="3523"/>
    <cellStyle name="Normal 2 3 2 3 4" xfId="3524"/>
    <cellStyle name="Normal 2 3 2 3 4 2" xfId="3525"/>
    <cellStyle name="Normal 2 3 2 3 4 2 2" xfId="3526"/>
    <cellStyle name="Normal 2 3 2 3 4 2 2 2" xfId="3527"/>
    <cellStyle name="Normal 2 3 2 3 4 2 2 3" xfId="3528"/>
    <cellStyle name="Normal 2 3 2 3 4 2 2 4" xfId="3529"/>
    <cellStyle name="Normal 2 3 2 3 4 2 3" xfId="3530"/>
    <cellStyle name="Normal 2 3 2 3 4 2 3 2" xfId="3531"/>
    <cellStyle name="Normal 2 3 2 3 4 2 3 3" xfId="3532"/>
    <cellStyle name="Normal 2 3 2 3 4 2 3 4" xfId="3533"/>
    <cellStyle name="Normal 2 3 2 3 4 2 4" xfId="3534"/>
    <cellStyle name="Normal 2 3 2 3 4 2 5" xfId="3535"/>
    <cellStyle name="Normal 2 3 2 3 4 2 6" xfId="3536"/>
    <cellStyle name="Normal 2 3 2 3 4 3" xfId="3537"/>
    <cellStyle name="Normal 2 3 2 3 4 3 2" xfId="3538"/>
    <cellStyle name="Normal 2 3 2 3 4 3 2 2" xfId="3539"/>
    <cellStyle name="Normal 2 3 2 3 4 3 2 3" xfId="3540"/>
    <cellStyle name="Normal 2 3 2 3 4 3 2 4" xfId="3541"/>
    <cellStyle name="Normal 2 3 2 3 4 3 3" xfId="3542"/>
    <cellStyle name="Normal 2 3 2 3 4 3 3 2" xfId="3543"/>
    <cellStyle name="Normal 2 3 2 3 4 3 3 3" xfId="3544"/>
    <cellStyle name="Normal 2 3 2 3 4 3 3 4" xfId="3545"/>
    <cellStyle name="Normal 2 3 2 3 4 3 4" xfId="3546"/>
    <cellStyle name="Normal 2 3 2 3 4 3 5" xfId="3547"/>
    <cellStyle name="Normal 2 3 2 3 4 3 6" xfId="3548"/>
    <cellStyle name="Normal 2 3 2 3 4 4" xfId="3549"/>
    <cellStyle name="Normal 2 3 2 3 4 4 2" xfId="3550"/>
    <cellStyle name="Normal 2 3 2 3 4 4 3" xfId="3551"/>
    <cellStyle name="Normal 2 3 2 3 4 4 4" xfId="3552"/>
    <cellStyle name="Normal 2 3 2 3 4 5" xfId="3553"/>
    <cellStyle name="Normal 2 3 2 3 4 5 2" xfId="3554"/>
    <cellStyle name="Normal 2 3 2 3 4 5 3" xfId="3555"/>
    <cellStyle name="Normal 2 3 2 3 4 5 4" xfId="3556"/>
    <cellStyle name="Normal 2 3 2 3 4 6" xfId="3557"/>
    <cellStyle name="Normal 2 3 2 3 4 7" xfId="3558"/>
    <cellStyle name="Normal 2 3 2 3 4 8" xfId="3559"/>
    <cellStyle name="Normal 2 3 2 3 5" xfId="3560"/>
    <cellStyle name="Normal 2 3 2 3 5 2" xfId="3561"/>
    <cellStyle name="Normal 2 3 2 3 5 2 2" xfId="3562"/>
    <cellStyle name="Normal 2 3 2 3 5 2 2 2" xfId="3563"/>
    <cellStyle name="Normal 2 3 2 3 5 2 2 3" xfId="3564"/>
    <cellStyle name="Normal 2 3 2 3 5 2 2 4" xfId="3565"/>
    <cellStyle name="Normal 2 3 2 3 5 2 3" xfId="3566"/>
    <cellStyle name="Normal 2 3 2 3 5 2 3 2" xfId="3567"/>
    <cellStyle name="Normal 2 3 2 3 5 2 3 3" xfId="3568"/>
    <cellStyle name="Normal 2 3 2 3 5 2 3 4" xfId="3569"/>
    <cellStyle name="Normal 2 3 2 3 5 2 4" xfId="3570"/>
    <cellStyle name="Normal 2 3 2 3 5 2 5" xfId="3571"/>
    <cellStyle name="Normal 2 3 2 3 5 2 6" xfId="3572"/>
    <cellStyle name="Normal 2 3 2 3 5 3" xfId="3573"/>
    <cellStyle name="Normal 2 3 2 3 5 3 2" xfId="3574"/>
    <cellStyle name="Normal 2 3 2 3 5 3 2 2" xfId="3575"/>
    <cellStyle name="Normal 2 3 2 3 5 3 2 3" xfId="3576"/>
    <cellStyle name="Normal 2 3 2 3 5 3 2 4" xfId="3577"/>
    <cellStyle name="Normal 2 3 2 3 5 3 3" xfId="3578"/>
    <cellStyle name="Normal 2 3 2 3 5 3 3 2" xfId="3579"/>
    <cellStyle name="Normal 2 3 2 3 5 3 3 3" xfId="3580"/>
    <cellStyle name="Normal 2 3 2 3 5 3 3 4" xfId="3581"/>
    <cellStyle name="Normal 2 3 2 3 5 3 4" xfId="3582"/>
    <cellStyle name="Normal 2 3 2 3 5 3 5" xfId="3583"/>
    <cellStyle name="Normal 2 3 2 3 5 3 6" xfId="3584"/>
    <cellStyle name="Normal 2 3 2 3 5 4" xfId="3585"/>
    <cellStyle name="Normal 2 3 2 3 5 4 2" xfId="3586"/>
    <cellStyle name="Normal 2 3 2 3 5 4 3" xfId="3587"/>
    <cellStyle name="Normal 2 3 2 3 5 4 4" xfId="3588"/>
    <cellStyle name="Normal 2 3 2 3 5 5" xfId="3589"/>
    <cellStyle name="Normal 2 3 2 3 5 5 2" xfId="3590"/>
    <cellStyle name="Normal 2 3 2 3 5 5 3" xfId="3591"/>
    <cellStyle name="Normal 2 3 2 3 5 5 4" xfId="3592"/>
    <cellStyle name="Normal 2 3 2 3 5 6" xfId="3593"/>
    <cellStyle name="Normal 2 3 2 3 5 7" xfId="3594"/>
    <cellStyle name="Normal 2 3 2 3 5 8" xfId="3595"/>
    <cellStyle name="Normal 2 3 2 3 6" xfId="3596"/>
    <cellStyle name="Normal 2 3 2 3 6 2" xfId="3597"/>
    <cellStyle name="Normal 2 3 2 3 6 2 2" xfId="3598"/>
    <cellStyle name="Normal 2 3 2 3 6 2 3" xfId="3599"/>
    <cellStyle name="Normal 2 3 2 3 6 2 4" xfId="3600"/>
    <cellStyle name="Normal 2 3 2 3 6 3" xfId="3601"/>
    <cellStyle name="Normal 2 3 2 3 6 3 2" xfId="3602"/>
    <cellStyle name="Normal 2 3 2 3 6 3 3" xfId="3603"/>
    <cellStyle name="Normal 2 3 2 3 6 3 4" xfId="3604"/>
    <cellStyle name="Normal 2 3 2 3 6 4" xfId="3605"/>
    <cellStyle name="Normal 2 3 2 3 6 5" xfId="3606"/>
    <cellStyle name="Normal 2 3 2 3 6 6" xfId="3607"/>
    <cellStyle name="Normal 2 3 2 3 7" xfId="3608"/>
    <cellStyle name="Normal 2 3 2 3 7 2" xfId="3609"/>
    <cellStyle name="Normal 2 3 2 3 7 2 2" xfId="3610"/>
    <cellStyle name="Normal 2 3 2 3 7 2 3" xfId="3611"/>
    <cellStyle name="Normal 2 3 2 3 7 2 4" xfId="3612"/>
    <cellStyle name="Normal 2 3 2 3 7 3" xfId="3613"/>
    <cellStyle name="Normal 2 3 2 3 7 3 2" xfId="3614"/>
    <cellStyle name="Normal 2 3 2 3 7 3 3" xfId="3615"/>
    <cellStyle name="Normal 2 3 2 3 7 3 4" xfId="3616"/>
    <cellStyle name="Normal 2 3 2 3 7 4" xfId="3617"/>
    <cellStyle name="Normal 2 3 2 3 7 5" xfId="3618"/>
    <cellStyle name="Normal 2 3 2 3 7 6" xfId="3619"/>
    <cellStyle name="Normal 2 3 2 3 8" xfId="3620"/>
    <cellStyle name="Normal 2 3 2 3 8 2" xfId="3621"/>
    <cellStyle name="Normal 2 3 2 3 8 3" xfId="3622"/>
    <cellStyle name="Normal 2 3 2 3 8 4" xfId="3623"/>
    <cellStyle name="Normal 2 3 2 3 9" xfId="3624"/>
    <cellStyle name="Normal 2 3 2 3 9 2" xfId="3625"/>
    <cellStyle name="Normal 2 3 2 3 9 3" xfId="3626"/>
    <cellStyle name="Normal 2 3 2 3 9 4" xfId="3627"/>
    <cellStyle name="Normal 2 3 2 4" xfId="3628"/>
    <cellStyle name="Normal 2 3 2 4 10" xfId="3629"/>
    <cellStyle name="Normal 2 3 2 4 2" xfId="3630"/>
    <cellStyle name="Normal 2 3 2 4 2 2" xfId="3631"/>
    <cellStyle name="Normal 2 3 2 4 2 2 2" xfId="3632"/>
    <cellStyle name="Normal 2 3 2 4 2 2 2 2" xfId="3633"/>
    <cellStyle name="Normal 2 3 2 4 2 2 2 3" xfId="3634"/>
    <cellStyle name="Normal 2 3 2 4 2 2 2 4" xfId="3635"/>
    <cellStyle name="Normal 2 3 2 4 2 2 3" xfId="3636"/>
    <cellStyle name="Normal 2 3 2 4 2 2 3 2" xfId="3637"/>
    <cellStyle name="Normal 2 3 2 4 2 2 3 3" xfId="3638"/>
    <cellStyle name="Normal 2 3 2 4 2 2 3 4" xfId="3639"/>
    <cellStyle name="Normal 2 3 2 4 2 2 4" xfId="3640"/>
    <cellStyle name="Normal 2 3 2 4 2 2 5" xfId="3641"/>
    <cellStyle name="Normal 2 3 2 4 2 2 6" xfId="3642"/>
    <cellStyle name="Normal 2 3 2 4 2 3" xfId="3643"/>
    <cellStyle name="Normal 2 3 2 4 2 3 2" xfId="3644"/>
    <cellStyle name="Normal 2 3 2 4 2 3 2 2" xfId="3645"/>
    <cellStyle name="Normal 2 3 2 4 2 3 2 3" xfId="3646"/>
    <cellStyle name="Normal 2 3 2 4 2 3 2 4" xfId="3647"/>
    <cellStyle name="Normal 2 3 2 4 2 3 3" xfId="3648"/>
    <cellStyle name="Normal 2 3 2 4 2 3 3 2" xfId="3649"/>
    <cellStyle name="Normal 2 3 2 4 2 3 3 3" xfId="3650"/>
    <cellStyle name="Normal 2 3 2 4 2 3 3 4" xfId="3651"/>
    <cellStyle name="Normal 2 3 2 4 2 3 4" xfId="3652"/>
    <cellStyle name="Normal 2 3 2 4 2 3 5" xfId="3653"/>
    <cellStyle name="Normal 2 3 2 4 2 3 6" xfId="3654"/>
    <cellStyle name="Normal 2 3 2 4 2 4" xfId="3655"/>
    <cellStyle name="Normal 2 3 2 4 2 4 2" xfId="3656"/>
    <cellStyle name="Normal 2 3 2 4 2 4 3" xfId="3657"/>
    <cellStyle name="Normal 2 3 2 4 2 4 4" xfId="3658"/>
    <cellStyle name="Normal 2 3 2 4 2 5" xfId="3659"/>
    <cellStyle name="Normal 2 3 2 4 2 5 2" xfId="3660"/>
    <cellStyle name="Normal 2 3 2 4 2 5 3" xfId="3661"/>
    <cellStyle name="Normal 2 3 2 4 2 5 4" xfId="3662"/>
    <cellStyle name="Normal 2 3 2 4 2 6" xfId="3663"/>
    <cellStyle name="Normal 2 3 2 4 2 7" xfId="3664"/>
    <cellStyle name="Normal 2 3 2 4 2 8" xfId="3665"/>
    <cellStyle name="Normal 2 3 2 4 3" xfId="3666"/>
    <cellStyle name="Normal 2 3 2 4 3 2" xfId="3667"/>
    <cellStyle name="Normal 2 3 2 4 3 2 2" xfId="3668"/>
    <cellStyle name="Normal 2 3 2 4 3 2 2 2" xfId="3669"/>
    <cellStyle name="Normal 2 3 2 4 3 2 2 3" xfId="3670"/>
    <cellStyle name="Normal 2 3 2 4 3 2 2 4" xfId="3671"/>
    <cellStyle name="Normal 2 3 2 4 3 2 3" xfId="3672"/>
    <cellStyle name="Normal 2 3 2 4 3 2 3 2" xfId="3673"/>
    <cellStyle name="Normal 2 3 2 4 3 2 3 3" xfId="3674"/>
    <cellStyle name="Normal 2 3 2 4 3 2 3 4" xfId="3675"/>
    <cellStyle name="Normal 2 3 2 4 3 2 4" xfId="3676"/>
    <cellStyle name="Normal 2 3 2 4 3 2 5" xfId="3677"/>
    <cellStyle name="Normal 2 3 2 4 3 2 6" xfId="3678"/>
    <cellStyle name="Normal 2 3 2 4 3 3" xfId="3679"/>
    <cellStyle name="Normal 2 3 2 4 3 3 2" xfId="3680"/>
    <cellStyle name="Normal 2 3 2 4 3 3 2 2" xfId="3681"/>
    <cellStyle name="Normal 2 3 2 4 3 3 2 3" xfId="3682"/>
    <cellStyle name="Normal 2 3 2 4 3 3 2 4" xfId="3683"/>
    <cellStyle name="Normal 2 3 2 4 3 3 3" xfId="3684"/>
    <cellStyle name="Normal 2 3 2 4 3 3 3 2" xfId="3685"/>
    <cellStyle name="Normal 2 3 2 4 3 3 3 3" xfId="3686"/>
    <cellStyle name="Normal 2 3 2 4 3 3 3 4" xfId="3687"/>
    <cellStyle name="Normal 2 3 2 4 3 3 4" xfId="3688"/>
    <cellStyle name="Normal 2 3 2 4 3 3 5" xfId="3689"/>
    <cellStyle name="Normal 2 3 2 4 3 3 6" xfId="3690"/>
    <cellStyle name="Normal 2 3 2 4 3 4" xfId="3691"/>
    <cellStyle name="Normal 2 3 2 4 3 4 2" xfId="3692"/>
    <cellStyle name="Normal 2 3 2 4 3 4 3" xfId="3693"/>
    <cellStyle name="Normal 2 3 2 4 3 4 4" xfId="3694"/>
    <cellStyle name="Normal 2 3 2 4 3 5" xfId="3695"/>
    <cellStyle name="Normal 2 3 2 4 3 5 2" xfId="3696"/>
    <cellStyle name="Normal 2 3 2 4 3 5 3" xfId="3697"/>
    <cellStyle name="Normal 2 3 2 4 3 5 4" xfId="3698"/>
    <cellStyle name="Normal 2 3 2 4 3 6" xfId="3699"/>
    <cellStyle name="Normal 2 3 2 4 3 7" xfId="3700"/>
    <cellStyle name="Normal 2 3 2 4 3 8" xfId="3701"/>
    <cellStyle name="Normal 2 3 2 4 4" xfId="3702"/>
    <cellStyle name="Normal 2 3 2 4 4 2" xfId="3703"/>
    <cellStyle name="Normal 2 3 2 4 4 2 2" xfId="3704"/>
    <cellStyle name="Normal 2 3 2 4 4 2 3" xfId="3705"/>
    <cellStyle name="Normal 2 3 2 4 4 2 4" xfId="3706"/>
    <cellStyle name="Normal 2 3 2 4 4 3" xfId="3707"/>
    <cellStyle name="Normal 2 3 2 4 4 3 2" xfId="3708"/>
    <cellStyle name="Normal 2 3 2 4 4 3 3" xfId="3709"/>
    <cellStyle name="Normal 2 3 2 4 4 3 4" xfId="3710"/>
    <cellStyle name="Normal 2 3 2 4 4 4" xfId="3711"/>
    <cellStyle name="Normal 2 3 2 4 4 5" xfId="3712"/>
    <cellStyle name="Normal 2 3 2 4 4 6" xfId="3713"/>
    <cellStyle name="Normal 2 3 2 4 5" xfId="3714"/>
    <cellStyle name="Normal 2 3 2 4 5 2" xfId="3715"/>
    <cellStyle name="Normal 2 3 2 4 5 2 2" xfId="3716"/>
    <cellStyle name="Normal 2 3 2 4 5 2 3" xfId="3717"/>
    <cellStyle name="Normal 2 3 2 4 5 2 4" xfId="3718"/>
    <cellStyle name="Normal 2 3 2 4 5 3" xfId="3719"/>
    <cellStyle name="Normal 2 3 2 4 5 3 2" xfId="3720"/>
    <cellStyle name="Normal 2 3 2 4 5 3 3" xfId="3721"/>
    <cellStyle name="Normal 2 3 2 4 5 3 4" xfId="3722"/>
    <cellStyle name="Normal 2 3 2 4 5 4" xfId="3723"/>
    <cellStyle name="Normal 2 3 2 4 5 5" xfId="3724"/>
    <cellStyle name="Normal 2 3 2 4 5 6" xfId="3725"/>
    <cellStyle name="Normal 2 3 2 4 6" xfId="3726"/>
    <cellStyle name="Normal 2 3 2 4 6 2" xfId="3727"/>
    <cellStyle name="Normal 2 3 2 4 6 3" xfId="3728"/>
    <cellStyle name="Normal 2 3 2 4 6 4" xfId="3729"/>
    <cellStyle name="Normal 2 3 2 4 7" xfId="3730"/>
    <cellStyle name="Normal 2 3 2 4 7 2" xfId="3731"/>
    <cellStyle name="Normal 2 3 2 4 7 3" xfId="3732"/>
    <cellStyle name="Normal 2 3 2 4 7 4" xfId="3733"/>
    <cellStyle name="Normal 2 3 2 4 8" xfId="3734"/>
    <cellStyle name="Normal 2 3 2 4 9" xfId="3735"/>
    <cellStyle name="Normal 2 3 2 5" xfId="3736"/>
    <cellStyle name="Normal 2 3 2 5 2" xfId="3737"/>
    <cellStyle name="Normal 2 3 2 5 2 2" xfId="3738"/>
    <cellStyle name="Normal 2 3 2 5 2 2 2" xfId="3739"/>
    <cellStyle name="Normal 2 3 2 5 2 2 3" xfId="3740"/>
    <cellStyle name="Normal 2 3 2 5 2 2 4" xfId="3741"/>
    <cellStyle name="Normal 2 3 2 5 2 3" xfId="3742"/>
    <cellStyle name="Normal 2 3 2 5 2 3 2" xfId="3743"/>
    <cellStyle name="Normal 2 3 2 5 2 3 3" xfId="3744"/>
    <cellStyle name="Normal 2 3 2 5 2 3 4" xfId="3745"/>
    <cellStyle name="Normal 2 3 2 5 2 4" xfId="3746"/>
    <cellStyle name="Normal 2 3 2 5 2 5" xfId="3747"/>
    <cellStyle name="Normal 2 3 2 5 2 6" xfId="3748"/>
    <cellStyle name="Normal 2 3 2 5 3" xfId="3749"/>
    <cellStyle name="Normal 2 3 2 5 3 2" xfId="3750"/>
    <cellStyle name="Normal 2 3 2 5 3 2 2" xfId="3751"/>
    <cellStyle name="Normal 2 3 2 5 3 2 3" xfId="3752"/>
    <cellStyle name="Normal 2 3 2 5 3 2 4" xfId="3753"/>
    <cellStyle name="Normal 2 3 2 5 3 3" xfId="3754"/>
    <cellStyle name="Normal 2 3 2 5 3 3 2" xfId="3755"/>
    <cellStyle name="Normal 2 3 2 5 3 3 3" xfId="3756"/>
    <cellStyle name="Normal 2 3 2 5 3 3 4" xfId="3757"/>
    <cellStyle name="Normal 2 3 2 5 3 4" xfId="3758"/>
    <cellStyle name="Normal 2 3 2 5 3 5" xfId="3759"/>
    <cellStyle name="Normal 2 3 2 5 3 6" xfId="3760"/>
    <cellStyle name="Normal 2 3 2 5 4" xfId="3761"/>
    <cellStyle name="Normal 2 3 2 5 4 2" xfId="3762"/>
    <cellStyle name="Normal 2 3 2 5 4 3" xfId="3763"/>
    <cellStyle name="Normal 2 3 2 5 4 4" xfId="3764"/>
    <cellStyle name="Normal 2 3 2 5 5" xfId="3765"/>
    <cellStyle name="Normal 2 3 2 5 5 2" xfId="3766"/>
    <cellStyle name="Normal 2 3 2 5 5 3" xfId="3767"/>
    <cellStyle name="Normal 2 3 2 5 5 4" xfId="3768"/>
    <cellStyle name="Normal 2 3 2 5 6" xfId="3769"/>
    <cellStyle name="Normal 2 3 2 5 7" xfId="3770"/>
    <cellStyle name="Normal 2 3 2 5 8" xfId="3771"/>
    <cellStyle name="Normal 2 3 2 6" xfId="3772"/>
    <cellStyle name="Normal 2 3 2 6 2" xfId="3773"/>
    <cellStyle name="Normal 2 3 2 6 2 2" xfId="3774"/>
    <cellStyle name="Normal 2 3 2 6 2 2 2" xfId="3775"/>
    <cellStyle name="Normal 2 3 2 6 2 2 3" xfId="3776"/>
    <cellStyle name="Normal 2 3 2 6 2 2 4" xfId="3777"/>
    <cellStyle name="Normal 2 3 2 6 2 3" xfId="3778"/>
    <cellStyle name="Normal 2 3 2 6 2 3 2" xfId="3779"/>
    <cellStyle name="Normal 2 3 2 6 2 3 3" xfId="3780"/>
    <cellStyle name="Normal 2 3 2 6 2 3 4" xfId="3781"/>
    <cellStyle name="Normal 2 3 2 6 2 4" xfId="3782"/>
    <cellStyle name="Normal 2 3 2 6 2 5" xfId="3783"/>
    <cellStyle name="Normal 2 3 2 6 2 6" xfId="3784"/>
    <cellStyle name="Normal 2 3 2 6 3" xfId="3785"/>
    <cellStyle name="Normal 2 3 2 6 3 2" xfId="3786"/>
    <cellStyle name="Normal 2 3 2 6 3 2 2" xfId="3787"/>
    <cellStyle name="Normal 2 3 2 6 3 2 3" xfId="3788"/>
    <cellStyle name="Normal 2 3 2 6 3 2 4" xfId="3789"/>
    <cellStyle name="Normal 2 3 2 6 3 3" xfId="3790"/>
    <cellStyle name="Normal 2 3 2 6 3 3 2" xfId="3791"/>
    <cellStyle name="Normal 2 3 2 6 3 3 3" xfId="3792"/>
    <cellStyle name="Normal 2 3 2 6 3 3 4" xfId="3793"/>
    <cellStyle name="Normal 2 3 2 6 3 4" xfId="3794"/>
    <cellStyle name="Normal 2 3 2 6 3 5" xfId="3795"/>
    <cellStyle name="Normal 2 3 2 6 3 6" xfId="3796"/>
    <cellStyle name="Normal 2 3 2 6 4" xfId="3797"/>
    <cellStyle name="Normal 2 3 2 6 4 2" xfId="3798"/>
    <cellStyle name="Normal 2 3 2 6 4 3" xfId="3799"/>
    <cellStyle name="Normal 2 3 2 6 4 4" xfId="3800"/>
    <cellStyle name="Normal 2 3 2 6 5" xfId="3801"/>
    <cellStyle name="Normal 2 3 2 6 5 2" xfId="3802"/>
    <cellStyle name="Normal 2 3 2 6 5 3" xfId="3803"/>
    <cellStyle name="Normal 2 3 2 6 5 4" xfId="3804"/>
    <cellStyle name="Normal 2 3 2 6 6" xfId="3805"/>
    <cellStyle name="Normal 2 3 2 6 7" xfId="3806"/>
    <cellStyle name="Normal 2 3 2 6 8" xfId="3807"/>
    <cellStyle name="Normal 2 3 2 7" xfId="3808"/>
    <cellStyle name="Normal 2 3 2 7 2" xfId="3809"/>
    <cellStyle name="Normal 2 3 2 7 2 2" xfId="3810"/>
    <cellStyle name="Normal 2 3 2 7 2 2 2" xfId="3811"/>
    <cellStyle name="Normal 2 3 2 7 2 2 3" xfId="3812"/>
    <cellStyle name="Normal 2 3 2 7 2 2 4" xfId="3813"/>
    <cellStyle name="Normal 2 3 2 7 2 3" xfId="3814"/>
    <cellStyle name="Normal 2 3 2 7 2 3 2" xfId="3815"/>
    <cellStyle name="Normal 2 3 2 7 2 3 3" xfId="3816"/>
    <cellStyle name="Normal 2 3 2 7 2 3 4" xfId="3817"/>
    <cellStyle name="Normal 2 3 2 7 2 4" xfId="3818"/>
    <cellStyle name="Normal 2 3 2 7 2 5" xfId="3819"/>
    <cellStyle name="Normal 2 3 2 7 2 6" xfId="3820"/>
    <cellStyle name="Normal 2 3 2 7 3" xfId="3821"/>
    <cellStyle name="Normal 2 3 2 7 3 2" xfId="3822"/>
    <cellStyle name="Normal 2 3 2 7 3 2 2" xfId="3823"/>
    <cellStyle name="Normal 2 3 2 7 3 2 3" xfId="3824"/>
    <cellStyle name="Normal 2 3 2 7 3 2 4" xfId="3825"/>
    <cellStyle name="Normal 2 3 2 7 3 3" xfId="3826"/>
    <cellStyle name="Normal 2 3 2 7 3 3 2" xfId="3827"/>
    <cellStyle name="Normal 2 3 2 7 3 3 3" xfId="3828"/>
    <cellStyle name="Normal 2 3 2 7 3 3 4" xfId="3829"/>
    <cellStyle name="Normal 2 3 2 7 3 4" xfId="3830"/>
    <cellStyle name="Normal 2 3 2 7 3 5" xfId="3831"/>
    <cellStyle name="Normal 2 3 2 7 3 6" xfId="3832"/>
    <cellStyle name="Normal 2 3 2 7 4" xfId="3833"/>
    <cellStyle name="Normal 2 3 2 7 4 2" xfId="3834"/>
    <cellStyle name="Normal 2 3 2 7 4 3" xfId="3835"/>
    <cellStyle name="Normal 2 3 2 7 4 4" xfId="3836"/>
    <cellStyle name="Normal 2 3 2 7 5" xfId="3837"/>
    <cellStyle name="Normal 2 3 2 7 5 2" xfId="3838"/>
    <cellStyle name="Normal 2 3 2 7 5 3" xfId="3839"/>
    <cellStyle name="Normal 2 3 2 7 5 4" xfId="3840"/>
    <cellStyle name="Normal 2 3 2 7 6" xfId="3841"/>
    <cellStyle name="Normal 2 3 2 7 7" xfId="3842"/>
    <cellStyle name="Normal 2 3 2 7 8" xfId="3843"/>
    <cellStyle name="Normal 2 3 2 8" xfId="3844"/>
    <cellStyle name="Normal 2 3 2 8 2" xfId="3845"/>
    <cellStyle name="Normal 2 3 2 8 2 2" xfId="3846"/>
    <cellStyle name="Normal 2 3 2 8 2 3" xfId="3847"/>
    <cellStyle name="Normal 2 3 2 8 2 4" xfId="3848"/>
    <cellStyle name="Normal 2 3 2 8 3" xfId="3849"/>
    <cellStyle name="Normal 2 3 2 8 3 2" xfId="3850"/>
    <cellStyle name="Normal 2 3 2 8 3 3" xfId="3851"/>
    <cellStyle name="Normal 2 3 2 8 3 4" xfId="3852"/>
    <cellStyle name="Normal 2 3 2 8 4" xfId="3853"/>
    <cellStyle name="Normal 2 3 2 8 5" xfId="3854"/>
    <cellStyle name="Normal 2 3 2 8 6" xfId="3855"/>
    <cellStyle name="Normal 2 3 2 9" xfId="3856"/>
    <cellStyle name="Normal 2 3 2 9 2" xfId="3857"/>
    <cellStyle name="Normal 2 3 2 9 2 2" xfId="3858"/>
    <cellStyle name="Normal 2 3 2 9 2 3" xfId="3859"/>
    <cellStyle name="Normal 2 3 2 9 2 4" xfId="3860"/>
    <cellStyle name="Normal 2 3 2 9 3" xfId="3861"/>
    <cellStyle name="Normal 2 3 2 9 3 2" xfId="3862"/>
    <cellStyle name="Normal 2 3 2 9 3 3" xfId="3863"/>
    <cellStyle name="Normal 2 3 2 9 3 4" xfId="3864"/>
    <cellStyle name="Normal 2 3 2 9 4" xfId="3865"/>
    <cellStyle name="Normal 2 3 2 9 5" xfId="3866"/>
    <cellStyle name="Normal 2 3 2 9 6" xfId="3867"/>
    <cellStyle name="Normal 2 3 3" xfId="3868"/>
    <cellStyle name="Normal 2 3 3 10" xfId="3869"/>
    <cellStyle name="Normal 2 3 3 10 2" xfId="3870"/>
    <cellStyle name="Normal 2 3 3 10 3" xfId="3871"/>
    <cellStyle name="Normal 2 3 3 10 4" xfId="3872"/>
    <cellStyle name="Normal 2 3 3 11" xfId="3873"/>
    <cellStyle name="Normal 2 3 3 11 2" xfId="3874"/>
    <cellStyle name="Normal 2 3 3 11 3" xfId="3875"/>
    <cellStyle name="Normal 2 3 3 11 4" xfId="3876"/>
    <cellStyle name="Normal 2 3 3 12" xfId="3877"/>
    <cellStyle name="Normal 2 3 3 12 2" xfId="3878"/>
    <cellStyle name="Normal 2 3 3 12 3" xfId="3879"/>
    <cellStyle name="Normal 2 3 3 12 4" xfId="3880"/>
    <cellStyle name="Normal 2 3 3 13" xfId="3881"/>
    <cellStyle name="Normal 2 3 3 14" xfId="3882"/>
    <cellStyle name="Normal 2 3 3 15" xfId="3883"/>
    <cellStyle name="Normal 2 3 3 16" xfId="3884"/>
    <cellStyle name="Normal 2 3 3 17" xfId="3885"/>
    <cellStyle name="Normal 2 3 3 2" xfId="3886"/>
    <cellStyle name="Normal 2 3 3 2 10" xfId="3887"/>
    <cellStyle name="Normal 2 3 3 2 10 2" xfId="3888"/>
    <cellStyle name="Normal 2 3 3 2 10 3" xfId="3889"/>
    <cellStyle name="Normal 2 3 3 2 10 4" xfId="3890"/>
    <cellStyle name="Normal 2 3 3 2 11" xfId="3891"/>
    <cellStyle name="Normal 2 3 3 2 12" xfId="3892"/>
    <cellStyle name="Normal 2 3 3 2 13" xfId="3893"/>
    <cellStyle name="Normal 2 3 3 2 2" xfId="3894"/>
    <cellStyle name="Normal 2 3 3 2 2 10" xfId="3895"/>
    <cellStyle name="Normal 2 3 3 2 2 11" xfId="3896"/>
    <cellStyle name="Normal 2 3 3 2 2 12" xfId="3897"/>
    <cellStyle name="Normal 2 3 3 2 2 2" xfId="3898"/>
    <cellStyle name="Normal 2 3 3 2 2 2 10" xfId="3899"/>
    <cellStyle name="Normal 2 3 3 2 2 2 2" xfId="3900"/>
    <cellStyle name="Normal 2 3 3 2 2 2 2 2" xfId="3901"/>
    <cellStyle name="Normal 2 3 3 2 2 2 2 2 2" xfId="3902"/>
    <cellStyle name="Normal 2 3 3 2 2 2 2 2 2 2" xfId="3903"/>
    <cellStyle name="Normal 2 3 3 2 2 2 2 2 2 3" xfId="3904"/>
    <cellStyle name="Normal 2 3 3 2 2 2 2 2 2 4" xfId="3905"/>
    <cellStyle name="Normal 2 3 3 2 2 2 2 2 3" xfId="3906"/>
    <cellStyle name="Normal 2 3 3 2 2 2 2 2 3 2" xfId="3907"/>
    <cellStyle name="Normal 2 3 3 2 2 2 2 2 3 3" xfId="3908"/>
    <cellStyle name="Normal 2 3 3 2 2 2 2 2 3 4" xfId="3909"/>
    <cellStyle name="Normal 2 3 3 2 2 2 2 2 4" xfId="3910"/>
    <cellStyle name="Normal 2 3 3 2 2 2 2 2 5" xfId="3911"/>
    <cellStyle name="Normal 2 3 3 2 2 2 2 2 6" xfId="3912"/>
    <cellStyle name="Normal 2 3 3 2 2 2 2 3" xfId="3913"/>
    <cellStyle name="Normal 2 3 3 2 2 2 2 3 2" xfId="3914"/>
    <cellStyle name="Normal 2 3 3 2 2 2 2 3 2 2" xfId="3915"/>
    <cellStyle name="Normal 2 3 3 2 2 2 2 3 2 3" xfId="3916"/>
    <cellStyle name="Normal 2 3 3 2 2 2 2 3 2 4" xfId="3917"/>
    <cellStyle name="Normal 2 3 3 2 2 2 2 3 3" xfId="3918"/>
    <cellStyle name="Normal 2 3 3 2 2 2 2 3 3 2" xfId="3919"/>
    <cellStyle name="Normal 2 3 3 2 2 2 2 3 3 3" xfId="3920"/>
    <cellStyle name="Normal 2 3 3 2 2 2 2 3 3 4" xfId="3921"/>
    <cellStyle name="Normal 2 3 3 2 2 2 2 3 4" xfId="3922"/>
    <cellStyle name="Normal 2 3 3 2 2 2 2 3 5" xfId="3923"/>
    <cellStyle name="Normal 2 3 3 2 2 2 2 3 6" xfId="3924"/>
    <cellStyle name="Normal 2 3 3 2 2 2 2 4" xfId="3925"/>
    <cellStyle name="Normal 2 3 3 2 2 2 2 4 2" xfId="3926"/>
    <cellStyle name="Normal 2 3 3 2 2 2 2 4 3" xfId="3927"/>
    <cellStyle name="Normal 2 3 3 2 2 2 2 4 4" xfId="3928"/>
    <cellStyle name="Normal 2 3 3 2 2 2 2 5" xfId="3929"/>
    <cellStyle name="Normal 2 3 3 2 2 2 2 5 2" xfId="3930"/>
    <cellStyle name="Normal 2 3 3 2 2 2 2 5 3" xfId="3931"/>
    <cellStyle name="Normal 2 3 3 2 2 2 2 5 4" xfId="3932"/>
    <cellStyle name="Normal 2 3 3 2 2 2 2 6" xfId="3933"/>
    <cellStyle name="Normal 2 3 3 2 2 2 2 7" xfId="3934"/>
    <cellStyle name="Normal 2 3 3 2 2 2 2 8" xfId="3935"/>
    <cellStyle name="Normal 2 3 3 2 2 2 3" xfId="3936"/>
    <cellStyle name="Normal 2 3 3 2 2 2 3 2" xfId="3937"/>
    <cellStyle name="Normal 2 3 3 2 2 2 3 2 2" xfId="3938"/>
    <cellStyle name="Normal 2 3 3 2 2 2 3 2 2 2" xfId="3939"/>
    <cellStyle name="Normal 2 3 3 2 2 2 3 2 2 3" xfId="3940"/>
    <cellStyle name="Normal 2 3 3 2 2 2 3 2 2 4" xfId="3941"/>
    <cellStyle name="Normal 2 3 3 2 2 2 3 2 3" xfId="3942"/>
    <cellStyle name="Normal 2 3 3 2 2 2 3 2 3 2" xfId="3943"/>
    <cellStyle name="Normal 2 3 3 2 2 2 3 2 3 3" xfId="3944"/>
    <cellStyle name="Normal 2 3 3 2 2 2 3 2 3 4" xfId="3945"/>
    <cellStyle name="Normal 2 3 3 2 2 2 3 2 4" xfId="3946"/>
    <cellStyle name="Normal 2 3 3 2 2 2 3 2 5" xfId="3947"/>
    <cellStyle name="Normal 2 3 3 2 2 2 3 2 6" xfId="3948"/>
    <cellStyle name="Normal 2 3 3 2 2 2 3 3" xfId="3949"/>
    <cellStyle name="Normal 2 3 3 2 2 2 3 3 2" xfId="3950"/>
    <cellStyle name="Normal 2 3 3 2 2 2 3 3 2 2" xfId="3951"/>
    <cellStyle name="Normal 2 3 3 2 2 2 3 3 2 3" xfId="3952"/>
    <cellStyle name="Normal 2 3 3 2 2 2 3 3 2 4" xfId="3953"/>
    <cellStyle name="Normal 2 3 3 2 2 2 3 3 3" xfId="3954"/>
    <cellStyle name="Normal 2 3 3 2 2 2 3 3 3 2" xfId="3955"/>
    <cellStyle name="Normal 2 3 3 2 2 2 3 3 3 3" xfId="3956"/>
    <cellStyle name="Normal 2 3 3 2 2 2 3 3 3 4" xfId="3957"/>
    <cellStyle name="Normal 2 3 3 2 2 2 3 3 4" xfId="3958"/>
    <cellStyle name="Normal 2 3 3 2 2 2 3 3 5" xfId="3959"/>
    <cellStyle name="Normal 2 3 3 2 2 2 3 3 6" xfId="3960"/>
    <cellStyle name="Normal 2 3 3 2 2 2 3 4" xfId="3961"/>
    <cellStyle name="Normal 2 3 3 2 2 2 3 4 2" xfId="3962"/>
    <cellStyle name="Normal 2 3 3 2 2 2 3 4 3" xfId="3963"/>
    <cellStyle name="Normal 2 3 3 2 2 2 3 4 4" xfId="3964"/>
    <cellStyle name="Normal 2 3 3 2 2 2 3 5" xfId="3965"/>
    <cellStyle name="Normal 2 3 3 2 2 2 3 5 2" xfId="3966"/>
    <cellStyle name="Normal 2 3 3 2 2 2 3 5 3" xfId="3967"/>
    <cellStyle name="Normal 2 3 3 2 2 2 3 5 4" xfId="3968"/>
    <cellStyle name="Normal 2 3 3 2 2 2 3 6" xfId="3969"/>
    <cellStyle name="Normal 2 3 3 2 2 2 3 7" xfId="3970"/>
    <cellStyle name="Normal 2 3 3 2 2 2 3 8" xfId="3971"/>
    <cellStyle name="Normal 2 3 3 2 2 2 4" xfId="3972"/>
    <cellStyle name="Normal 2 3 3 2 2 2 4 2" xfId="3973"/>
    <cellStyle name="Normal 2 3 3 2 2 2 4 2 2" xfId="3974"/>
    <cellStyle name="Normal 2 3 3 2 2 2 4 2 3" xfId="3975"/>
    <cellStyle name="Normal 2 3 3 2 2 2 4 2 4" xfId="3976"/>
    <cellStyle name="Normal 2 3 3 2 2 2 4 3" xfId="3977"/>
    <cellStyle name="Normal 2 3 3 2 2 2 4 3 2" xfId="3978"/>
    <cellStyle name="Normal 2 3 3 2 2 2 4 3 3" xfId="3979"/>
    <cellStyle name="Normal 2 3 3 2 2 2 4 3 4" xfId="3980"/>
    <cellStyle name="Normal 2 3 3 2 2 2 4 4" xfId="3981"/>
    <cellStyle name="Normal 2 3 3 2 2 2 4 5" xfId="3982"/>
    <cellStyle name="Normal 2 3 3 2 2 2 4 6" xfId="3983"/>
    <cellStyle name="Normal 2 3 3 2 2 2 5" xfId="3984"/>
    <cellStyle name="Normal 2 3 3 2 2 2 5 2" xfId="3985"/>
    <cellStyle name="Normal 2 3 3 2 2 2 5 2 2" xfId="3986"/>
    <cellStyle name="Normal 2 3 3 2 2 2 5 2 3" xfId="3987"/>
    <cellStyle name="Normal 2 3 3 2 2 2 5 2 4" xfId="3988"/>
    <cellStyle name="Normal 2 3 3 2 2 2 5 3" xfId="3989"/>
    <cellStyle name="Normal 2 3 3 2 2 2 5 3 2" xfId="3990"/>
    <cellStyle name="Normal 2 3 3 2 2 2 5 3 3" xfId="3991"/>
    <cellStyle name="Normal 2 3 3 2 2 2 5 3 4" xfId="3992"/>
    <cellStyle name="Normal 2 3 3 2 2 2 5 4" xfId="3993"/>
    <cellStyle name="Normal 2 3 3 2 2 2 5 5" xfId="3994"/>
    <cellStyle name="Normal 2 3 3 2 2 2 5 6" xfId="3995"/>
    <cellStyle name="Normal 2 3 3 2 2 2 6" xfId="3996"/>
    <cellStyle name="Normal 2 3 3 2 2 2 6 2" xfId="3997"/>
    <cellStyle name="Normal 2 3 3 2 2 2 6 3" xfId="3998"/>
    <cellStyle name="Normal 2 3 3 2 2 2 6 4" xfId="3999"/>
    <cellStyle name="Normal 2 3 3 2 2 2 7" xfId="4000"/>
    <cellStyle name="Normal 2 3 3 2 2 2 7 2" xfId="4001"/>
    <cellStyle name="Normal 2 3 3 2 2 2 7 3" xfId="4002"/>
    <cellStyle name="Normal 2 3 3 2 2 2 7 4" xfId="4003"/>
    <cellStyle name="Normal 2 3 3 2 2 2 8" xfId="4004"/>
    <cellStyle name="Normal 2 3 3 2 2 2 9" xfId="4005"/>
    <cellStyle name="Normal 2 3 3 2 2 3" xfId="4006"/>
    <cellStyle name="Normal 2 3 3 2 2 3 2" xfId="4007"/>
    <cellStyle name="Normal 2 3 3 2 2 3 2 2" xfId="4008"/>
    <cellStyle name="Normal 2 3 3 2 2 3 2 2 2" xfId="4009"/>
    <cellStyle name="Normal 2 3 3 2 2 3 2 2 3" xfId="4010"/>
    <cellStyle name="Normal 2 3 3 2 2 3 2 2 4" xfId="4011"/>
    <cellStyle name="Normal 2 3 3 2 2 3 2 3" xfId="4012"/>
    <cellStyle name="Normal 2 3 3 2 2 3 2 3 2" xfId="4013"/>
    <cellStyle name="Normal 2 3 3 2 2 3 2 3 3" xfId="4014"/>
    <cellStyle name="Normal 2 3 3 2 2 3 2 3 4" xfId="4015"/>
    <cellStyle name="Normal 2 3 3 2 2 3 2 4" xfId="4016"/>
    <cellStyle name="Normal 2 3 3 2 2 3 2 5" xfId="4017"/>
    <cellStyle name="Normal 2 3 3 2 2 3 2 6" xfId="4018"/>
    <cellStyle name="Normal 2 3 3 2 2 3 3" xfId="4019"/>
    <cellStyle name="Normal 2 3 3 2 2 3 3 2" xfId="4020"/>
    <cellStyle name="Normal 2 3 3 2 2 3 3 2 2" xfId="4021"/>
    <cellStyle name="Normal 2 3 3 2 2 3 3 2 3" xfId="4022"/>
    <cellStyle name="Normal 2 3 3 2 2 3 3 2 4" xfId="4023"/>
    <cellStyle name="Normal 2 3 3 2 2 3 3 3" xfId="4024"/>
    <cellStyle name="Normal 2 3 3 2 2 3 3 3 2" xfId="4025"/>
    <cellStyle name="Normal 2 3 3 2 2 3 3 3 3" xfId="4026"/>
    <cellStyle name="Normal 2 3 3 2 2 3 3 3 4" xfId="4027"/>
    <cellStyle name="Normal 2 3 3 2 2 3 3 4" xfId="4028"/>
    <cellStyle name="Normal 2 3 3 2 2 3 3 5" xfId="4029"/>
    <cellStyle name="Normal 2 3 3 2 2 3 3 6" xfId="4030"/>
    <cellStyle name="Normal 2 3 3 2 2 3 4" xfId="4031"/>
    <cellStyle name="Normal 2 3 3 2 2 3 4 2" xfId="4032"/>
    <cellStyle name="Normal 2 3 3 2 2 3 4 3" xfId="4033"/>
    <cellStyle name="Normal 2 3 3 2 2 3 4 4" xfId="4034"/>
    <cellStyle name="Normal 2 3 3 2 2 3 5" xfId="4035"/>
    <cellStyle name="Normal 2 3 3 2 2 3 5 2" xfId="4036"/>
    <cellStyle name="Normal 2 3 3 2 2 3 5 3" xfId="4037"/>
    <cellStyle name="Normal 2 3 3 2 2 3 5 4" xfId="4038"/>
    <cellStyle name="Normal 2 3 3 2 2 3 6" xfId="4039"/>
    <cellStyle name="Normal 2 3 3 2 2 3 7" xfId="4040"/>
    <cellStyle name="Normal 2 3 3 2 2 3 8" xfId="4041"/>
    <cellStyle name="Normal 2 3 3 2 2 4" xfId="4042"/>
    <cellStyle name="Normal 2 3 3 2 2 4 2" xfId="4043"/>
    <cellStyle name="Normal 2 3 3 2 2 4 2 2" xfId="4044"/>
    <cellStyle name="Normal 2 3 3 2 2 4 2 2 2" xfId="4045"/>
    <cellStyle name="Normal 2 3 3 2 2 4 2 2 3" xfId="4046"/>
    <cellStyle name="Normal 2 3 3 2 2 4 2 2 4" xfId="4047"/>
    <cellStyle name="Normal 2 3 3 2 2 4 2 3" xfId="4048"/>
    <cellStyle name="Normal 2 3 3 2 2 4 2 3 2" xfId="4049"/>
    <cellStyle name="Normal 2 3 3 2 2 4 2 3 3" xfId="4050"/>
    <cellStyle name="Normal 2 3 3 2 2 4 2 3 4" xfId="4051"/>
    <cellStyle name="Normal 2 3 3 2 2 4 2 4" xfId="4052"/>
    <cellStyle name="Normal 2 3 3 2 2 4 2 5" xfId="4053"/>
    <cellStyle name="Normal 2 3 3 2 2 4 2 6" xfId="4054"/>
    <cellStyle name="Normal 2 3 3 2 2 4 3" xfId="4055"/>
    <cellStyle name="Normal 2 3 3 2 2 4 3 2" xfId="4056"/>
    <cellStyle name="Normal 2 3 3 2 2 4 3 2 2" xfId="4057"/>
    <cellStyle name="Normal 2 3 3 2 2 4 3 2 3" xfId="4058"/>
    <cellStyle name="Normal 2 3 3 2 2 4 3 2 4" xfId="4059"/>
    <cellStyle name="Normal 2 3 3 2 2 4 3 3" xfId="4060"/>
    <cellStyle name="Normal 2 3 3 2 2 4 3 3 2" xfId="4061"/>
    <cellStyle name="Normal 2 3 3 2 2 4 3 3 3" xfId="4062"/>
    <cellStyle name="Normal 2 3 3 2 2 4 3 3 4" xfId="4063"/>
    <cellStyle name="Normal 2 3 3 2 2 4 3 4" xfId="4064"/>
    <cellStyle name="Normal 2 3 3 2 2 4 3 5" xfId="4065"/>
    <cellStyle name="Normal 2 3 3 2 2 4 3 6" xfId="4066"/>
    <cellStyle name="Normal 2 3 3 2 2 4 4" xfId="4067"/>
    <cellStyle name="Normal 2 3 3 2 2 4 4 2" xfId="4068"/>
    <cellStyle name="Normal 2 3 3 2 2 4 4 3" xfId="4069"/>
    <cellStyle name="Normal 2 3 3 2 2 4 4 4" xfId="4070"/>
    <cellStyle name="Normal 2 3 3 2 2 4 5" xfId="4071"/>
    <cellStyle name="Normal 2 3 3 2 2 4 5 2" xfId="4072"/>
    <cellStyle name="Normal 2 3 3 2 2 4 5 3" xfId="4073"/>
    <cellStyle name="Normal 2 3 3 2 2 4 5 4" xfId="4074"/>
    <cellStyle name="Normal 2 3 3 2 2 4 6" xfId="4075"/>
    <cellStyle name="Normal 2 3 3 2 2 4 7" xfId="4076"/>
    <cellStyle name="Normal 2 3 3 2 2 4 8" xfId="4077"/>
    <cellStyle name="Normal 2 3 3 2 2 5" xfId="4078"/>
    <cellStyle name="Normal 2 3 3 2 2 5 2" xfId="4079"/>
    <cellStyle name="Normal 2 3 3 2 2 5 2 2" xfId="4080"/>
    <cellStyle name="Normal 2 3 3 2 2 5 2 2 2" xfId="4081"/>
    <cellStyle name="Normal 2 3 3 2 2 5 2 2 3" xfId="4082"/>
    <cellStyle name="Normal 2 3 3 2 2 5 2 2 4" xfId="4083"/>
    <cellStyle name="Normal 2 3 3 2 2 5 2 3" xfId="4084"/>
    <cellStyle name="Normal 2 3 3 2 2 5 2 3 2" xfId="4085"/>
    <cellStyle name="Normal 2 3 3 2 2 5 2 3 3" xfId="4086"/>
    <cellStyle name="Normal 2 3 3 2 2 5 2 3 4" xfId="4087"/>
    <cellStyle name="Normal 2 3 3 2 2 5 2 4" xfId="4088"/>
    <cellStyle name="Normal 2 3 3 2 2 5 2 5" xfId="4089"/>
    <cellStyle name="Normal 2 3 3 2 2 5 2 6" xfId="4090"/>
    <cellStyle name="Normal 2 3 3 2 2 5 3" xfId="4091"/>
    <cellStyle name="Normal 2 3 3 2 2 5 3 2" xfId="4092"/>
    <cellStyle name="Normal 2 3 3 2 2 5 3 2 2" xfId="4093"/>
    <cellStyle name="Normal 2 3 3 2 2 5 3 2 3" xfId="4094"/>
    <cellStyle name="Normal 2 3 3 2 2 5 3 2 4" xfId="4095"/>
    <cellStyle name="Normal 2 3 3 2 2 5 3 3" xfId="4096"/>
    <cellStyle name="Normal 2 3 3 2 2 5 3 3 2" xfId="4097"/>
    <cellStyle name="Normal 2 3 3 2 2 5 3 3 3" xfId="4098"/>
    <cellStyle name="Normal 2 3 3 2 2 5 3 3 4" xfId="4099"/>
    <cellStyle name="Normal 2 3 3 2 2 5 3 4" xfId="4100"/>
    <cellStyle name="Normal 2 3 3 2 2 5 3 5" xfId="4101"/>
    <cellStyle name="Normal 2 3 3 2 2 5 3 6" xfId="4102"/>
    <cellStyle name="Normal 2 3 3 2 2 5 4" xfId="4103"/>
    <cellStyle name="Normal 2 3 3 2 2 5 4 2" xfId="4104"/>
    <cellStyle name="Normal 2 3 3 2 2 5 4 3" xfId="4105"/>
    <cellStyle name="Normal 2 3 3 2 2 5 4 4" xfId="4106"/>
    <cellStyle name="Normal 2 3 3 2 2 5 5" xfId="4107"/>
    <cellStyle name="Normal 2 3 3 2 2 5 5 2" xfId="4108"/>
    <cellStyle name="Normal 2 3 3 2 2 5 5 3" xfId="4109"/>
    <cellStyle name="Normal 2 3 3 2 2 5 5 4" xfId="4110"/>
    <cellStyle name="Normal 2 3 3 2 2 5 6" xfId="4111"/>
    <cellStyle name="Normal 2 3 3 2 2 5 7" xfId="4112"/>
    <cellStyle name="Normal 2 3 3 2 2 5 8" xfId="4113"/>
    <cellStyle name="Normal 2 3 3 2 2 6" xfId="4114"/>
    <cellStyle name="Normal 2 3 3 2 2 6 2" xfId="4115"/>
    <cellStyle name="Normal 2 3 3 2 2 6 2 2" xfId="4116"/>
    <cellStyle name="Normal 2 3 3 2 2 6 2 3" xfId="4117"/>
    <cellStyle name="Normal 2 3 3 2 2 6 2 4" xfId="4118"/>
    <cellStyle name="Normal 2 3 3 2 2 6 3" xfId="4119"/>
    <cellStyle name="Normal 2 3 3 2 2 6 3 2" xfId="4120"/>
    <cellStyle name="Normal 2 3 3 2 2 6 3 3" xfId="4121"/>
    <cellStyle name="Normal 2 3 3 2 2 6 3 4" xfId="4122"/>
    <cellStyle name="Normal 2 3 3 2 2 6 4" xfId="4123"/>
    <cellStyle name="Normal 2 3 3 2 2 6 5" xfId="4124"/>
    <cellStyle name="Normal 2 3 3 2 2 6 6" xfId="4125"/>
    <cellStyle name="Normal 2 3 3 2 2 7" xfId="4126"/>
    <cellStyle name="Normal 2 3 3 2 2 7 2" xfId="4127"/>
    <cellStyle name="Normal 2 3 3 2 2 7 2 2" xfId="4128"/>
    <cellStyle name="Normal 2 3 3 2 2 7 2 3" xfId="4129"/>
    <cellStyle name="Normal 2 3 3 2 2 7 2 4" xfId="4130"/>
    <cellStyle name="Normal 2 3 3 2 2 7 3" xfId="4131"/>
    <cellStyle name="Normal 2 3 3 2 2 7 3 2" xfId="4132"/>
    <cellStyle name="Normal 2 3 3 2 2 7 3 3" xfId="4133"/>
    <cellStyle name="Normal 2 3 3 2 2 7 3 4" xfId="4134"/>
    <cellStyle name="Normal 2 3 3 2 2 7 4" xfId="4135"/>
    <cellStyle name="Normal 2 3 3 2 2 7 5" xfId="4136"/>
    <cellStyle name="Normal 2 3 3 2 2 7 6" xfId="4137"/>
    <cellStyle name="Normal 2 3 3 2 2 8" xfId="4138"/>
    <cellStyle name="Normal 2 3 3 2 2 8 2" xfId="4139"/>
    <cellStyle name="Normal 2 3 3 2 2 8 3" xfId="4140"/>
    <cellStyle name="Normal 2 3 3 2 2 8 4" xfId="4141"/>
    <cellStyle name="Normal 2 3 3 2 2 9" xfId="4142"/>
    <cellStyle name="Normal 2 3 3 2 2 9 2" xfId="4143"/>
    <cellStyle name="Normal 2 3 3 2 2 9 3" xfId="4144"/>
    <cellStyle name="Normal 2 3 3 2 2 9 4" xfId="4145"/>
    <cellStyle name="Normal 2 3 3 2 3" xfId="4146"/>
    <cellStyle name="Normal 2 3 3 2 3 10" xfId="4147"/>
    <cellStyle name="Normal 2 3 3 2 3 2" xfId="4148"/>
    <cellStyle name="Normal 2 3 3 2 3 2 2" xfId="4149"/>
    <cellStyle name="Normal 2 3 3 2 3 2 2 2" xfId="4150"/>
    <cellStyle name="Normal 2 3 3 2 3 2 2 2 2" xfId="4151"/>
    <cellStyle name="Normal 2 3 3 2 3 2 2 2 3" xfId="4152"/>
    <cellStyle name="Normal 2 3 3 2 3 2 2 2 4" xfId="4153"/>
    <cellStyle name="Normal 2 3 3 2 3 2 2 3" xfId="4154"/>
    <cellStyle name="Normal 2 3 3 2 3 2 2 3 2" xfId="4155"/>
    <cellStyle name="Normal 2 3 3 2 3 2 2 3 3" xfId="4156"/>
    <cellStyle name="Normal 2 3 3 2 3 2 2 3 4" xfId="4157"/>
    <cellStyle name="Normal 2 3 3 2 3 2 2 4" xfId="4158"/>
    <cellStyle name="Normal 2 3 3 2 3 2 2 5" xfId="4159"/>
    <cellStyle name="Normal 2 3 3 2 3 2 2 6" xfId="4160"/>
    <cellStyle name="Normal 2 3 3 2 3 2 3" xfId="4161"/>
    <cellStyle name="Normal 2 3 3 2 3 2 3 2" xfId="4162"/>
    <cellStyle name="Normal 2 3 3 2 3 2 3 2 2" xfId="4163"/>
    <cellStyle name="Normal 2 3 3 2 3 2 3 2 3" xfId="4164"/>
    <cellStyle name="Normal 2 3 3 2 3 2 3 2 4" xfId="4165"/>
    <cellStyle name="Normal 2 3 3 2 3 2 3 3" xfId="4166"/>
    <cellStyle name="Normal 2 3 3 2 3 2 3 3 2" xfId="4167"/>
    <cellStyle name="Normal 2 3 3 2 3 2 3 3 3" xfId="4168"/>
    <cellStyle name="Normal 2 3 3 2 3 2 3 3 4" xfId="4169"/>
    <cellStyle name="Normal 2 3 3 2 3 2 3 4" xfId="4170"/>
    <cellStyle name="Normal 2 3 3 2 3 2 3 5" xfId="4171"/>
    <cellStyle name="Normal 2 3 3 2 3 2 3 6" xfId="4172"/>
    <cellStyle name="Normal 2 3 3 2 3 2 4" xfId="4173"/>
    <cellStyle name="Normal 2 3 3 2 3 2 4 2" xfId="4174"/>
    <cellStyle name="Normal 2 3 3 2 3 2 4 3" xfId="4175"/>
    <cellStyle name="Normal 2 3 3 2 3 2 4 4" xfId="4176"/>
    <cellStyle name="Normal 2 3 3 2 3 2 5" xfId="4177"/>
    <cellStyle name="Normal 2 3 3 2 3 2 5 2" xfId="4178"/>
    <cellStyle name="Normal 2 3 3 2 3 2 5 3" xfId="4179"/>
    <cellStyle name="Normal 2 3 3 2 3 2 5 4" xfId="4180"/>
    <cellStyle name="Normal 2 3 3 2 3 2 6" xfId="4181"/>
    <cellStyle name="Normal 2 3 3 2 3 2 7" xfId="4182"/>
    <cellStyle name="Normal 2 3 3 2 3 2 8" xfId="4183"/>
    <cellStyle name="Normal 2 3 3 2 3 3" xfId="4184"/>
    <cellStyle name="Normal 2 3 3 2 3 3 2" xfId="4185"/>
    <cellStyle name="Normal 2 3 3 2 3 3 2 2" xfId="4186"/>
    <cellStyle name="Normal 2 3 3 2 3 3 2 2 2" xfId="4187"/>
    <cellStyle name="Normal 2 3 3 2 3 3 2 2 3" xfId="4188"/>
    <cellStyle name="Normal 2 3 3 2 3 3 2 2 4" xfId="4189"/>
    <cellStyle name="Normal 2 3 3 2 3 3 2 3" xfId="4190"/>
    <cellStyle name="Normal 2 3 3 2 3 3 2 3 2" xfId="4191"/>
    <cellStyle name="Normal 2 3 3 2 3 3 2 3 3" xfId="4192"/>
    <cellStyle name="Normal 2 3 3 2 3 3 2 3 4" xfId="4193"/>
    <cellStyle name="Normal 2 3 3 2 3 3 2 4" xfId="4194"/>
    <cellStyle name="Normal 2 3 3 2 3 3 2 5" xfId="4195"/>
    <cellStyle name="Normal 2 3 3 2 3 3 2 6" xfId="4196"/>
    <cellStyle name="Normal 2 3 3 2 3 3 3" xfId="4197"/>
    <cellStyle name="Normal 2 3 3 2 3 3 3 2" xfId="4198"/>
    <cellStyle name="Normal 2 3 3 2 3 3 3 2 2" xfId="4199"/>
    <cellStyle name="Normal 2 3 3 2 3 3 3 2 3" xfId="4200"/>
    <cellStyle name="Normal 2 3 3 2 3 3 3 2 4" xfId="4201"/>
    <cellStyle name="Normal 2 3 3 2 3 3 3 3" xfId="4202"/>
    <cellStyle name="Normal 2 3 3 2 3 3 3 3 2" xfId="4203"/>
    <cellStyle name="Normal 2 3 3 2 3 3 3 3 3" xfId="4204"/>
    <cellStyle name="Normal 2 3 3 2 3 3 3 3 4" xfId="4205"/>
    <cellStyle name="Normal 2 3 3 2 3 3 3 4" xfId="4206"/>
    <cellStyle name="Normal 2 3 3 2 3 3 3 5" xfId="4207"/>
    <cellStyle name="Normal 2 3 3 2 3 3 3 6" xfId="4208"/>
    <cellStyle name="Normal 2 3 3 2 3 3 4" xfId="4209"/>
    <cellStyle name="Normal 2 3 3 2 3 3 4 2" xfId="4210"/>
    <cellStyle name="Normal 2 3 3 2 3 3 4 3" xfId="4211"/>
    <cellStyle name="Normal 2 3 3 2 3 3 4 4" xfId="4212"/>
    <cellStyle name="Normal 2 3 3 2 3 3 5" xfId="4213"/>
    <cellStyle name="Normal 2 3 3 2 3 3 5 2" xfId="4214"/>
    <cellStyle name="Normal 2 3 3 2 3 3 5 3" xfId="4215"/>
    <cellStyle name="Normal 2 3 3 2 3 3 5 4" xfId="4216"/>
    <cellStyle name="Normal 2 3 3 2 3 3 6" xfId="4217"/>
    <cellStyle name="Normal 2 3 3 2 3 3 7" xfId="4218"/>
    <cellStyle name="Normal 2 3 3 2 3 3 8" xfId="4219"/>
    <cellStyle name="Normal 2 3 3 2 3 4" xfId="4220"/>
    <cellStyle name="Normal 2 3 3 2 3 4 2" xfId="4221"/>
    <cellStyle name="Normal 2 3 3 2 3 4 2 2" xfId="4222"/>
    <cellStyle name="Normal 2 3 3 2 3 4 2 3" xfId="4223"/>
    <cellStyle name="Normal 2 3 3 2 3 4 2 4" xfId="4224"/>
    <cellStyle name="Normal 2 3 3 2 3 4 3" xfId="4225"/>
    <cellStyle name="Normal 2 3 3 2 3 4 3 2" xfId="4226"/>
    <cellStyle name="Normal 2 3 3 2 3 4 3 3" xfId="4227"/>
    <cellStyle name="Normal 2 3 3 2 3 4 3 4" xfId="4228"/>
    <cellStyle name="Normal 2 3 3 2 3 4 4" xfId="4229"/>
    <cellStyle name="Normal 2 3 3 2 3 4 5" xfId="4230"/>
    <cellStyle name="Normal 2 3 3 2 3 4 6" xfId="4231"/>
    <cellStyle name="Normal 2 3 3 2 3 5" xfId="4232"/>
    <cellStyle name="Normal 2 3 3 2 3 5 2" xfId="4233"/>
    <cellStyle name="Normal 2 3 3 2 3 5 2 2" xfId="4234"/>
    <cellStyle name="Normal 2 3 3 2 3 5 2 3" xfId="4235"/>
    <cellStyle name="Normal 2 3 3 2 3 5 2 4" xfId="4236"/>
    <cellStyle name="Normal 2 3 3 2 3 5 3" xfId="4237"/>
    <cellStyle name="Normal 2 3 3 2 3 5 3 2" xfId="4238"/>
    <cellStyle name="Normal 2 3 3 2 3 5 3 3" xfId="4239"/>
    <cellStyle name="Normal 2 3 3 2 3 5 3 4" xfId="4240"/>
    <cellStyle name="Normal 2 3 3 2 3 5 4" xfId="4241"/>
    <cellStyle name="Normal 2 3 3 2 3 5 5" xfId="4242"/>
    <cellStyle name="Normal 2 3 3 2 3 5 6" xfId="4243"/>
    <cellStyle name="Normal 2 3 3 2 3 6" xfId="4244"/>
    <cellStyle name="Normal 2 3 3 2 3 6 2" xfId="4245"/>
    <cellStyle name="Normal 2 3 3 2 3 6 3" xfId="4246"/>
    <cellStyle name="Normal 2 3 3 2 3 6 4" xfId="4247"/>
    <cellStyle name="Normal 2 3 3 2 3 7" xfId="4248"/>
    <cellStyle name="Normal 2 3 3 2 3 7 2" xfId="4249"/>
    <cellStyle name="Normal 2 3 3 2 3 7 3" xfId="4250"/>
    <cellStyle name="Normal 2 3 3 2 3 7 4" xfId="4251"/>
    <cellStyle name="Normal 2 3 3 2 3 8" xfId="4252"/>
    <cellStyle name="Normal 2 3 3 2 3 9" xfId="4253"/>
    <cellStyle name="Normal 2 3 3 2 4" xfId="4254"/>
    <cellStyle name="Normal 2 3 3 2 4 2" xfId="4255"/>
    <cellStyle name="Normal 2 3 3 2 4 2 2" xfId="4256"/>
    <cellStyle name="Normal 2 3 3 2 4 2 2 2" xfId="4257"/>
    <cellStyle name="Normal 2 3 3 2 4 2 2 3" xfId="4258"/>
    <cellStyle name="Normal 2 3 3 2 4 2 2 4" xfId="4259"/>
    <cellStyle name="Normal 2 3 3 2 4 2 3" xfId="4260"/>
    <cellStyle name="Normal 2 3 3 2 4 2 3 2" xfId="4261"/>
    <cellStyle name="Normal 2 3 3 2 4 2 3 3" xfId="4262"/>
    <cellStyle name="Normal 2 3 3 2 4 2 3 4" xfId="4263"/>
    <cellStyle name="Normal 2 3 3 2 4 2 4" xfId="4264"/>
    <cellStyle name="Normal 2 3 3 2 4 2 5" xfId="4265"/>
    <cellStyle name="Normal 2 3 3 2 4 2 6" xfId="4266"/>
    <cellStyle name="Normal 2 3 3 2 4 3" xfId="4267"/>
    <cellStyle name="Normal 2 3 3 2 4 3 2" xfId="4268"/>
    <cellStyle name="Normal 2 3 3 2 4 3 2 2" xfId="4269"/>
    <cellStyle name="Normal 2 3 3 2 4 3 2 3" xfId="4270"/>
    <cellStyle name="Normal 2 3 3 2 4 3 2 4" xfId="4271"/>
    <cellStyle name="Normal 2 3 3 2 4 3 3" xfId="4272"/>
    <cellStyle name="Normal 2 3 3 2 4 3 3 2" xfId="4273"/>
    <cellStyle name="Normal 2 3 3 2 4 3 3 3" xfId="4274"/>
    <cellStyle name="Normal 2 3 3 2 4 3 3 4" xfId="4275"/>
    <cellStyle name="Normal 2 3 3 2 4 3 4" xfId="4276"/>
    <cellStyle name="Normal 2 3 3 2 4 3 5" xfId="4277"/>
    <cellStyle name="Normal 2 3 3 2 4 3 6" xfId="4278"/>
    <cellStyle name="Normal 2 3 3 2 4 4" xfId="4279"/>
    <cellStyle name="Normal 2 3 3 2 4 4 2" xfId="4280"/>
    <cellStyle name="Normal 2 3 3 2 4 4 3" xfId="4281"/>
    <cellStyle name="Normal 2 3 3 2 4 4 4" xfId="4282"/>
    <cellStyle name="Normal 2 3 3 2 4 5" xfId="4283"/>
    <cellStyle name="Normal 2 3 3 2 4 5 2" xfId="4284"/>
    <cellStyle name="Normal 2 3 3 2 4 5 3" xfId="4285"/>
    <cellStyle name="Normal 2 3 3 2 4 5 4" xfId="4286"/>
    <cellStyle name="Normal 2 3 3 2 4 6" xfId="4287"/>
    <cellStyle name="Normal 2 3 3 2 4 7" xfId="4288"/>
    <cellStyle name="Normal 2 3 3 2 4 8" xfId="4289"/>
    <cellStyle name="Normal 2 3 3 2 5" xfId="4290"/>
    <cellStyle name="Normal 2 3 3 2 5 2" xfId="4291"/>
    <cellStyle name="Normal 2 3 3 2 5 2 2" xfId="4292"/>
    <cellStyle name="Normal 2 3 3 2 5 2 2 2" xfId="4293"/>
    <cellStyle name="Normal 2 3 3 2 5 2 2 3" xfId="4294"/>
    <cellStyle name="Normal 2 3 3 2 5 2 2 4" xfId="4295"/>
    <cellStyle name="Normal 2 3 3 2 5 2 3" xfId="4296"/>
    <cellStyle name="Normal 2 3 3 2 5 2 3 2" xfId="4297"/>
    <cellStyle name="Normal 2 3 3 2 5 2 3 3" xfId="4298"/>
    <cellStyle name="Normal 2 3 3 2 5 2 3 4" xfId="4299"/>
    <cellStyle name="Normal 2 3 3 2 5 2 4" xfId="4300"/>
    <cellStyle name="Normal 2 3 3 2 5 2 5" xfId="4301"/>
    <cellStyle name="Normal 2 3 3 2 5 2 6" xfId="4302"/>
    <cellStyle name="Normal 2 3 3 2 5 3" xfId="4303"/>
    <cellStyle name="Normal 2 3 3 2 5 3 2" xfId="4304"/>
    <cellStyle name="Normal 2 3 3 2 5 3 2 2" xfId="4305"/>
    <cellStyle name="Normal 2 3 3 2 5 3 2 3" xfId="4306"/>
    <cellStyle name="Normal 2 3 3 2 5 3 2 4" xfId="4307"/>
    <cellStyle name="Normal 2 3 3 2 5 3 3" xfId="4308"/>
    <cellStyle name="Normal 2 3 3 2 5 3 3 2" xfId="4309"/>
    <cellStyle name="Normal 2 3 3 2 5 3 3 3" xfId="4310"/>
    <cellStyle name="Normal 2 3 3 2 5 3 3 4" xfId="4311"/>
    <cellStyle name="Normal 2 3 3 2 5 3 4" xfId="4312"/>
    <cellStyle name="Normal 2 3 3 2 5 3 5" xfId="4313"/>
    <cellStyle name="Normal 2 3 3 2 5 3 6" xfId="4314"/>
    <cellStyle name="Normal 2 3 3 2 5 4" xfId="4315"/>
    <cellStyle name="Normal 2 3 3 2 5 4 2" xfId="4316"/>
    <cellStyle name="Normal 2 3 3 2 5 4 3" xfId="4317"/>
    <cellStyle name="Normal 2 3 3 2 5 4 4" xfId="4318"/>
    <cellStyle name="Normal 2 3 3 2 5 5" xfId="4319"/>
    <cellStyle name="Normal 2 3 3 2 5 5 2" xfId="4320"/>
    <cellStyle name="Normal 2 3 3 2 5 5 3" xfId="4321"/>
    <cellStyle name="Normal 2 3 3 2 5 5 4" xfId="4322"/>
    <cellStyle name="Normal 2 3 3 2 5 6" xfId="4323"/>
    <cellStyle name="Normal 2 3 3 2 5 7" xfId="4324"/>
    <cellStyle name="Normal 2 3 3 2 5 8" xfId="4325"/>
    <cellStyle name="Normal 2 3 3 2 6" xfId="4326"/>
    <cellStyle name="Normal 2 3 3 2 6 2" xfId="4327"/>
    <cellStyle name="Normal 2 3 3 2 6 2 2" xfId="4328"/>
    <cellStyle name="Normal 2 3 3 2 6 2 2 2" xfId="4329"/>
    <cellStyle name="Normal 2 3 3 2 6 2 2 3" xfId="4330"/>
    <cellStyle name="Normal 2 3 3 2 6 2 2 4" xfId="4331"/>
    <cellStyle name="Normal 2 3 3 2 6 2 3" xfId="4332"/>
    <cellStyle name="Normal 2 3 3 2 6 2 3 2" xfId="4333"/>
    <cellStyle name="Normal 2 3 3 2 6 2 3 3" xfId="4334"/>
    <cellStyle name="Normal 2 3 3 2 6 2 3 4" xfId="4335"/>
    <cellStyle name="Normal 2 3 3 2 6 2 4" xfId="4336"/>
    <cellStyle name="Normal 2 3 3 2 6 2 5" xfId="4337"/>
    <cellStyle name="Normal 2 3 3 2 6 2 6" xfId="4338"/>
    <cellStyle name="Normal 2 3 3 2 6 3" xfId="4339"/>
    <cellStyle name="Normal 2 3 3 2 6 3 2" xfId="4340"/>
    <cellStyle name="Normal 2 3 3 2 6 3 2 2" xfId="4341"/>
    <cellStyle name="Normal 2 3 3 2 6 3 2 3" xfId="4342"/>
    <cellStyle name="Normal 2 3 3 2 6 3 2 4" xfId="4343"/>
    <cellStyle name="Normal 2 3 3 2 6 3 3" xfId="4344"/>
    <cellStyle name="Normal 2 3 3 2 6 3 3 2" xfId="4345"/>
    <cellStyle name="Normal 2 3 3 2 6 3 3 3" xfId="4346"/>
    <cellStyle name="Normal 2 3 3 2 6 3 3 4" xfId="4347"/>
    <cellStyle name="Normal 2 3 3 2 6 3 4" xfId="4348"/>
    <cellStyle name="Normal 2 3 3 2 6 3 5" xfId="4349"/>
    <cellStyle name="Normal 2 3 3 2 6 3 6" xfId="4350"/>
    <cellStyle name="Normal 2 3 3 2 6 4" xfId="4351"/>
    <cellStyle name="Normal 2 3 3 2 6 4 2" xfId="4352"/>
    <cellStyle name="Normal 2 3 3 2 6 4 3" xfId="4353"/>
    <cellStyle name="Normal 2 3 3 2 6 4 4" xfId="4354"/>
    <cellStyle name="Normal 2 3 3 2 6 5" xfId="4355"/>
    <cellStyle name="Normal 2 3 3 2 6 5 2" xfId="4356"/>
    <cellStyle name="Normal 2 3 3 2 6 5 3" xfId="4357"/>
    <cellStyle name="Normal 2 3 3 2 6 5 4" xfId="4358"/>
    <cellStyle name="Normal 2 3 3 2 6 6" xfId="4359"/>
    <cellStyle name="Normal 2 3 3 2 6 7" xfId="4360"/>
    <cellStyle name="Normal 2 3 3 2 6 8" xfId="4361"/>
    <cellStyle name="Normal 2 3 3 2 7" xfId="4362"/>
    <cellStyle name="Normal 2 3 3 2 7 2" xfId="4363"/>
    <cellStyle name="Normal 2 3 3 2 7 2 2" xfId="4364"/>
    <cellStyle name="Normal 2 3 3 2 7 2 3" xfId="4365"/>
    <cellStyle name="Normal 2 3 3 2 7 2 4" xfId="4366"/>
    <cellStyle name="Normal 2 3 3 2 7 3" xfId="4367"/>
    <cellStyle name="Normal 2 3 3 2 7 3 2" xfId="4368"/>
    <cellStyle name="Normal 2 3 3 2 7 3 3" xfId="4369"/>
    <cellStyle name="Normal 2 3 3 2 7 3 4" xfId="4370"/>
    <cellStyle name="Normal 2 3 3 2 7 4" xfId="4371"/>
    <cellStyle name="Normal 2 3 3 2 7 5" xfId="4372"/>
    <cellStyle name="Normal 2 3 3 2 7 6" xfId="4373"/>
    <cellStyle name="Normal 2 3 3 2 8" xfId="4374"/>
    <cellStyle name="Normal 2 3 3 2 8 2" xfId="4375"/>
    <cellStyle name="Normal 2 3 3 2 8 2 2" xfId="4376"/>
    <cellStyle name="Normal 2 3 3 2 8 2 3" xfId="4377"/>
    <cellStyle name="Normal 2 3 3 2 8 2 4" xfId="4378"/>
    <cellStyle name="Normal 2 3 3 2 8 3" xfId="4379"/>
    <cellStyle name="Normal 2 3 3 2 8 3 2" xfId="4380"/>
    <cellStyle name="Normal 2 3 3 2 8 3 3" xfId="4381"/>
    <cellStyle name="Normal 2 3 3 2 8 3 4" xfId="4382"/>
    <cellStyle name="Normal 2 3 3 2 8 4" xfId="4383"/>
    <cellStyle name="Normal 2 3 3 2 8 5" xfId="4384"/>
    <cellStyle name="Normal 2 3 3 2 8 6" xfId="4385"/>
    <cellStyle name="Normal 2 3 3 2 9" xfId="4386"/>
    <cellStyle name="Normal 2 3 3 2 9 2" xfId="4387"/>
    <cellStyle name="Normal 2 3 3 2 9 3" xfId="4388"/>
    <cellStyle name="Normal 2 3 3 2 9 4" xfId="4389"/>
    <cellStyle name="Normal 2 3 3 3" xfId="4390"/>
    <cellStyle name="Normal 2 3 3 3 10" xfId="4391"/>
    <cellStyle name="Normal 2 3 3 3 11" xfId="4392"/>
    <cellStyle name="Normal 2 3 3 3 12" xfId="4393"/>
    <cellStyle name="Normal 2 3 3 3 2" xfId="4394"/>
    <cellStyle name="Normal 2 3 3 3 2 10" xfId="4395"/>
    <cellStyle name="Normal 2 3 3 3 2 2" xfId="4396"/>
    <cellStyle name="Normal 2 3 3 3 2 2 2" xfId="4397"/>
    <cellStyle name="Normal 2 3 3 3 2 2 2 2" xfId="4398"/>
    <cellStyle name="Normal 2 3 3 3 2 2 2 2 2" xfId="4399"/>
    <cellStyle name="Normal 2 3 3 3 2 2 2 2 3" xfId="4400"/>
    <cellStyle name="Normal 2 3 3 3 2 2 2 2 4" xfId="4401"/>
    <cellStyle name="Normal 2 3 3 3 2 2 2 3" xfId="4402"/>
    <cellStyle name="Normal 2 3 3 3 2 2 2 3 2" xfId="4403"/>
    <cellStyle name="Normal 2 3 3 3 2 2 2 3 3" xfId="4404"/>
    <cellStyle name="Normal 2 3 3 3 2 2 2 3 4" xfId="4405"/>
    <cellStyle name="Normal 2 3 3 3 2 2 2 4" xfId="4406"/>
    <cellStyle name="Normal 2 3 3 3 2 2 2 5" xfId="4407"/>
    <cellStyle name="Normal 2 3 3 3 2 2 2 6" xfId="4408"/>
    <cellStyle name="Normal 2 3 3 3 2 2 3" xfId="4409"/>
    <cellStyle name="Normal 2 3 3 3 2 2 3 2" xfId="4410"/>
    <cellStyle name="Normal 2 3 3 3 2 2 3 2 2" xfId="4411"/>
    <cellStyle name="Normal 2 3 3 3 2 2 3 2 3" xfId="4412"/>
    <cellStyle name="Normal 2 3 3 3 2 2 3 2 4" xfId="4413"/>
    <cellStyle name="Normal 2 3 3 3 2 2 3 3" xfId="4414"/>
    <cellStyle name="Normal 2 3 3 3 2 2 3 3 2" xfId="4415"/>
    <cellStyle name="Normal 2 3 3 3 2 2 3 3 3" xfId="4416"/>
    <cellStyle name="Normal 2 3 3 3 2 2 3 3 4" xfId="4417"/>
    <cellStyle name="Normal 2 3 3 3 2 2 3 4" xfId="4418"/>
    <cellStyle name="Normal 2 3 3 3 2 2 3 5" xfId="4419"/>
    <cellStyle name="Normal 2 3 3 3 2 2 3 6" xfId="4420"/>
    <cellStyle name="Normal 2 3 3 3 2 2 4" xfId="4421"/>
    <cellStyle name="Normal 2 3 3 3 2 2 4 2" xfId="4422"/>
    <cellStyle name="Normal 2 3 3 3 2 2 4 3" xfId="4423"/>
    <cellStyle name="Normal 2 3 3 3 2 2 4 4" xfId="4424"/>
    <cellStyle name="Normal 2 3 3 3 2 2 5" xfId="4425"/>
    <cellStyle name="Normal 2 3 3 3 2 2 5 2" xfId="4426"/>
    <cellStyle name="Normal 2 3 3 3 2 2 5 3" xfId="4427"/>
    <cellStyle name="Normal 2 3 3 3 2 2 5 4" xfId="4428"/>
    <cellStyle name="Normal 2 3 3 3 2 2 6" xfId="4429"/>
    <cellStyle name="Normal 2 3 3 3 2 2 7" xfId="4430"/>
    <cellStyle name="Normal 2 3 3 3 2 2 8" xfId="4431"/>
    <cellStyle name="Normal 2 3 3 3 2 3" xfId="4432"/>
    <cellStyle name="Normal 2 3 3 3 2 3 2" xfId="4433"/>
    <cellStyle name="Normal 2 3 3 3 2 3 2 2" xfId="4434"/>
    <cellStyle name="Normal 2 3 3 3 2 3 2 2 2" xfId="4435"/>
    <cellStyle name="Normal 2 3 3 3 2 3 2 2 3" xfId="4436"/>
    <cellStyle name="Normal 2 3 3 3 2 3 2 2 4" xfId="4437"/>
    <cellStyle name="Normal 2 3 3 3 2 3 2 3" xfId="4438"/>
    <cellStyle name="Normal 2 3 3 3 2 3 2 3 2" xfId="4439"/>
    <cellStyle name="Normal 2 3 3 3 2 3 2 3 3" xfId="4440"/>
    <cellStyle name="Normal 2 3 3 3 2 3 2 3 4" xfId="4441"/>
    <cellStyle name="Normal 2 3 3 3 2 3 2 4" xfId="4442"/>
    <cellStyle name="Normal 2 3 3 3 2 3 2 5" xfId="4443"/>
    <cellStyle name="Normal 2 3 3 3 2 3 2 6" xfId="4444"/>
    <cellStyle name="Normal 2 3 3 3 2 3 3" xfId="4445"/>
    <cellStyle name="Normal 2 3 3 3 2 3 3 2" xfId="4446"/>
    <cellStyle name="Normal 2 3 3 3 2 3 3 2 2" xfId="4447"/>
    <cellStyle name="Normal 2 3 3 3 2 3 3 2 3" xfId="4448"/>
    <cellStyle name="Normal 2 3 3 3 2 3 3 2 4" xfId="4449"/>
    <cellStyle name="Normal 2 3 3 3 2 3 3 3" xfId="4450"/>
    <cellStyle name="Normal 2 3 3 3 2 3 3 3 2" xfId="4451"/>
    <cellStyle name="Normal 2 3 3 3 2 3 3 3 3" xfId="4452"/>
    <cellStyle name="Normal 2 3 3 3 2 3 3 3 4" xfId="4453"/>
    <cellStyle name="Normal 2 3 3 3 2 3 3 4" xfId="4454"/>
    <cellStyle name="Normal 2 3 3 3 2 3 3 5" xfId="4455"/>
    <cellStyle name="Normal 2 3 3 3 2 3 3 6" xfId="4456"/>
    <cellStyle name="Normal 2 3 3 3 2 3 4" xfId="4457"/>
    <cellStyle name="Normal 2 3 3 3 2 3 4 2" xfId="4458"/>
    <cellStyle name="Normal 2 3 3 3 2 3 4 3" xfId="4459"/>
    <cellStyle name="Normal 2 3 3 3 2 3 4 4" xfId="4460"/>
    <cellStyle name="Normal 2 3 3 3 2 3 5" xfId="4461"/>
    <cellStyle name="Normal 2 3 3 3 2 3 5 2" xfId="4462"/>
    <cellStyle name="Normal 2 3 3 3 2 3 5 3" xfId="4463"/>
    <cellStyle name="Normal 2 3 3 3 2 3 5 4" xfId="4464"/>
    <cellStyle name="Normal 2 3 3 3 2 3 6" xfId="4465"/>
    <cellStyle name="Normal 2 3 3 3 2 3 7" xfId="4466"/>
    <cellStyle name="Normal 2 3 3 3 2 3 8" xfId="4467"/>
    <cellStyle name="Normal 2 3 3 3 2 4" xfId="4468"/>
    <cellStyle name="Normal 2 3 3 3 2 4 2" xfId="4469"/>
    <cellStyle name="Normal 2 3 3 3 2 4 2 2" xfId="4470"/>
    <cellStyle name="Normal 2 3 3 3 2 4 2 3" xfId="4471"/>
    <cellStyle name="Normal 2 3 3 3 2 4 2 4" xfId="4472"/>
    <cellStyle name="Normal 2 3 3 3 2 4 3" xfId="4473"/>
    <cellStyle name="Normal 2 3 3 3 2 4 3 2" xfId="4474"/>
    <cellStyle name="Normal 2 3 3 3 2 4 3 3" xfId="4475"/>
    <cellStyle name="Normal 2 3 3 3 2 4 3 4" xfId="4476"/>
    <cellStyle name="Normal 2 3 3 3 2 4 4" xfId="4477"/>
    <cellStyle name="Normal 2 3 3 3 2 4 5" xfId="4478"/>
    <cellStyle name="Normal 2 3 3 3 2 4 6" xfId="4479"/>
    <cellStyle name="Normal 2 3 3 3 2 5" xfId="4480"/>
    <cellStyle name="Normal 2 3 3 3 2 5 2" xfId="4481"/>
    <cellStyle name="Normal 2 3 3 3 2 5 2 2" xfId="4482"/>
    <cellStyle name="Normal 2 3 3 3 2 5 2 3" xfId="4483"/>
    <cellStyle name="Normal 2 3 3 3 2 5 2 4" xfId="4484"/>
    <cellStyle name="Normal 2 3 3 3 2 5 3" xfId="4485"/>
    <cellStyle name="Normal 2 3 3 3 2 5 3 2" xfId="4486"/>
    <cellStyle name="Normal 2 3 3 3 2 5 3 3" xfId="4487"/>
    <cellStyle name="Normal 2 3 3 3 2 5 3 4" xfId="4488"/>
    <cellStyle name="Normal 2 3 3 3 2 5 4" xfId="4489"/>
    <cellStyle name="Normal 2 3 3 3 2 5 5" xfId="4490"/>
    <cellStyle name="Normal 2 3 3 3 2 5 6" xfId="4491"/>
    <cellStyle name="Normal 2 3 3 3 2 6" xfId="4492"/>
    <cellStyle name="Normal 2 3 3 3 2 6 2" xfId="4493"/>
    <cellStyle name="Normal 2 3 3 3 2 6 3" xfId="4494"/>
    <cellStyle name="Normal 2 3 3 3 2 6 4" xfId="4495"/>
    <cellStyle name="Normal 2 3 3 3 2 7" xfId="4496"/>
    <cellStyle name="Normal 2 3 3 3 2 7 2" xfId="4497"/>
    <cellStyle name="Normal 2 3 3 3 2 7 3" xfId="4498"/>
    <cellStyle name="Normal 2 3 3 3 2 7 4" xfId="4499"/>
    <cellStyle name="Normal 2 3 3 3 2 8" xfId="4500"/>
    <cellStyle name="Normal 2 3 3 3 2 9" xfId="4501"/>
    <cellStyle name="Normal 2 3 3 3 3" xfId="4502"/>
    <cellStyle name="Normal 2 3 3 3 3 2" xfId="4503"/>
    <cellStyle name="Normal 2 3 3 3 3 2 2" xfId="4504"/>
    <cellStyle name="Normal 2 3 3 3 3 2 2 2" xfId="4505"/>
    <cellStyle name="Normal 2 3 3 3 3 2 2 3" xfId="4506"/>
    <cellStyle name="Normal 2 3 3 3 3 2 2 4" xfId="4507"/>
    <cellStyle name="Normal 2 3 3 3 3 2 3" xfId="4508"/>
    <cellStyle name="Normal 2 3 3 3 3 2 3 2" xfId="4509"/>
    <cellStyle name="Normal 2 3 3 3 3 2 3 3" xfId="4510"/>
    <cellStyle name="Normal 2 3 3 3 3 2 3 4" xfId="4511"/>
    <cellStyle name="Normal 2 3 3 3 3 2 4" xfId="4512"/>
    <cellStyle name="Normal 2 3 3 3 3 2 5" xfId="4513"/>
    <cellStyle name="Normal 2 3 3 3 3 2 6" xfId="4514"/>
    <cellStyle name="Normal 2 3 3 3 3 3" xfId="4515"/>
    <cellStyle name="Normal 2 3 3 3 3 3 2" xfId="4516"/>
    <cellStyle name="Normal 2 3 3 3 3 3 2 2" xfId="4517"/>
    <cellStyle name="Normal 2 3 3 3 3 3 2 3" xfId="4518"/>
    <cellStyle name="Normal 2 3 3 3 3 3 2 4" xfId="4519"/>
    <cellStyle name="Normal 2 3 3 3 3 3 3" xfId="4520"/>
    <cellStyle name="Normal 2 3 3 3 3 3 3 2" xfId="4521"/>
    <cellStyle name="Normal 2 3 3 3 3 3 3 3" xfId="4522"/>
    <cellStyle name="Normal 2 3 3 3 3 3 3 4" xfId="4523"/>
    <cellStyle name="Normal 2 3 3 3 3 3 4" xfId="4524"/>
    <cellStyle name="Normal 2 3 3 3 3 3 5" xfId="4525"/>
    <cellStyle name="Normal 2 3 3 3 3 3 6" xfId="4526"/>
    <cellStyle name="Normal 2 3 3 3 3 4" xfId="4527"/>
    <cellStyle name="Normal 2 3 3 3 3 4 2" xfId="4528"/>
    <cellStyle name="Normal 2 3 3 3 3 4 3" xfId="4529"/>
    <cellStyle name="Normal 2 3 3 3 3 4 4" xfId="4530"/>
    <cellStyle name="Normal 2 3 3 3 3 5" xfId="4531"/>
    <cellStyle name="Normal 2 3 3 3 3 5 2" xfId="4532"/>
    <cellStyle name="Normal 2 3 3 3 3 5 3" xfId="4533"/>
    <cellStyle name="Normal 2 3 3 3 3 5 4" xfId="4534"/>
    <cellStyle name="Normal 2 3 3 3 3 6" xfId="4535"/>
    <cellStyle name="Normal 2 3 3 3 3 7" xfId="4536"/>
    <cellStyle name="Normal 2 3 3 3 3 8" xfId="4537"/>
    <cellStyle name="Normal 2 3 3 3 4" xfId="4538"/>
    <cellStyle name="Normal 2 3 3 3 4 2" xfId="4539"/>
    <cellStyle name="Normal 2 3 3 3 4 2 2" xfId="4540"/>
    <cellStyle name="Normal 2 3 3 3 4 2 2 2" xfId="4541"/>
    <cellStyle name="Normal 2 3 3 3 4 2 2 3" xfId="4542"/>
    <cellStyle name="Normal 2 3 3 3 4 2 2 4" xfId="4543"/>
    <cellStyle name="Normal 2 3 3 3 4 2 3" xfId="4544"/>
    <cellStyle name="Normal 2 3 3 3 4 2 3 2" xfId="4545"/>
    <cellStyle name="Normal 2 3 3 3 4 2 3 3" xfId="4546"/>
    <cellStyle name="Normal 2 3 3 3 4 2 3 4" xfId="4547"/>
    <cellStyle name="Normal 2 3 3 3 4 2 4" xfId="4548"/>
    <cellStyle name="Normal 2 3 3 3 4 2 5" xfId="4549"/>
    <cellStyle name="Normal 2 3 3 3 4 2 6" xfId="4550"/>
    <cellStyle name="Normal 2 3 3 3 4 3" xfId="4551"/>
    <cellStyle name="Normal 2 3 3 3 4 3 2" xfId="4552"/>
    <cellStyle name="Normal 2 3 3 3 4 3 2 2" xfId="4553"/>
    <cellStyle name="Normal 2 3 3 3 4 3 2 3" xfId="4554"/>
    <cellStyle name="Normal 2 3 3 3 4 3 2 4" xfId="4555"/>
    <cellStyle name="Normal 2 3 3 3 4 3 3" xfId="4556"/>
    <cellStyle name="Normal 2 3 3 3 4 3 3 2" xfId="4557"/>
    <cellStyle name="Normal 2 3 3 3 4 3 3 3" xfId="4558"/>
    <cellStyle name="Normal 2 3 3 3 4 3 3 4" xfId="4559"/>
    <cellStyle name="Normal 2 3 3 3 4 3 4" xfId="4560"/>
    <cellStyle name="Normal 2 3 3 3 4 3 5" xfId="4561"/>
    <cellStyle name="Normal 2 3 3 3 4 3 6" xfId="4562"/>
    <cellStyle name="Normal 2 3 3 3 4 4" xfId="4563"/>
    <cellStyle name="Normal 2 3 3 3 4 4 2" xfId="4564"/>
    <cellStyle name="Normal 2 3 3 3 4 4 3" xfId="4565"/>
    <cellStyle name="Normal 2 3 3 3 4 4 4" xfId="4566"/>
    <cellStyle name="Normal 2 3 3 3 4 5" xfId="4567"/>
    <cellStyle name="Normal 2 3 3 3 4 5 2" xfId="4568"/>
    <cellStyle name="Normal 2 3 3 3 4 5 3" xfId="4569"/>
    <cellStyle name="Normal 2 3 3 3 4 5 4" xfId="4570"/>
    <cellStyle name="Normal 2 3 3 3 4 6" xfId="4571"/>
    <cellStyle name="Normal 2 3 3 3 4 7" xfId="4572"/>
    <cellStyle name="Normal 2 3 3 3 4 8" xfId="4573"/>
    <cellStyle name="Normal 2 3 3 3 5" xfId="4574"/>
    <cellStyle name="Normal 2 3 3 3 5 2" xfId="4575"/>
    <cellStyle name="Normal 2 3 3 3 5 2 2" xfId="4576"/>
    <cellStyle name="Normal 2 3 3 3 5 2 2 2" xfId="4577"/>
    <cellStyle name="Normal 2 3 3 3 5 2 2 3" xfId="4578"/>
    <cellStyle name="Normal 2 3 3 3 5 2 2 4" xfId="4579"/>
    <cellStyle name="Normal 2 3 3 3 5 2 3" xfId="4580"/>
    <cellStyle name="Normal 2 3 3 3 5 2 3 2" xfId="4581"/>
    <cellStyle name="Normal 2 3 3 3 5 2 3 3" xfId="4582"/>
    <cellStyle name="Normal 2 3 3 3 5 2 3 4" xfId="4583"/>
    <cellStyle name="Normal 2 3 3 3 5 2 4" xfId="4584"/>
    <cellStyle name="Normal 2 3 3 3 5 2 5" xfId="4585"/>
    <cellStyle name="Normal 2 3 3 3 5 2 6" xfId="4586"/>
    <cellStyle name="Normal 2 3 3 3 5 3" xfId="4587"/>
    <cellStyle name="Normal 2 3 3 3 5 3 2" xfId="4588"/>
    <cellStyle name="Normal 2 3 3 3 5 3 2 2" xfId="4589"/>
    <cellStyle name="Normal 2 3 3 3 5 3 2 3" xfId="4590"/>
    <cellStyle name="Normal 2 3 3 3 5 3 2 4" xfId="4591"/>
    <cellStyle name="Normal 2 3 3 3 5 3 3" xfId="4592"/>
    <cellStyle name="Normal 2 3 3 3 5 3 3 2" xfId="4593"/>
    <cellStyle name="Normal 2 3 3 3 5 3 3 3" xfId="4594"/>
    <cellStyle name="Normal 2 3 3 3 5 3 3 4" xfId="4595"/>
    <cellStyle name="Normal 2 3 3 3 5 3 4" xfId="4596"/>
    <cellStyle name="Normal 2 3 3 3 5 3 5" xfId="4597"/>
    <cellStyle name="Normal 2 3 3 3 5 3 6" xfId="4598"/>
    <cellStyle name="Normal 2 3 3 3 5 4" xfId="4599"/>
    <cellStyle name="Normal 2 3 3 3 5 4 2" xfId="4600"/>
    <cellStyle name="Normal 2 3 3 3 5 4 3" xfId="4601"/>
    <cellStyle name="Normal 2 3 3 3 5 4 4" xfId="4602"/>
    <cellStyle name="Normal 2 3 3 3 5 5" xfId="4603"/>
    <cellStyle name="Normal 2 3 3 3 5 5 2" xfId="4604"/>
    <cellStyle name="Normal 2 3 3 3 5 5 3" xfId="4605"/>
    <cellStyle name="Normal 2 3 3 3 5 5 4" xfId="4606"/>
    <cellStyle name="Normal 2 3 3 3 5 6" xfId="4607"/>
    <cellStyle name="Normal 2 3 3 3 5 7" xfId="4608"/>
    <cellStyle name="Normal 2 3 3 3 5 8" xfId="4609"/>
    <cellStyle name="Normal 2 3 3 3 6" xfId="4610"/>
    <cellStyle name="Normal 2 3 3 3 6 2" xfId="4611"/>
    <cellStyle name="Normal 2 3 3 3 6 2 2" xfId="4612"/>
    <cellStyle name="Normal 2 3 3 3 6 2 3" xfId="4613"/>
    <cellStyle name="Normal 2 3 3 3 6 2 4" xfId="4614"/>
    <cellStyle name="Normal 2 3 3 3 6 3" xfId="4615"/>
    <cellStyle name="Normal 2 3 3 3 6 3 2" xfId="4616"/>
    <cellStyle name="Normal 2 3 3 3 6 3 3" xfId="4617"/>
    <cellStyle name="Normal 2 3 3 3 6 3 4" xfId="4618"/>
    <cellStyle name="Normal 2 3 3 3 6 4" xfId="4619"/>
    <cellStyle name="Normal 2 3 3 3 6 5" xfId="4620"/>
    <cellStyle name="Normal 2 3 3 3 6 6" xfId="4621"/>
    <cellStyle name="Normal 2 3 3 3 7" xfId="4622"/>
    <cellStyle name="Normal 2 3 3 3 7 2" xfId="4623"/>
    <cellStyle name="Normal 2 3 3 3 7 2 2" xfId="4624"/>
    <cellStyle name="Normal 2 3 3 3 7 2 3" xfId="4625"/>
    <cellStyle name="Normal 2 3 3 3 7 2 4" xfId="4626"/>
    <cellStyle name="Normal 2 3 3 3 7 3" xfId="4627"/>
    <cellStyle name="Normal 2 3 3 3 7 3 2" xfId="4628"/>
    <cellStyle name="Normal 2 3 3 3 7 3 3" xfId="4629"/>
    <cellStyle name="Normal 2 3 3 3 7 3 4" xfId="4630"/>
    <cellStyle name="Normal 2 3 3 3 7 4" xfId="4631"/>
    <cellStyle name="Normal 2 3 3 3 7 5" xfId="4632"/>
    <cellStyle name="Normal 2 3 3 3 7 6" xfId="4633"/>
    <cellStyle name="Normal 2 3 3 3 8" xfId="4634"/>
    <cellStyle name="Normal 2 3 3 3 8 2" xfId="4635"/>
    <cellStyle name="Normal 2 3 3 3 8 3" xfId="4636"/>
    <cellStyle name="Normal 2 3 3 3 8 4" xfId="4637"/>
    <cellStyle name="Normal 2 3 3 3 9" xfId="4638"/>
    <cellStyle name="Normal 2 3 3 3 9 2" xfId="4639"/>
    <cellStyle name="Normal 2 3 3 3 9 3" xfId="4640"/>
    <cellStyle name="Normal 2 3 3 3 9 4" xfId="4641"/>
    <cellStyle name="Normal 2 3 3 4" xfId="4642"/>
    <cellStyle name="Normal 2 3 3 4 10" xfId="4643"/>
    <cellStyle name="Normal 2 3 3 4 2" xfId="4644"/>
    <cellStyle name="Normal 2 3 3 4 2 2" xfId="4645"/>
    <cellStyle name="Normal 2 3 3 4 2 2 2" xfId="4646"/>
    <cellStyle name="Normal 2 3 3 4 2 2 2 2" xfId="4647"/>
    <cellStyle name="Normal 2 3 3 4 2 2 2 3" xfId="4648"/>
    <cellStyle name="Normal 2 3 3 4 2 2 2 4" xfId="4649"/>
    <cellStyle name="Normal 2 3 3 4 2 2 3" xfId="4650"/>
    <cellStyle name="Normal 2 3 3 4 2 2 3 2" xfId="4651"/>
    <cellStyle name="Normal 2 3 3 4 2 2 3 3" xfId="4652"/>
    <cellStyle name="Normal 2 3 3 4 2 2 3 4" xfId="4653"/>
    <cellStyle name="Normal 2 3 3 4 2 2 4" xfId="4654"/>
    <cellStyle name="Normal 2 3 3 4 2 2 5" xfId="4655"/>
    <cellStyle name="Normal 2 3 3 4 2 2 6" xfId="4656"/>
    <cellStyle name="Normal 2 3 3 4 2 3" xfId="4657"/>
    <cellStyle name="Normal 2 3 3 4 2 3 2" xfId="4658"/>
    <cellStyle name="Normal 2 3 3 4 2 3 2 2" xfId="4659"/>
    <cellStyle name="Normal 2 3 3 4 2 3 2 3" xfId="4660"/>
    <cellStyle name="Normal 2 3 3 4 2 3 2 4" xfId="4661"/>
    <cellStyle name="Normal 2 3 3 4 2 3 3" xfId="4662"/>
    <cellStyle name="Normal 2 3 3 4 2 3 3 2" xfId="4663"/>
    <cellStyle name="Normal 2 3 3 4 2 3 3 3" xfId="4664"/>
    <cellStyle name="Normal 2 3 3 4 2 3 3 4" xfId="4665"/>
    <cellStyle name="Normal 2 3 3 4 2 3 4" xfId="4666"/>
    <cellStyle name="Normal 2 3 3 4 2 3 5" xfId="4667"/>
    <cellStyle name="Normal 2 3 3 4 2 3 6" xfId="4668"/>
    <cellStyle name="Normal 2 3 3 4 2 4" xfId="4669"/>
    <cellStyle name="Normal 2 3 3 4 2 4 2" xfId="4670"/>
    <cellStyle name="Normal 2 3 3 4 2 4 3" xfId="4671"/>
    <cellStyle name="Normal 2 3 3 4 2 4 4" xfId="4672"/>
    <cellStyle name="Normal 2 3 3 4 2 5" xfId="4673"/>
    <cellStyle name="Normal 2 3 3 4 2 5 2" xfId="4674"/>
    <cellStyle name="Normal 2 3 3 4 2 5 3" xfId="4675"/>
    <cellStyle name="Normal 2 3 3 4 2 5 4" xfId="4676"/>
    <cellStyle name="Normal 2 3 3 4 2 6" xfId="4677"/>
    <cellStyle name="Normal 2 3 3 4 2 7" xfId="4678"/>
    <cellStyle name="Normal 2 3 3 4 2 8" xfId="4679"/>
    <cellStyle name="Normal 2 3 3 4 3" xfId="4680"/>
    <cellStyle name="Normal 2 3 3 4 3 2" xfId="4681"/>
    <cellStyle name="Normal 2 3 3 4 3 2 2" xfId="4682"/>
    <cellStyle name="Normal 2 3 3 4 3 2 2 2" xfId="4683"/>
    <cellStyle name="Normal 2 3 3 4 3 2 2 3" xfId="4684"/>
    <cellStyle name="Normal 2 3 3 4 3 2 2 4" xfId="4685"/>
    <cellStyle name="Normal 2 3 3 4 3 2 3" xfId="4686"/>
    <cellStyle name="Normal 2 3 3 4 3 2 3 2" xfId="4687"/>
    <cellStyle name="Normal 2 3 3 4 3 2 3 3" xfId="4688"/>
    <cellStyle name="Normal 2 3 3 4 3 2 3 4" xfId="4689"/>
    <cellStyle name="Normal 2 3 3 4 3 2 4" xfId="4690"/>
    <cellStyle name="Normal 2 3 3 4 3 2 5" xfId="4691"/>
    <cellStyle name="Normal 2 3 3 4 3 2 6" xfId="4692"/>
    <cellStyle name="Normal 2 3 3 4 3 3" xfId="4693"/>
    <cellStyle name="Normal 2 3 3 4 3 3 2" xfId="4694"/>
    <cellStyle name="Normal 2 3 3 4 3 3 2 2" xfId="4695"/>
    <cellStyle name="Normal 2 3 3 4 3 3 2 3" xfId="4696"/>
    <cellStyle name="Normal 2 3 3 4 3 3 2 4" xfId="4697"/>
    <cellStyle name="Normal 2 3 3 4 3 3 3" xfId="4698"/>
    <cellStyle name="Normal 2 3 3 4 3 3 3 2" xfId="4699"/>
    <cellStyle name="Normal 2 3 3 4 3 3 3 3" xfId="4700"/>
    <cellStyle name="Normal 2 3 3 4 3 3 3 4" xfId="4701"/>
    <cellStyle name="Normal 2 3 3 4 3 3 4" xfId="4702"/>
    <cellStyle name="Normal 2 3 3 4 3 3 5" xfId="4703"/>
    <cellStyle name="Normal 2 3 3 4 3 3 6" xfId="4704"/>
    <cellStyle name="Normal 2 3 3 4 3 4" xfId="4705"/>
    <cellStyle name="Normal 2 3 3 4 3 4 2" xfId="4706"/>
    <cellStyle name="Normal 2 3 3 4 3 4 3" xfId="4707"/>
    <cellStyle name="Normal 2 3 3 4 3 4 4" xfId="4708"/>
    <cellStyle name="Normal 2 3 3 4 3 5" xfId="4709"/>
    <cellStyle name="Normal 2 3 3 4 3 5 2" xfId="4710"/>
    <cellStyle name="Normal 2 3 3 4 3 5 3" xfId="4711"/>
    <cellStyle name="Normal 2 3 3 4 3 5 4" xfId="4712"/>
    <cellStyle name="Normal 2 3 3 4 3 6" xfId="4713"/>
    <cellStyle name="Normal 2 3 3 4 3 7" xfId="4714"/>
    <cellStyle name="Normal 2 3 3 4 3 8" xfId="4715"/>
    <cellStyle name="Normal 2 3 3 4 4" xfId="4716"/>
    <cellStyle name="Normal 2 3 3 4 4 2" xfId="4717"/>
    <cellStyle name="Normal 2 3 3 4 4 2 2" xfId="4718"/>
    <cellStyle name="Normal 2 3 3 4 4 2 3" xfId="4719"/>
    <cellStyle name="Normal 2 3 3 4 4 2 4" xfId="4720"/>
    <cellStyle name="Normal 2 3 3 4 4 3" xfId="4721"/>
    <cellStyle name="Normal 2 3 3 4 4 3 2" xfId="4722"/>
    <cellStyle name="Normal 2 3 3 4 4 3 3" xfId="4723"/>
    <cellStyle name="Normal 2 3 3 4 4 3 4" xfId="4724"/>
    <cellStyle name="Normal 2 3 3 4 4 4" xfId="4725"/>
    <cellStyle name="Normal 2 3 3 4 4 5" xfId="4726"/>
    <cellStyle name="Normal 2 3 3 4 4 6" xfId="4727"/>
    <cellStyle name="Normal 2 3 3 4 5" xfId="4728"/>
    <cellStyle name="Normal 2 3 3 4 5 2" xfId="4729"/>
    <cellStyle name="Normal 2 3 3 4 5 2 2" xfId="4730"/>
    <cellStyle name="Normal 2 3 3 4 5 2 3" xfId="4731"/>
    <cellStyle name="Normal 2 3 3 4 5 2 4" xfId="4732"/>
    <cellStyle name="Normal 2 3 3 4 5 3" xfId="4733"/>
    <cellStyle name="Normal 2 3 3 4 5 3 2" xfId="4734"/>
    <cellStyle name="Normal 2 3 3 4 5 3 3" xfId="4735"/>
    <cellStyle name="Normal 2 3 3 4 5 3 4" xfId="4736"/>
    <cellStyle name="Normal 2 3 3 4 5 4" xfId="4737"/>
    <cellStyle name="Normal 2 3 3 4 5 5" xfId="4738"/>
    <cellStyle name="Normal 2 3 3 4 5 6" xfId="4739"/>
    <cellStyle name="Normal 2 3 3 4 6" xfId="4740"/>
    <cellStyle name="Normal 2 3 3 4 6 2" xfId="4741"/>
    <cellStyle name="Normal 2 3 3 4 6 3" xfId="4742"/>
    <cellStyle name="Normal 2 3 3 4 6 4" xfId="4743"/>
    <cellStyle name="Normal 2 3 3 4 7" xfId="4744"/>
    <cellStyle name="Normal 2 3 3 4 7 2" xfId="4745"/>
    <cellStyle name="Normal 2 3 3 4 7 3" xfId="4746"/>
    <cellStyle name="Normal 2 3 3 4 7 4" xfId="4747"/>
    <cellStyle name="Normal 2 3 3 4 8" xfId="4748"/>
    <cellStyle name="Normal 2 3 3 4 9" xfId="4749"/>
    <cellStyle name="Normal 2 3 3 5" xfId="4750"/>
    <cellStyle name="Normal 2 3 3 5 2" xfId="4751"/>
    <cellStyle name="Normal 2 3 3 5 2 2" xfId="4752"/>
    <cellStyle name="Normal 2 3 3 5 2 2 2" xfId="4753"/>
    <cellStyle name="Normal 2 3 3 5 2 2 3" xfId="4754"/>
    <cellStyle name="Normal 2 3 3 5 2 2 4" xfId="4755"/>
    <cellStyle name="Normal 2 3 3 5 2 3" xfId="4756"/>
    <cellStyle name="Normal 2 3 3 5 2 3 2" xfId="4757"/>
    <cellStyle name="Normal 2 3 3 5 2 3 3" xfId="4758"/>
    <cellStyle name="Normal 2 3 3 5 2 3 4" xfId="4759"/>
    <cellStyle name="Normal 2 3 3 5 2 4" xfId="4760"/>
    <cellStyle name="Normal 2 3 3 5 2 5" xfId="4761"/>
    <cellStyle name="Normal 2 3 3 5 2 6" xfId="4762"/>
    <cellStyle name="Normal 2 3 3 5 3" xfId="4763"/>
    <cellStyle name="Normal 2 3 3 5 3 2" xfId="4764"/>
    <cellStyle name="Normal 2 3 3 5 3 2 2" xfId="4765"/>
    <cellStyle name="Normal 2 3 3 5 3 2 3" xfId="4766"/>
    <cellStyle name="Normal 2 3 3 5 3 2 4" xfId="4767"/>
    <cellStyle name="Normal 2 3 3 5 3 3" xfId="4768"/>
    <cellStyle name="Normal 2 3 3 5 3 3 2" xfId="4769"/>
    <cellStyle name="Normal 2 3 3 5 3 3 3" xfId="4770"/>
    <cellStyle name="Normal 2 3 3 5 3 3 4" xfId="4771"/>
    <cellStyle name="Normal 2 3 3 5 3 4" xfId="4772"/>
    <cellStyle name="Normal 2 3 3 5 3 5" xfId="4773"/>
    <cellStyle name="Normal 2 3 3 5 3 6" xfId="4774"/>
    <cellStyle name="Normal 2 3 3 5 4" xfId="4775"/>
    <cellStyle name="Normal 2 3 3 5 4 2" xfId="4776"/>
    <cellStyle name="Normal 2 3 3 5 4 3" xfId="4777"/>
    <cellStyle name="Normal 2 3 3 5 4 4" xfId="4778"/>
    <cellStyle name="Normal 2 3 3 5 5" xfId="4779"/>
    <cellStyle name="Normal 2 3 3 5 5 2" xfId="4780"/>
    <cellStyle name="Normal 2 3 3 5 5 3" xfId="4781"/>
    <cellStyle name="Normal 2 3 3 5 5 4" xfId="4782"/>
    <cellStyle name="Normal 2 3 3 5 6" xfId="4783"/>
    <cellStyle name="Normal 2 3 3 5 7" xfId="4784"/>
    <cellStyle name="Normal 2 3 3 5 8" xfId="4785"/>
    <cellStyle name="Normal 2 3 3 6" xfId="4786"/>
    <cellStyle name="Normal 2 3 3 6 2" xfId="4787"/>
    <cellStyle name="Normal 2 3 3 6 2 2" xfId="4788"/>
    <cellStyle name="Normal 2 3 3 6 2 2 2" xfId="4789"/>
    <cellStyle name="Normal 2 3 3 6 2 2 3" xfId="4790"/>
    <cellStyle name="Normal 2 3 3 6 2 2 4" xfId="4791"/>
    <cellStyle name="Normal 2 3 3 6 2 3" xfId="4792"/>
    <cellStyle name="Normal 2 3 3 6 2 3 2" xfId="4793"/>
    <cellStyle name="Normal 2 3 3 6 2 3 3" xfId="4794"/>
    <cellStyle name="Normal 2 3 3 6 2 3 4" xfId="4795"/>
    <cellStyle name="Normal 2 3 3 6 2 4" xfId="4796"/>
    <cellStyle name="Normal 2 3 3 6 2 5" xfId="4797"/>
    <cellStyle name="Normal 2 3 3 6 2 6" xfId="4798"/>
    <cellStyle name="Normal 2 3 3 6 3" xfId="4799"/>
    <cellStyle name="Normal 2 3 3 6 3 2" xfId="4800"/>
    <cellStyle name="Normal 2 3 3 6 3 2 2" xfId="4801"/>
    <cellStyle name="Normal 2 3 3 6 3 2 3" xfId="4802"/>
    <cellStyle name="Normal 2 3 3 6 3 2 4" xfId="4803"/>
    <cellStyle name="Normal 2 3 3 6 3 3" xfId="4804"/>
    <cellStyle name="Normal 2 3 3 6 3 3 2" xfId="4805"/>
    <cellStyle name="Normal 2 3 3 6 3 3 3" xfId="4806"/>
    <cellStyle name="Normal 2 3 3 6 3 3 4" xfId="4807"/>
    <cellStyle name="Normal 2 3 3 6 3 4" xfId="4808"/>
    <cellStyle name="Normal 2 3 3 6 3 5" xfId="4809"/>
    <cellStyle name="Normal 2 3 3 6 3 6" xfId="4810"/>
    <cellStyle name="Normal 2 3 3 6 4" xfId="4811"/>
    <cellStyle name="Normal 2 3 3 6 4 2" xfId="4812"/>
    <cellStyle name="Normal 2 3 3 6 4 3" xfId="4813"/>
    <cellStyle name="Normal 2 3 3 6 4 4" xfId="4814"/>
    <cellStyle name="Normal 2 3 3 6 5" xfId="4815"/>
    <cellStyle name="Normal 2 3 3 6 5 2" xfId="4816"/>
    <cellStyle name="Normal 2 3 3 6 5 3" xfId="4817"/>
    <cellStyle name="Normal 2 3 3 6 5 4" xfId="4818"/>
    <cellStyle name="Normal 2 3 3 6 6" xfId="4819"/>
    <cellStyle name="Normal 2 3 3 6 7" xfId="4820"/>
    <cellStyle name="Normal 2 3 3 6 8" xfId="4821"/>
    <cellStyle name="Normal 2 3 3 7" xfId="4822"/>
    <cellStyle name="Normal 2 3 3 7 2" xfId="4823"/>
    <cellStyle name="Normal 2 3 3 7 2 2" xfId="4824"/>
    <cellStyle name="Normal 2 3 3 7 2 2 2" xfId="4825"/>
    <cellStyle name="Normal 2 3 3 7 2 2 3" xfId="4826"/>
    <cellStyle name="Normal 2 3 3 7 2 2 4" xfId="4827"/>
    <cellStyle name="Normal 2 3 3 7 2 3" xfId="4828"/>
    <cellStyle name="Normal 2 3 3 7 2 3 2" xfId="4829"/>
    <cellStyle name="Normal 2 3 3 7 2 3 3" xfId="4830"/>
    <cellStyle name="Normal 2 3 3 7 2 3 4" xfId="4831"/>
    <cellStyle name="Normal 2 3 3 7 2 4" xfId="4832"/>
    <cellStyle name="Normal 2 3 3 7 2 5" xfId="4833"/>
    <cellStyle name="Normal 2 3 3 7 2 6" xfId="4834"/>
    <cellStyle name="Normal 2 3 3 7 3" xfId="4835"/>
    <cellStyle name="Normal 2 3 3 7 3 2" xfId="4836"/>
    <cellStyle name="Normal 2 3 3 7 3 2 2" xfId="4837"/>
    <cellStyle name="Normal 2 3 3 7 3 2 3" xfId="4838"/>
    <cellStyle name="Normal 2 3 3 7 3 2 4" xfId="4839"/>
    <cellStyle name="Normal 2 3 3 7 3 3" xfId="4840"/>
    <cellStyle name="Normal 2 3 3 7 3 3 2" xfId="4841"/>
    <cellStyle name="Normal 2 3 3 7 3 3 3" xfId="4842"/>
    <cellStyle name="Normal 2 3 3 7 3 3 4" xfId="4843"/>
    <cellStyle name="Normal 2 3 3 7 3 4" xfId="4844"/>
    <cellStyle name="Normal 2 3 3 7 3 5" xfId="4845"/>
    <cellStyle name="Normal 2 3 3 7 3 6" xfId="4846"/>
    <cellStyle name="Normal 2 3 3 7 4" xfId="4847"/>
    <cellStyle name="Normal 2 3 3 7 4 2" xfId="4848"/>
    <cellStyle name="Normal 2 3 3 7 4 3" xfId="4849"/>
    <cellStyle name="Normal 2 3 3 7 4 4" xfId="4850"/>
    <cellStyle name="Normal 2 3 3 7 5" xfId="4851"/>
    <cellStyle name="Normal 2 3 3 7 5 2" xfId="4852"/>
    <cellStyle name="Normal 2 3 3 7 5 3" xfId="4853"/>
    <cellStyle name="Normal 2 3 3 7 5 4" xfId="4854"/>
    <cellStyle name="Normal 2 3 3 7 6" xfId="4855"/>
    <cellStyle name="Normal 2 3 3 7 7" xfId="4856"/>
    <cellStyle name="Normal 2 3 3 7 8" xfId="4857"/>
    <cellStyle name="Normal 2 3 3 8" xfId="4858"/>
    <cellStyle name="Normal 2 3 3 8 2" xfId="4859"/>
    <cellStyle name="Normal 2 3 3 8 2 2" xfId="4860"/>
    <cellStyle name="Normal 2 3 3 8 2 3" xfId="4861"/>
    <cellStyle name="Normal 2 3 3 8 2 4" xfId="4862"/>
    <cellStyle name="Normal 2 3 3 8 3" xfId="4863"/>
    <cellStyle name="Normal 2 3 3 8 3 2" xfId="4864"/>
    <cellStyle name="Normal 2 3 3 8 3 3" xfId="4865"/>
    <cellStyle name="Normal 2 3 3 8 3 4" xfId="4866"/>
    <cellStyle name="Normal 2 3 3 8 4" xfId="4867"/>
    <cellStyle name="Normal 2 3 3 8 5" xfId="4868"/>
    <cellStyle name="Normal 2 3 3 8 6" xfId="4869"/>
    <cellStyle name="Normal 2 3 3 9" xfId="4870"/>
    <cellStyle name="Normal 2 3 3 9 2" xfId="4871"/>
    <cellStyle name="Normal 2 3 3 9 2 2" xfId="4872"/>
    <cellStyle name="Normal 2 3 3 9 2 3" xfId="4873"/>
    <cellStyle name="Normal 2 3 3 9 2 4" xfId="4874"/>
    <cellStyle name="Normal 2 3 3 9 3" xfId="4875"/>
    <cellStyle name="Normal 2 3 3 9 3 2" xfId="4876"/>
    <cellStyle name="Normal 2 3 3 9 3 3" xfId="4877"/>
    <cellStyle name="Normal 2 3 3 9 3 4" xfId="4878"/>
    <cellStyle name="Normal 2 3 3 9 4" xfId="4879"/>
    <cellStyle name="Normal 2 3 3 9 5" xfId="4880"/>
    <cellStyle name="Normal 2 3 3 9 6" xfId="4881"/>
    <cellStyle name="Normal 2 3 4" xfId="4882"/>
    <cellStyle name="Normal 2 3 4 10" xfId="4883"/>
    <cellStyle name="Normal 2 3 4 10 2" xfId="4884"/>
    <cellStyle name="Normal 2 3 4 10 3" xfId="4885"/>
    <cellStyle name="Normal 2 3 4 10 4" xfId="4886"/>
    <cellStyle name="Normal 2 3 4 11" xfId="4887"/>
    <cellStyle name="Normal 2 3 4 12" xfId="4888"/>
    <cellStyle name="Normal 2 3 4 13" xfId="4889"/>
    <cellStyle name="Normal 2 3 4 2" xfId="4890"/>
    <cellStyle name="Normal 2 3 4 2 10" xfId="4891"/>
    <cellStyle name="Normal 2 3 4 2 11" xfId="4892"/>
    <cellStyle name="Normal 2 3 4 2 12" xfId="4893"/>
    <cellStyle name="Normal 2 3 4 2 2" xfId="4894"/>
    <cellStyle name="Normal 2 3 4 2 2 10" xfId="4895"/>
    <cellStyle name="Normal 2 3 4 2 2 2" xfId="4896"/>
    <cellStyle name="Normal 2 3 4 2 2 2 2" xfId="4897"/>
    <cellStyle name="Normal 2 3 4 2 2 2 2 2" xfId="4898"/>
    <cellStyle name="Normal 2 3 4 2 2 2 2 2 2" xfId="4899"/>
    <cellStyle name="Normal 2 3 4 2 2 2 2 2 3" xfId="4900"/>
    <cellStyle name="Normal 2 3 4 2 2 2 2 2 4" xfId="4901"/>
    <cellStyle name="Normal 2 3 4 2 2 2 2 3" xfId="4902"/>
    <cellStyle name="Normal 2 3 4 2 2 2 2 3 2" xfId="4903"/>
    <cellStyle name="Normal 2 3 4 2 2 2 2 3 3" xfId="4904"/>
    <cellStyle name="Normal 2 3 4 2 2 2 2 3 4" xfId="4905"/>
    <cellStyle name="Normal 2 3 4 2 2 2 2 4" xfId="4906"/>
    <cellStyle name="Normal 2 3 4 2 2 2 2 5" xfId="4907"/>
    <cellStyle name="Normal 2 3 4 2 2 2 2 6" xfId="4908"/>
    <cellStyle name="Normal 2 3 4 2 2 2 3" xfId="4909"/>
    <cellStyle name="Normal 2 3 4 2 2 2 3 2" xfId="4910"/>
    <cellStyle name="Normal 2 3 4 2 2 2 3 2 2" xfId="4911"/>
    <cellStyle name="Normal 2 3 4 2 2 2 3 2 3" xfId="4912"/>
    <cellStyle name="Normal 2 3 4 2 2 2 3 2 4" xfId="4913"/>
    <cellStyle name="Normal 2 3 4 2 2 2 3 3" xfId="4914"/>
    <cellStyle name="Normal 2 3 4 2 2 2 3 3 2" xfId="4915"/>
    <cellStyle name="Normal 2 3 4 2 2 2 3 3 3" xfId="4916"/>
    <cellStyle name="Normal 2 3 4 2 2 2 3 3 4" xfId="4917"/>
    <cellStyle name="Normal 2 3 4 2 2 2 3 4" xfId="4918"/>
    <cellStyle name="Normal 2 3 4 2 2 2 3 5" xfId="4919"/>
    <cellStyle name="Normal 2 3 4 2 2 2 3 6" xfId="4920"/>
    <cellStyle name="Normal 2 3 4 2 2 2 4" xfId="4921"/>
    <cellStyle name="Normal 2 3 4 2 2 2 4 2" xfId="4922"/>
    <cellStyle name="Normal 2 3 4 2 2 2 4 3" xfId="4923"/>
    <cellStyle name="Normal 2 3 4 2 2 2 4 4" xfId="4924"/>
    <cellStyle name="Normal 2 3 4 2 2 2 5" xfId="4925"/>
    <cellStyle name="Normal 2 3 4 2 2 2 5 2" xfId="4926"/>
    <cellStyle name="Normal 2 3 4 2 2 2 5 3" xfId="4927"/>
    <cellStyle name="Normal 2 3 4 2 2 2 5 4" xfId="4928"/>
    <cellStyle name="Normal 2 3 4 2 2 2 6" xfId="4929"/>
    <cellStyle name="Normal 2 3 4 2 2 2 7" xfId="4930"/>
    <cellStyle name="Normal 2 3 4 2 2 2 8" xfId="4931"/>
    <cellStyle name="Normal 2 3 4 2 2 3" xfId="4932"/>
    <cellStyle name="Normal 2 3 4 2 2 3 2" xfId="4933"/>
    <cellStyle name="Normal 2 3 4 2 2 3 2 2" xfId="4934"/>
    <cellStyle name="Normal 2 3 4 2 2 3 2 2 2" xfId="4935"/>
    <cellStyle name="Normal 2 3 4 2 2 3 2 2 3" xfId="4936"/>
    <cellStyle name="Normal 2 3 4 2 2 3 2 2 4" xfId="4937"/>
    <cellStyle name="Normal 2 3 4 2 2 3 2 3" xfId="4938"/>
    <cellStyle name="Normal 2 3 4 2 2 3 2 3 2" xfId="4939"/>
    <cellStyle name="Normal 2 3 4 2 2 3 2 3 3" xfId="4940"/>
    <cellStyle name="Normal 2 3 4 2 2 3 2 3 4" xfId="4941"/>
    <cellStyle name="Normal 2 3 4 2 2 3 2 4" xfId="4942"/>
    <cellStyle name="Normal 2 3 4 2 2 3 2 5" xfId="4943"/>
    <cellStyle name="Normal 2 3 4 2 2 3 2 6" xfId="4944"/>
    <cellStyle name="Normal 2 3 4 2 2 3 3" xfId="4945"/>
    <cellStyle name="Normal 2 3 4 2 2 3 3 2" xfId="4946"/>
    <cellStyle name="Normal 2 3 4 2 2 3 3 2 2" xfId="4947"/>
    <cellStyle name="Normal 2 3 4 2 2 3 3 2 3" xfId="4948"/>
    <cellStyle name="Normal 2 3 4 2 2 3 3 2 4" xfId="4949"/>
    <cellStyle name="Normal 2 3 4 2 2 3 3 3" xfId="4950"/>
    <cellStyle name="Normal 2 3 4 2 2 3 3 3 2" xfId="4951"/>
    <cellStyle name="Normal 2 3 4 2 2 3 3 3 3" xfId="4952"/>
    <cellStyle name="Normal 2 3 4 2 2 3 3 3 4" xfId="4953"/>
    <cellStyle name="Normal 2 3 4 2 2 3 3 4" xfId="4954"/>
    <cellStyle name="Normal 2 3 4 2 2 3 3 5" xfId="4955"/>
    <cellStyle name="Normal 2 3 4 2 2 3 3 6" xfId="4956"/>
    <cellStyle name="Normal 2 3 4 2 2 3 4" xfId="4957"/>
    <cellStyle name="Normal 2 3 4 2 2 3 4 2" xfId="4958"/>
    <cellStyle name="Normal 2 3 4 2 2 3 4 3" xfId="4959"/>
    <cellStyle name="Normal 2 3 4 2 2 3 4 4" xfId="4960"/>
    <cellStyle name="Normal 2 3 4 2 2 3 5" xfId="4961"/>
    <cellStyle name="Normal 2 3 4 2 2 3 5 2" xfId="4962"/>
    <cellStyle name="Normal 2 3 4 2 2 3 5 3" xfId="4963"/>
    <cellStyle name="Normal 2 3 4 2 2 3 5 4" xfId="4964"/>
    <cellStyle name="Normal 2 3 4 2 2 3 6" xfId="4965"/>
    <cellStyle name="Normal 2 3 4 2 2 3 7" xfId="4966"/>
    <cellStyle name="Normal 2 3 4 2 2 3 8" xfId="4967"/>
    <cellStyle name="Normal 2 3 4 2 2 4" xfId="4968"/>
    <cellStyle name="Normal 2 3 4 2 2 4 2" xfId="4969"/>
    <cellStyle name="Normal 2 3 4 2 2 4 2 2" xfId="4970"/>
    <cellStyle name="Normal 2 3 4 2 2 4 2 3" xfId="4971"/>
    <cellStyle name="Normal 2 3 4 2 2 4 2 4" xfId="4972"/>
    <cellStyle name="Normal 2 3 4 2 2 4 3" xfId="4973"/>
    <cellStyle name="Normal 2 3 4 2 2 4 3 2" xfId="4974"/>
    <cellStyle name="Normal 2 3 4 2 2 4 3 3" xfId="4975"/>
    <cellStyle name="Normal 2 3 4 2 2 4 3 4" xfId="4976"/>
    <cellStyle name="Normal 2 3 4 2 2 4 4" xfId="4977"/>
    <cellStyle name="Normal 2 3 4 2 2 4 5" xfId="4978"/>
    <cellStyle name="Normal 2 3 4 2 2 4 6" xfId="4979"/>
    <cellStyle name="Normal 2 3 4 2 2 5" xfId="4980"/>
    <cellStyle name="Normal 2 3 4 2 2 5 2" xfId="4981"/>
    <cellStyle name="Normal 2 3 4 2 2 5 2 2" xfId="4982"/>
    <cellStyle name="Normal 2 3 4 2 2 5 2 3" xfId="4983"/>
    <cellStyle name="Normal 2 3 4 2 2 5 2 4" xfId="4984"/>
    <cellStyle name="Normal 2 3 4 2 2 5 3" xfId="4985"/>
    <cellStyle name="Normal 2 3 4 2 2 5 3 2" xfId="4986"/>
    <cellStyle name="Normal 2 3 4 2 2 5 3 3" xfId="4987"/>
    <cellStyle name="Normal 2 3 4 2 2 5 3 4" xfId="4988"/>
    <cellStyle name="Normal 2 3 4 2 2 5 4" xfId="4989"/>
    <cellStyle name="Normal 2 3 4 2 2 5 5" xfId="4990"/>
    <cellStyle name="Normal 2 3 4 2 2 5 6" xfId="4991"/>
    <cellStyle name="Normal 2 3 4 2 2 6" xfId="4992"/>
    <cellStyle name="Normal 2 3 4 2 2 6 2" xfId="4993"/>
    <cellStyle name="Normal 2 3 4 2 2 6 3" xfId="4994"/>
    <cellStyle name="Normal 2 3 4 2 2 6 4" xfId="4995"/>
    <cellStyle name="Normal 2 3 4 2 2 7" xfId="4996"/>
    <cellStyle name="Normal 2 3 4 2 2 7 2" xfId="4997"/>
    <cellStyle name="Normal 2 3 4 2 2 7 3" xfId="4998"/>
    <cellStyle name="Normal 2 3 4 2 2 7 4" xfId="4999"/>
    <cellStyle name="Normal 2 3 4 2 2 8" xfId="5000"/>
    <cellStyle name="Normal 2 3 4 2 2 9" xfId="5001"/>
    <cellStyle name="Normal 2 3 4 2 3" xfId="5002"/>
    <cellStyle name="Normal 2 3 4 2 3 2" xfId="5003"/>
    <cellStyle name="Normal 2 3 4 2 3 2 2" xfId="5004"/>
    <cellStyle name="Normal 2 3 4 2 3 2 2 2" xfId="5005"/>
    <cellStyle name="Normal 2 3 4 2 3 2 2 3" xfId="5006"/>
    <cellStyle name="Normal 2 3 4 2 3 2 2 4" xfId="5007"/>
    <cellStyle name="Normal 2 3 4 2 3 2 3" xfId="5008"/>
    <cellStyle name="Normal 2 3 4 2 3 2 3 2" xfId="5009"/>
    <cellStyle name="Normal 2 3 4 2 3 2 3 3" xfId="5010"/>
    <cellStyle name="Normal 2 3 4 2 3 2 3 4" xfId="5011"/>
    <cellStyle name="Normal 2 3 4 2 3 2 4" xfId="5012"/>
    <cellStyle name="Normal 2 3 4 2 3 2 5" xfId="5013"/>
    <cellStyle name="Normal 2 3 4 2 3 2 6" xfId="5014"/>
    <cellStyle name="Normal 2 3 4 2 3 3" xfId="5015"/>
    <cellStyle name="Normal 2 3 4 2 3 3 2" xfId="5016"/>
    <cellStyle name="Normal 2 3 4 2 3 3 2 2" xfId="5017"/>
    <cellStyle name="Normal 2 3 4 2 3 3 2 3" xfId="5018"/>
    <cellStyle name="Normal 2 3 4 2 3 3 2 4" xfId="5019"/>
    <cellStyle name="Normal 2 3 4 2 3 3 3" xfId="5020"/>
    <cellStyle name="Normal 2 3 4 2 3 3 3 2" xfId="5021"/>
    <cellStyle name="Normal 2 3 4 2 3 3 3 3" xfId="5022"/>
    <cellStyle name="Normal 2 3 4 2 3 3 3 4" xfId="5023"/>
    <cellStyle name="Normal 2 3 4 2 3 3 4" xfId="5024"/>
    <cellStyle name="Normal 2 3 4 2 3 3 5" xfId="5025"/>
    <cellStyle name="Normal 2 3 4 2 3 3 6" xfId="5026"/>
    <cellStyle name="Normal 2 3 4 2 3 4" xfId="5027"/>
    <cellStyle name="Normal 2 3 4 2 3 4 2" xfId="5028"/>
    <cellStyle name="Normal 2 3 4 2 3 4 3" xfId="5029"/>
    <cellStyle name="Normal 2 3 4 2 3 4 4" xfId="5030"/>
    <cellStyle name="Normal 2 3 4 2 3 5" xfId="5031"/>
    <cellStyle name="Normal 2 3 4 2 3 5 2" xfId="5032"/>
    <cellStyle name="Normal 2 3 4 2 3 5 3" xfId="5033"/>
    <cellStyle name="Normal 2 3 4 2 3 5 4" xfId="5034"/>
    <cellStyle name="Normal 2 3 4 2 3 6" xfId="5035"/>
    <cellStyle name="Normal 2 3 4 2 3 7" xfId="5036"/>
    <cellStyle name="Normal 2 3 4 2 3 8" xfId="5037"/>
    <cellStyle name="Normal 2 3 4 2 4" xfId="5038"/>
    <cellStyle name="Normal 2 3 4 2 4 2" xfId="5039"/>
    <cellStyle name="Normal 2 3 4 2 4 2 2" xfId="5040"/>
    <cellStyle name="Normal 2 3 4 2 4 2 2 2" xfId="5041"/>
    <cellStyle name="Normal 2 3 4 2 4 2 2 3" xfId="5042"/>
    <cellStyle name="Normal 2 3 4 2 4 2 2 4" xfId="5043"/>
    <cellStyle name="Normal 2 3 4 2 4 2 3" xfId="5044"/>
    <cellStyle name="Normal 2 3 4 2 4 2 3 2" xfId="5045"/>
    <cellStyle name="Normal 2 3 4 2 4 2 3 3" xfId="5046"/>
    <cellStyle name="Normal 2 3 4 2 4 2 3 4" xfId="5047"/>
    <cellStyle name="Normal 2 3 4 2 4 2 4" xfId="5048"/>
    <cellStyle name="Normal 2 3 4 2 4 2 5" xfId="5049"/>
    <cellStyle name="Normal 2 3 4 2 4 2 6" xfId="5050"/>
    <cellStyle name="Normal 2 3 4 2 4 3" xfId="5051"/>
    <cellStyle name="Normal 2 3 4 2 4 3 2" xfId="5052"/>
    <cellStyle name="Normal 2 3 4 2 4 3 2 2" xfId="5053"/>
    <cellStyle name="Normal 2 3 4 2 4 3 2 3" xfId="5054"/>
    <cellStyle name="Normal 2 3 4 2 4 3 2 4" xfId="5055"/>
    <cellStyle name="Normal 2 3 4 2 4 3 3" xfId="5056"/>
    <cellStyle name="Normal 2 3 4 2 4 3 3 2" xfId="5057"/>
    <cellStyle name="Normal 2 3 4 2 4 3 3 3" xfId="5058"/>
    <cellStyle name="Normal 2 3 4 2 4 3 3 4" xfId="5059"/>
    <cellStyle name="Normal 2 3 4 2 4 3 4" xfId="5060"/>
    <cellStyle name="Normal 2 3 4 2 4 3 5" xfId="5061"/>
    <cellStyle name="Normal 2 3 4 2 4 3 6" xfId="5062"/>
    <cellStyle name="Normal 2 3 4 2 4 4" xfId="5063"/>
    <cellStyle name="Normal 2 3 4 2 4 4 2" xfId="5064"/>
    <cellStyle name="Normal 2 3 4 2 4 4 3" xfId="5065"/>
    <cellStyle name="Normal 2 3 4 2 4 4 4" xfId="5066"/>
    <cellStyle name="Normal 2 3 4 2 4 5" xfId="5067"/>
    <cellStyle name="Normal 2 3 4 2 4 5 2" xfId="5068"/>
    <cellStyle name="Normal 2 3 4 2 4 5 3" xfId="5069"/>
    <cellStyle name="Normal 2 3 4 2 4 5 4" xfId="5070"/>
    <cellStyle name="Normal 2 3 4 2 4 6" xfId="5071"/>
    <cellStyle name="Normal 2 3 4 2 4 7" xfId="5072"/>
    <cellStyle name="Normal 2 3 4 2 4 8" xfId="5073"/>
    <cellStyle name="Normal 2 3 4 2 5" xfId="5074"/>
    <cellStyle name="Normal 2 3 4 2 5 2" xfId="5075"/>
    <cellStyle name="Normal 2 3 4 2 5 2 2" xfId="5076"/>
    <cellStyle name="Normal 2 3 4 2 5 2 2 2" xfId="5077"/>
    <cellStyle name="Normal 2 3 4 2 5 2 2 3" xfId="5078"/>
    <cellStyle name="Normal 2 3 4 2 5 2 2 4" xfId="5079"/>
    <cellStyle name="Normal 2 3 4 2 5 2 3" xfId="5080"/>
    <cellStyle name="Normal 2 3 4 2 5 2 3 2" xfId="5081"/>
    <cellStyle name="Normal 2 3 4 2 5 2 3 3" xfId="5082"/>
    <cellStyle name="Normal 2 3 4 2 5 2 3 4" xfId="5083"/>
    <cellStyle name="Normal 2 3 4 2 5 2 4" xfId="5084"/>
    <cellStyle name="Normal 2 3 4 2 5 2 5" xfId="5085"/>
    <cellStyle name="Normal 2 3 4 2 5 2 6" xfId="5086"/>
    <cellStyle name="Normal 2 3 4 2 5 3" xfId="5087"/>
    <cellStyle name="Normal 2 3 4 2 5 3 2" xfId="5088"/>
    <cellStyle name="Normal 2 3 4 2 5 3 2 2" xfId="5089"/>
    <cellStyle name="Normal 2 3 4 2 5 3 2 3" xfId="5090"/>
    <cellStyle name="Normal 2 3 4 2 5 3 2 4" xfId="5091"/>
    <cellStyle name="Normal 2 3 4 2 5 3 3" xfId="5092"/>
    <cellStyle name="Normal 2 3 4 2 5 3 3 2" xfId="5093"/>
    <cellStyle name="Normal 2 3 4 2 5 3 3 3" xfId="5094"/>
    <cellStyle name="Normal 2 3 4 2 5 3 3 4" xfId="5095"/>
    <cellStyle name="Normal 2 3 4 2 5 3 4" xfId="5096"/>
    <cellStyle name="Normal 2 3 4 2 5 3 5" xfId="5097"/>
    <cellStyle name="Normal 2 3 4 2 5 3 6" xfId="5098"/>
    <cellStyle name="Normal 2 3 4 2 5 4" xfId="5099"/>
    <cellStyle name="Normal 2 3 4 2 5 4 2" xfId="5100"/>
    <cellStyle name="Normal 2 3 4 2 5 4 3" xfId="5101"/>
    <cellStyle name="Normal 2 3 4 2 5 4 4" xfId="5102"/>
    <cellStyle name="Normal 2 3 4 2 5 5" xfId="5103"/>
    <cellStyle name="Normal 2 3 4 2 5 5 2" xfId="5104"/>
    <cellStyle name="Normal 2 3 4 2 5 5 3" xfId="5105"/>
    <cellStyle name="Normal 2 3 4 2 5 5 4" xfId="5106"/>
    <cellStyle name="Normal 2 3 4 2 5 6" xfId="5107"/>
    <cellStyle name="Normal 2 3 4 2 5 7" xfId="5108"/>
    <cellStyle name="Normal 2 3 4 2 5 8" xfId="5109"/>
    <cellStyle name="Normal 2 3 4 2 6" xfId="5110"/>
    <cellStyle name="Normal 2 3 4 2 6 2" xfId="5111"/>
    <cellStyle name="Normal 2 3 4 2 6 2 2" xfId="5112"/>
    <cellStyle name="Normal 2 3 4 2 6 2 3" xfId="5113"/>
    <cellStyle name="Normal 2 3 4 2 6 2 4" xfId="5114"/>
    <cellStyle name="Normal 2 3 4 2 6 3" xfId="5115"/>
    <cellStyle name="Normal 2 3 4 2 6 3 2" xfId="5116"/>
    <cellStyle name="Normal 2 3 4 2 6 3 3" xfId="5117"/>
    <cellStyle name="Normal 2 3 4 2 6 3 4" xfId="5118"/>
    <cellStyle name="Normal 2 3 4 2 6 4" xfId="5119"/>
    <cellStyle name="Normal 2 3 4 2 6 5" xfId="5120"/>
    <cellStyle name="Normal 2 3 4 2 6 6" xfId="5121"/>
    <cellStyle name="Normal 2 3 4 2 7" xfId="5122"/>
    <cellStyle name="Normal 2 3 4 2 7 2" xfId="5123"/>
    <cellStyle name="Normal 2 3 4 2 7 2 2" xfId="5124"/>
    <cellStyle name="Normal 2 3 4 2 7 2 3" xfId="5125"/>
    <cellStyle name="Normal 2 3 4 2 7 2 4" xfId="5126"/>
    <cellStyle name="Normal 2 3 4 2 7 3" xfId="5127"/>
    <cellStyle name="Normal 2 3 4 2 7 3 2" xfId="5128"/>
    <cellStyle name="Normal 2 3 4 2 7 3 3" xfId="5129"/>
    <cellStyle name="Normal 2 3 4 2 7 3 4" xfId="5130"/>
    <cellStyle name="Normal 2 3 4 2 7 4" xfId="5131"/>
    <cellStyle name="Normal 2 3 4 2 7 5" xfId="5132"/>
    <cellStyle name="Normal 2 3 4 2 7 6" xfId="5133"/>
    <cellStyle name="Normal 2 3 4 2 8" xfId="5134"/>
    <cellStyle name="Normal 2 3 4 2 8 2" xfId="5135"/>
    <cellStyle name="Normal 2 3 4 2 8 3" xfId="5136"/>
    <cellStyle name="Normal 2 3 4 2 8 4" xfId="5137"/>
    <cellStyle name="Normal 2 3 4 2 9" xfId="5138"/>
    <cellStyle name="Normal 2 3 4 2 9 2" xfId="5139"/>
    <cellStyle name="Normal 2 3 4 2 9 3" xfId="5140"/>
    <cellStyle name="Normal 2 3 4 2 9 4" xfId="5141"/>
    <cellStyle name="Normal 2 3 4 3" xfId="5142"/>
    <cellStyle name="Normal 2 3 4 3 10" xfId="5143"/>
    <cellStyle name="Normal 2 3 4 3 2" xfId="5144"/>
    <cellStyle name="Normal 2 3 4 3 2 2" xfId="5145"/>
    <cellStyle name="Normal 2 3 4 3 2 2 2" xfId="5146"/>
    <cellStyle name="Normal 2 3 4 3 2 2 2 2" xfId="5147"/>
    <cellStyle name="Normal 2 3 4 3 2 2 2 3" xfId="5148"/>
    <cellStyle name="Normal 2 3 4 3 2 2 2 4" xfId="5149"/>
    <cellStyle name="Normal 2 3 4 3 2 2 3" xfId="5150"/>
    <cellStyle name="Normal 2 3 4 3 2 2 3 2" xfId="5151"/>
    <cellStyle name="Normal 2 3 4 3 2 2 3 3" xfId="5152"/>
    <cellStyle name="Normal 2 3 4 3 2 2 3 4" xfId="5153"/>
    <cellStyle name="Normal 2 3 4 3 2 2 4" xfId="5154"/>
    <cellStyle name="Normal 2 3 4 3 2 2 5" xfId="5155"/>
    <cellStyle name="Normal 2 3 4 3 2 2 6" xfId="5156"/>
    <cellStyle name="Normal 2 3 4 3 2 3" xfId="5157"/>
    <cellStyle name="Normal 2 3 4 3 2 3 2" xfId="5158"/>
    <cellStyle name="Normal 2 3 4 3 2 3 2 2" xfId="5159"/>
    <cellStyle name="Normal 2 3 4 3 2 3 2 3" xfId="5160"/>
    <cellStyle name="Normal 2 3 4 3 2 3 2 4" xfId="5161"/>
    <cellStyle name="Normal 2 3 4 3 2 3 3" xfId="5162"/>
    <cellStyle name="Normal 2 3 4 3 2 3 3 2" xfId="5163"/>
    <cellStyle name="Normal 2 3 4 3 2 3 3 3" xfId="5164"/>
    <cellStyle name="Normal 2 3 4 3 2 3 3 4" xfId="5165"/>
    <cellStyle name="Normal 2 3 4 3 2 3 4" xfId="5166"/>
    <cellStyle name="Normal 2 3 4 3 2 3 5" xfId="5167"/>
    <cellStyle name="Normal 2 3 4 3 2 3 6" xfId="5168"/>
    <cellStyle name="Normal 2 3 4 3 2 4" xfId="5169"/>
    <cellStyle name="Normal 2 3 4 3 2 4 2" xfId="5170"/>
    <cellStyle name="Normal 2 3 4 3 2 4 3" xfId="5171"/>
    <cellStyle name="Normal 2 3 4 3 2 4 4" xfId="5172"/>
    <cellStyle name="Normal 2 3 4 3 2 5" xfId="5173"/>
    <cellStyle name="Normal 2 3 4 3 2 5 2" xfId="5174"/>
    <cellStyle name="Normal 2 3 4 3 2 5 3" xfId="5175"/>
    <cellStyle name="Normal 2 3 4 3 2 5 4" xfId="5176"/>
    <cellStyle name="Normal 2 3 4 3 2 6" xfId="5177"/>
    <cellStyle name="Normal 2 3 4 3 2 7" xfId="5178"/>
    <cellStyle name="Normal 2 3 4 3 2 8" xfId="5179"/>
    <cellStyle name="Normal 2 3 4 3 3" xfId="5180"/>
    <cellStyle name="Normal 2 3 4 3 3 2" xfId="5181"/>
    <cellStyle name="Normal 2 3 4 3 3 2 2" xfId="5182"/>
    <cellStyle name="Normal 2 3 4 3 3 2 2 2" xfId="5183"/>
    <cellStyle name="Normal 2 3 4 3 3 2 2 3" xfId="5184"/>
    <cellStyle name="Normal 2 3 4 3 3 2 2 4" xfId="5185"/>
    <cellStyle name="Normal 2 3 4 3 3 2 3" xfId="5186"/>
    <cellStyle name="Normal 2 3 4 3 3 2 3 2" xfId="5187"/>
    <cellStyle name="Normal 2 3 4 3 3 2 3 3" xfId="5188"/>
    <cellStyle name="Normal 2 3 4 3 3 2 3 4" xfId="5189"/>
    <cellStyle name="Normal 2 3 4 3 3 2 4" xfId="5190"/>
    <cellStyle name="Normal 2 3 4 3 3 2 5" xfId="5191"/>
    <cellStyle name="Normal 2 3 4 3 3 2 6" xfId="5192"/>
    <cellStyle name="Normal 2 3 4 3 3 3" xfId="5193"/>
    <cellStyle name="Normal 2 3 4 3 3 3 2" xfId="5194"/>
    <cellStyle name="Normal 2 3 4 3 3 3 2 2" xfId="5195"/>
    <cellStyle name="Normal 2 3 4 3 3 3 2 3" xfId="5196"/>
    <cellStyle name="Normal 2 3 4 3 3 3 2 4" xfId="5197"/>
    <cellStyle name="Normal 2 3 4 3 3 3 3" xfId="5198"/>
    <cellStyle name="Normal 2 3 4 3 3 3 3 2" xfId="5199"/>
    <cellStyle name="Normal 2 3 4 3 3 3 3 3" xfId="5200"/>
    <cellStyle name="Normal 2 3 4 3 3 3 3 4" xfId="5201"/>
    <cellStyle name="Normal 2 3 4 3 3 3 4" xfId="5202"/>
    <cellStyle name="Normal 2 3 4 3 3 3 5" xfId="5203"/>
    <cellStyle name="Normal 2 3 4 3 3 3 6" xfId="5204"/>
    <cellStyle name="Normal 2 3 4 3 3 4" xfId="5205"/>
    <cellStyle name="Normal 2 3 4 3 3 4 2" xfId="5206"/>
    <cellStyle name="Normal 2 3 4 3 3 4 3" xfId="5207"/>
    <cellStyle name="Normal 2 3 4 3 3 4 4" xfId="5208"/>
    <cellStyle name="Normal 2 3 4 3 3 5" xfId="5209"/>
    <cellStyle name="Normal 2 3 4 3 3 5 2" xfId="5210"/>
    <cellStyle name="Normal 2 3 4 3 3 5 3" xfId="5211"/>
    <cellStyle name="Normal 2 3 4 3 3 5 4" xfId="5212"/>
    <cellStyle name="Normal 2 3 4 3 3 6" xfId="5213"/>
    <cellStyle name="Normal 2 3 4 3 3 7" xfId="5214"/>
    <cellStyle name="Normal 2 3 4 3 3 8" xfId="5215"/>
    <cellStyle name="Normal 2 3 4 3 4" xfId="5216"/>
    <cellStyle name="Normal 2 3 4 3 4 2" xfId="5217"/>
    <cellStyle name="Normal 2 3 4 3 4 2 2" xfId="5218"/>
    <cellStyle name="Normal 2 3 4 3 4 2 3" xfId="5219"/>
    <cellStyle name="Normal 2 3 4 3 4 2 4" xfId="5220"/>
    <cellStyle name="Normal 2 3 4 3 4 3" xfId="5221"/>
    <cellStyle name="Normal 2 3 4 3 4 3 2" xfId="5222"/>
    <cellStyle name="Normal 2 3 4 3 4 3 3" xfId="5223"/>
    <cellStyle name="Normal 2 3 4 3 4 3 4" xfId="5224"/>
    <cellStyle name="Normal 2 3 4 3 4 4" xfId="5225"/>
    <cellStyle name="Normal 2 3 4 3 4 5" xfId="5226"/>
    <cellStyle name="Normal 2 3 4 3 4 6" xfId="5227"/>
    <cellStyle name="Normal 2 3 4 3 5" xfId="5228"/>
    <cellStyle name="Normal 2 3 4 3 5 2" xfId="5229"/>
    <cellStyle name="Normal 2 3 4 3 5 2 2" xfId="5230"/>
    <cellStyle name="Normal 2 3 4 3 5 2 3" xfId="5231"/>
    <cellStyle name="Normal 2 3 4 3 5 2 4" xfId="5232"/>
    <cellStyle name="Normal 2 3 4 3 5 3" xfId="5233"/>
    <cellStyle name="Normal 2 3 4 3 5 3 2" xfId="5234"/>
    <cellStyle name="Normal 2 3 4 3 5 3 3" xfId="5235"/>
    <cellStyle name="Normal 2 3 4 3 5 3 4" xfId="5236"/>
    <cellStyle name="Normal 2 3 4 3 5 4" xfId="5237"/>
    <cellStyle name="Normal 2 3 4 3 5 5" xfId="5238"/>
    <cellStyle name="Normal 2 3 4 3 5 6" xfId="5239"/>
    <cellStyle name="Normal 2 3 4 3 6" xfId="5240"/>
    <cellStyle name="Normal 2 3 4 3 6 2" xfId="5241"/>
    <cellStyle name="Normal 2 3 4 3 6 3" xfId="5242"/>
    <cellStyle name="Normal 2 3 4 3 6 4" xfId="5243"/>
    <cellStyle name="Normal 2 3 4 3 7" xfId="5244"/>
    <cellStyle name="Normal 2 3 4 3 7 2" xfId="5245"/>
    <cellStyle name="Normal 2 3 4 3 7 3" xfId="5246"/>
    <cellStyle name="Normal 2 3 4 3 7 4" xfId="5247"/>
    <cellStyle name="Normal 2 3 4 3 8" xfId="5248"/>
    <cellStyle name="Normal 2 3 4 3 9" xfId="5249"/>
    <cellStyle name="Normal 2 3 4 4" xfId="5250"/>
    <cellStyle name="Normal 2 3 4 4 2" xfId="5251"/>
    <cellStyle name="Normal 2 3 4 4 2 2" xfId="5252"/>
    <cellStyle name="Normal 2 3 4 4 2 2 2" xfId="5253"/>
    <cellStyle name="Normal 2 3 4 4 2 2 3" xfId="5254"/>
    <cellStyle name="Normal 2 3 4 4 2 2 4" xfId="5255"/>
    <cellStyle name="Normal 2 3 4 4 2 3" xfId="5256"/>
    <cellStyle name="Normal 2 3 4 4 2 3 2" xfId="5257"/>
    <cellStyle name="Normal 2 3 4 4 2 3 3" xfId="5258"/>
    <cellStyle name="Normal 2 3 4 4 2 3 4" xfId="5259"/>
    <cellStyle name="Normal 2 3 4 4 2 4" xfId="5260"/>
    <cellStyle name="Normal 2 3 4 4 2 5" xfId="5261"/>
    <cellStyle name="Normal 2 3 4 4 2 6" xfId="5262"/>
    <cellStyle name="Normal 2 3 4 4 3" xfId="5263"/>
    <cellStyle name="Normal 2 3 4 4 3 2" xfId="5264"/>
    <cellStyle name="Normal 2 3 4 4 3 2 2" xfId="5265"/>
    <cellStyle name="Normal 2 3 4 4 3 2 3" xfId="5266"/>
    <cellStyle name="Normal 2 3 4 4 3 2 4" xfId="5267"/>
    <cellStyle name="Normal 2 3 4 4 3 3" xfId="5268"/>
    <cellStyle name="Normal 2 3 4 4 3 3 2" xfId="5269"/>
    <cellStyle name="Normal 2 3 4 4 3 3 3" xfId="5270"/>
    <cellStyle name="Normal 2 3 4 4 3 3 4" xfId="5271"/>
    <cellStyle name="Normal 2 3 4 4 3 4" xfId="5272"/>
    <cellStyle name="Normal 2 3 4 4 3 5" xfId="5273"/>
    <cellStyle name="Normal 2 3 4 4 3 6" xfId="5274"/>
    <cellStyle name="Normal 2 3 4 4 4" xfId="5275"/>
    <cellStyle name="Normal 2 3 4 4 4 2" xfId="5276"/>
    <cellStyle name="Normal 2 3 4 4 4 3" xfId="5277"/>
    <cellStyle name="Normal 2 3 4 4 4 4" xfId="5278"/>
    <cellStyle name="Normal 2 3 4 4 5" xfId="5279"/>
    <cellStyle name="Normal 2 3 4 4 5 2" xfId="5280"/>
    <cellStyle name="Normal 2 3 4 4 5 3" xfId="5281"/>
    <cellStyle name="Normal 2 3 4 4 5 4" xfId="5282"/>
    <cellStyle name="Normal 2 3 4 4 6" xfId="5283"/>
    <cellStyle name="Normal 2 3 4 4 7" xfId="5284"/>
    <cellStyle name="Normal 2 3 4 4 8" xfId="5285"/>
    <cellStyle name="Normal 2 3 4 5" xfId="5286"/>
    <cellStyle name="Normal 2 3 4 5 2" xfId="5287"/>
    <cellStyle name="Normal 2 3 4 5 2 2" xfId="5288"/>
    <cellStyle name="Normal 2 3 4 5 2 2 2" xfId="5289"/>
    <cellStyle name="Normal 2 3 4 5 2 2 3" xfId="5290"/>
    <cellStyle name="Normal 2 3 4 5 2 2 4" xfId="5291"/>
    <cellStyle name="Normal 2 3 4 5 2 3" xfId="5292"/>
    <cellStyle name="Normal 2 3 4 5 2 3 2" xfId="5293"/>
    <cellStyle name="Normal 2 3 4 5 2 3 3" xfId="5294"/>
    <cellStyle name="Normal 2 3 4 5 2 3 4" xfId="5295"/>
    <cellStyle name="Normal 2 3 4 5 2 4" xfId="5296"/>
    <cellStyle name="Normal 2 3 4 5 2 5" xfId="5297"/>
    <cellStyle name="Normal 2 3 4 5 2 6" xfId="5298"/>
    <cellStyle name="Normal 2 3 4 5 3" xfId="5299"/>
    <cellStyle name="Normal 2 3 4 5 3 2" xfId="5300"/>
    <cellStyle name="Normal 2 3 4 5 3 2 2" xfId="5301"/>
    <cellStyle name="Normal 2 3 4 5 3 2 3" xfId="5302"/>
    <cellStyle name="Normal 2 3 4 5 3 2 4" xfId="5303"/>
    <cellStyle name="Normal 2 3 4 5 3 3" xfId="5304"/>
    <cellStyle name="Normal 2 3 4 5 3 3 2" xfId="5305"/>
    <cellStyle name="Normal 2 3 4 5 3 3 3" xfId="5306"/>
    <cellStyle name="Normal 2 3 4 5 3 3 4" xfId="5307"/>
    <cellStyle name="Normal 2 3 4 5 3 4" xfId="5308"/>
    <cellStyle name="Normal 2 3 4 5 3 5" xfId="5309"/>
    <cellStyle name="Normal 2 3 4 5 3 6" xfId="5310"/>
    <cellStyle name="Normal 2 3 4 5 4" xfId="5311"/>
    <cellStyle name="Normal 2 3 4 5 4 2" xfId="5312"/>
    <cellStyle name="Normal 2 3 4 5 4 3" xfId="5313"/>
    <cellStyle name="Normal 2 3 4 5 4 4" xfId="5314"/>
    <cellStyle name="Normal 2 3 4 5 5" xfId="5315"/>
    <cellStyle name="Normal 2 3 4 5 5 2" xfId="5316"/>
    <cellStyle name="Normal 2 3 4 5 5 3" xfId="5317"/>
    <cellStyle name="Normal 2 3 4 5 5 4" xfId="5318"/>
    <cellStyle name="Normal 2 3 4 5 6" xfId="5319"/>
    <cellStyle name="Normal 2 3 4 5 7" xfId="5320"/>
    <cellStyle name="Normal 2 3 4 5 8" xfId="5321"/>
    <cellStyle name="Normal 2 3 4 6" xfId="5322"/>
    <cellStyle name="Normal 2 3 4 6 2" xfId="5323"/>
    <cellStyle name="Normal 2 3 4 6 2 2" xfId="5324"/>
    <cellStyle name="Normal 2 3 4 6 2 2 2" xfId="5325"/>
    <cellStyle name="Normal 2 3 4 6 2 2 3" xfId="5326"/>
    <cellStyle name="Normal 2 3 4 6 2 2 4" xfId="5327"/>
    <cellStyle name="Normal 2 3 4 6 2 3" xfId="5328"/>
    <cellStyle name="Normal 2 3 4 6 2 3 2" xfId="5329"/>
    <cellStyle name="Normal 2 3 4 6 2 3 3" xfId="5330"/>
    <cellStyle name="Normal 2 3 4 6 2 3 4" xfId="5331"/>
    <cellStyle name="Normal 2 3 4 6 2 4" xfId="5332"/>
    <cellStyle name="Normal 2 3 4 6 2 5" xfId="5333"/>
    <cellStyle name="Normal 2 3 4 6 2 6" xfId="5334"/>
    <cellStyle name="Normal 2 3 4 6 3" xfId="5335"/>
    <cellStyle name="Normal 2 3 4 6 3 2" xfId="5336"/>
    <cellStyle name="Normal 2 3 4 6 3 2 2" xfId="5337"/>
    <cellStyle name="Normal 2 3 4 6 3 2 3" xfId="5338"/>
    <cellStyle name="Normal 2 3 4 6 3 2 4" xfId="5339"/>
    <cellStyle name="Normal 2 3 4 6 3 3" xfId="5340"/>
    <cellStyle name="Normal 2 3 4 6 3 3 2" xfId="5341"/>
    <cellStyle name="Normal 2 3 4 6 3 3 3" xfId="5342"/>
    <cellStyle name="Normal 2 3 4 6 3 3 4" xfId="5343"/>
    <cellStyle name="Normal 2 3 4 6 3 4" xfId="5344"/>
    <cellStyle name="Normal 2 3 4 6 3 5" xfId="5345"/>
    <cellStyle name="Normal 2 3 4 6 3 6" xfId="5346"/>
    <cellStyle name="Normal 2 3 4 6 4" xfId="5347"/>
    <cellStyle name="Normal 2 3 4 6 4 2" xfId="5348"/>
    <cellStyle name="Normal 2 3 4 6 4 3" xfId="5349"/>
    <cellStyle name="Normal 2 3 4 6 4 4" xfId="5350"/>
    <cellStyle name="Normal 2 3 4 6 5" xfId="5351"/>
    <cellStyle name="Normal 2 3 4 6 5 2" xfId="5352"/>
    <cellStyle name="Normal 2 3 4 6 5 3" xfId="5353"/>
    <cellStyle name="Normal 2 3 4 6 5 4" xfId="5354"/>
    <cellStyle name="Normal 2 3 4 6 6" xfId="5355"/>
    <cellStyle name="Normal 2 3 4 6 7" xfId="5356"/>
    <cellStyle name="Normal 2 3 4 6 8" xfId="5357"/>
    <cellStyle name="Normal 2 3 4 7" xfId="5358"/>
    <cellStyle name="Normal 2 3 4 7 2" xfId="5359"/>
    <cellStyle name="Normal 2 3 4 7 2 2" xfId="5360"/>
    <cellStyle name="Normal 2 3 4 7 2 3" xfId="5361"/>
    <cellStyle name="Normal 2 3 4 7 2 4" xfId="5362"/>
    <cellStyle name="Normal 2 3 4 7 3" xfId="5363"/>
    <cellStyle name="Normal 2 3 4 7 3 2" xfId="5364"/>
    <cellStyle name="Normal 2 3 4 7 3 3" xfId="5365"/>
    <cellStyle name="Normal 2 3 4 7 3 4" xfId="5366"/>
    <cellStyle name="Normal 2 3 4 7 4" xfId="5367"/>
    <cellStyle name="Normal 2 3 4 7 5" xfId="5368"/>
    <cellStyle name="Normal 2 3 4 7 6" xfId="5369"/>
    <cellStyle name="Normal 2 3 4 8" xfId="5370"/>
    <cellStyle name="Normal 2 3 4 8 2" xfId="5371"/>
    <cellStyle name="Normal 2 3 4 8 2 2" xfId="5372"/>
    <cellStyle name="Normal 2 3 4 8 2 3" xfId="5373"/>
    <cellStyle name="Normal 2 3 4 8 2 4" xfId="5374"/>
    <cellStyle name="Normal 2 3 4 8 3" xfId="5375"/>
    <cellStyle name="Normal 2 3 4 8 3 2" xfId="5376"/>
    <cellStyle name="Normal 2 3 4 8 3 3" xfId="5377"/>
    <cellStyle name="Normal 2 3 4 8 3 4" xfId="5378"/>
    <cellStyle name="Normal 2 3 4 8 4" xfId="5379"/>
    <cellStyle name="Normal 2 3 4 8 5" xfId="5380"/>
    <cellStyle name="Normal 2 3 4 8 6" xfId="5381"/>
    <cellStyle name="Normal 2 3 4 9" xfId="5382"/>
    <cellStyle name="Normal 2 3 4 9 2" xfId="5383"/>
    <cellStyle name="Normal 2 3 4 9 3" xfId="5384"/>
    <cellStyle name="Normal 2 3 4 9 4" xfId="5385"/>
    <cellStyle name="Normal 2 3 5" xfId="5386"/>
    <cellStyle name="Normal 2 3 5 10" xfId="5387"/>
    <cellStyle name="Normal 2 3 5 11" xfId="5388"/>
    <cellStyle name="Normal 2 3 5 12" xfId="5389"/>
    <cellStyle name="Normal 2 3 5 2" xfId="5390"/>
    <cellStyle name="Normal 2 3 5 2 10" xfId="5391"/>
    <cellStyle name="Normal 2 3 5 2 2" xfId="5392"/>
    <cellStyle name="Normal 2 3 5 2 2 2" xfId="5393"/>
    <cellStyle name="Normal 2 3 5 2 2 2 2" xfId="5394"/>
    <cellStyle name="Normal 2 3 5 2 2 2 2 2" xfId="5395"/>
    <cellStyle name="Normal 2 3 5 2 2 2 2 3" xfId="5396"/>
    <cellStyle name="Normal 2 3 5 2 2 2 2 4" xfId="5397"/>
    <cellStyle name="Normal 2 3 5 2 2 2 3" xfId="5398"/>
    <cellStyle name="Normal 2 3 5 2 2 2 3 2" xfId="5399"/>
    <cellStyle name="Normal 2 3 5 2 2 2 3 3" xfId="5400"/>
    <cellStyle name="Normal 2 3 5 2 2 2 3 4" xfId="5401"/>
    <cellStyle name="Normal 2 3 5 2 2 2 4" xfId="5402"/>
    <cellStyle name="Normal 2 3 5 2 2 2 5" xfId="5403"/>
    <cellStyle name="Normal 2 3 5 2 2 2 6" xfId="5404"/>
    <cellStyle name="Normal 2 3 5 2 2 3" xfId="5405"/>
    <cellStyle name="Normal 2 3 5 2 2 3 2" xfId="5406"/>
    <cellStyle name="Normal 2 3 5 2 2 3 2 2" xfId="5407"/>
    <cellStyle name="Normal 2 3 5 2 2 3 2 3" xfId="5408"/>
    <cellStyle name="Normal 2 3 5 2 2 3 2 4" xfId="5409"/>
    <cellStyle name="Normal 2 3 5 2 2 3 3" xfId="5410"/>
    <cellStyle name="Normal 2 3 5 2 2 3 3 2" xfId="5411"/>
    <cellStyle name="Normal 2 3 5 2 2 3 3 3" xfId="5412"/>
    <cellStyle name="Normal 2 3 5 2 2 3 3 4" xfId="5413"/>
    <cellStyle name="Normal 2 3 5 2 2 3 4" xfId="5414"/>
    <cellStyle name="Normal 2 3 5 2 2 3 5" xfId="5415"/>
    <cellStyle name="Normal 2 3 5 2 2 3 6" xfId="5416"/>
    <cellStyle name="Normal 2 3 5 2 2 4" xfId="5417"/>
    <cellStyle name="Normal 2 3 5 2 2 4 2" xfId="5418"/>
    <cellStyle name="Normal 2 3 5 2 2 4 3" xfId="5419"/>
    <cellStyle name="Normal 2 3 5 2 2 4 4" xfId="5420"/>
    <cellStyle name="Normal 2 3 5 2 2 5" xfId="5421"/>
    <cellStyle name="Normal 2 3 5 2 2 5 2" xfId="5422"/>
    <cellStyle name="Normal 2 3 5 2 2 5 3" xfId="5423"/>
    <cellStyle name="Normal 2 3 5 2 2 5 4" xfId="5424"/>
    <cellStyle name="Normal 2 3 5 2 2 6" xfId="5425"/>
    <cellStyle name="Normal 2 3 5 2 2 7" xfId="5426"/>
    <cellStyle name="Normal 2 3 5 2 2 8" xfId="5427"/>
    <cellStyle name="Normal 2 3 5 2 3" xfId="5428"/>
    <cellStyle name="Normal 2 3 5 2 3 2" xfId="5429"/>
    <cellStyle name="Normal 2 3 5 2 3 2 2" xfId="5430"/>
    <cellStyle name="Normal 2 3 5 2 3 2 2 2" xfId="5431"/>
    <cellStyle name="Normal 2 3 5 2 3 2 2 3" xfId="5432"/>
    <cellStyle name="Normal 2 3 5 2 3 2 2 4" xfId="5433"/>
    <cellStyle name="Normal 2 3 5 2 3 2 3" xfId="5434"/>
    <cellStyle name="Normal 2 3 5 2 3 2 3 2" xfId="5435"/>
    <cellStyle name="Normal 2 3 5 2 3 2 3 3" xfId="5436"/>
    <cellStyle name="Normal 2 3 5 2 3 2 3 4" xfId="5437"/>
    <cellStyle name="Normal 2 3 5 2 3 2 4" xfId="5438"/>
    <cellStyle name="Normal 2 3 5 2 3 2 5" xfId="5439"/>
    <cellStyle name="Normal 2 3 5 2 3 2 6" xfId="5440"/>
    <cellStyle name="Normal 2 3 5 2 3 3" xfId="5441"/>
    <cellStyle name="Normal 2 3 5 2 3 3 2" xfId="5442"/>
    <cellStyle name="Normal 2 3 5 2 3 3 2 2" xfId="5443"/>
    <cellStyle name="Normal 2 3 5 2 3 3 2 3" xfId="5444"/>
    <cellStyle name="Normal 2 3 5 2 3 3 2 4" xfId="5445"/>
    <cellStyle name="Normal 2 3 5 2 3 3 3" xfId="5446"/>
    <cellStyle name="Normal 2 3 5 2 3 3 3 2" xfId="5447"/>
    <cellStyle name="Normal 2 3 5 2 3 3 3 3" xfId="5448"/>
    <cellStyle name="Normal 2 3 5 2 3 3 3 4" xfId="5449"/>
    <cellStyle name="Normal 2 3 5 2 3 3 4" xfId="5450"/>
    <cellStyle name="Normal 2 3 5 2 3 3 5" xfId="5451"/>
    <cellStyle name="Normal 2 3 5 2 3 3 6" xfId="5452"/>
    <cellStyle name="Normal 2 3 5 2 3 4" xfId="5453"/>
    <cellStyle name="Normal 2 3 5 2 3 4 2" xfId="5454"/>
    <cellStyle name="Normal 2 3 5 2 3 4 3" xfId="5455"/>
    <cellStyle name="Normal 2 3 5 2 3 4 4" xfId="5456"/>
    <cellStyle name="Normal 2 3 5 2 3 5" xfId="5457"/>
    <cellStyle name="Normal 2 3 5 2 3 5 2" xfId="5458"/>
    <cellStyle name="Normal 2 3 5 2 3 5 3" xfId="5459"/>
    <cellStyle name="Normal 2 3 5 2 3 5 4" xfId="5460"/>
    <cellStyle name="Normal 2 3 5 2 3 6" xfId="5461"/>
    <cellStyle name="Normal 2 3 5 2 3 7" xfId="5462"/>
    <cellStyle name="Normal 2 3 5 2 3 8" xfId="5463"/>
    <cellStyle name="Normal 2 3 5 2 4" xfId="5464"/>
    <cellStyle name="Normal 2 3 5 2 4 2" xfId="5465"/>
    <cellStyle name="Normal 2 3 5 2 4 2 2" xfId="5466"/>
    <cellStyle name="Normal 2 3 5 2 4 2 3" xfId="5467"/>
    <cellStyle name="Normal 2 3 5 2 4 2 4" xfId="5468"/>
    <cellStyle name="Normal 2 3 5 2 4 3" xfId="5469"/>
    <cellStyle name="Normal 2 3 5 2 4 3 2" xfId="5470"/>
    <cellStyle name="Normal 2 3 5 2 4 3 3" xfId="5471"/>
    <cellStyle name="Normal 2 3 5 2 4 3 4" xfId="5472"/>
    <cellStyle name="Normal 2 3 5 2 4 4" xfId="5473"/>
    <cellStyle name="Normal 2 3 5 2 4 5" xfId="5474"/>
    <cellStyle name="Normal 2 3 5 2 4 6" xfId="5475"/>
    <cellStyle name="Normal 2 3 5 2 5" xfId="5476"/>
    <cellStyle name="Normal 2 3 5 2 5 2" xfId="5477"/>
    <cellStyle name="Normal 2 3 5 2 5 2 2" xfId="5478"/>
    <cellStyle name="Normal 2 3 5 2 5 2 3" xfId="5479"/>
    <cellStyle name="Normal 2 3 5 2 5 2 4" xfId="5480"/>
    <cellStyle name="Normal 2 3 5 2 5 3" xfId="5481"/>
    <cellStyle name="Normal 2 3 5 2 5 3 2" xfId="5482"/>
    <cellStyle name="Normal 2 3 5 2 5 3 3" xfId="5483"/>
    <cellStyle name="Normal 2 3 5 2 5 3 4" xfId="5484"/>
    <cellStyle name="Normal 2 3 5 2 5 4" xfId="5485"/>
    <cellStyle name="Normal 2 3 5 2 5 5" xfId="5486"/>
    <cellStyle name="Normal 2 3 5 2 5 6" xfId="5487"/>
    <cellStyle name="Normal 2 3 5 2 6" xfId="5488"/>
    <cellStyle name="Normal 2 3 5 2 6 2" xfId="5489"/>
    <cellStyle name="Normal 2 3 5 2 6 3" xfId="5490"/>
    <cellStyle name="Normal 2 3 5 2 6 4" xfId="5491"/>
    <cellStyle name="Normal 2 3 5 2 7" xfId="5492"/>
    <cellStyle name="Normal 2 3 5 2 7 2" xfId="5493"/>
    <cellStyle name="Normal 2 3 5 2 7 3" xfId="5494"/>
    <cellStyle name="Normal 2 3 5 2 7 4" xfId="5495"/>
    <cellStyle name="Normal 2 3 5 2 8" xfId="5496"/>
    <cellStyle name="Normal 2 3 5 2 9" xfId="5497"/>
    <cellStyle name="Normal 2 3 5 3" xfId="5498"/>
    <cellStyle name="Normal 2 3 5 3 2" xfId="5499"/>
    <cellStyle name="Normal 2 3 5 3 2 2" xfId="5500"/>
    <cellStyle name="Normal 2 3 5 3 2 2 2" xfId="5501"/>
    <cellStyle name="Normal 2 3 5 3 2 2 3" xfId="5502"/>
    <cellStyle name="Normal 2 3 5 3 2 2 4" xfId="5503"/>
    <cellStyle name="Normal 2 3 5 3 2 3" xfId="5504"/>
    <cellStyle name="Normal 2 3 5 3 2 3 2" xfId="5505"/>
    <cellStyle name="Normal 2 3 5 3 2 3 3" xfId="5506"/>
    <cellStyle name="Normal 2 3 5 3 2 3 4" xfId="5507"/>
    <cellStyle name="Normal 2 3 5 3 2 4" xfId="5508"/>
    <cellStyle name="Normal 2 3 5 3 2 5" xfId="5509"/>
    <cellStyle name="Normal 2 3 5 3 2 6" xfId="5510"/>
    <cellStyle name="Normal 2 3 5 3 3" xfId="5511"/>
    <cellStyle name="Normal 2 3 5 3 3 2" xfId="5512"/>
    <cellStyle name="Normal 2 3 5 3 3 2 2" xfId="5513"/>
    <cellStyle name="Normal 2 3 5 3 3 2 3" xfId="5514"/>
    <cellStyle name="Normal 2 3 5 3 3 2 4" xfId="5515"/>
    <cellStyle name="Normal 2 3 5 3 3 3" xfId="5516"/>
    <cellStyle name="Normal 2 3 5 3 3 3 2" xfId="5517"/>
    <cellStyle name="Normal 2 3 5 3 3 3 3" xfId="5518"/>
    <cellStyle name="Normal 2 3 5 3 3 3 4" xfId="5519"/>
    <cellStyle name="Normal 2 3 5 3 3 4" xfId="5520"/>
    <cellStyle name="Normal 2 3 5 3 3 5" xfId="5521"/>
    <cellStyle name="Normal 2 3 5 3 3 6" xfId="5522"/>
    <cellStyle name="Normal 2 3 5 3 4" xfId="5523"/>
    <cellStyle name="Normal 2 3 5 3 4 2" xfId="5524"/>
    <cellStyle name="Normal 2 3 5 3 4 3" xfId="5525"/>
    <cellStyle name="Normal 2 3 5 3 4 4" xfId="5526"/>
    <cellStyle name="Normal 2 3 5 3 5" xfId="5527"/>
    <cellStyle name="Normal 2 3 5 3 5 2" xfId="5528"/>
    <cellStyle name="Normal 2 3 5 3 5 3" xfId="5529"/>
    <cellStyle name="Normal 2 3 5 3 5 4" xfId="5530"/>
    <cellStyle name="Normal 2 3 5 3 6" xfId="5531"/>
    <cellStyle name="Normal 2 3 5 3 7" xfId="5532"/>
    <cellStyle name="Normal 2 3 5 3 8" xfId="5533"/>
    <cellStyle name="Normal 2 3 5 4" xfId="5534"/>
    <cellStyle name="Normal 2 3 5 4 2" xfId="5535"/>
    <cellStyle name="Normal 2 3 5 4 2 2" xfId="5536"/>
    <cellStyle name="Normal 2 3 5 4 2 2 2" xfId="5537"/>
    <cellStyle name="Normal 2 3 5 4 2 2 3" xfId="5538"/>
    <cellStyle name="Normal 2 3 5 4 2 2 4" xfId="5539"/>
    <cellStyle name="Normal 2 3 5 4 2 3" xfId="5540"/>
    <cellStyle name="Normal 2 3 5 4 2 3 2" xfId="5541"/>
    <cellStyle name="Normal 2 3 5 4 2 3 3" xfId="5542"/>
    <cellStyle name="Normal 2 3 5 4 2 3 4" xfId="5543"/>
    <cellStyle name="Normal 2 3 5 4 2 4" xfId="5544"/>
    <cellStyle name="Normal 2 3 5 4 2 5" xfId="5545"/>
    <cellStyle name="Normal 2 3 5 4 2 6" xfId="5546"/>
    <cellStyle name="Normal 2 3 5 4 3" xfId="5547"/>
    <cellStyle name="Normal 2 3 5 4 3 2" xfId="5548"/>
    <cellStyle name="Normal 2 3 5 4 3 2 2" xfId="5549"/>
    <cellStyle name="Normal 2 3 5 4 3 2 3" xfId="5550"/>
    <cellStyle name="Normal 2 3 5 4 3 2 4" xfId="5551"/>
    <cellStyle name="Normal 2 3 5 4 3 3" xfId="5552"/>
    <cellStyle name="Normal 2 3 5 4 3 3 2" xfId="5553"/>
    <cellStyle name="Normal 2 3 5 4 3 3 3" xfId="5554"/>
    <cellStyle name="Normal 2 3 5 4 3 3 4" xfId="5555"/>
    <cellStyle name="Normal 2 3 5 4 3 4" xfId="5556"/>
    <cellStyle name="Normal 2 3 5 4 3 5" xfId="5557"/>
    <cellStyle name="Normal 2 3 5 4 3 6" xfId="5558"/>
    <cellStyle name="Normal 2 3 5 4 4" xfId="5559"/>
    <cellStyle name="Normal 2 3 5 4 4 2" xfId="5560"/>
    <cellStyle name="Normal 2 3 5 4 4 3" xfId="5561"/>
    <cellStyle name="Normal 2 3 5 4 4 4" xfId="5562"/>
    <cellStyle name="Normal 2 3 5 4 5" xfId="5563"/>
    <cellStyle name="Normal 2 3 5 4 5 2" xfId="5564"/>
    <cellStyle name="Normal 2 3 5 4 5 3" xfId="5565"/>
    <cellStyle name="Normal 2 3 5 4 5 4" xfId="5566"/>
    <cellStyle name="Normal 2 3 5 4 6" xfId="5567"/>
    <cellStyle name="Normal 2 3 5 4 7" xfId="5568"/>
    <cellStyle name="Normal 2 3 5 4 8" xfId="5569"/>
    <cellStyle name="Normal 2 3 5 5" xfId="5570"/>
    <cellStyle name="Normal 2 3 5 5 2" xfId="5571"/>
    <cellStyle name="Normal 2 3 5 5 2 2" xfId="5572"/>
    <cellStyle name="Normal 2 3 5 5 2 2 2" xfId="5573"/>
    <cellStyle name="Normal 2 3 5 5 2 2 3" xfId="5574"/>
    <cellStyle name="Normal 2 3 5 5 2 2 4" xfId="5575"/>
    <cellStyle name="Normal 2 3 5 5 2 3" xfId="5576"/>
    <cellStyle name="Normal 2 3 5 5 2 3 2" xfId="5577"/>
    <cellStyle name="Normal 2 3 5 5 2 3 3" xfId="5578"/>
    <cellStyle name="Normal 2 3 5 5 2 3 4" xfId="5579"/>
    <cellStyle name="Normal 2 3 5 5 2 4" xfId="5580"/>
    <cellStyle name="Normal 2 3 5 5 2 5" xfId="5581"/>
    <cellStyle name="Normal 2 3 5 5 2 6" xfId="5582"/>
    <cellStyle name="Normal 2 3 5 5 3" xfId="5583"/>
    <cellStyle name="Normal 2 3 5 5 3 2" xfId="5584"/>
    <cellStyle name="Normal 2 3 5 5 3 2 2" xfId="5585"/>
    <cellStyle name="Normal 2 3 5 5 3 2 3" xfId="5586"/>
    <cellStyle name="Normal 2 3 5 5 3 2 4" xfId="5587"/>
    <cellStyle name="Normal 2 3 5 5 3 3" xfId="5588"/>
    <cellStyle name="Normal 2 3 5 5 3 3 2" xfId="5589"/>
    <cellStyle name="Normal 2 3 5 5 3 3 3" xfId="5590"/>
    <cellStyle name="Normal 2 3 5 5 3 3 4" xfId="5591"/>
    <cellStyle name="Normal 2 3 5 5 3 4" xfId="5592"/>
    <cellStyle name="Normal 2 3 5 5 3 5" xfId="5593"/>
    <cellStyle name="Normal 2 3 5 5 3 6" xfId="5594"/>
    <cellStyle name="Normal 2 3 5 5 4" xfId="5595"/>
    <cellStyle name="Normal 2 3 5 5 4 2" xfId="5596"/>
    <cellStyle name="Normal 2 3 5 5 4 3" xfId="5597"/>
    <cellStyle name="Normal 2 3 5 5 4 4" xfId="5598"/>
    <cellStyle name="Normal 2 3 5 5 5" xfId="5599"/>
    <cellStyle name="Normal 2 3 5 5 5 2" xfId="5600"/>
    <cellStyle name="Normal 2 3 5 5 5 3" xfId="5601"/>
    <cellStyle name="Normal 2 3 5 5 5 4" xfId="5602"/>
    <cellStyle name="Normal 2 3 5 5 6" xfId="5603"/>
    <cellStyle name="Normal 2 3 5 5 7" xfId="5604"/>
    <cellStyle name="Normal 2 3 5 5 8" xfId="5605"/>
    <cellStyle name="Normal 2 3 5 6" xfId="5606"/>
    <cellStyle name="Normal 2 3 5 6 2" xfId="5607"/>
    <cellStyle name="Normal 2 3 5 6 2 2" xfId="5608"/>
    <cellStyle name="Normal 2 3 5 6 2 3" xfId="5609"/>
    <cellStyle name="Normal 2 3 5 6 2 4" xfId="5610"/>
    <cellStyle name="Normal 2 3 5 6 3" xfId="5611"/>
    <cellStyle name="Normal 2 3 5 6 3 2" xfId="5612"/>
    <cellStyle name="Normal 2 3 5 6 3 3" xfId="5613"/>
    <cellStyle name="Normal 2 3 5 6 3 4" xfId="5614"/>
    <cellStyle name="Normal 2 3 5 6 4" xfId="5615"/>
    <cellStyle name="Normal 2 3 5 6 5" xfId="5616"/>
    <cellStyle name="Normal 2 3 5 6 6" xfId="5617"/>
    <cellStyle name="Normal 2 3 5 7" xfId="5618"/>
    <cellStyle name="Normal 2 3 5 7 2" xfId="5619"/>
    <cellStyle name="Normal 2 3 5 7 2 2" xfId="5620"/>
    <cellStyle name="Normal 2 3 5 7 2 3" xfId="5621"/>
    <cellStyle name="Normal 2 3 5 7 2 4" xfId="5622"/>
    <cellStyle name="Normal 2 3 5 7 3" xfId="5623"/>
    <cellStyle name="Normal 2 3 5 7 3 2" xfId="5624"/>
    <cellStyle name="Normal 2 3 5 7 3 3" xfId="5625"/>
    <cellStyle name="Normal 2 3 5 7 3 4" xfId="5626"/>
    <cellStyle name="Normal 2 3 5 7 4" xfId="5627"/>
    <cellStyle name="Normal 2 3 5 7 5" xfId="5628"/>
    <cellStyle name="Normal 2 3 5 7 6" xfId="5629"/>
    <cellStyle name="Normal 2 3 5 8" xfId="5630"/>
    <cellStyle name="Normal 2 3 5 8 2" xfId="5631"/>
    <cellStyle name="Normal 2 3 5 8 3" xfId="5632"/>
    <cellStyle name="Normal 2 3 5 8 4" xfId="5633"/>
    <cellStyle name="Normal 2 3 5 9" xfId="5634"/>
    <cellStyle name="Normal 2 3 5 9 2" xfId="5635"/>
    <cellStyle name="Normal 2 3 5 9 3" xfId="5636"/>
    <cellStyle name="Normal 2 3 5 9 4" xfId="5637"/>
    <cellStyle name="Normal 2 3 6" xfId="5638"/>
    <cellStyle name="Normal 2 3 6 10" xfId="5639"/>
    <cellStyle name="Normal 2 3 6 2" xfId="5640"/>
    <cellStyle name="Normal 2 3 6 2 2" xfId="5641"/>
    <cellStyle name="Normal 2 3 6 2 2 2" xfId="5642"/>
    <cellStyle name="Normal 2 3 6 2 2 2 2" xfId="5643"/>
    <cellStyle name="Normal 2 3 6 2 2 2 3" xfId="5644"/>
    <cellStyle name="Normal 2 3 6 2 2 2 4" xfId="5645"/>
    <cellStyle name="Normal 2 3 6 2 2 3" xfId="5646"/>
    <cellStyle name="Normal 2 3 6 2 2 3 2" xfId="5647"/>
    <cellStyle name="Normal 2 3 6 2 2 3 3" xfId="5648"/>
    <cellStyle name="Normal 2 3 6 2 2 3 4" xfId="5649"/>
    <cellStyle name="Normal 2 3 6 2 2 4" xfId="5650"/>
    <cellStyle name="Normal 2 3 6 2 2 5" xfId="5651"/>
    <cellStyle name="Normal 2 3 6 2 2 6" xfId="5652"/>
    <cellStyle name="Normal 2 3 6 2 3" xfId="5653"/>
    <cellStyle name="Normal 2 3 6 2 3 2" xfId="5654"/>
    <cellStyle name="Normal 2 3 6 2 3 2 2" xfId="5655"/>
    <cellStyle name="Normal 2 3 6 2 3 2 3" xfId="5656"/>
    <cellStyle name="Normal 2 3 6 2 3 2 4" xfId="5657"/>
    <cellStyle name="Normal 2 3 6 2 3 3" xfId="5658"/>
    <cellStyle name="Normal 2 3 6 2 3 3 2" xfId="5659"/>
    <cellStyle name="Normal 2 3 6 2 3 3 3" xfId="5660"/>
    <cellStyle name="Normal 2 3 6 2 3 3 4" xfId="5661"/>
    <cellStyle name="Normal 2 3 6 2 3 4" xfId="5662"/>
    <cellStyle name="Normal 2 3 6 2 3 5" xfId="5663"/>
    <cellStyle name="Normal 2 3 6 2 3 6" xfId="5664"/>
    <cellStyle name="Normal 2 3 6 2 4" xfId="5665"/>
    <cellStyle name="Normal 2 3 6 2 4 2" xfId="5666"/>
    <cellStyle name="Normal 2 3 6 2 4 3" xfId="5667"/>
    <cellStyle name="Normal 2 3 6 2 4 4" xfId="5668"/>
    <cellStyle name="Normal 2 3 6 2 5" xfId="5669"/>
    <cellStyle name="Normal 2 3 6 2 5 2" xfId="5670"/>
    <cellStyle name="Normal 2 3 6 2 5 3" xfId="5671"/>
    <cellStyle name="Normal 2 3 6 2 5 4" xfId="5672"/>
    <cellStyle name="Normal 2 3 6 2 6" xfId="5673"/>
    <cellStyle name="Normal 2 3 6 2 7" xfId="5674"/>
    <cellStyle name="Normal 2 3 6 2 8" xfId="5675"/>
    <cellStyle name="Normal 2 3 6 3" xfId="5676"/>
    <cellStyle name="Normal 2 3 6 3 2" xfId="5677"/>
    <cellStyle name="Normal 2 3 6 3 2 2" xfId="5678"/>
    <cellStyle name="Normal 2 3 6 3 2 2 2" xfId="5679"/>
    <cellStyle name="Normal 2 3 6 3 2 2 3" xfId="5680"/>
    <cellStyle name="Normal 2 3 6 3 2 2 4" xfId="5681"/>
    <cellStyle name="Normal 2 3 6 3 2 3" xfId="5682"/>
    <cellStyle name="Normal 2 3 6 3 2 3 2" xfId="5683"/>
    <cellStyle name="Normal 2 3 6 3 2 3 3" xfId="5684"/>
    <cellStyle name="Normal 2 3 6 3 2 3 4" xfId="5685"/>
    <cellStyle name="Normal 2 3 6 3 2 4" xfId="5686"/>
    <cellStyle name="Normal 2 3 6 3 2 5" xfId="5687"/>
    <cellStyle name="Normal 2 3 6 3 2 6" xfId="5688"/>
    <cellStyle name="Normal 2 3 6 3 3" xfId="5689"/>
    <cellStyle name="Normal 2 3 6 3 3 2" xfId="5690"/>
    <cellStyle name="Normal 2 3 6 3 3 2 2" xfId="5691"/>
    <cellStyle name="Normal 2 3 6 3 3 2 3" xfId="5692"/>
    <cellStyle name="Normal 2 3 6 3 3 2 4" xfId="5693"/>
    <cellStyle name="Normal 2 3 6 3 3 3" xfId="5694"/>
    <cellStyle name="Normal 2 3 6 3 3 3 2" xfId="5695"/>
    <cellStyle name="Normal 2 3 6 3 3 3 3" xfId="5696"/>
    <cellStyle name="Normal 2 3 6 3 3 3 4" xfId="5697"/>
    <cellStyle name="Normal 2 3 6 3 3 4" xfId="5698"/>
    <cellStyle name="Normal 2 3 6 3 3 5" xfId="5699"/>
    <cellStyle name="Normal 2 3 6 3 3 6" xfId="5700"/>
    <cellStyle name="Normal 2 3 6 3 4" xfId="5701"/>
    <cellStyle name="Normal 2 3 6 3 4 2" xfId="5702"/>
    <cellStyle name="Normal 2 3 6 3 4 3" xfId="5703"/>
    <cellStyle name="Normal 2 3 6 3 4 4" xfId="5704"/>
    <cellStyle name="Normal 2 3 6 3 5" xfId="5705"/>
    <cellStyle name="Normal 2 3 6 3 5 2" xfId="5706"/>
    <cellStyle name="Normal 2 3 6 3 5 3" xfId="5707"/>
    <cellStyle name="Normal 2 3 6 3 5 4" xfId="5708"/>
    <cellStyle name="Normal 2 3 6 3 6" xfId="5709"/>
    <cellStyle name="Normal 2 3 6 3 7" xfId="5710"/>
    <cellStyle name="Normal 2 3 6 3 8" xfId="5711"/>
    <cellStyle name="Normal 2 3 6 4" xfId="5712"/>
    <cellStyle name="Normal 2 3 6 4 2" xfId="5713"/>
    <cellStyle name="Normal 2 3 6 4 2 2" xfId="5714"/>
    <cellStyle name="Normal 2 3 6 4 2 3" xfId="5715"/>
    <cellStyle name="Normal 2 3 6 4 2 4" xfId="5716"/>
    <cellStyle name="Normal 2 3 6 4 3" xfId="5717"/>
    <cellStyle name="Normal 2 3 6 4 3 2" xfId="5718"/>
    <cellStyle name="Normal 2 3 6 4 3 3" xfId="5719"/>
    <cellStyle name="Normal 2 3 6 4 3 4" xfId="5720"/>
    <cellStyle name="Normal 2 3 6 4 4" xfId="5721"/>
    <cellStyle name="Normal 2 3 6 4 5" xfId="5722"/>
    <cellStyle name="Normal 2 3 6 4 6" xfId="5723"/>
    <cellStyle name="Normal 2 3 6 5" xfId="5724"/>
    <cellStyle name="Normal 2 3 6 5 2" xfId="5725"/>
    <cellStyle name="Normal 2 3 6 5 2 2" xfId="5726"/>
    <cellStyle name="Normal 2 3 6 5 2 3" xfId="5727"/>
    <cellStyle name="Normal 2 3 6 5 2 4" xfId="5728"/>
    <cellStyle name="Normal 2 3 6 5 3" xfId="5729"/>
    <cellStyle name="Normal 2 3 6 5 3 2" xfId="5730"/>
    <cellStyle name="Normal 2 3 6 5 3 3" xfId="5731"/>
    <cellStyle name="Normal 2 3 6 5 3 4" xfId="5732"/>
    <cellStyle name="Normal 2 3 6 5 4" xfId="5733"/>
    <cellStyle name="Normal 2 3 6 5 5" xfId="5734"/>
    <cellStyle name="Normal 2 3 6 5 6" xfId="5735"/>
    <cellStyle name="Normal 2 3 6 6" xfId="5736"/>
    <cellStyle name="Normal 2 3 6 6 2" xfId="5737"/>
    <cellStyle name="Normal 2 3 6 6 3" xfId="5738"/>
    <cellStyle name="Normal 2 3 6 6 4" xfId="5739"/>
    <cellStyle name="Normal 2 3 6 7" xfId="5740"/>
    <cellStyle name="Normal 2 3 6 7 2" xfId="5741"/>
    <cellStyle name="Normal 2 3 6 7 3" xfId="5742"/>
    <cellStyle name="Normal 2 3 6 7 4" xfId="5743"/>
    <cellStyle name="Normal 2 3 6 8" xfId="5744"/>
    <cellStyle name="Normal 2 3 6 9" xfId="5745"/>
    <cellStyle name="Normal 2 3 7" xfId="5746"/>
    <cellStyle name="Normal 2 3 7 2" xfId="5747"/>
    <cellStyle name="Normal 2 3 7 2 2" xfId="5748"/>
    <cellStyle name="Normal 2 3 7 2 2 2" xfId="5749"/>
    <cellStyle name="Normal 2 3 7 2 2 3" xfId="5750"/>
    <cellStyle name="Normal 2 3 7 2 2 4" xfId="5751"/>
    <cellStyle name="Normal 2 3 7 2 3" xfId="5752"/>
    <cellStyle name="Normal 2 3 7 2 3 2" xfId="5753"/>
    <cellStyle name="Normal 2 3 7 2 3 3" xfId="5754"/>
    <cellStyle name="Normal 2 3 7 2 3 4" xfId="5755"/>
    <cellStyle name="Normal 2 3 7 2 4" xfId="5756"/>
    <cellStyle name="Normal 2 3 7 2 5" xfId="5757"/>
    <cellStyle name="Normal 2 3 7 2 6" xfId="5758"/>
    <cellStyle name="Normal 2 3 7 3" xfId="5759"/>
    <cellStyle name="Normal 2 3 7 3 2" xfId="5760"/>
    <cellStyle name="Normal 2 3 7 3 2 2" xfId="5761"/>
    <cellStyle name="Normal 2 3 7 3 2 3" xfId="5762"/>
    <cellStyle name="Normal 2 3 7 3 2 4" xfId="5763"/>
    <cellStyle name="Normal 2 3 7 3 3" xfId="5764"/>
    <cellStyle name="Normal 2 3 7 3 3 2" xfId="5765"/>
    <cellStyle name="Normal 2 3 7 3 3 3" xfId="5766"/>
    <cellStyle name="Normal 2 3 7 3 3 4" xfId="5767"/>
    <cellStyle name="Normal 2 3 7 3 4" xfId="5768"/>
    <cellStyle name="Normal 2 3 7 3 5" xfId="5769"/>
    <cellStyle name="Normal 2 3 7 3 6" xfId="5770"/>
    <cellStyle name="Normal 2 3 7 4" xfId="5771"/>
    <cellStyle name="Normal 2 3 7 4 2" xfId="5772"/>
    <cellStyle name="Normal 2 3 7 4 3" xfId="5773"/>
    <cellStyle name="Normal 2 3 7 4 4" xfId="5774"/>
    <cellStyle name="Normal 2 3 7 5" xfId="5775"/>
    <cellStyle name="Normal 2 3 7 5 2" xfId="5776"/>
    <cellStyle name="Normal 2 3 7 5 3" xfId="5777"/>
    <cellStyle name="Normal 2 3 7 5 4" xfId="5778"/>
    <cellStyle name="Normal 2 3 7 6" xfId="5779"/>
    <cellStyle name="Normal 2 3 7 7" xfId="5780"/>
    <cellStyle name="Normal 2 3 7 8" xfId="5781"/>
    <cellStyle name="Normal 2 3 8" xfId="5782"/>
    <cellStyle name="Normal 2 3 8 2" xfId="5783"/>
    <cellStyle name="Normal 2 3 8 2 2" xfId="5784"/>
    <cellStyle name="Normal 2 3 8 2 2 2" xfId="5785"/>
    <cellStyle name="Normal 2 3 8 2 2 3" xfId="5786"/>
    <cellStyle name="Normal 2 3 8 2 2 4" xfId="5787"/>
    <cellStyle name="Normal 2 3 8 2 3" xfId="5788"/>
    <cellStyle name="Normal 2 3 8 2 3 2" xfId="5789"/>
    <cellStyle name="Normal 2 3 8 2 3 3" xfId="5790"/>
    <cellStyle name="Normal 2 3 8 2 3 4" xfId="5791"/>
    <cellStyle name="Normal 2 3 8 2 4" xfId="5792"/>
    <cellStyle name="Normal 2 3 8 2 5" xfId="5793"/>
    <cellStyle name="Normal 2 3 8 2 6" xfId="5794"/>
    <cellStyle name="Normal 2 3 8 3" xfId="5795"/>
    <cellStyle name="Normal 2 3 8 3 2" xfId="5796"/>
    <cellStyle name="Normal 2 3 8 3 2 2" xfId="5797"/>
    <cellStyle name="Normal 2 3 8 3 2 3" xfId="5798"/>
    <cellStyle name="Normal 2 3 8 3 2 4" xfId="5799"/>
    <cellStyle name="Normal 2 3 8 3 3" xfId="5800"/>
    <cellStyle name="Normal 2 3 8 3 3 2" xfId="5801"/>
    <cellStyle name="Normal 2 3 8 3 3 3" xfId="5802"/>
    <cellStyle name="Normal 2 3 8 3 3 4" xfId="5803"/>
    <cellStyle name="Normal 2 3 8 3 4" xfId="5804"/>
    <cellStyle name="Normal 2 3 8 3 5" xfId="5805"/>
    <cellStyle name="Normal 2 3 8 3 6" xfId="5806"/>
    <cellStyle name="Normal 2 3 8 4" xfId="5807"/>
    <cellStyle name="Normal 2 3 8 4 2" xfId="5808"/>
    <cellStyle name="Normal 2 3 8 4 3" xfId="5809"/>
    <cellStyle name="Normal 2 3 8 4 4" xfId="5810"/>
    <cellStyle name="Normal 2 3 8 5" xfId="5811"/>
    <cellStyle name="Normal 2 3 8 5 2" xfId="5812"/>
    <cellStyle name="Normal 2 3 8 5 3" xfId="5813"/>
    <cellStyle name="Normal 2 3 8 5 4" xfId="5814"/>
    <cellStyle name="Normal 2 3 8 6" xfId="5815"/>
    <cellStyle name="Normal 2 3 8 7" xfId="5816"/>
    <cellStyle name="Normal 2 3 8 8" xfId="5817"/>
    <cellStyle name="Normal 2 3 9" xfId="5818"/>
    <cellStyle name="Normal 2 3 9 2" xfId="5819"/>
    <cellStyle name="Normal 2 3 9 2 2" xfId="5820"/>
    <cellStyle name="Normal 2 3 9 2 2 2" xfId="5821"/>
    <cellStyle name="Normal 2 3 9 2 2 3" xfId="5822"/>
    <cellStyle name="Normal 2 3 9 2 2 4" xfId="5823"/>
    <cellStyle name="Normal 2 3 9 2 3" xfId="5824"/>
    <cellStyle name="Normal 2 3 9 2 3 2" xfId="5825"/>
    <cellStyle name="Normal 2 3 9 2 3 3" xfId="5826"/>
    <cellStyle name="Normal 2 3 9 2 3 4" xfId="5827"/>
    <cellStyle name="Normal 2 3 9 2 4" xfId="5828"/>
    <cellStyle name="Normal 2 3 9 2 5" xfId="5829"/>
    <cellStyle name="Normal 2 3 9 2 6" xfId="5830"/>
    <cellStyle name="Normal 2 3 9 3" xfId="5831"/>
    <cellStyle name="Normal 2 3 9 3 2" xfId="5832"/>
    <cellStyle name="Normal 2 3 9 3 2 2" xfId="5833"/>
    <cellStyle name="Normal 2 3 9 3 2 3" xfId="5834"/>
    <cellStyle name="Normal 2 3 9 3 2 4" xfId="5835"/>
    <cellStyle name="Normal 2 3 9 3 3" xfId="5836"/>
    <cellStyle name="Normal 2 3 9 3 3 2" xfId="5837"/>
    <cellStyle name="Normal 2 3 9 3 3 3" xfId="5838"/>
    <cellStyle name="Normal 2 3 9 3 3 4" xfId="5839"/>
    <cellStyle name="Normal 2 3 9 3 4" xfId="5840"/>
    <cellStyle name="Normal 2 3 9 3 5" xfId="5841"/>
    <cellStyle name="Normal 2 3 9 3 6" xfId="5842"/>
    <cellStyle name="Normal 2 3 9 4" xfId="5843"/>
    <cellStyle name="Normal 2 3 9 4 2" xfId="5844"/>
    <cellStyle name="Normal 2 3 9 4 3" xfId="5845"/>
    <cellStyle name="Normal 2 3 9 4 4" xfId="5846"/>
    <cellStyle name="Normal 2 3 9 5" xfId="5847"/>
    <cellStyle name="Normal 2 3 9 5 2" xfId="5848"/>
    <cellStyle name="Normal 2 3 9 5 3" xfId="5849"/>
    <cellStyle name="Normal 2 3 9 5 4" xfId="5850"/>
    <cellStyle name="Normal 2 3 9 6" xfId="5851"/>
    <cellStyle name="Normal 2 3 9 7" xfId="5852"/>
    <cellStyle name="Normal 2 3 9 8" xfId="5853"/>
    <cellStyle name="Normal 2 4" xfId="5854"/>
    <cellStyle name="Normal 2 4 2" xfId="5855"/>
    <cellStyle name="Normal 2 4 2 2" xfId="5856"/>
    <cellStyle name="Normal 2 4 2 2 2" xfId="5857"/>
    <cellStyle name="Normal 2 4 2 2 2 2" xfId="5858"/>
    <cellStyle name="Normal 2 4 2 2 3" xfId="5859"/>
    <cellStyle name="Normal 2 4 2 3" xfId="5860"/>
    <cellStyle name="Normal 2 4 2 3 2" xfId="5861"/>
    <cellStyle name="Normal 2 4 2 4" xfId="5862"/>
    <cellStyle name="Normal 2 4 3" xfId="5863"/>
    <cellStyle name="Normal 2 4 3 2" xfId="5864"/>
    <cellStyle name="Normal 2 4 3 2 2" xfId="5865"/>
    <cellStyle name="Normal 2 4 3 3" xfId="5866"/>
    <cellStyle name="Normal 2 4 4" xfId="5867"/>
    <cellStyle name="Normal 2 4 4 2" xfId="5868"/>
    <cellStyle name="Normal 2 4 5" xfId="5869"/>
    <cellStyle name="Normal 2 4 6" xfId="5870"/>
    <cellStyle name="Normal 2 5" xfId="5871"/>
    <cellStyle name="Normal 2 5 10" xfId="5872"/>
    <cellStyle name="Normal 2 5 10 2" xfId="5873"/>
    <cellStyle name="Normal 2 5 10 3" xfId="5874"/>
    <cellStyle name="Normal 2 5 10 4" xfId="5875"/>
    <cellStyle name="Normal 2 5 11" xfId="5876"/>
    <cellStyle name="Normal 2 5 11 2" xfId="5877"/>
    <cellStyle name="Normal 2 5 11 3" xfId="5878"/>
    <cellStyle name="Normal 2 5 11 4" xfId="5879"/>
    <cellStyle name="Normal 2 5 12" xfId="5880"/>
    <cellStyle name="Normal 2 5 12 2" xfId="5881"/>
    <cellStyle name="Normal 2 5 13" xfId="5882"/>
    <cellStyle name="Normal 2 5 14" xfId="5883"/>
    <cellStyle name="Normal 2 5 2" xfId="5884"/>
    <cellStyle name="Normal 2 5 2 10" xfId="5885"/>
    <cellStyle name="Normal 2 5 2 10 2" xfId="5886"/>
    <cellStyle name="Normal 2 5 2 10 3" xfId="5887"/>
    <cellStyle name="Normal 2 5 2 10 4" xfId="5888"/>
    <cellStyle name="Normal 2 5 2 10 5" xfId="5889"/>
    <cellStyle name="Normal 2 5 2 11" xfId="5890"/>
    <cellStyle name="Normal 2 5 2 12" xfId="5891"/>
    <cellStyle name="Normal 2 5 2 13" xfId="5892"/>
    <cellStyle name="Normal 2 5 2 2" xfId="5893"/>
    <cellStyle name="Normal 2 5 2 2 10" xfId="5894"/>
    <cellStyle name="Normal 2 5 2 2 11" xfId="5895"/>
    <cellStyle name="Normal 2 5 2 2 12" xfId="5896"/>
    <cellStyle name="Normal 2 5 2 2 2" xfId="5897"/>
    <cellStyle name="Normal 2 5 2 2 2 10" xfId="5898"/>
    <cellStyle name="Normal 2 5 2 2 2 2" xfId="5899"/>
    <cellStyle name="Normal 2 5 2 2 2 2 2" xfId="5900"/>
    <cellStyle name="Normal 2 5 2 2 2 2 2 2" xfId="5901"/>
    <cellStyle name="Normal 2 5 2 2 2 2 2 2 2" xfId="5902"/>
    <cellStyle name="Normal 2 5 2 2 2 2 2 2 3" xfId="5903"/>
    <cellStyle name="Normal 2 5 2 2 2 2 2 2 4" xfId="5904"/>
    <cellStyle name="Normal 2 5 2 2 2 2 2 3" xfId="5905"/>
    <cellStyle name="Normal 2 5 2 2 2 2 2 3 2" xfId="5906"/>
    <cellStyle name="Normal 2 5 2 2 2 2 2 3 3" xfId="5907"/>
    <cellStyle name="Normal 2 5 2 2 2 2 2 3 4" xfId="5908"/>
    <cellStyle name="Normal 2 5 2 2 2 2 2 4" xfId="5909"/>
    <cellStyle name="Normal 2 5 2 2 2 2 2 5" xfId="5910"/>
    <cellStyle name="Normal 2 5 2 2 2 2 2 6" xfId="5911"/>
    <cellStyle name="Normal 2 5 2 2 2 2 3" xfId="5912"/>
    <cellStyle name="Normal 2 5 2 2 2 2 3 2" xfId="5913"/>
    <cellStyle name="Normal 2 5 2 2 2 2 3 2 2" xfId="5914"/>
    <cellStyle name="Normal 2 5 2 2 2 2 3 2 3" xfId="5915"/>
    <cellStyle name="Normal 2 5 2 2 2 2 3 2 4" xfId="5916"/>
    <cellStyle name="Normal 2 5 2 2 2 2 3 3" xfId="5917"/>
    <cellStyle name="Normal 2 5 2 2 2 2 3 3 2" xfId="5918"/>
    <cellStyle name="Normal 2 5 2 2 2 2 3 3 3" xfId="5919"/>
    <cellStyle name="Normal 2 5 2 2 2 2 3 3 4" xfId="5920"/>
    <cellStyle name="Normal 2 5 2 2 2 2 3 4" xfId="5921"/>
    <cellStyle name="Normal 2 5 2 2 2 2 3 5" xfId="5922"/>
    <cellStyle name="Normal 2 5 2 2 2 2 3 6" xfId="5923"/>
    <cellStyle name="Normal 2 5 2 2 2 2 4" xfId="5924"/>
    <cellStyle name="Normal 2 5 2 2 2 2 4 2" xfId="5925"/>
    <cellStyle name="Normal 2 5 2 2 2 2 4 3" xfId="5926"/>
    <cellStyle name="Normal 2 5 2 2 2 2 4 4" xfId="5927"/>
    <cellStyle name="Normal 2 5 2 2 2 2 5" xfId="5928"/>
    <cellStyle name="Normal 2 5 2 2 2 2 5 2" xfId="5929"/>
    <cellStyle name="Normal 2 5 2 2 2 2 5 3" xfId="5930"/>
    <cellStyle name="Normal 2 5 2 2 2 2 5 4" xfId="5931"/>
    <cellStyle name="Normal 2 5 2 2 2 2 6" xfId="5932"/>
    <cellStyle name="Normal 2 5 2 2 2 2 7" xfId="5933"/>
    <cellStyle name="Normal 2 5 2 2 2 2 8" xfId="5934"/>
    <cellStyle name="Normal 2 5 2 2 2 3" xfId="5935"/>
    <cellStyle name="Normal 2 5 2 2 2 3 2" xfId="5936"/>
    <cellStyle name="Normal 2 5 2 2 2 3 2 2" xfId="5937"/>
    <cellStyle name="Normal 2 5 2 2 2 3 2 2 2" xfId="5938"/>
    <cellStyle name="Normal 2 5 2 2 2 3 2 2 3" xfId="5939"/>
    <cellStyle name="Normal 2 5 2 2 2 3 2 2 4" xfId="5940"/>
    <cellStyle name="Normal 2 5 2 2 2 3 2 3" xfId="5941"/>
    <cellStyle name="Normal 2 5 2 2 2 3 2 3 2" xfId="5942"/>
    <cellStyle name="Normal 2 5 2 2 2 3 2 3 3" xfId="5943"/>
    <cellStyle name="Normal 2 5 2 2 2 3 2 3 4" xfId="5944"/>
    <cellStyle name="Normal 2 5 2 2 2 3 2 4" xfId="5945"/>
    <cellStyle name="Normal 2 5 2 2 2 3 2 5" xfId="5946"/>
    <cellStyle name="Normal 2 5 2 2 2 3 2 6" xfId="5947"/>
    <cellStyle name="Normal 2 5 2 2 2 3 3" xfId="5948"/>
    <cellStyle name="Normal 2 5 2 2 2 3 3 2" xfId="5949"/>
    <cellStyle name="Normal 2 5 2 2 2 3 3 2 2" xfId="5950"/>
    <cellStyle name="Normal 2 5 2 2 2 3 3 2 3" xfId="5951"/>
    <cellStyle name="Normal 2 5 2 2 2 3 3 2 4" xfId="5952"/>
    <cellStyle name="Normal 2 5 2 2 2 3 3 3" xfId="5953"/>
    <cellStyle name="Normal 2 5 2 2 2 3 3 3 2" xfId="5954"/>
    <cellStyle name="Normal 2 5 2 2 2 3 3 3 3" xfId="5955"/>
    <cellStyle name="Normal 2 5 2 2 2 3 3 3 4" xfId="5956"/>
    <cellStyle name="Normal 2 5 2 2 2 3 3 4" xfId="5957"/>
    <cellStyle name="Normal 2 5 2 2 2 3 3 5" xfId="5958"/>
    <cellStyle name="Normal 2 5 2 2 2 3 3 6" xfId="5959"/>
    <cellStyle name="Normal 2 5 2 2 2 3 4" xfId="5960"/>
    <cellStyle name="Normal 2 5 2 2 2 3 4 2" xfId="5961"/>
    <cellStyle name="Normal 2 5 2 2 2 3 4 3" xfId="5962"/>
    <cellStyle name="Normal 2 5 2 2 2 3 4 4" xfId="5963"/>
    <cellStyle name="Normal 2 5 2 2 2 3 5" xfId="5964"/>
    <cellStyle name="Normal 2 5 2 2 2 3 5 2" xfId="5965"/>
    <cellStyle name="Normal 2 5 2 2 2 3 5 3" xfId="5966"/>
    <cellStyle name="Normal 2 5 2 2 2 3 5 4" xfId="5967"/>
    <cellStyle name="Normal 2 5 2 2 2 3 6" xfId="5968"/>
    <cellStyle name="Normal 2 5 2 2 2 3 7" xfId="5969"/>
    <cellStyle name="Normal 2 5 2 2 2 3 8" xfId="5970"/>
    <cellStyle name="Normal 2 5 2 2 2 4" xfId="5971"/>
    <cellStyle name="Normal 2 5 2 2 2 4 2" xfId="5972"/>
    <cellStyle name="Normal 2 5 2 2 2 4 2 2" xfId="5973"/>
    <cellStyle name="Normal 2 5 2 2 2 4 2 3" xfId="5974"/>
    <cellStyle name="Normal 2 5 2 2 2 4 2 4" xfId="5975"/>
    <cellStyle name="Normal 2 5 2 2 2 4 3" xfId="5976"/>
    <cellStyle name="Normal 2 5 2 2 2 4 3 2" xfId="5977"/>
    <cellStyle name="Normal 2 5 2 2 2 4 3 3" xfId="5978"/>
    <cellStyle name="Normal 2 5 2 2 2 4 3 4" xfId="5979"/>
    <cellStyle name="Normal 2 5 2 2 2 4 4" xfId="5980"/>
    <cellStyle name="Normal 2 5 2 2 2 4 5" xfId="5981"/>
    <cellStyle name="Normal 2 5 2 2 2 4 6" xfId="5982"/>
    <cellStyle name="Normal 2 5 2 2 2 5" xfId="5983"/>
    <cellStyle name="Normal 2 5 2 2 2 5 2" xfId="5984"/>
    <cellStyle name="Normal 2 5 2 2 2 5 2 2" xfId="5985"/>
    <cellStyle name="Normal 2 5 2 2 2 5 2 3" xfId="5986"/>
    <cellStyle name="Normal 2 5 2 2 2 5 2 4" xfId="5987"/>
    <cellStyle name="Normal 2 5 2 2 2 5 3" xfId="5988"/>
    <cellStyle name="Normal 2 5 2 2 2 5 3 2" xfId="5989"/>
    <cellStyle name="Normal 2 5 2 2 2 5 3 3" xfId="5990"/>
    <cellStyle name="Normal 2 5 2 2 2 5 3 4" xfId="5991"/>
    <cellStyle name="Normal 2 5 2 2 2 5 4" xfId="5992"/>
    <cellStyle name="Normal 2 5 2 2 2 5 5" xfId="5993"/>
    <cellStyle name="Normal 2 5 2 2 2 5 6" xfId="5994"/>
    <cellStyle name="Normal 2 5 2 2 2 6" xfId="5995"/>
    <cellStyle name="Normal 2 5 2 2 2 6 2" xfId="5996"/>
    <cellStyle name="Normal 2 5 2 2 2 6 3" xfId="5997"/>
    <cellStyle name="Normal 2 5 2 2 2 6 4" xfId="5998"/>
    <cellStyle name="Normal 2 5 2 2 2 7" xfId="5999"/>
    <cellStyle name="Normal 2 5 2 2 2 7 2" xfId="6000"/>
    <cellStyle name="Normal 2 5 2 2 2 7 3" xfId="6001"/>
    <cellStyle name="Normal 2 5 2 2 2 7 4" xfId="6002"/>
    <cellStyle name="Normal 2 5 2 2 2 7 5" xfId="6003"/>
    <cellStyle name="Normal 2 5 2 2 2 8" xfId="6004"/>
    <cellStyle name="Normal 2 5 2 2 2 9" xfId="6005"/>
    <cellStyle name="Normal 2 5 2 2 3" xfId="6006"/>
    <cellStyle name="Normal 2 5 2 2 3 2" xfId="6007"/>
    <cellStyle name="Normal 2 5 2 2 3 2 2" xfId="6008"/>
    <cellStyle name="Normal 2 5 2 2 3 2 2 2" xfId="6009"/>
    <cellStyle name="Normal 2 5 2 2 3 2 2 3" xfId="6010"/>
    <cellStyle name="Normal 2 5 2 2 3 2 2 4" xfId="6011"/>
    <cellStyle name="Normal 2 5 2 2 3 2 3" xfId="6012"/>
    <cellStyle name="Normal 2 5 2 2 3 2 3 2" xfId="6013"/>
    <cellStyle name="Normal 2 5 2 2 3 2 3 3" xfId="6014"/>
    <cellStyle name="Normal 2 5 2 2 3 2 3 4" xfId="6015"/>
    <cellStyle name="Normal 2 5 2 2 3 2 4" xfId="6016"/>
    <cellStyle name="Normal 2 5 2 2 3 2 5" xfId="6017"/>
    <cellStyle name="Normal 2 5 2 2 3 2 6" xfId="6018"/>
    <cellStyle name="Normal 2 5 2 2 3 3" xfId="6019"/>
    <cellStyle name="Normal 2 5 2 2 3 3 2" xfId="6020"/>
    <cellStyle name="Normal 2 5 2 2 3 3 2 2" xfId="6021"/>
    <cellStyle name="Normal 2 5 2 2 3 3 2 3" xfId="6022"/>
    <cellStyle name="Normal 2 5 2 2 3 3 2 4" xfId="6023"/>
    <cellStyle name="Normal 2 5 2 2 3 3 3" xfId="6024"/>
    <cellStyle name="Normal 2 5 2 2 3 3 3 2" xfId="6025"/>
    <cellStyle name="Normal 2 5 2 2 3 3 3 3" xfId="6026"/>
    <cellStyle name="Normal 2 5 2 2 3 3 3 4" xfId="6027"/>
    <cellStyle name="Normal 2 5 2 2 3 3 4" xfId="6028"/>
    <cellStyle name="Normal 2 5 2 2 3 3 5" xfId="6029"/>
    <cellStyle name="Normal 2 5 2 2 3 3 6" xfId="6030"/>
    <cellStyle name="Normal 2 5 2 2 3 4" xfId="6031"/>
    <cellStyle name="Normal 2 5 2 2 3 4 2" xfId="6032"/>
    <cellStyle name="Normal 2 5 2 2 3 4 3" xfId="6033"/>
    <cellStyle name="Normal 2 5 2 2 3 4 4" xfId="6034"/>
    <cellStyle name="Normal 2 5 2 2 3 5" xfId="6035"/>
    <cellStyle name="Normal 2 5 2 2 3 5 2" xfId="6036"/>
    <cellStyle name="Normal 2 5 2 2 3 5 3" xfId="6037"/>
    <cellStyle name="Normal 2 5 2 2 3 5 4" xfId="6038"/>
    <cellStyle name="Normal 2 5 2 2 3 6" xfId="6039"/>
    <cellStyle name="Normal 2 5 2 2 3 7" xfId="6040"/>
    <cellStyle name="Normal 2 5 2 2 3 8" xfId="6041"/>
    <cellStyle name="Normal 2 5 2 2 4" xfId="6042"/>
    <cellStyle name="Normal 2 5 2 2 4 2" xfId="6043"/>
    <cellStyle name="Normal 2 5 2 2 4 2 2" xfId="6044"/>
    <cellStyle name="Normal 2 5 2 2 4 2 2 2" xfId="6045"/>
    <cellStyle name="Normal 2 5 2 2 4 2 2 3" xfId="6046"/>
    <cellStyle name="Normal 2 5 2 2 4 2 2 4" xfId="6047"/>
    <cellStyle name="Normal 2 5 2 2 4 2 3" xfId="6048"/>
    <cellStyle name="Normal 2 5 2 2 4 2 3 2" xfId="6049"/>
    <cellStyle name="Normal 2 5 2 2 4 2 3 3" xfId="6050"/>
    <cellStyle name="Normal 2 5 2 2 4 2 3 4" xfId="6051"/>
    <cellStyle name="Normal 2 5 2 2 4 2 4" xfId="6052"/>
    <cellStyle name="Normal 2 5 2 2 4 2 5" xfId="6053"/>
    <cellStyle name="Normal 2 5 2 2 4 2 6" xfId="6054"/>
    <cellStyle name="Normal 2 5 2 2 4 3" xfId="6055"/>
    <cellStyle name="Normal 2 5 2 2 4 3 2" xfId="6056"/>
    <cellStyle name="Normal 2 5 2 2 4 3 2 2" xfId="6057"/>
    <cellStyle name="Normal 2 5 2 2 4 3 2 3" xfId="6058"/>
    <cellStyle name="Normal 2 5 2 2 4 3 2 4" xfId="6059"/>
    <cellStyle name="Normal 2 5 2 2 4 3 3" xfId="6060"/>
    <cellStyle name="Normal 2 5 2 2 4 3 3 2" xfId="6061"/>
    <cellStyle name="Normal 2 5 2 2 4 3 3 3" xfId="6062"/>
    <cellStyle name="Normal 2 5 2 2 4 3 3 4" xfId="6063"/>
    <cellStyle name="Normal 2 5 2 2 4 3 4" xfId="6064"/>
    <cellStyle name="Normal 2 5 2 2 4 3 5" xfId="6065"/>
    <cellStyle name="Normal 2 5 2 2 4 3 6" xfId="6066"/>
    <cellStyle name="Normal 2 5 2 2 4 4" xfId="6067"/>
    <cellStyle name="Normal 2 5 2 2 4 4 2" xfId="6068"/>
    <cellStyle name="Normal 2 5 2 2 4 4 3" xfId="6069"/>
    <cellStyle name="Normal 2 5 2 2 4 4 4" xfId="6070"/>
    <cellStyle name="Normal 2 5 2 2 4 5" xfId="6071"/>
    <cellStyle name="Normal 2 5 2 2 4 5 2" xfId="6072"/>
    <cellStyle name="Normal 2 5 2 2 4 5 3" xfId="6073"/>
    <cellStyle name="Normal 2 5 2 2 4 5 4" xfId="6074"/>
    <cellStyle name="Normal 2 5 2 2 4 6" xfId="6075"/>
    <cellStyle name="Normal 2 5 2 2 4 7" xfId="6076"/>
    <cellStyle name="Normal 2 5 2 2 4 8" xfId="6077"/>
    <cellStyle name="Normal 2 5 2 2 5" xfId="6078"/>
    <cellStyle name="Normal 2 5 2 2 5 2" xfId="6079"/>
    <cellStyle name="Normal 2 5 2 2 5 2 2" xfId="6080"/>
    <cellStyle name="Normal 2 5 2 2 5 2 2 2" xfId="6081"/>
    <cellStyle name="Normal 2 5 2 2 5 2 2 3" xfId="6082"/>
    <cellStyle name="Normal 2 5 2 2 5 2 2 4" xfId="6083"/>
    <cellStyle name="Normal 2 5 2 2 5 2 3" xfId="6084"/>
    <cellStyle name="Normal 2 5 2 2 5 2 3 2" xfId="6085"/>
    <cellStyle name="Normal 2 5 2 2 5 2 3 3" xfId="6086"/>
    <cellStyle name="Normal 2 5 2 2 5 2 3 4" xfId="6087"/>
    <cellStyle name="Normal 2 5 2 2 5 2 4" xfId="6088"/>
    <cellStyle name="Normal 2 5 2 2 5 2 5" xfId="6089"/>
    <cellStyle name="Normal 2 5 2 2 5 2 6" xfId="6090"/>
    <cellStyle name="Normal 2 5 2 2 5 3" xfId="6091"/>
    <cellStyle name="Normal 2 5 2 2 5 3 2" xfId="6092"/>
    <cellStyle name="Normal 2 5 2 2 5 3 2 2" xfId="6093"/>
    <cellStyle name="Normal 2 5 2 2 5 3 2 3" xfId="6094"/>
    <cellStyle name="Normal 2 5 2 2 5 3 2 4" xfId="6095"/>
    <cellStyle name="Normal 2 5 2 2 5 3 3" xfId="6096"/>
    <cellStyle name="Normal 2 5 2 2 5 3 3 2" xfId="6097"/>
    <cellStyle name="Normal 2 5 2 2 5 3 3 3" xfId="6098"/>
    <cellStyle name="Normal 2 5 2 2 5 3 3 4" xfId="6099"/>
    <cellStyle name="Normal 2 5 2 2 5 3 4" xfId="6100"/>
    <cellStyle name="Normal 2 5 2 2 5 3 5" xfId="6101"/>
    <cellStyle name="Normal 2 5 2 2 5 3 6" xfId="6102"/>
    <cellStyle name="Normal 2 5 2 2 5 4" xfId="6103"/>
    <cellStyle name="Normal 2 5 2 2 5 4 2" xfId="6104"/>
    <cellStyle name="Normal 2 5 2 2 5 4 3" xfId="6105"/>
    <cellStyle name="Normal 2 5 2 2 5 4 4" xfId="6106"/>
    <cellStyle name="Normal 2 5 2 2 5 5" xfId="6107"/>
    <cellStyle name="Normal 2 5 2 2 5 5 2" xfId="6108"/>
    <cellStyle name="Normal 2 5 2 2 5 5 3" xfId="6109"/>
    <cellStyle name="Normal 2 5 2 2 5 5 4" xfId="6110"/>
    <cellStyle name="Normal 2 5 2 2 5 6" xfId="6111"/>
    <cellStyle name="Normal 2 5 2 2 5 7" xfId="6112"/>
    <cellStyle name="Normal 2 5 2 2 5 8" xfId="6113"/>
    <cellStyle name="Normal 2 5 2 2 6" xfId="6114"/>
    <cellStyle name="Normal 2 5 2 2 6 2" xfId="6115"/>
    <cellStyle name="Normal 2 5 2 2 6 2 2" xfId="6116"/>
    <cellStyle name="Normal 2 5 2 2 6 2 3" xfId="6117"/>
    <cellStyle name="Normal 2 5 2 2 6 2 4" xfId="6118"/>
    <cellStyle name="Normal 2 5 2 2 6 3" xfId="6119"/>
    <cellStyle name="Normal 2 5 2 2 6 3 2" xfId="6120"/>
    <cellStyle name="Normal 2 5 2 2 6 3 3" xfId="6121"/>
    <cellStyle name="Normal 2 5 2 2 6 3 4" xfId="6122"/>
    <cellStyle name="Normal 2 5 2 2 6 4" xfId="6123"/>
    <cellStyle name="Normal 2 5 2 2 6 5" xfId="6124"/>
    <cellStyle name="Normal 2 5 2 2 6 6" xfId="6125"/>
    <cellStyle name="Normal 2 5 2 2 7" xfId="6126"/>
    <cellStyle name="Normal 2 5 2 2 7 2" xfId="6127"/>
    <cellStyle name="Normal 2 5 2 2 7 2 2" xfId="6128"/>
    <cellStyle name="Normal 2 5 2 2 7 2 3" xfId="6129"/>
    <cellStyle name="Normal 2 5 2 2 7 2 4" xfId="6130"/>
    <cellStyle name="Normal 2 5 2 2 7 3" xfId="6131"/>
    <cellStyle name="Normal 2 5 2 2 7 3 2" xfId="6132"/>
    <cellStyle name="Normal 2 5 2 2 7 3 3" xfId="6133"/>
    <cellStyle name="Normal 2 5 2 2 7 3 4" xfId="6134"/>
    <cellStyle name="Normal 2 5 2 2 7 4" xfId="6135"/>
    <cellStyle name="Normal 2 5 2 2 7 5" xfId="6136"/>
    <cellStyle name="Normal 2 5 2 2 7 6" xfId="6137"/>
    <cellStyle name="Normal 2 5 2 2 8" xfId="6138"/>
    <cellStyle name="Normal 2 5 2 2 8 2" xfId="6139"/>
    <cellStyle name="Normal 2 5 2 2 8 3" xfId="6140"/>
    <cellStyle name="Normal 2 5 2 2 8 4" xfId="6141"/>
    <cellStyle name="Normal 2 5 2 2 9" xfId="6142"/>
    <cellStyle name="Normal 2 5 2 2 9 2" xfId="6143"/>
    <cellStyle name="Normal 2 5 2 2 9 3" xfId="6144"/>
    <cellStyle name="Normal 2 5 2 2 9 4" xfId="6145"/>
    <cellStyle name="Normal 2 5 2 2 9 5" xfId="6146"/>
    <cellStyle name="Normal 2 5 2 3" xfId="6147"/>
    <cellStyle name="Normal 2 5 2 3 10" xfId="6148"/>
    <cellStyle name="Normal 2 5 2 3 2" xfId="6149"/>
    <cellStyle name="Normal 2 5 2 3 2 2" xfId="6150"/>
    <cellStyle name="Normal 2 5 2 3 2 2 2" xfId="6151"/>
    <cellStyle name="Normal 2 5 2 3 2 2 2 2" xfId="6152"/>
    <cellStyle name="Normal 2 5 2 3 2 2 2 3" xfId="6153"/>
    <cellStyle name="Normal 2 5 2 3 2 2 2 4" xfId="6154"/>
    <cellStyle name="Normal 2 5 2 3 2 2 3" xfId="6155"/>
    <cellStyle name="Normal 2 5 2 3 2 2 3 2" xfId="6156"/>
    <cellStyle name="Normal 2 5 2 3 2 2 3 3" xfId="6157"/>
    <cellStyle name="Normal 2 5 2 3 2 2 3 4" xfId="6158"/>
    <cellStyle name="Normal 2 5 2 3 2 2 4" xfId="6159"/>
    <cellStyle name="Normal 2 5 2 3 2 2 5" xfId="6160"/>
    <cellStyle name="Normal 2 5 2 3 2 2 6" xfId="6161"/>
    <cellStyle name="Normal 2 5 2 3 2 3" xfId="6162"/>
    <cellStyle name="Normal 2 5 2 3 2 3 2" xfId="6163"/>
    <cellStyle name="Normal 2 5 2 3 2 3 2 2" xfId="6164"/>
    <cellStyle name="Normal 2 5 2 3 2 3 2 3" xfId="6165"/>
    <cellStyle name="Normal 2 5 2 3 2 3 2 4" xfId="6166"/>
    <cellStyle name="Normal 2 5 2 3 2 3 3" xfId="6167"/>
    <cellStyle name="Normal 2 5 2 3 2 3 3 2" xfId="6168"/>
    <cellStyle name="Normal 2 5 2 3 2 3 3 3" xfId="6169"/>
    <cellStyle name="Normal 2 5 2 3 2 3 3 4" xfId="6170"/>
    <cellStyle name="Normal 2 5 2 3 2 3 4" xfId="6171"/>
    <cellStyle name="Normal 2 5 2 3 2 3 5" xfId="6172"/>
    <cellStyle name="Normal 2 5 2 3 2 3 6" xfId="6173"/>
    <cellStyle name="Normal 2 5 2 3 2 4" xfId="6174"/>
    <cellStyle name="Normal 2 5 2 3 2 4 2" xfId="6175"/>
    <cellStyle name="Normal 2 5 2 3 2 4 3" xfId="6176"/>
    <cellStyle name="Normal 2 5 2 3 2 4 4" xfId="6177"/>
    <cellStyle name="Normal 2 5 2 3 2 5" xfId="6178"/>
    <cellStyle name="Normal 2 5 2 3 2 5 2" xfId="6179"/>
    <cellStyle name="Normal 2 5 2 3 2 5 3" xfId="6180"/>
    <cellStyle name="Normal 2 5 2 3 2 5 4" xfId="6181"/>
    <cellStyle name="Normal 2 5 2 3 2 6" xfId="6182"/>
    <cellStyle name="Normal 2 5 2 3 2 7" xfId="6183"/>
    <cellStyle name="Normal 2 5 2 3 2 8" xfId="6184"/>
    <cellStyle name="Normal 2 5 2 3 3" xfId="6185"/>
    <cellStyle name="Normal 2 5 2 3 3 2" xfId="6186"/>
    <cellStyle name="Normal 2 5 2 3 3 2 2" xfId="6187"/>
    <cellStyle name="Normal 2 5 2 3 3 2 2 2" xfId="6188"/>
    <cellStyle name="Normal 2 5 2 3 3 2 2 3" xfId="6189"/>
    <cellStyle name="Normal 2 5 2 3 3 2 2 4" xfId="6190"/>
    <cellStyle name="Normal 2 5 2 3 3 2 3" xfId="6191"/>
    <cellStyle name="Normal 2 5 2 3 3 2 3 2" xfId="6192"/>
    <cellStyle name="Normal 2 5 2 3 3 2 3 3" xfId="6193"/>
    <cellStyle name="Normal 2 5 2 3 3 2 3 4" xfId="6194"/>
    <cellStyle name="Normal 2 5 2 3 3 2 4" xfId="6195"/>
    <cellStyle name="Normal 2 5 2 3 3 2 5" xfId="6196"/>
    <cellStyle name="Normal 2 5 2 3 3 2 6" xfId="6197"/>
    <cellStyle name="Normal 2 5 2 3 3 3" xfId="6198"/>
    <cellStyle name="Normal 2 5 2 3 3 3 2" xfId="6199"/>
    <cellStyle name="Normal 2 5 2 3 3 3 2 2" xfId="6200"/>
    <cellStyle name="Normal 2 5 2 3 3 3 2 3" xfId="6201"/>
    <cellStyle name="Normal 2 5 2 3 3 3 2 4" xfId="6202"/>
    <cellStyle name="Normal 2 5 2 3 3 3 3" xfId="6203"/>
    <cellStyle name="Normal 2 5 2 3 3 3 3 2" xfId="6204"/>
    <cellStyle name="Normal 2 5 2 3 3 3 3 3" xfId="6205"/>
    <cellStyle name="Normal 2 5 2 3 3 3 3 4" xfId="6206"/>
    <cellStyle name="Normal 2 5 2 3 3 3 4" xfId="6207"/>
    <cellStyle name="Normal 2 5 2 3 3 3 5" xfId="6208"/>
    <cellStyle name="Normal 2 5 2 3 3 3 6" xfId="6209"/>
    <cellStyle name="Normal 2 5 2 3 3 4" xfId="6210"/>
    <cellStyle name="Normal 2 5 2 3 3 4 2" xfId="6211"/>
    <cellStyle name="Normal 2 5 2 3 3 4 3" xfId="6212"/>
    <cellStyle name="Normal 2 5 2 3 3 4 4" xfId="6213"/>
    <cellStyle name="Normal 2 5 2 3 3 5" xfId="6214"/>
    <cellStyle name="Normal 2 5 2 3 3 5 2" xfId="6215"/>
    <cellStyle name="Normal 2 5 2 3 3 5 3" xfId="6216"/>
    <cellStyle name="Normal 2 5 2 3 3 5 4" xfId="6217"/>
    <cellStyle name="Normal 2 5 2 3 3 6" xfId="6218"/>
    <cellStyle name="Normal 2 5 2 3 3 7" xfId="6219"/>
    <cellStyle name="Normal 2 5 2 3 3 8" xfId="6220"/>
    <cellStyle name="Normal 2 5 2 3 4" xfId="6221"/>
    <cellStyle name="Normal 2 5 2 3 4 2" xfId="6222"/>
    <cellStyle name="Normal 2 5 2 3 4 2 2" xfId="6223"/>
    <cellStyle name="Normal 2 5 2 3 4 2 3" xfId="6224"/>
    <cellStyle name="Normal 2 5 2 3 4 2 4" xfId="6225"/>
    <cellStyle name="Normal 2 5 2 3 4 3" xfId="6226"/>
    <cellStyle name="Normal 2 5 2 3 4 3 2" xfId="6227"/>
    <cellStyle name="Normal 2 5 2 3 4 3 3" xfId="6228"/>
    <cellStyle name="Normal 2 5 2 3 4 3 4" xfId="6229"/>
    <cellStyle name="Normal 2 5 2 3 4 4" xfId="6230"/>
    <cellStyle name="Normal 2 5 2 3 4 5" xfId="6231"/>
    <cellStyle name="Normal 2 5 2 3 4 6" xfId="6232"/>
    <cellStyle name="Normal 2 5 2 3 5" xfId="6233"/>
    <cellStyle name="Normal 2 5 2 3 5 2" xfId="6234"/>
    <cellStyle name="Normal 2 5 2 3 5 2 2" xfId="6235"/>
    <cellStyle name="Normal 2 5 2 3 5 2 3" xfId="6236"/>
    <cellStyle name="Normal 2 5 2 3 5 2 4" xfId="6237"/>
    <cellStyle name="Normal 2 5 2 3 5 3" xfId="6238"/>
    <cellStyle name="Normal 2 5 2 3 5 3 2" xfId="6239"/>
    <cellStyle name="Normal 2 5 2 3 5 3 3" xfId="6240"/>
    <cellStyle name="Normal 2 5 2 3 5 3 4" xfId="6241"/>
    <cellStyle name="Normal 2 5 2 3 5 4" xfId="6242"/>
    <cellStyle name="Normal 2 5 2 3 5 5" xfId="6243"/>
    <cellStyle name="Normal 2 5 2 3 5 6" xfId="6244"/>
    <cellStyle name="Normal 2 5 2 3 6" xfId="6245"/>
    <cellStyle name="Normal 2 5 2 3 6 2" xfId="6246"/>
    <cellStyle name="Normal 2 5 2 3 6 3" xfId="6247"/>
    <cellStyle name="Normal 2 5 2 3 6 4" xfId="6248"/>
    <cellStyle name="Normal 2 5 2 3 7" xfId="6249"/>
    <cellStyle name="Normal 2 5 2 3 7 2" xfId="6250"/>
    <cellStyle name="Normal 2 5 2 3 7 3" xfId="6251"/>
    <cellStyle name="Normal 2 5 2 3 7 4" xfId="6252"/>
    <cellStyle name="Normal 2 5 2 3 7 5" xfId="6253"/>
    <cellStyle name="Normal 2 5 2 3 8" xfId="6254"/>
    <cellStyle name="Normal 2 5 2 3 9" xfId="6255"/>
    <cellStyle name="Normal 2 5 2 4" xfId="6256"/>
    <cellStyle name="Normal 2 5 2 4 2" xfId="6257"/>
    <cellStyle name="Normal 2 5 2 4 2 2" xfId="6258"/>
    <cellStyle name="Normal 2 5 2 4 2 2 2" xfId="6259"/>
    <cellStyle name="Normal 2 5 2 4 2 2 3" xfId="6260"/>
    <cellStyle name="Normal 2 5 2 4 2 2 4" xfId="6261"/>
    <cellStyle name="Normal 2 5 2 4 2 3" xfId="6262"/>
    <cellStyle name="Normal 2 5 2 4 2 3 2" xfId="6263"/>
    <cellStyle name="Normal 2 5 2 4 2 3 3" xfId="6264"/>
    <cellStyle name="Normal 2 5 2 4 2 3 4" xfId="6265"/>
    <cellStyle name="Normal 2 5 2 4 2 4" xfId="6266"/>
    <cellStyle name="Normal 2 5 2 4 2 5" xfId="6267"/>
    <cellStyle name="Normal 2 5 2 4 2 6" xfId="6268"/>
    <cellStyle name="Normal 2 5 2 4 3" xfId="6269"/>
    <cellStyle name="Normal 2 5 2 4 3 2" xfId="6270"/>
    <cellStyle name="Normal 2 5 2 4 3 2 2" xfId="6271"/>
    <cellStyle name="Normal 2 5 2 4 3 2 3" xfId="6272"/>
    <cellStyle name="Normal 2 5 2 4 3 2 4" xfId="6273"/>
    <cellStyle name="Normal 2 5 2 4 3 3" xfId="6274"/>
    <cellStyle name="Normal 2 5 2 4 3 3 2" xfId="6275"/>
    <cellStyle name="Normal 2 5 2 4 3 3 3" xfId="6276"/>
    <cellStyle name="Normal 2 5 2 4 3 3 4" xfId="6277"/>
    <cellStyle name="Normal 2 5 2 4 3 4" xfId="6278"/>
    <cellStyle name="Normal 2 5 2 4 3 5" xfId="6279"/>
    <cellStyle name="Normal 2 5 2 4 3 6" xfId="6280"/>
    <cellStyle name="Normal 2 5 2 4 4" xfId="6281"/>
    <cellStyle name="Normal 2 5 2 4 4 2" xfId="6282"/>
    <cellStyle name="Normal 2 5 2 4 4 3" xfId="6283"/>
    <cellStyle name="Normal 2 5 2 4 4 4" xfId="6284"/>
    <cellStyle name="Normal 2 5 2 4 5" xfId="6285"/>
    <cellStyle name="Normal 2 5 2 4 5 2" xfId="6286"/>
    <cellStyle name="Normal 2 5 2 4 5 3" xfId="6287"/>
    <cellStyle name="Normal 2 5 2 4 5 4" xfId="6288"/>
    <cellStyle name="Normal 2 5 2 4 6" xfId="6289"/>
    <cellStyle name="Normal 2 5 2 4 7" xfId="6290"/>
    <cellStyle name="Normal 2 5 2 4 8" xfId="6291"/>
    <cellStyle name="Normal 2 5 2 5" xfId="6292"/>
    <cellStyle name="Normal 2 5 2 5 2" xfId="6293"/>
    <cellStyle name="Normal 2 5 2 5 2 2" xfId="6294"/>
    <cellStyle name="Normal 2 5 2 5 2 2 2" xfId="6295"/>
    <cellStyle name="Normal 2 5 2 5 2 2 3" xfId="6296"/>
    <cellStyle name="Normal 2 5 2 5 2 2 4" xfId="6297"/>
    <cellStyle name="Normal 2 5 2 5 2 3" xfId="6298"/>
    <cellStyle name="Normal 2 5 2 5 2 3 2" xfId="6299"/>
    <cellStyle name="Normal 2 5 2 5 2 3 3" xfId="6300"/>
    <cellStyle name="Normal 2 5 2 5 2 3 4" xfId="6301"/>
    <cellStyle name="Normal 2 5 2 5 2 4" xfId="6302"/>
    <cellStyle name="Normal 2 5 2 5 2 5" xfId="6303"/>
    <cellStyle name="Normal 2 5 2 5 2 6" xfId="6304"/>
    <cellStyle name="Normal 2 5 2 5 3" xfId="6305"/>
    <cellStyle name="Normal 2 5 2 5 3 2" xfId="6306"/>
    <cellStyle name="Normal 2 5 2 5 3 2 2" xfId="6307"/>
    <cellStyle name="Normal 2 5 2 5 3 2 3" xfId="6308"/>
    <cellStyle name="Normal 2 5 2 5 3 2 4" xfId="6309"/>
    <cellStyle name="Normal 2 5 2 5 3 3" xfId="6310"/>
    <cellStyle name="Normal 2 5 2 5 3 3 2" xfId="6311"/>
    <cellStyle name="Normal 2 5 2 5 3 3 3" xfId="6312"/>
    <cellStyle name="Normal 2 5 2 5 3 3 4" xfId="6313"/>
    <cellStyle name="Normal 2 5 2 5 3 4" xfId="6314"/>
    <cellStyle name="Normal 2 5 2 5 3 5" xfId="6315"/>
    <cellStyle name="Normal 2 5 2 5 3 6" xfId="6316"/>
    <cellStyle name="Normal 2 5 2 5 4" xfId="6317"/>
    <cellStyle name="Normal 2 5 2 5 4 2" xfId="6318"/>
    <cellStyle name="Normal 2 5 2 5 4 3" xfId="6319"/>
    <cellStyle name="Normal 2 5 2 5 4 4" xfId="6320"/>
    <cellStyle name="Normal 2 5 2 5 5" xfId="6321"/>
    <cellStyle name="Normal 2 5 2 5 5 2" xfId="6322"/>
    <cellStyle name="Normal 2 5 2 5 5 3" xfId="6323"/>
    <cellStyle name="Normal 2 5 2 5 5 4" xfId="6324"/>
    <cellStyle name="Normal 2 5 2 5 6" xfId="6325"/>
    <cellStyle name="Normal 2 5 2 5 7" xfId="6326"/>
    <cellStyle name="Normal 2 5 2 5 8" xfId="6327"/>
    <cellStyle name="Normal 2 5 2 6" xfId="6328"/>
    <cellStyle name="Normal 2 5 2 6 2" xfId="6329"/>
    <cellStyle name="Normal 2 5 2 6 2 2" xfId="6330"/>
    <cellStyle name="Normal 2 5 2 6 2 2 2" xfId="6331"/>
    <cellStyle name="Normal 2 5 2 6 2 2 3" xfId="6332"/>
    <cellStyle name="Normal 2 5 2 6 2 2 4" xfId="6333"/>
    <cellStyle name="Normal 2 5 2 6 2 3" xfId="6334"/>
    <cellStyle name="Normal 2 5 2 6 2 3 2" xfId="6335"/>
    <cellStyle name="Normal 2 5 2 6 2 3 3" xfId="6336"/>
    <cellStyle name="Normal 2 5 2 6 2 3 4" xfId="6337"/>
    <cellStyle name="Normal 2 5 2 6 2 4" xfId="6338"/>
    <cellStyle name="Normal 2 5 2 6 2 5" xfId="6339"/>
    <cellStyle name="Normal 2 5 2 6 2 6" xfId="6340"/>
    <cellStyle name="Normal 2 5 2 6 3" xfId="6341"/>
    <cellStyle name="Normal 2 5 2 6 3 2" xfId="6342"/>
    <cellStyle name="Normal 2 5 2 6 3 2 2" xfId="6343"/>
    <cellStyle name="Normal 2 5 2 6 3 2 3" xfId="6344"/>
    <cellStyle name="Normal 2 5 2 6 3 2 4" xfId="6345"/>
    <cellStyle name="Normal 2 5 2 6 3 3" xfId="6346"/>
    <cellStyle name="Normal 2 5 2 6 3 3 2" xfId="6347"/>
    <cellStyle name="Normal 2 5 2 6 3 3 3" xfId="6348"/>
    <cellStyle name="Normal 2 5 2 6 3 3 4" xfId="6349"/>
    <cellStyle name="Normal 2 5 2 6 3 4" xfId="6350"/>
    <cellStyle name="Normal 2 5 2 6 3 5" xfId="6351"/>
    <cellStyle name="Normal 2 5 2 6 3 6" xfId="6352"/>
    <cellStyle name="Normal 2 5 2 6 4" xfId="6353"/>
    <cellStyle name="Normal 2 5 2 6 4 2" xfId="6354"/>
    <cellStyle name="Normal 2 5 2 6 4 3" xfId="6355"/>
    <cellStyle name="Normal 2 5 2 6 4 4" xfId="6356"/>
    <cellStyle name="Normal 2 5 2 6 5" xfId="6357"/>
    <cellStyle name="Normal 2 5 2 6 5 2" xfId="6358"/>
    <cellStyle name="Normal 2 5 2 6 5 3" xfId="6359"/>
    <cellStyle name="Normal 2 5 2 6 5 4" xfId="6360"/>
    <cellStyle name="Normal 2 5 2 6 6" xfId="6361"/>
    <cellStyle name="Normal 2 5 2 6 7" xfId="6362"/>
    <cellStyle name="Normal 2 5 2 6 8" xfId="6363"/>
    <cellStyle name="Normal 2 5 2 7" xfId="6364"/>
    <cellStyle name="Normal 2 5 2 7 2" xfId="6365"/>
    <cellStyle name="Normal 2 5 2 7 2 2" xfId="6366"/>
    <cellStyle name="Normal 2 5 2 7 2 3" xfId="6367"/>
    <cellStyle name="Normal 2 5 2 7 2 4" xfId="6368"/>
    <cellStyle name="Normal 2 5 2 7 3" xfId="6369"/>
    <cellStyle name="Normal 2 5 2 7 3 2" xfId="6370"/>
    <cellStyle name="Normal 2 5 2 7 3 3" xfId="6371"/>
    <cellStyle name="Normal 2 5 2 7 3 4" xfId="6372"/>
    <cellStyle name="Normal 2 5 2 7 4" xfId="6373"/>
    <cellStyle name="Normal 2 5 2 7 5" xfId="6374"/>
    <cellStyle name="Normal 2 5 2 7 6" xfId="6375"/>
    <cellStyle name="Normal 2 5 2 8" xfId="6376"/>
    <cellStyle name="Normal 2 5 2 8 2" xfId="6377"/>
    <cellStyle name="Normal 2 5 2 8 2 2" xfId="6378"/>
    <cellStyle name="Normal 2 5 2 8 2 3" xfId="6379"/>
    <cellStyle name="Normal 2 5 2 8 2 4" xfId="6380"/>
    <cellStyle name="Normal 2 5 2 8 3" xfId="6381"/>
    <cellStyle name="Normal 2 5 2 8 3 2" xfId="6382"/>
    <cellStyle name="Normal 2 5 2 8 3 3" xfId="6383"/>
    <cellStyle name="Normal 2 5 2 8 3 4" xfId="6384"/>
    <cellStyle name="Normal 2 5 2 8 4" xfId="6385"/>
    <cellStyle name="Normal 2 5 2 8 5" xfId="6386"/>
    <cellStyle name="Normal 2 5 2 8 6" xfId="6387"/>
    <cellStyle name="Normal 2 5 2 9" xfId="6388"/>
    <cellStyle name="Normal 2 5 2 9 2" xfId="6389"/>
    <cellStyle name="Normal 2 5 2 9 3" xfId="6390"/>
    <cellStyle name="Normal 2 5 2 9 4" xfId="6391"/>
    <cellStyle name="Normal 2 5 3" xfId="6392"/>
    <cellStyle name="Normal 2 5 3 10" xfId="6393"/>
    <cellStyle name="Normal 2 5 3 11" xfId="6394"/>
    <cellStyle name="Normal 2 5 3 12" xfId="6395"/>
    <cellStyle name="Normal 2 5 3 2" xfId="6396"/>
    <cellStyle name="Normal 2 5 3 2 10" xfId="6397"/>
    <cellStyle name="Normal 2 5 3 2 2" xfId="6398"/>
    <cellStyle name="Normal 2 5 3 2 2 2" xfId="6399"/>
    <cellStyle name="Normal 2 5 3 2 2 2 2" xfId="6400"/>
    <cellStyle name="Normal 2 5 3 2 2 2 2 2" xfId="6401"/>
    <cellStyle name="Normal 2 5 3 2 2 2 2 3" xfId="6402"/>
    <cellStyle name="Normal 2 5 3 2 2 2 2 4" xfId="6403"/>
    <cellStyle name="Normal 2 5 3 2 2 2 3" xfId="6404"/>
    <cellStyle name="Normal 2 5 3 2 2 2 3 2" xfId="6405"/>
    <cellStyle name="Normal 2 5 3 2 2 2 3 3" xfId="6406"/>
    <cellStyle name="Normal 2 5 3 2 2 2 3 4" xfId="6407"/>
    <cellStyle name="Normal 2 5 3 2 2 2 4" xfId="6408"/>
    <cellStyle name="Normal 2 5 3 2 2 2 5" xfId="6409"/>
    <cellStyle name="Normal 2 5 3 2 2 2 6" xfId="6410"/>
    <cellStyle name="Normal 2 5 3 2 2 3" xfId="6411"/>
    <cellStyle name="Normal 2 5 3 2 2 3 2" xfId="6412"/>
    <cellStyle name="Normal 2 5 3 2 2 3 2 2" xfId="6413"/>
    <cellStyle name="Normal 2 5 3 2 2 3 2 3" xfId="6414"/>
    <cellStyle name="Normal 2 5 3 2 2 3 2 4" xfId="6415"/>
    <cellStyle name="Normal 2 5 3 2 2 3 3" xfId="6416"/>
    <cellStyle name="Normal 2 5 3 2 2 3 3 2" xfId="6417"/>
    <cellStyle name="Normal 2 5 3 2 2 3 3 3" xfId="6418"/>
    <cellStyle name="Normal 2 5 3 2 2 3 3 4" xfId="6419"/>
    <cellStyle name="Normal 2 5 3 2 2 3 4" xfId="6420"/>
    <cellStyle name="Normal 2 5 3 2 2 3 5" xfId="6421"/>
    <cellStyle name="Normal 2 5 3 2 2 3 6" xfId="6422"/>
    <cellStyle name="Normal 2 5 3 2 2 4" xfId="6423"/>
    <cellStyle name="Normal 2 5 3 2 2 4 2" xfId="6424"/>
    <cellStyle name="Normal 2 5 3 2 2 4 3" xfId="6425"/>
    <cellStyle name="Normal 2 5 3 2 2 4 4" xfId="6426"/>
    <cellStyle name="Normal 2 5 3 2 2 5" xfId="6427"/>
    <cellStyle name="Normal 2 5 3 2 2 5 2" xfId="6428"/>
    <cellStyle name="Normal 2 5 3 2 2 5 3" xfId="6429"/>
    <cellStyle name="Normal 2 5 3 2 2 5 4" xfId="6430"/>
    <cellStyle name="Normal 2 5 3 2 2 6" xfId="6431"/>
    <cellStyle name="Normal 2 5 3 2 2 7" xfId="6432"/>
    <cellStyle name="Normal 2 5 3 2 2 8" xfId="6433"/>
    <cellStyle name="Normal 2 5 3 2 3" xfId="6434"/>
    <cellStyle name="Normal 2 5 3 2 3 2" xfId="6435"/>
    <cellStyle name="Normal 2 5 3 2 3 2 2" xfId="6436"/>
    <cellStyle name="Normal 2 5 3 2 3 2 2 2" xfId="6437"/>
    <cellStyle name="Normal 2 5 3 2 3 2 2 3" xfId="6438"/>
    <cellStyle name="Normal 2 5 3 2 3 2 2 4" xfId="6439"/>
    <cellStyle name="Normal 2 5 3 2 3 2 3" xfId="6440"/>
    <cellStyle name="Normal 2 5 3 2 3 2 3 2" xfId="6441"/>
    <cellStyle name="Normal 2 5 3 2 3 2 3 3" xfId="6442"/>
    <cellStyle name="Normal 2 5 3 2 3 2 3 4" xfId="6443"/>
    <cellStyle name="Normal 2 5 3 2 3 2 4" xfId="6444"/>
    <cellStyle name="Normal 2 5 3 2 3 2 5" xfId="6445"/>
    <cellStyle name="Normal 2 5 3 2 3 2 6" xfId="6446"/>
    <cellStyle name="Normal 2 5 3 2 3 3" xfId="6447"/>
    <cellStyle name="Normal 2 5 3 2 3 3 2" xfId="6448"/>
    <cellStyle name="Normal 2 5 3 2 3 3 2 2" xfId="6449"/>
    <cellStyle name="Normal 2 5 3 2 3 3 2 3" xfId="6450"/>
    <cellStyle name="Normal 2 5 3 2 3 3 2 4" xfId="6451"/>
    <cellStyle name="Normal 2 5 3 2 3 3 3" xfId="6452"/>
    <cellStyle name="Normal 2 5 3 2 3 3 3 2" xfId="6453"/>
    <cellStyle name="Normal 2 5 3 2 3 3 3 3" xfId="6454"/>
    <cellStyle name="Normal 2 5 3 2 3 3 3 4" xfId="6455"/>
    <cellStyle name="Normal 2 5 3 2 3 3 4" xfId="6456"/>
    <cellStyle name="Normal 2 5 3 2 3 3 5" xfId="6457"/>
    <cellStyle name="Normal 2 5 3 2 3 3 6" xfId="6458"/>
    <cellStyle name="Normal 2 5 3 2 3 4" xfId="6459"/>
    <cellStyle name="Normal 2 5 3 2 3 4 2" xfId="6460"/>
    <cellStyle name="Normal 2 5 3 2 3 4 3" xfId="6461"/>
    <cellStyle name="Normal 2 5 3 2 3 4 4" xfId="6462"/>
    <cellStyle name="Normal 2 5 3 2 3 5" xfId="6463"/>
    <cellStyle name="Normal 2 5 3 2 3 5 2" xfId="6464"/>
    <cellStyle name="Normal 2 5 3 2 3 5 3" xfId="6465"/>
    <cellStyle name="Normal 2 5 3 2 3 5 4" xfId="6466"/>
    <cellStyle name="Normal 2 5 3 2 3 6" xfId="6467"/>
    <cellStyle name="Normal 2 5 3 2 3 7" xfId="6468"/>
    <cellStyle name="Normal 2 5 3 2 3 8" xfId="6469"/>
    <cellStyle name="Normal 2 5 3 2 4" xfId="6470"/>
    <cellStyle name="Normal 2 5 3 2 4 2" xfId="6471"/>
    <cellStyle name="Normal 2 5 3 2 4 2 2" xfId="6472"/>
    <cellStyle name="Normal 2 5 3 2 4 2 3" xfId="6473"/>
    <cellStyle name="Normal 2 5 3 2 4 2 4" xfId="6474"/>
    <cellStyle name="Normal 2 5 3 2 4 3" xfId="6475"/>
    <cellStyle name="Normal 2 5 3 2 4 3 2" xfId="6476"/>
    <cellStyle name="Normal 2 5 3 2 4 3 3" xfId="6477"/>
    <cellStyle name="Normal 2 5 3 2 4 3 4" xfId="6478"/>
    <cellStyle name="Normal 2 5 3 2 4 4" xfId="6479"/>
    <cellStyle name="Normal 2 5 3 2 4 5" xfId="6480"/>
    <cellStyle name="Normal 2 5 3 2 4 6" xfId="6481"/>
    <cellStyle name="Normal 2 5 3 2 5" xfId="6482"/>
    <cellStyle name="Normal 2 5 3 2 5 2" xfId="6483"/>
    <cellStyle name="Normal 2 5 3 2 5 2 2" xfId="6484"/>
    <cellStyle name="Normal 2 5 3 2 5 2 3" xfId="6485"/>
    <cellStyle name="Normal 2 5 3 2 5 2 4" xfId="6486"/>
    <cellStyle name="Normal 2 5 3 2 5 3" xfId="6487"/>
    <cellStyle name="Normal 2 5 3 2 5 3 2" xfId="6488"/>
    <cellStyle name="Normal 2 5 3 2 5 3 3" xfId="6489"/>
    <cellStyle name="Normal 2 5 3 2 5 3 4" xfId="6490"/>
    <cellStyle name="Normal 2 5 3 2 5 4" xfId="6491"/>
    <cellStyle name="Normal 2 5 3 2 5 5" xfId="6492"/>
    <cellStyle name="Normal 2 5 3 2 5 6" xfId="6493"/>
    <cellStyle name="Normal 2 5 3 2 6" xfId="6494"/>
    <cellStyle name="Normal 2 5 3 2 6 2" xfId="6495"/>
    <cellStyle name="Normal 2 5 3 2 6 3" xfId="6496"/>
    <cellStyle name="Normal 2 5 3 2 6 4" xfId="6497"/>
    <cellStyle name="Normal 2 5 3 2 7" xfId="6498"/>
    <cellStyle name="Normal 2 5 3 2 7 2" xfId="6499"/>
    <cellStyle name="Normal 2 5 3 2 7 3" xfId="6500"/>
    <cellStyle name="Normal 2 5 3 2 7 4" xfId="6501"/>
    <cellStyle name="Normal 2 5 3 2 7 5" xfId="6502"/>
    <cellStyle name="Normal 2 5 3 2 8" xfId="6503"/>
    <cellStyle name="Normal 2 5 3 2 9" xfId="6504"/>
    <cellStyle name="Normal 2 5 3 3" xfId="6505"/>
    <cellStyle name="Normal 2 5 3 3 2" xfId="6506"/>
    <cellStyle name="Normal 2 5 3 3 2 2" xfId="6507"/>
    <cellStyle name="Normal 2 5 3 3 2 2 2" xfId="6508"/>
    <cellStyle name="Normal 2 5 3 3 2 2 3" xfId="6509"/>
    <cellStyle name="Normal 2 5 3 3 2 2 4" xfId="6510"/>
    <cellStyle name="Normal 2 5 3 3 2 3" xfId="6511"/>
    <cellStyle name="Normal 2 5 3 3 2 3 2" xfId="6512"/>
    <cellStyle name="Normal 2 5 3 3 2 3 3" xfId="6513"/>
    <cellStyle name="Normal 2 5 3 3 2 3 4" xfId="6514"/>
    <cellStyle name="Normal 2 5 3 3 2 4" xfId="6515"/>
    <cellStyle name="Normal 2 5 3 3 2 5" xfId="6516"/>
    <cellStyle name="Normal 2 5 3 3 2 6" xfId="6517"/>
    <cellStyle name="Normal 2 5 3 3 3" xfId="6518"/>
    <cellStyle name="Normal 2 5 3 3 3 2" xfId="6519"/>
    <cellStyle name="Normal 2 5 3 3 3 2 2" xfId="6520"/>
    <cellStyle name="Normal 2 5 3 3 3 2 3" xfId="6521"/>
    <cellStyle name="Normal 2 5 3 3 3 2 4" xfId="6522"/>
    <cellStyle name="Normal 2 5 3 3 3 3" xfId="6523"/>
    <cellStyle name="Normal 2 5 3 3 3 3 2" xfId="6524"/>
    <cellStyle name="Normal 2 5 3 3 3 3 3" xfId="6525"/>
    <cellStyle name="Normal 2 5 3 3 3 3 4" xfId="6526"/>
    <cellStyle name="Normal 2 5 3 3 3 4" xfId="6527"/>
    <cellStyle name="Normal 2 5 3 3 3 5" xfId="6528"/>
    <cellStyle name="Normal 2 5 3 3 3 6" xfId="6529"/>
    <cellStyle name="Normal 2 5 3 3 4" xfId="6530"/>
    <cellStyle name="Normal 2 5 3 3 4 2" xfId="6531"/>
    <cellStyle name="Normal 2 5 3 3 4 3" xfId="6532"/>
    <cellStyle name="Normal 2 5 3 3 4 4" xfId="6533"/>
    <cellStyle name="Normal 2 5 3 3 5" xfId="6534"/>
    <cellStyle name="Normal 2 5 3 3 5 2" xfId="6535"/>
    <cellStyle name="Normal 2 5 3 3 5 3" xfId="6536"/>
    <cellStyle name="Normal 2 5 3 3 5 4" xfId="6537"/>
    <cellStyle name="Normal 2 5 3 3 6" xfId="6538"/>
    <cellStyle name="Normal 2 5 3 3 7" xfId="6539"/>
    <cellStyle name="Normal 2 5 3 3 8" xfId="6540"/>
    <cellStyle name="Normal 2 5 3 4" xfId="6541"/>
    <cellStyle name="Normal 2 5 3 4 2" xfId="6542"/>
    <cellStyle name="Normal 2 5 3 4 2 2" xfId="6543"/>
    <cellStyle name="Normal 2 5 3 4 2 2 2" xfId="6544"/>
    <cellStyle name="Normal 2 5 3 4 2 2 3" xfId="6545"/>
    <cellStyle name="Normal 2 5 3 4 2 2 4" xfId="6546"/>
    <cellStyle name="Normal 2 5 3 4 2 3" xfId="6547"/>
    <cellStyle name="Normal 2 5 3 4 2 3 2" xfId="6548"/>
    <cellStyle name="Normal 2 5 3 4 2 3 3" xfId="6549"/>
    <cellStyle name="Normal 2 5 3 4 2 3 4" xfId="6550"/>
    <cellStyle name="Normal 2 5 3 4 2 4" xfId="6551"/>
    <cellStyle name="Normal 2 5 3 4 2 5" xfId="6552"/>
    <cellStyle name="Normal 2 5 3 4 2 6" xfId="6553"/>
    <cellStyle name="Normal 2 5 3 4 3" xfId="6554"/>
    <cellStyle name="Normal 2 5 3 4 3 2" xfId="6555"/>
    <cellStyle name="Normal 2 5 3 4 3 2 2" xfId="6556"/>
    <cellStyle name="Normal 2 5 3 4 3 2 3" xfId="6557"/>
    <cellStyle name="Normal 2 5 3 4 3 2 4" xfId="6558"/>
    <cellStyle name="Normal 2 5 3 4 3 3" xfId="6559"/>
    <cellStyle name="Normal 2 5 3 4 3 3 2" xfId="6560"/>
    <cellStyle name="Normal 2 5 3 4 3 3 3" xfId="6561"/>
    <cellStyle name="Normal 2 5 3 4 3 3 4" xfId="6562"/>
    <cellStyle name="Normal 2 5 3 4 3 4" xfId="6563"/>
    <cellStyle name="Normal 2 5 3 4 3 5" xfId="6564"/>
    <cellStyle name="Normal 2 5 3 4 3 6" xfId="6565"/>
    <cellStyle name="Normal 2 5 3 4 4" xfId="6566"/>
    <cellStyle name="Normal 2 5 3 4 4 2" xfId="6567"/>
    <cellStyle name="Normal 2 5 3 4 4 3" xfId="6568"/>
    <cellStyle name="Normal 2 5 3 4 4 4" xfId="6569"/>
    <cellStyle name="Normal 2 5 3 4 5" xfId="6570"/>
    <cellStyle name="Normal 2 5 3 4 5 2" xfId="6571"/>
    <cellStyle name="Normal 2 5 3 4 5 3" xfId="6572"/>
    <cellStyle name="Normal 2 5 3 4 5 4" xfId="6573"/>
    <cellStyle name="Normal 2 5 3 4 6" xfId="6574"/>
    <cellStyle name="Normal 2 5 3 4 7" xfId="6575"/>
    <cellStyle name="Normal 2 5 3 4 8" xfId="6576"/>
    <cellStyle name="Normal 2 5 3 5" xfId="6577"/>
    <cellStyle name="Normal 2 5 3 5 2" xfId="6578"/>
    <cellStyle name="Normal 2 5 3 5 2 2" xfId="6579"/>
    <cellStyle name="Normal 2 5 3 5 2 2 2" xfId="6580"/>
    <cellStyle name="Normal 2 5 3 5 2 2 3" xfId="6581"/>
    <cellStyle name="Normal 2 5 3 5 2 2 4" xfId="6582"/>
    <cellStyle name="Normal 2 5 3 5 2 3" xfId="6583"/>
    <cellStyle name="Normal 2 5 3 5 2 3 2" xfId="6584"/>
    <cellStyle name="Normal 2 5 3 5 2 3 3" xfId="6585"/>
    <cellStyle name="Normal 2 5 3 5 2 3 4" xfId="6586"/>
    <cellStyle name="Normal 2 5 3 5 2 4" xfId="6587"/>
    <cellStyle name="Normal 2 5 3 5 2 5" xfId="6588"/>
    <cellStyle name="Normal 2 5 3 5 2 6" xfId="6589"/>
    <cellStyle name="Normal 2 5 3 5 3" xfId="6590"/>
    <cellStyle name="Normal 2 5 3 5 3 2" xfId="6591"/>
    <cellStyle name="Normal 2 5 3 5 3 2 2" xfId="6592"/>
    <cellStyle name="Normal 2 5 3 5 3 2 3" xfId="6593"/>
    <cellStyle name="Normal 2 5 3 5 3 2 4" xfId="6594"/>
    <cellStyle name="Normal 2 5 3 5 3 3" xfId="6595"/>
    <cellStyle name="Normal 2 5 3 5 3 3 2" xfId="6596"/>
    <cellStyle name="Normal 2 5 3 5 3 3 3" xfId="6597"/>
    <cellStyle name="Normal 2 5 3 5 3 3 4" xfId="6598"/>
    <cellStyle name="Normal 2 5 3 5 3 4" xfId="6599"/>
    <cellStyle name="Normal 2 5 3 5 3 5" xfId="6600"/>
    <cellStyle name="Normal 2 5 3 5 3 6" xfId="6601"/>
    <cellStyle name="Normal 2 5 3 5 4" xfId="6602"/>
    <cellStyle name="Normal 2 5 3 5 4 2" xfId="6603"/>
    <cellStyle name="Normal 2 5 3 5 4 3" xfId="6604"/>
    <cellStyle name="Normal 2 5 3 5 4 4" xfId="6605"/>
    <cellStyle name="Normal 2 5 3 5 5" xfId="6606"/>
    <cellStyle name="Normal 2 5 3 5 5 2" xfId="6607"/>
    <cellStyle name="Normal 2 5 3 5 5 3" xfId="6608"/>
    <cellStyle name="Normal 2 5 3 5 5 4" xfId="6609"/>
    <cellStyle name="Normal 2 5 3 5 6" xfId="6610"/>
    <cellStyle name="Normal 2 5 3 5 7" xfId="6611"/>
    <cellStyle name="Normal 2 5 3 5 8" xfId="6612"/>
    <cellStyle name="Normal 2 5 3 6" xfId="6613"/>
    <cellStyle name="Normal 2 5 3 6 2" xfId="6614"/>
    <cellStyle name="Normal 2 5 3 6 2 2" xfId="6615"/>
    <cellStyle name="Normal 2 5 3 6 2 3" xfId="6616"/>
    <cellStyle name="Normal 2 5 3 6 2 4" xfId="6617"/>
    <cellStyle name="Normal 2 5 3 6 3" xfId="6618"/>
    <cellStyle name="Normal 2 5 3 6 3 2" xfId="6619"/>
    <cellStyle name="Normal 2 5 3 6 3 3" xfId="6620"/>
    <cellStyle name="Normal 2 5 3 6 3 4" xfId="6621"/>
    <cellStyle name="Normal 2 5 3 6 4" xfId="6622"/>
    <cellStyle name="Normal 2 5 3 6 5" xfId="6623"/>
    <cellStyle name="Normal 2 5 3 6 6" xfId="6624"/>
    <cellStyle name="Normal 2 5 3 7" xfId="6625"/>
    <cellStyle name="Normal 2 5 3 7 2" xfId="6626"/>
    <cellStyle name="Normal 2 5 3 7 2 2" xfId="6627"/>
    <cellStyle name="Normal 2 5 3 7 2 3" xfId="6628"/>
    <cellStyle name="Normal 2 5 3 7 2 4" xfId="6629"/>
    <cellStyle name="Normal 2 5 3 7 3" xfId="6630"/>
    <cellStyle name="Normal 2 5 3 7 3 2" xfId="6631"/>
    <cellStyle name="Normal 2 5 3 7 3 3" xfId="6632"/>
    <cellStyle name="Normal 2 5 3 7 3 4" xfId="6633"/>
    <cellStyle name="Normal 2 5 3 7 4" xfId="6634"/>
    <cellStyle name="Normal 2 5 3 7 5" xfId="6635"/>
    <cellStyle name="Normal 2 5 3 7 6" xfId="6636"/>
    <cellStyle name="Normal 2 5 3 8" xfId="6637"/>
    <cellStyle name="Normal 2 5 3 8 2" xfId="6638"/>
    <cellStyle name="Normal 2 5 3 8 3" xfId="6639"/>
    <cellStyle name="Normal 2 5 3 8 4" xfId="6640"/>
    <cellStyle name="Normal 2 5 3 9" xfId="6641"/>
    <cellStyle name="Normal 2 5 3 9 2" xfId="6642"/>
    <cellStyle name="Normal 2 5 3 9 3" xfId="6643"/>
    <cellStyle name="Normal 2 5 3 9 4" xfId="6644"/>
    <cellStyle name="Normal 2 5 3 9 5" xfId="6645"/>
    <cellStyle name="Normal 2 5 4" xfId="6646"/>
    <cellStyle name="Normal 2 5 4 10" xfId="6647"/>
    <cellStyle name="Normal 2 5 4 2" xfId="6648"/>
    <cellStyle name="Normal 2 5 4 2 2" xfId="6649"/>
    <cellStyle name="Normal 2 5 4 2 2 2" xfId="6650"/>
    <cellStyle name="Normal 2 5 4 2 2 2 2" xfId="6651"/>
    <cellStyle name="Normal 2 5 4 2 2 2 3" xfId="6652"/>
    <cellStyle name="Normal 2 5 4 2 2 2 4" xfId="6653"/>
    <cellStyle name="Normal 2 5 4 2 2 3" xfId="6654"/>
    <cellStyle name="Normal 2 5 4 2 2 3 2" xfId="6655"/>
    <cellStyle name="Normal 2 5 4 2 2 3 3" xfId="6656"/>
    <cellStyle name="Normal 2 5 4 2 2 3 4" xfId="6657"/>
    <cellStyle name="Normal 2 5 4 2 2 4" xfId="6658"/>
    <cellStyle name="Normal 2 5 4 2 2 5" xfId="6659"/>
    <cellStyle name="Normal 2 5 4 2 2 6" xfId="6660"/>
    <cellStyle name="Normal 2 5 4 2 3" xfId="6661"/>
    <cellStyle name="Normal 2 5 4 2 3 2" xfId="6662"/>
    <cellStyle name="Normal 2 5 4 2 3 2 2" xfId="6663"/>
    <cellStyle name="Normal 2 5 4 2 3 2 3" xfId="6664"/>
    <cellStyle name="Normal 2 5 4 2 3 2 4" xfId="6665"/>
    <cellStyle name="Normal 2 5 4 2 3 3" xfId="6666"/>
    <cellStyle name="Normal 2 5 4 2 3 3 2" xfId="6667"/>
    <cellStyle name="Normal 2 5 4 2 3 3 3" xfId="6668"/>
    <cellStyle name="Normal 2 5 4 2 3 3 4" xfId="6669"/>
    <cellStyle name="Normal 2 5 4 2 3 4" xfId="6670"/>
    <cellStyle name="Normal 2 5 4 2 3 5" xfId="6671"/>
    <cellStyle name="Normal 2 5 4 2 3 6" xfId="6672"/>
    <cellStyle name="Normal 2 5 4 2 4" xfId="6673"/>
    <cellStyle name="Normal 2 5 4 2 4 2" xfId="6674"/>
    <cellStyle name="Normal 2 5 4 2 4 3" xfId="6675"/>
    <cellStyle name="Normal 2 5 4 2 4 4" xfId="6676"/>
    <cellStyle name="Normal 2 5 4 2 5" xfId="6677"/>
    <cellStyle name="Normal 2 5 4 2 5 2" xfId="6678"/>
    <cellStyle name="Normal 2 5 4 2 5 3" xfId="6679"/>
    <cellStyle name="Normal 2 5 4 2 5 4" xfId="6680"/>
    <cellStyle name="Normal 2 5 4 2 6" xfId="6681"/>
    <cellStyle name="Normal 2 5 4 2 7" xfId="6682"/>
    <cellStyle name="Normal 2 5 4 2 8" xfId="6683"/>
    <cellStyle name="Normal 2 5 4 3" xfId="6684"/>
    <cellStyle name="Normal 2 5 4 3 2" xfId="6685"/>
    <cellStyle name="Normal 2 5 4 3 2 2" xfId="6686"/>
    <cellStyle name="Normal 2 5 4 3 2 2 2" xfId="6687"/>
    <cellStyle name="Normal 2 5 4 3 2 2 3" xfId="6688"/>
    <cellStyle name="Normal 2 5 4 3 2 2 4" xfId="6689"/>
    <cellStyle name="Normal 2 5 4 3 2 3" xfId="6690"/>
    <cellStyle name="Normal 2 5 4 3 2 3 2" xfId="6691"/>
    <cellStyle name="Normal 2 5 4 3 2 3 3" xfId="6692"/>
    <cellStyle name="Normal 2 5 4 3 2 3 4" xfId="6693"/>
    <cellStyle name="Normal 2 5 4 3 2 4" xfId="6694"/>
    <cellStyle name="Normal 2 5 4 3 2 5" xfId="6695"/>
    <cellStyle name="Normal 2 5 4 3 2 6" xfId="6696"/>
    <cellStyle name="Normal 2 5 4 3 3" xfId="6697"/>
    <cellStyle name="Normal 2 5 4 3 3 2" xfId="6698"/>
    <cellStyle name="Normal 2 5 4 3 3 2 2" xfId="6699"/>
    <cellStyle name="Normal 2 5 4 3 3 2 3" xfId="6700"/>
    <cellStyle name="Normal 2 5 4 3 3 2 4" xfId="6701"/>
    <cellStyle name="Normal 2 5 4 3 3 3" xfId="6702"/>
    <cellStyle name="Normal 2 5 4 3 3 3 2" xfId="6703"/>
    <cellStyle name="Normal 2 5 4 3 3 3 3" xfId="6704"/>
    <cellStyle name="Normal 2 5 4 3 3 3 4" xfId="6705"/>
    <cellStyle name="Normal 2 5 4 3 3 4" xfId="6706"/>
    <cellStyle name="Normal 2 5 4 3 3 5" xfId="6707"/>
    <cellStyle name="Normal 2 5 4 3 3 6" xfId="6708"/>
    <cellStyle name="Normal 2 5 4 3 4" xfId="6709"/>
    <cellStyle name="Normal 2 5 4 3 4 2" xfId="6710"/>
    <cellStyle name="Normal 2 5 4 3 4 3" xfId="6711"/>
    <cellStyle name="Normal 2 5 4 3 4 4" xfId="6712"/>
    <cellStyle name="Normal 2 5 4 3 5" xfId="6713"/>
    <cellStyle name="Normal 2 5 4 3 5 2" xfId="6714"/>
    <cellStyle name="Normal 2 5 4 3 5 3" xfId="6715"/>
    <cellStyle name="Normal 2 5 4 3 5 4" xfId="6716"/>
    <cellStyle name="Normal 2 5 4 3 6" xfId="6717"/>
    <cellStyle name="Normal 2 5 4 3 7" xfId="6718"/>
    <cellStyle name="Normal 2 5 4 3 8" xfId="6719"/>
    <cellStyle name="Normal 2 5 4 4" xfId="6720"/>
    <cellStyle name="Normal 2 5 4 4 2" xfId="6721"/>
    <cellStyle name="Normal 2 5 4 4 2 2" xfId="6722"/>
    <cellStyle name="Normal 2 5 4 4 2 3" xfId="6723"/>
    <cellStyle name="Normal 2 5 4 4 2 4" xfId="6724"/>
    <cellStyle name="Normal 2 5 4 4 3" xfId="6725"/>
    <cellStyle name="Normal 2 5 4 4 3 2" xfId="6726"/>
    <cellStyle name="Normal 2 5 4 4 3 3" xfId="6727"/>
    <cellStyle name="Normal 2 5 4 4 3 4" xfId="6728"/>
    <cellStyle name="Normal 2 5 4 4 4" xfId="6729"/>
    <cellStyle name="Normal 2 5 4 4 5" xfId="6730"/>
    <cellStyle name="Normal 2 5 4 4 6" xfId="6731"/>
    <cellStyle name="Normal 2 5 4 5" xfId="6732"/>
    <cellStyle name="Normal 2 5 4 5 2" xfId="6733"/>
    <cellStyle name="Normal 2 5 4 5 2 2" xfId="6734"/>
    <cellStyle name="Normal 2 5 4 5 2 3" xfId="6735"/>
    <cellStyle name="Normal 2 5 4 5 2 4" xfId="6736"/>
    <cellStyle name="Normal 2 5 4 5 3" xfId="6737"/>
    <cellStyle name="Normal 2 5 4 5 3 2" xfId="6738"/>
    <cellStyle name="Normal 2 5 4 5 3 3" xfId="6739"/>
    <cellStyle name="Normal 2 5 4 5 3 4" xfId="6740"/>
    <cellStyle name="Normal 2 5 4 5 4" xfId="6741"/>
    <cellStyle name="Normal 2 5 4 5 5" xfId="6742"/>
    <cellStyle name="Normal 2 5 4 5 6" xfId="6743"/>
    <cellStyle name="Normal 2 5 4 6" xfId="6744"/>
    <cellStyle name="Normal 2 5 4 6 2" xfId="6745"/>
    <cellStyle name="Normal 2 5 4 6 3" xfId="6746"/>
    <cellStyle name="Normal 2 5 4 6 4" xfId="6747"/>
    <cellStyle name="Normal 2 5 4 7" xfId="6748"/>
    <cellStyle name="Normal 2 5 4 7 2" xfId="6749"/>
    <cellStyle name="Normal 2 5 4 7 3" xfId="6750"/>
    <cellStyle name="Normal 2 5 4 7 4" xfId="6751"/>
    <cellStyle name="Normal 2 5 4 7 5" xfId="6752"/>
    <cellStyle name="Normal 2 5 4 8" xfId="6753"/>
    <cellStyle name="Normal 2 5 4 9" xfId="6754"/>
    <cellStyle name="Normal 2 5 5" xfId="6755"/>
    <cellStyle name="Normal 2 5 5 2" xfId="6756"/>
    <cellStyle name="Normal 2 5 5 2 2" xfId="6757"/>
    <cellStyle name="Normal 2 5 5 2 2 2" xfId="6758"/>
    <cellStyle name="Normal 2 5 5 2 2 3" xfId="6759"/>
    <cellStyle name="Normal 2 5 5 2 2 4" xfId="6760"/>
    <cellStyle name="Normal 2 5 5 2 3" xfId="6761"/>
    <cellStyle name="Normal 2 5 5 2 3 2" xfId="6762"/>
    <cellStyle name="Normal 2 5 5 2 3 3" xfId="6763"/>
    <cellStyle name="Normal 2 5 5 2 3 4" xfId="6764"/>
    <cellStyle name="Normal 2 5 5 2 4" xfId="6765"/>
    <cellStyle name="Normal 2 5 5 2 5" xfId="6766"/>
    <cellStyle name="Normal 2 5 5 2 6" xfId="6767"/>
    <cellStyle name="Normal 2 5 5 3" xfId="6768"/>
    <cellStyle name="Normal 2 5 5 3 2" xfId="6769"/>
    <cellStyle name="Normal 2 5 5 3 2 2" xfId="6770"/>
    <cellStyle name="Normal 2 5 5 3 2 3" xfId="6771"/>
    <cellStyle name="Normal 2 5 5 3 2 4" xfId="6772"/>
    <cellStyle name="Normal 2 5 5 3 3" xfId="6773"/>
    <cellStyle name="Normal 2 5 5 3 3 2" xfId="6774"/>
    <cellStyle name="Normal 2 5 5 3 3 3" xfId="6775"/>
    <cellStyle name="Normal 2 5 5 3 3 4" xfId="6776"/>
    <cellStyle name="Normal 2 5 5 3 4" xfId="6777"/>
    <cellStyle name="Normal 2 5 5 3 5" xfId="6778"/>
    <cellStyle name="Normal 2 5 5 3 6" xfId="6779"/>
    <cellStyle name="Normal 2 5 5 4" xfId="6780"/>
    <cellStyle name="Normal 2 5 5 4 2" xfId="6781"/>
    <cellStyle name="Normal 2 5 5 4 3" xfId="6782"/>
    <cellStyle name="Normal 2 5 5 4 4" xfId="6783"/>
    <cellStyle name="Normal 2 5 5 5" xfId="6784"/>
    <cellStyle name="Normal 2 5 5 5 2" xfId="6785"/>
    <cellStyle name="Normal 2 5 5 5 3" xfId="6786"/>
    <cellStyle name="Normal 2 5 5 5 4" xfId="6787"/>
    <cellStyle name="Normal 2 5 5 6" xfId="6788"/>
    <cellStyle name="Normal 2 5 5 7" xfId="6789"/>
    <cellStyle name="Normal 2 5 5 8" xfId="6790"/>
    <cellStyle name="Normal 2 5 6" xfId="6791"/>
    <cellStyle name="Normal 2 5 6 2" xfId="6792"/>
    <cellStyle name="Normal 2 5 6 2 2" xfId="6793"/>
    <cellStyle name="Normal 2 5 6 2 2 2" xfId="6794"/>
    <cellStyle name="Normal 2 5 6 2 2 3" xfId="6795"/>
    <cellStyle name="Normal 2 5 6 2 2 4" xfId="6796"/>
    <cellStyle name="Normal 2 5 6 2 3" xfId="6797"/>
    <cellStyle name="Normal 2 5 6 2 3 2" xfId="6798"/>
    <cellStyle name="Normal 2 5 6 2 3 3" xfId="6799"/>
    <cellStyle name="Normal 2 5 6 2 3 4" xfId="6800"/>
    <cellStyle name="Normal 2 5 6 2 4" xfId="6801"/>
    <cellStyle name="Normal 2 5 6 2 5" xfId="6802"/>
    <cellStyle name="Normal 2 5 6 2 6" xfId="6803"/>
    <cellStyle name="Normal 2 5 6 3" xfId="6804"/>
    <cellStyle name="Normal 2 5 6 3 2" xfId="6805"/>
    <cellStyle name="Normal 2 5 6 3 2 2" xfId="6806"/>
    <cellStyle name="Normal 2 5 6 3 2 3" xfId="6807"/>
    <cellStyle name="Normal 2 5 6 3 2 4" xfId="6808"/>
    <cellStyle name="Normal 2 5 6 3 3" xfId="6809"/>
    <cellStyle name="Normal 2 5 6 3 3 2" xfId="6810"/>
    <cellStyle name="Normal 2 5 6 3 3 3" xfId="6811"/>
    <cellStyle name="Normal 2 5 6 3 3 4" xfId="6812"/>
    <cellStyle name="Normal 2 5 6 3 4" xfId="6813"/>
    <cellStyle name="Normal 2 5 6 3 5" xfId="6814"/>
    <cellStyle name="Normal 2 5 6 3 6" xfId="6815"/>
    <cellStyle name="Normal 2 5 6 4" xfId="6816"/>
    <cellStyle name="Normal 2 5 6 4 2" xfId="6817"/>
    <cellStyle name="Normal 2 5 6 4 3" xfId="6818"/>
    <cellStyle name="Normal 2 5 6 4 4" xfId="6819"/>
    <cellStyle name="Normal 2 5 6 5" xfId="6820"/>
    <cellStyle name="Normal 2 5 6 5 2" xfId="6821"/>
    <cellStyle name="Normal 2 5 6 5 3" xfId="6822"/>
    <cellStyle name="Normal 2 5 6 5 4" xfId="6823"/>
    <cellStyle name="Normal 2 5 6 6" xfId="6824"/>
    <cellStyle name="Normal 2 5 6 7" xfId="6825"/>
    <cellStyle name="Normal 2 5 6 8" xfId="6826"/>
    <cellStyle name="Normal 2 5 7" xfId="6827"/>
    <cellStyle name="Normal 2 5 7 2" xfId="6828"/>
    <cellStyle name="Normal 2 5 7 2 2" xfId="6829"/>
    <cellStyle name="Normal 2 5 7 2 2 2" xfId="6830"/>
    <cellStyle name="Normal 2 5 7 2 2 3" xfId="6831"/>
    <cellStyle name="Normal 2 5 7 2 2 4" xfId="6832"/>
    <cellStyle name="Normal 2 5 7 2 3" xfId="6833"/>
    <cellStyle name="Normal 2 5 7 2 3 2" xfId="6834"/>
    <cellStyle name="Normal 2 5 7 2 3 3" xfId="6835"/>
    <cellStyle name="Normal 2 5 7 2 3 4" xfId="6836"/>
    <cellStyle name="Normal 2 5 7 2 4" xfId="6837"/>
    <cellStyle name="Normal 2 5 7 2 5" xfId="6838"/>
    <cellStyle name="Normal 2 5 7 2 6" xfId="6839"/>
    <cellStyle name="Normal 2 5 7 3" xfId="6840"/>
    <cellStyle name="Normal 2 5 7 3 2" xfId="6841"/>
    <cellStyle name="Normal 2 5 7 3 2 2" xfId="6842"/>
    <cellStyle name="Normal 2 5 7 3 2 3" xfId="6843"/>
    <cellStyle name="Normal 2 5 7 3 2 4" xfId="6844"/>
    <cellStyle name="Normal 2 5 7 3 3" xfId="6845"/>
    <cellStyle name="Normal 2 5 7 3 3 2" xfId="6846"/>
    <cellStyle name="Normal 2 5 7 3 3 3" xfId="6847"/>
    <cellStyle name="Normal 2 5 7 3 3 4" xfId="6848"/>
    <cellStyle name="Normal 2 5 7 3 4" xfId="6849"/>
    <cellStyle name="Normal 2 5 7 3 5" xfId="6850"/>
    <cellStyle name="Normal 2 5 7 3 6" xfId="6851"/>
    <cellStyle name="Normal 2 5 7 4" xfId="6852"/>
    <cellStyle name="Normal 2 5 7 4 2" xfId="6853"/>
    <cellStyle name="Normal 2 5 7 4 3" xfId="6854"/>
    <cellStyle name="Normal 2 5 7 4 4" xfId="6855"/>
    <cellStyle name="Normal 2 5 7 5" xfId="6856"/>
    <cellStyle name="Normal 2 5 7 5 2" xfId="6857"/>
    <cellStyle name="Normal 2 5 7 5 3" xfId="6858"/>
    <cellStyle name="Normal 2 5 7 5 4" xfId="6859"/>
    <cellStyle name="Normal 2 5 7 6" xfId="6860"/>
    <cellStyle name="Normal 2 5 7 7" xfId="6861"/>
    <cellStyle name="Normal 2 5 7 8" xfId="6862"/>
    <cellStyle name="Normal 2 5 8" xfId="6863"/>
    <cellStyle name="Normal 2 5 8 2" xfId="6864"/>
    <cellStyle name="Normal 2 5 8 2 2" xfId="6865"/>
    <cellStyle name="Normal 2 5 8 2 3" xfId="6866"/>
    <cellStyle name="Normal 2 5 8 2 4" xfId="6867"/>
    <cellStyle name="Normal 2 5 8 3" xfId="6868"/>
    <cellStyle name="Normal 2 5 8 3 2" xfId="6869"/>
    <cellStyle name="Normal 2 5 8 3 3" xfId="6870"/>
    <cellStyle name="Normal 2 5 8 3 4" xfId="6871"/>
    <cellStyle name="Normal 2 5 8 4" xfId="6872"/>
    <cellStyle name="Normal 2 5 8 5" xfId="6873"/>
    <cellStyle name="Normal 2 5 8 6" xfId="6874"/>
    <cellStyle name="Normal 2 5 9" xfId="6875"/>
    <cellStyle name="Normal 2 5 9 2" xfId="6876"/>
    <cellStyle name="Normal 2 5 9 2 2" xfId="6877"/>
    <cellStyle name="Normal 2 5 9 2 3" xfId="6878"/>
    <cellStyle name="Normal 2 5 9 2 4" xfId="6879"/>
    <cellStyle name="Normal 2 5 9 3" xfId="6880"/>
    <cellStyle name="Normal 2 5 9 3 2" xfId="6881"/>
    <cellStyle name="Normal 2 5 9 3 3" xfId="6882"/>
    <cellStyle name="Normal 2 5 9 3 4" xfId="6883"/>
    <cellStyle name="Normal 2 5 9 4" xfId="6884"/>
    <cellStyle name="Normal 2 5 9 5" xfId="6885"/>
    <cellStyle name="Normal 2 5 9 6" xfId="6886"/>
    <cellStyle name="Normal 2 6" xfId="6887"/>
    <cellStyle name="Normal 2 6 2" xfId="6888"/>
    <cellStyle name="Normal 2 6 2 2" xfId="6889"/>
    <cellStyle name="Normal 2 6 3" xfId="6890"/>
    <cellStyle name="Normal 2 6 4" xfId="6891"/>
    <cellStyle name="Normal 2 6 9" xfId="6892"/>
    <cellStyle name="Normal 2 7" xfId="6893"/>
    <cellStyle name="Normal 2 7 2" xfId="6894"/>
    <cellStyle name="Normal 2 8" xfId="6895"/>
    <cellStyle name="Normal 2 9" xfId="6896"/>
    <cellStyle name="Normal 20" xfId="6897"/>
    <cellStyle name="Normal 20 2" xfId="6898"/>
    <cellStyle name="Normal 21" xfId="6899"/>
    <cellStyle name="Normal 21 2" xfId="6900"/>
    <cellStyle name="Normal 22" xfId="6901"/>
    <cellStyle name="Normal 22 2" xfId="6902"/>
    <cellStyle name="Normal 23" xfId="6903"/>
    <cellStyle name="Normal 23 2" xfId="6904"/>
    <cellStyle name="Normal 23 2 2" xfId="6905"/>
    <cellStyle name="Normal 23 3" xfId="6906"/>
    <cellStyle name="Normal 24" xfId="6907"/>
    <cellStyle name="Normal 24 2" xfId="6908"/>
    <cellStyle name="Normal 24 3" xfId="6909"/>
    <cellStyle name="Normal 25" xfId="6910"/>
    <cellStyle name="Normal 25 2" xfId="6911"/>
    <cellStyle name="Normal 25 2 2" xfId="6912"/>
    <cellStyle name="Normal 25 3" xfId="6913"/>
    <cellStyle name="Normal 26" xfId="6914"/>
    <cellStyle name="Normal 26 2" xfId="6915"/>
    <cellStyle name="Normal 26 2 2" xfId="6916"/>
    <cellStyle name="Normal 26 3" xfId="6917"/>
    <cellStyle name="Normal 27" xfId="6918"/>
    <cellStyle name="Normal 27 2" xfId="6919"/>
    <cellStyle name="Normal 28" xfId="6920"/>
    <cellStyle name="Normal 28 2" xfId="6921"/>
    <cellStyle name="Normal 29" xfId="6922"/>
    <cellStyle name="Normal 29 2" xfId="6923"/>
    <cellStyle name="Normal 3" xfId="5"/>
    <cellStyle name="Normal 3 10" xfId="6924"/>
    <cellStyle name="Normal 3 2" xfId="7"/>
    <cellStyle name="Normal 3 2 10" xfId="6925"/>
    <cellStyle name="Normal 3 2 10 2" xfId="6926"/>
    <cellStyle name="Normal 3 2 10 3" xfId="6927"/>
    <cellStyle name="Normal 3 2 10 4" xfId="6928"/>
    <cellStyle name="Normal 3 2 11" xfId="6929"/>
    <cellStyle name="Normal 3 2 11 2" xfId="6930"/>
    <cellStyle name="Normal 3 2 11 3" xfId="6931"/>
    <cellStyle name="Normal 3 2 11 4" xfId="6932"/>
    <cellStyle name="Normal 3 2 11 5" xfId="6933"/>
    <cellStyle name="Normal 3 2 12" xfId="6934"/>
    <cellStyle name="Normal 3 2 13" xfId="6935"/>
    <cellStyle name="Normal 3 2 14" xfId="6936"/>
    <cellStyle name="Normal 3 2 2" xfId="6937"/>
    <cellStyle name="Normal 3 2 2 10" xfId="6938"/>
    <cellStyle name="Normal 3 2 2 10 2" xfId="6939"/>
    <cellStyle name="Normal 3 2 2 10 3" xfId="6940"/>
    <cellStyle name="Normal 3 2 2 10 4" xfId="6941"/>
    <cellStyle name="Normal 3 2 2 10 5" xfId="6942"/>
    <cellStyle name="Normal 3 2 2 11" xfId="6943"/>
    <cellStyle name="Normal 3 2 2 12" xfId="6944"/>
    <cellStyle name="Normal 3 2 2 13" xfId="6945"/>
    <cellStyle name="Normal 3 2 2 2" xfId="6946"/>
    <cellStyle name="Normal 3 2 2 2 10" xfId="6947"/>
    <cellStyle name="Normal 3 2 2 2 11" xfId="6948"/>
    <cellStyle name="Normal 3 2 2 2 12" xfId="6949"/>
    <cellStyle name="Normal 3 2 2 2 2" xfId="6950"/>
    <cellStyle name="Normal 3 2 2 2 2 10" xfId="6951"/>
    <cellStyle name="Normal 3 2 2 2 2 2" xfId="6952"/>
    <cellStyle name="Normal 3 2 2 2 2 2 2" xfId="6953"/>
    <cellStyle name="Normal 3 2 2 2 2 2 2 2" xfId="6954"/>
    <cellStyle name="Normal 3 2 2 2 2 2 2 2 2" xfId="6955"/>
    <cellStyle name="Normal 3 2 2 2 2 2 2 2 3" xfId="6956"/>
    <cellStyle name="Normal 3 2 2 2 2 2 2 2 4" xfId="6957"/>
    <cellStyle name="Normal 3 2 2 2 2 2 2 3" xfId="6958"/>
    <cellStyle name="Normal 3 2 2 2 2 2 2 3 2" xfId="6959"/>
    <cellStyle name="Normal 3 2 2 2 2 2 2 3 3" xfId="6960"/>
    <cellStyle name="Normal 3 2 2 2 2 2 2 3 4" xfId="6961"/>
    <cellStyle name="Normal 3 2 2 2 2 2 2 4" xfId="6962"/>
    <cellStyle name="Normal 3 2 2 2 2 2 2 5" xfId="6963"/>
    <cellStyle name="Normal 3 2 2 2 2 2 2 6" xfId="6964"/>
    <cellStyle name="Normal 3 2 2 2 2 2 3" xfId="6965"/>
    <cellStyle name="Normal 3 2 2 2 2 2 3 2" xfId="6966"/>
    <cellStyle name="Normal 3 2 2 2 2 2 3 2 2" xfId="6967"/>
    <cellStyle name="Normal 3 2 2 2 2 2 3 2 3" xfId="6968"/>
    <cellStyle name="Normal 3 2 2 2 2 2 3 2 4" xfId="6969"/>
    <cellStyle name="Normal 3 2 2 2 2 2 3 3" xfId="6970"/>
    <cellStyle name="Normal 3 2 2 2 2 2 3 3 2" xfId="6971"/>
    <cellStyle name="Normal 3 2 2 2 2 2 3 3 3" xfId="6972"/>
    <cellStyle name="Normal 3 2 2 2 2 2 3 3 4" xfId="6973"/>
    <cellStyle name="Normal 3 2 2 2 2 2 3 4" xfId="6974"/>
    <cellStyle name="Normal 3 2 2 2 2 2 3 5" xfId="6975"/>
    <cellStyle name="Normal 3 2 2 2 2 2 3 6" xfId="6976"/>
    <cellStyle name="Normal 3 2 2 2 2 2 4" xfId="6977"/>
    <cellStyle name="Normal 3 2 2 2 2 2 4 2" xfId="6978"/>
    <cellStyle name="Normal 3 2 2 2 2 2 4 3" xfId="6979"/>
    <cellStyle name="Normal 3 2 2 2 2 2 4 4" xfId="6980"/>
    <cellStyle name="Normal 3 2 2 2 2 2 5" xfId="6981"/>
    <cellStyle name="Normal 3 2 2 2 2 2 5 2" xfId="6982"/>
    <cellStyle name="Normal 3 2 2 2 2 2 5 3" xfId="6983"/>
    <cellStyle name="Normal 3 2 2 2 2 2 5 4" xfId="6984"/>
    <cellStyle name="Normal 3 2 2 2 2 2 6" xfId="6985"/>
    <cellStyle name="Normal 3 2 2 2 2 2 7" xfId="6986"/>
    <cellStyle name="Normal 3 2 2 2 2 2 8" xfId="6987"/>
    <cellStyle name="Normal 3 2 2 2 2 3" xfId="6988"/>
    <cellStyle name="Normal 3 2 2 2 2 3 2" xfId="6989"/>
    <cellStyle name="Normal 3 2 2 2 2 3 2 2" xfId="6990"/>
    <cellStyle name="Normal 3 2 2 2 2 3 2 2 2" xfId="6991"/>
    <cellStyle name="Normal 3 2 2 2 2 3 2 2 3" xfId="6992"/>
    <cellStyle name="Normal 3 2 2 2 2 3 2 2 4" xfId="6993"/>
    <cellStyle name="Normal 3 2 2 2 2 3 2 3" xfId="6994"/>
    <cellStyle name="Normal 3 2 2 2 2 3 2 3 2" xfId="6995"/>
    <cellStyle name="Normal 3 2 2 2 2 3 2 3 3" xfId="6996"/>
    <cellStyle name="Normal 3 2 2 2 2 3 2 3 4" xfId="6997"/>
    <cellStyle name="Normal 3 2 2 2 2 3 2 4" xfId="6998"/>
    <cellStyle name="Normal 3 2 2 2 2 3 2 5" xfId="6999"/>
    <cellStyle name="Normal 3 2 2 2 2 3 2 6" xfId="7000"/>
    <cellStyle name="Normal 3 2 2 2 2 3 3" xfId="7001"/>
    <cellStyle name="Normal 3 2 2 2 2 3 3 2" xfId="7002"/>
    <cellStyle name="Normal 3 2 2 2 2 3 3 2 2" xfId="7003"/>
    <cellStyle name="Normal 3 2 2 2 2 3 3 2 3" xfId="7004"/>
    <cellStyle name="Normal 3 2 2 2 2 3 3 2 4" xfId="7005"/>
    <cellStyle name="Normal 3 2 2 2 2 3 3 3" xfId="7006"/>
    <cellStyle name="Normal 3 2 2 2 2 3 3 3 2" xfId="7007"/>
    <cellStyle name="Normal 3 2 2 2 2 3 3 3 3" xfId="7008"/>
    <cellStyle name="Normal 3 2 2 2 2 3 3 3 4" xfId="7009"/>
    <cellStyle name="Normal 3 2 2 2 2 3 3 4" xfId="7010"/>
    <cellStyle name="Normal 3 2 2 2 2 3 3 5" xfId="7011"/>
    <cellStyle name="Normal 3 2 2 2 2 3 3 6" xfId="7012"/>
    <cellStyle name="Normal 3 2 2 2 2 3 4" xfId="7013"/>
    <cellStyle name="Normal 3 2 2 2 2 3 4 2" xfId="7014"/>
    <cellStyle name="Normal 3 2 2 2 2 3 4 3" xfId="7015"/>
    <cellStyle name="Normal 3 2 2 2 2 3 4 4" xfId="7016"/>
    <cellStyle name="Normal 3 2 2 2 2 3 5" xfId="7017"/>
    <cellStyle name="Normal 3 2 2 2 2 3 5 2" xfId="7018"/>
    <cellStyle name="Normal 3 2 2 2 2 3 5 3" xfId="7019"/>
    <cellStyle name="Normal 3 2 2 2 2 3 5 4" xfId="7020"/>
    <cellStyle name="Normal 3 2 2 2 2 3 6" xfId="7021"/>
    <cellStyle name="Normal 3 2 2 2 2 3 7" xfId="7022"/>
    <cellStyle name="Normal 3 2 2 2 2 3 8" xfId="7023"/>
    <cellStyle name="Normal 3 2 2 2 2 4" xfId="7024"/>
    <cellStyle name="Normal 3 2 2 2 2 4 2" xfId="7025"/>
    <cellStyle name="Normal 3 2 2 2 2 4 2 2" xfId="7026"/>
    <cellStyle name="Normal 3 2 2 2 2 4 2 3" xfId="7027"/>
    <cellStyle name="Normal 3 2 2 2 2 4 2 4" xfId="7028"/>
    <cellStyle name="Normal 3 2 2 2 2 4 3" xfId="7029"/>
    <cellStyle name="Normal 3 2 2 2 2 4 3 2" xfId="7030"/>
    <cellStyle name="Normal 3 2 2 2 2 4 3 3" xfId="7031"/>
    <cellStyle name="Normal 3 2 2 2 2 4 3 4" xfId="7032"/>
    <cellStyle name="Normal 3 2 2 2 2 4 4" xfId="7033"/>
    <cellStyle name="Normal 3 2 2 2 2 4 5" xfId="7034"/>
    <cellStyle name="Normal 3 2 2 2 2 4 6" xfId="7035"/>
    <cellStyle name="Normal 3 2 2 2 2 5" xfId="7036"/>
    <cellStyle name="Normal 3 2 2 2 2 5 2" xfId="7037"/>
    <cellStyle name="Normal 3 2 2 2 2 5 2 2" xfId="7038"/>
    <cellStyle name="Normal 3 2 2 2 2 5 2 3" xfId="7039"/>
    <cellStyle name="Normal 3 2 2 2 2 5 2 4" xfId="7040"/>
    <cellStyle name="Normal 3 2 2 2 2 5 3" xfId="7041"/>
    <cellStyle name="Normal 3 2 2 2 2 5 3 2" xfId="7042"/>
    <cellStyle name="Normal 3 2 2 2 2 5 3 3" xfId="7043"/>
    <cellStyle name="Normal 3 2 2 2 2 5 3 4" xfId="7044"/>
    <cellStyle name="Normal 3 2 2 2 2 5 4" xfId="7045"/>
    <cellStyle name="Normal 3 2 2 2 2 5 5" xfId="7046"/>
    <cellStyle name="Normal 3 2 2 2 2 5 6" xfId="7047"/>
    <cellStyle name="Normal 3 2 2 2 2 6" xfId="7048"/>
    <cellStyle name="Normal 3 2 2 2 2 6 2" xfId="7049"/>
    <cellStyle name="Normal 3 2 2 2 2 6 3" xfId="7050"/>
    <cellStyle name="Normal 3 2 2 2 2 6 4" xfId="7051"/>
    <cellStyle name="Normal 3 2 2 2 2 7" xfId="7052"/>
    <cellStyle name="Normal 3 2 2 2 2 7 2" xfId="7053"/>
    <cellStyle name="Normal 3 2 2 2 2 7 3" xfId="7054"/>
    <cellStyle name="Normal 3 2 2 2 2 7 4" xfId="7055"/>
    <cellStyle name="Normal 3 2 2 2 2 8" xfId="7056"/>
    <cellStyle name="Normal 3 2 2 2 2 9" xfId="7057"/>
    <cellStyle name="Normal 3 2 2 2 3" xfId="7058"/>
    <cellStyle name="Normal 3 2 2 2 3 2" xfId="7059"/>
    <cellStyle name="Normal 3 2 2 2 3 2 2" xfId="7060"/>
    <cellStyle name="Normal 3 2 2 2 3 2 2 2" xfId="7061"/>
    <cellStyle name="Normal 3 2 2 2 3 2 2 3" xfId="7062"/>
    <cellStyle name="Normal 3 2 2 2 3 2 2 4" xfId="7063"/>
    <cellStyle name="Normal 3 2 2 2 3 2 3" xfId="7064"/>
    <cellStyle name="Normal 3 2 2 2 3 2 3 2" xfId="7065"/>
    <cellStyle name="Normal 3 2 2 2 3 2 3 3" xfId="7066"/>
    <cellStyle name="Normal 3 2 2 2 3 2 3 4" xfId="7067"/>
    <cellStyle name="Normal 3 2 2 2 3 2 4" xfId="7068"/>
    <cellStyle name="Normal 3 2 2 2 3 2 5" xfId="7069"/>
    <cellStyle name="Normal 3 2 2 2 3 2 6" xfId="7070"/>
    <cellStyle name="Normal 3 2 2 2 3 3" xfId="7071"/>
    <cellStyle name="Normal 3 2 2 2 3 3 2" xfId="7072"/>
    <cellStyle name="Normal 3 2 2 2 3 3 2 2" xfId="7073"/>
    <cellStyle name="Normal 3 2 2 2 3 3 2 3" xfId="7074"/>
    <cellStyle name="Normal 3 2 2 2 3 3 2 4" xfId="7075"/>
    <cellStyle name="Normal 3 2 2 2 3 3 3" xfId="7076"/>
    <cellStyle name="Normal 3 2 2 2 3 3 3 2" xfId="7077"/>
    <cellStyle name="Normal 3 2 2 2 3 3 3 3" xfId="7078"/>
    <cellStyle name="Normal 3 2 2 2 3 3 3 4" xfId="7079"/>
    <cellStyle name="Normal 3 2 2 2 3 3 4" xfId="7080"/>
    <cellStyle name="Normal 3 2 2 2 3 3 5" xfId="7081"/>
    <cellStyle name="Normal 3 2 2 2 3 3 6" xfId="7082"/>
    <cellStyle name="Normal 3 2 2 2 3 4" xfId="7083"/>
    <cellStyle name="Normal 3 2 2 2 3 4 2" xfId="7084"/>
    <cellStyle name="Normal 3 2 2 2 3 4 3" xfId="7085"/>
    <cellStyle name="Normal 3 2 2 2 3 4 4" xfId="7086"/>
    <cellStyle name="Normal 3 2 2 2 3 5" xfId="7087"/>
    <cellStyle name="Normal 3 2 2 2 3 5 2" xfId="7088"/>
    <cellStyle name="Normal 3 2 2 2 3 5 3" xfId="7089"/>
    <cellStyle name="Normal 3 2 2 2 3 5 4" xfId="7090"/>
    <cellStyle name="Normal 3 2 2 2 3 6" xfId="7091"/>
    <cellStyle name="Normal 3 2 2 2 3 7" xfId="7092"/>
    <cellStyle name="Normal 3 2 2 2 3 8" xfId="7093"/>
    <cellStyle name="Normal 3 2 2 2 4" xfId="7094"/>
    <cellStyle name="Normal 3 2 2 2 4 2" xfId="7095"/>
    <cellStyle name="Normal 3 2 2 2 4 2 2" xfId="7096"/>
    <cellStyle name="Normal 3 2 2 2 4 2 2 2" xfId="7097"/>
    <cellStyle name="Normal 3 2 2 2 4 2 2 3" xfId="7098"/>
    <cellStyle name="Normal 3 2 2 2 4 2 2 4" xfId="7099"/>
    <cellStyle name="Normal 3 2 2 2 4 2 3" xfId="7100"/>
    <cellStyle name="Normal 3 2 2 2 4 2 3 2" xfId="7101"/>
    <cellStyle name="Normal 3 2 2 2 4 2 3 3" xfId="7102"/>
    <cellStyle name="Normal 3 2 2 2 4 2 3 4" xfId="7103"/>
    <cellStyle name="Normal 3 2 2 2 4 2 4" xfId="7104"/>
    <cellStyle name="Normal 3 2 2 2 4 2 5" xfId="7105"/>
    <cellStyle name="Normal 3 2 2 2 4 2 6" xfId="7106"/>
    <cellStyle name="Normal 3 2 2 2 4 3" xfId="7107"/>
    <cellStyle name="Normal 3 2 2 2 4 3 2" xfId="7108"/>
    <cellStyle name="Normal 3 2 2 2 4 3 2 2" xfId="7109"/>
    <cellStyle name="Normal 3 2 2 2 4 3 2 3" xfId="7110"/>
    <cellStyle name="Normal 3 2 2 2 4 3 2 4" xfId="7111"/>
    <cellStyle name="Normal 3 2 2 2 4 3 3" xfId="7112"/>
    <cellStyle name="Normal 3 2 2 2 4 3 3 2" xfId="7113"/>
    <cellStyle name="Normal 3 2 2 2 4 3 3 3" xfId="7114"/>
    <cellStyle name="Normal 3 2 2 2 4 3 3 4" xfId="7115"/>
    <cellStyle name="Normal 3 2 2 2 4 3 4" xfId="7116"/>
    <cellStyle name="Normal 3 2 2 2 4 3 5" xfId="7117"/>
    <cellStyle name="Normal 3 2 2 2 4 3 6" xfId="7118"/>
    <cellStyle name="Normal 3 2 2 2 4 4" xfId="7119"/>
    <cellStyle name="Normal 3 2 2 2 4 4 2" xfId="7120"/>
    <cellStyle name="Normal 3 2 2 2 4 4 3" xfId="7121"/>
    <cellStyle name="Normal 3 2 2 2 4 4 4" xfId="7122"/>
    <cellStyle name="Normal 3 2 2 2 4 5" xfId="7123"/>
    <cellStyle name="Normal 3 2 2 2 4 5 2" xfId="7124"/>
    <cellStyle name="Normal 3 2 2 2 4 5 3" xfId="7125"/>
    <cellStyle name="Normal 3 2 2 2 4 5 4" xfId="7126"/>
    <cellStyle name="Normal 3 2 2 2 4 6" xfId="7127"/>
    <cellStyle name="Normal 3 2 2 2 4 7" xfId="7128"/>
    <cellStyle name="Normal 3 2 2 2 4 8" xfId="7129"/>
    <cellStyle name="Normal 3 2 2 2 5" xfId="7130"/>
    <cellStyle name="Normal 3 2 2 2 5 2" xfId="7131"/>
    <cellStyle name="Normal 3 2 2 2 5 2 2" xfId="7132"/>
    <cellStyle name="Normal 3 2 2 2 5 2 2 2" xfId="7133"/>
    <cellStyle name="Normal 3 2 2 2 5 2 2 3" xfId="7134"/>
    <cellStyle name="Normal 3 2 2 2 5 2 2 4" xfId="7135"/>
    <cellStyle name="Normal 3 2 2 2 5 2 3" xfId="7136"/>
    <cellStyle name="Normal 3 2 2 2 5 2 3 2" xfId="7137"/>
    <cellStyle name="Normal 3 2 2 2 5 2 3 3" xfId="7138"/>
    <cellStyle name="Normal 3 2 2 2 5 2 3 4" xfId="7139"/>
    <cellStyle name="Normal 3 2 2 2 5 2 4" xfId="7140"/>
    <cellStyle name="Normal 3 2 2 2 5 2 5" xfId="7141"/>
    <cellStyle name="Normal 3 2 2 2 5 2 6" xfId="7142"/>
    <cellStyle name="Normal 3 2 2 2 5 3" xfId="7143"/>
    <cellStyle name="Normal 3 2 2 2 5 3 2" xfId="7144"/>
    <cellStyle name="Normal 3 2 2 2 5 3 2 2" xfId="7145"/>
    <cellStyle name="Normal 3 2 2 2 5 3 2 3" xfId="7146"/>
    <cellStyle name="Normal 3 2 2 2 5 3 2 4" xfId="7147"/>
    <cellStyle name="Normal 3 2 2 2 5 3 3" xfId="7148"/>
    <cellStyle name="Normal 3 2 2 2 5 3 3 2" xfId="7149"/>
    <cellStyle name="Normal 3 2 2 2 5 3 3 3" xfId="7150"/>
    <cellStyle name="Normal 3 2 2 2 5 3 3 4" xfId="7151"/>
    <cellStyle name="Normal 3 2 2 2 5 3 4" xfId="7152"/>
    <cellStyle name="Normal 3 2 2 2 5 3 5" xfId="7153"/>
    <cellStyle name="Normal 3 2 2 2 5 3 6" xfId="7154"/>
    <cellStyle name="Normal 3 2 2 2 5 4" xfId="7155"/>
    <cellStyle name="Normal 3 2 2 2 5 4 2" xfId="7156"/>
    <cellStyle name="Normal 3 2 2 2 5 4 3" xfId="7157"/>
    <cellStyle name="Normal 3 2 2 2 5 4 4" xfId="7158"/>
    <cellStyle name="Normal 3 2 2 2 5 5" xfId="7159"/>
    <cellStyle name="Normal 3 2 2 2 5 5 2" xfId="7160"/>
    <cellStyle name="Normal 3 2 2 2 5 5 3" xfId="7161"/>
    <cellStyle name="Normal 3 2 2 2 5 5 4" xfId="7162"/>
    <cellStyle name="Normal 3 2 2 2 5 6" xfId="7163"/>
    <cellStyle name="Normal 3 2 2 2 5 7" xfId="7164"/>
    <cellStyle name="Normal 3 2 2 2 5 8" xfId="7165"/>
    <cellStyle name="Normal 3 2 2 2 6" xfId="7166"/>
    <cellStyle name="Normal 3 2 2 2 6 2" xfId="7167"/>
    <cellStyle name="Normal 3 2 2 2 6 2 2" xfId="7168"/>
    <cellStyle name="Normal 3 2 2 2 6 2 3" xfId="7169"/>
    <cellStyle name="Normal 3 2 2 2 6 2 4" xfId="7170"/>
    <cellStyle name="Normal 3 2 2 2 6 3" xfId="7171"/>
    <cellStyle name="Normal 3 2 2 2 6 3 2" xfId="7172"/>
    <cellStyle name="Normal 3 2 2 2 6 3 3" xfId="7173"/>
    <cellStyle name="Normal 3 2 2 2 6 3 4" xfId="7174"/>
    <cellStyle name="Normal 3 2 2 2 6 4" xfId="7175"/>
    <cellStyle name="Normal 3 2 2 2 6 5" xfId="7176"/>
    <cellStyle name="Normal 3 2 2 2 6 6" xfId="7177"/>
    <cellStyle name="Normal 3 2 2 2 7" xfId="7178"/>
    <cellStyle name="Normal 3 2 2 2 7 2" xfId="7179"/>
    <cellStyle name="Normal 3 2 2 2 7 2 2" xfId="7180"/>
    <cellStyle name="Normal 3 2 2 2 7 2 3" xfId="7181"/>
    <cellStyle name="Normal 3 2 2 2 7 2 4" xfId="7182"/>
    <cellStyle name="Normal 3 2 2 2 7 3" xfId="7183"/>
    <cellStyle name="Normal 3 2 2 2 7 3 2" xfId="7184"/>
    <cellStyle name="Normal 3 2 2 2 7 3 3" xfId="7185"/>
    <cellStyle name="Normal 3 2 2 2 7 3 4" xfId="7186"/>
    <cellStyle name="Normal 3 2 2 2 7 4" xfId="7187"/>
    <cellStyle name="Normal 3 2 2 2 7 5" xfId="7188"/>
    <cellStyle name="Normal 3 2 2 2 7 6" xfId="7189"/>
    <cellStyle name="Normal 3 2 2 2 8" xfId="7190"/>
    <cellStyle name="Normal 3 2 2 2 8 2" xfId="7191"/>
    <cellStyle name="Normal 3 2 2 2 8 3" xfId="7192"/>
    <cellStyle name="Normal 3 2 2 2 8 4" xfId="7193"/>
    <cellStyle name="Normal 3 2 2 2 9" xfId="7194"/>
    <cellStyle name="Normal 3 2 2 2 9 2" xfId="7195"/>
    <cellStyle name="Normal 3 2 2 2 9 3" xfId="7196"/>
    <cellStyle name="Normal 3 2 2 2 9 4" xfId="7197"/>
    <cellStyle name="Normal 3 2 2 3" xfId="7198"/>
    <cellStyle name="Normal 3 2 2 3 10" xfId="7199"/>
    <cellStyle name="Normal 3 2 2 3 2" xfId="7200"/>
    <cellStyle name="Normal 3 2 2 3 2 2" xfId="7201"/>
    <cellStyle name="Normal 3 2 2 3 2 2 2" xfId="7202"/>
    <cellStyle name="Normal 3 2 2 3 2 2 2 2" xfId="7203"/>
    <cellStyle name="Normal 3 2 2 3 2 2 2 3" xfId="7204"/>
    <cellStyle name="Normal 3 2 2 3 2 2 2 4" xfId="7205"/>
    <cellStyle name="Normal 3 2 2 3 2 2 3" xfId="7206"/>
    <cellStyle name="Normal 3 2 2 3 2 2 3 2" xfId="7207"/>
    <cellStyle name="Normal 3 2 2 3 2 2 3 3" xfId="7208"/>
    <cellStyle name="Normal 3 2 2 3 2 2 3 4" xfId="7209"/>
    <cellStyle name="Normal 3 2 2 3 2 2 4" xfId="7210"/>
    <cellStyle name="Normal 3 2 2 3 2 2 5" xfId="7211"/>
    <cellStyle name="Normal 3 2 2 3 2 2 6" xfId="7212"/>
    <cellStyle name="Normal 3 2 2 3 2 3" xfId="7213"/>
    <cellStyle name="Normal 3 2 2 3 2 3 2" xfId="7214"/>
    <cellStyle name="Normal 3 2 2 3 2 3 2 2" xfId="7215"/>
    <cellStyle name="Normal 3 2 2 3 2 3 2 3" xfId="7216"/>
    <cellStyle name="Normal 3 2 2 3 2 3 2 4" xfId="7217"/>
    <cellStyle name="Normal 3 2 2 3 2 3 3" xfId="7218"/>
    <cellStyle name="Normal 3 2 2 3 2 3 3 2" xfId="7219"/>
    <cellStyle name="Normal 3 2 2 3 2 3 3 3" xfId="7220"/>
    <cellStyle name="Normal 3 2 2 3 2 3 3 4" xfId="7221"/>
    <cellStyle name="Normal 3 2 2 3 2 3 4" xfId="7222"/>
    <cellStyle name="Normal 3 2 2 3 2 3 5" xfId="7223"/>
    <cellStyle name="Normal 3 2 2 3 2 3 6" xfId="7224"/>
    <cellStyle name="Normal 3 2 2 3 2 4" xfId="7225"/>
    <cellStyle name="Normal 3 2 2 3 2 4 2" xfId="7226"/>
    <cellStyle name="Normal 3 2 2 3 2 4 3" xfId="7227"/>
    <cellStyle name="Normal 3 2 2 3 2 4 4" xfId="7228"/>
    <cellStyle name="Normal 3 2 2 3 2 5" xfId="7229"/>
    <cellStyle name="Normal 3 2 2 3 2 5 2" xfId="7230"/>
    <cellStyle name="Normal 3 2 2 3 2 5 3" xfId="7231"/>
    <cellStyle name="Normal 3 2 2 3 2 5 4" xfId="7232"/>
    <cellStyle name="Normal 3 2 2 3 2 6" xfId="7233"/>
    <cellStyle name="Normal 3 2 2 3 2 7" xfId="7234"/>
    <cellStyle name="Normal 3 2 2 3 2 8" xfId="7235"/>
    <cellStyle name="Normal 3 2 2 3 3" xfId="7236"/>
    <cellStyle name="Normal 3 2 2 3 3 2" xfId="7237"/>
    <cellStyle name="Normal 3 2 2 3 3 2 2" xfId="7238"/>
    <cellStyle name="Normal 3 2 2 3 3 2 2 2" xfId="7239"/>
    <cellStyle name="Normal 3 2 2 3 3 2 2 3" xfId="7240"/>
    <cellStyle name="Normal 3 2 2 3 3 2 2 4" xfId="7241"/>
    <cellStyle name="Normal 3 2 2 3 3 2 3" xfId="7242"/>
    <cellStyle name="Normal 3 2 2 3 3 2 3 2" xfId="7243"/>
    <cellStyle name="Normal 3 2 2 3 3 2 3 3" xfId="7244"/>
    <cellStyle name="Normal 3 2 2 3 3 2 3 4" xfId="7245"/>
    <cellStyle name="Normal 3 2 2 3 3 2 4" xfId="7246"/>
    <cellStyle name="Normal 3 2 2 3 3 2 5" xfId="7247"/>
    <cellStyle name="Normal 3 2 2 3 3 2 6" xfId="7248"/>
    <cellStyle name="Normal 3 2 2 3 3 3" xfId="7249"/>
    <cellStyle name="Normal 3 2 2 3 3 3 2" xfId="7250"/>
    <cellStyle name="Normal 3 2 2 3 3 3 2 2" xfId="7251"/>
    <cellStyle name="Normal 3 2 2 3 3 3 2 3" xfId="7252"/>
    <cellStyle name="Normal 3 2 2 3 3 3 2 4" xfId="7253"/>
    <cellStyle name="Normal 3 2 2 3 3 3 3" xfId="7254"/>
    <cellStyle name="Normal 3 2 2 3 3 3 3 2" xfId="7255"/>
    <cellStyle name="Normal 3 2 2 3 3 3 3 3" xfId="7256"/>
    <cellStyle name="Normal 3 2 2 3 3 3 3 4" xfId="7257"/>
    <cellStyle name="Normal 3 2 2 3 3 3 4" xfId="7258"/>
    <cellStyle name="Normal 3 2 2 3 3 3 5" xfId="7259"/>
    <cellStyle name="Normal 3 2 2 3 3 3 6" xfId="7260"/>
    <cellStyle name="Normal 3 2 2 3 3 4" xfId="7261"/>
    <cellStyle name="Normal 3 2 2 3 3 4 2" xfId="7262"/>
    <cellStyle name="Normal 3 2 2 3 3 4 3" xfId="7263"/>
    <cellStyle name="Normal 3 2 2 3 3 4 4" xfId="7264"/>
    <cellStyle name="Normal 3 2 2 3 3 5" xfId="7265"/>
    <cellStyle name="Normal 3 2 2 3 3 5 2" xfId="7266"/>
    <cellStyle name="Normal 3 2 2 3 3 5 3" xfId="7267"/>
    <cellStyle name="Normal 3 2 2 3 3 5 4" xfId="7268"/>
    <cellStyle name="Normal 3 2 2 3 3 6" xfId="7269"/>
    <cellStyle name="Normal 3 2 2 3 3 7" xfId="7270"/>
    <cellStyle name="Normal 3 2 2 3 3 8" xfId="7271"/>
    <cellStyle name="Normal 3 2 2 3 4" xfId="7272"/>
    <cellStyle name="Normal 3 2 2 3 4 2" xfId="7273"/>
    <cellStyle name="Normal 3 2 2 3 4 2 2" xfId="7274"/>
    <cellStyle name="Normal 3 2 2 3 4 2 3" xfId="7275"/>
    <cellStyle name="Normal 3 2 2 3 4 2 4" xfId="7276"/>
    <cellStyle name="Normal 3 2 2 3 4 3" xfId="7277"/>
    <cellStyle name="Normal 3 2 2 3 4 3 2" xfId="7278"/>
    <cellStyle name="Normal 3 2 2 3 4 3 3" xfId="7279"/>
    <cellStyle name="Normal 3 2 2 3 4 3 4" xfId="7280"/>
    <cellStyle name="Normal 3 2 2 3 4 4" xfId="7281"/>
    <cellStyle name="Normal 3 2 2 3 4 5" xfId="7282"/>
    <cellStyle name="Normal 3 2 2 3 4 6" xfId="7283"/>
    <cellStyle name="Normal 3 2 2 3 5" xfId="7284"/>
    <cellStyle name="Normal 3 2 2 3 5 2" xfId="7285"/>
    <cellStyle name="Normal 3 2 2 3 5 2 2" xfId="7286"/>
    <cellStyle name="Normal 3 2 2 3 5 2 3" xfId="7287"/>
    <cellStyle name="Normal 3 2 2 3 5 2 4" xfId="7288"/>
    <cellStyle name="Normal 3 2 2 3 5 3" xfId="7289"/>
    <cellStyle name="Normal 3 2 2 3 5 3 2" xfId="7290"/>
    <cellStyle name="Normal 3 2 2 3 5 3 3" xfId="7291"/>
    <cellStyle name="Normal 3 2 2 3 5 3 4" xfId="7292"/>
    <cellStyle name="Normal 3 2 2 3 5 4" xfId="7293"/>
    <cellStyle name="Normal 3 2 2 3 5 5" xfId="7294"/>
    <cellStyle name="Normal 3 2 2 3 5 6" xfId="7295"/>
    <cellStyle name="Normal 3 2 2 3 6" xfId="7296"/>
    <cellStyle name="Normal 3 2 2 3 6 2" xfId="7297"/>
    <cellStyle name="Normal 3 2 2 3 6 3" xfId="7298"/>
    <cellStyle name="Normal 3 2 2 3 6 4" xfId="7299"/>
    <cellStyle name="Normal 3 2 2 3 7" xfId="7300"/>
    <cellStyle name="Normal 3 2 2 3 7 2" xfId="7301"/>
    <cellStyle name="Normal 3 2 2 3 7 3" xfId="7302"/>
    <cellStyle name="Normal 3 2 2 3 7 4" xfId="7303"/>
    <cellStyle name="Normal 3 2 2 3 8" xfId="7304"/>
    <cellStyle name="Normal 3 2 2 3 9" xfId="7305"/>
    <cellStyle name="Normal 3 2 2 4" xfId="7306"/>
    <cellStyle name="Normal 3 2 2 4 2" xfId="7307"/>
    <cellStyle name="Normal 3 2 2 4 2 2" xfId="7308"/>
    <cellStyle name="Normal 3 2 2 4 2 2 2" xfId="7309"/>
    <cellStyle name="Normal 3 2 2 4 2 2 3" xfId="7310"/>
    <cellStyle name="Normal 3 2 2 4 2 2 4" xfId="7311"/>
    <cellStyle name="Normal 3 2 2 4 2 3" xfId="7312"/>
    <cellStyle name="Normal 3 2 2 4 2 3 2" xfId="7313"/>
    <cellStyle name="Normal 3 2 2 4 2 3 3" xfId="7314"/>
    <cellStyle name="Normal 3 2 2 4 2 3 4" xfId="7315"/>
    <cellStyle name="Normal 3 2 2 4 2 4" xfId="7316"/>
    <cellStyle name="Normal 3 2 2 4 2 5" xfId="7317"/>
    <cellStyle name="Normal 3 2 2 4 2 6" xfId="7318"/>
    <cellStyle name="Normal 3 2 2 4 3" xfId="7319"/>
    <cellStyle name="Normal 3 2 2 4 3 2" xfId="7320"/>
    <cellStyle name="Normal 3 2 2 4 3 2 2" xfId="7321"/>
    <cellStyle name="Normal 3 2 2 4 3 2 3" xfId="7322"/>
    <cellStyle name="Normal 3 2 2 4 3 2 4" xfId="7323"/>
    <cellStyle name="Normal 3 2 2 4 3 3" xfId="7324"/>
    <cellStyle name="Normal 3 2 2 4 3 3 2" xfId="7325"/>
    <cellStyle name="Normal 3 2 2 4 3 3 3" xfId="7326"/>
    <cellStyle name="Normal 3 2 2 4 3 3 4" xfId="7327"/>
    <cellStyle name="Normal 3 2 2 4 3 4" xfId="7328"/>
    <cellStyle name="Normal 3 2 2 4 3 5" xfId="7329"/>
    <cellStyle name="Normal 3 2 2 4 3 6" xfId="7330"/>
    <cellStyle name="Normal 3 2 2 4 4" xfId="7331"/>
    <cellStyle name="Normal 3 2 2 4 4 2" xfId="7332"/>
    <cellStyle name="Normal 3 2 2 4 4 3" xfId="7333"/>
    <cellStyle name="Normal 3 2 2 4 4 4" xfId="7334"/>
    <cellStyle name="Normal 3 2 2 4 5" xfId="7335"/>
    <cellStyle name="Normal 3 2 2 4 5 2" xfId="7336"/>
    <cellStyle name="Normal 3 2 2 4 5 3" xfId="7337"/>
    <cellStyle name="Normal 3 2 2 4 5 4" xfId="7338"/>
    <cellStyle name="Normal 3 2 2 4 6" xfId="7339"/>
    <cellStyle name="Normal 3 2 2 4 7" xfId="7340"/>
    <cellStyle name="Normal 3 2 2 4 8" xfId="7341"/>
    <cellStyle name="Normal 3 2 2 5" xfId="7342"/>
    <cellStyle name="Normal 3 2 2 5 2" xfId="7343"/>
    <cellStyle name="Normal 3 2 2 5 2 2" xfId="7344"/>
    <cellStyle name="Normal 3 2 2 5 2 2 2" xfId="7345"/>
    <cellStyle name="Normal 3 2 2 5 2 2 3" xfId="7346"/>
    <cellStyle name="Normal 3 2 2 5 2 2 4" xfId="7347"/>
    <cellStyle name="Normal 3 2 2 5 2 3" xfId="7348"/>
    <cellStyle name="Normal 3 2 2 5 2 3 2" xfId="7349"/>
    <cellStyle name="Normal 3 2 2 5 2 3 3" xfId="7350"/>
    <cellStyle name="Normal 3 2 2 5 2 3 4" xfId="7351"/>
    <cellStyle name="Normal 3 2 2 5 2 4" xfId="7352"/>
    <cellStyle name="Normal 3 2 2 5 2 5" xfId="7353"/>
    <cellStyle name="Normal 3 2 2 5 2 6" xfId="7354"/>
    <cellStyle name="Normal 3 2 2 5 3" xfId="7355"/>
    <cellStyle name="Normal 3 2 2 5 3 2" xfId="7356"/>
    <cellStyle name="Normal 3 2 2 5 3 2 2" xfId="7357"/>
    <cellStyle name="Normal 3 2 2 5 3 2 3" xfId="7358"/>
    <cellStyle name="Normal 3 2 2 5 3 2 4" xfId="7359"/>
    <cellStyle name="Normal 3 2 2 5 3 3" xfId="7360"/>
    <cellStyle name="Normal 3 2 2 5 3 3 2" xfId="7361"/>
    <cellStyle name="Normal 3 2 2 5 3 3 3" xfId="7362"/>
    <cellStyle name="Normal 3 2 2 5 3 3 4" xfId="7363"/>
    <cellStyle name="Normal 3 2 2 5 3 4" xfId="7364"/>
    <cellStyle name="Normal 3 2 2 5 3 5" xfId="7365"/>
    <cellStyle name="Normal 3 2 2 5 3 6" xfId="7366"/>
    <cellStyle name="Normal 3 2 2 5 4" xfId="7367"/>
    <cellStyle name="Normal 3 2 2 5 4 2" xfId="7368"/>
    <cellStyle name="Normal 3 2 2 5 4 3" xfId="7369"/>
    <cellStyle name="Normal 3 2 2 5 4 4" xfId="7370"/>
    <cellStyle name="Normal 3 2 2 5 5" xfId="7371"/>
    <cellStyle name="Normal 3 2 2 5 5 2" xfId="7372"/>
    <cellStyle name="Normal 3 2 2 5 5 3" xfId="7373"/>
    <cellStyle name="Normal 3 2 2 5 5 4" xfId="7374"/>
    <cellStyle name="Normal 3 2 2 5 6" xfId="7375"/>
    <cellStyle name="Normal 3 2 2 5 7" xfId="7376"/>
    <cellStyle name="Normal 3 2 2 5 8" xfId="7377"/>
    <cellStyle name="Normal 3 2 2 6" xfId="7378"/>
    <cellStyle name="Normal 3 2 2 6 2" xfId="7379"/>
    <cellStyle name="Normal 3 2 2 6 2 2" xfId="7380"/>
    <cellStyle name="Normal 3 2 2 6 2 2 2" xfId="7381"/>
    <cellStyle name="Normal 3 2 2 6 2 2 3" xfId="7382"/>
    <cellStyle name="Normal 3 2 2 6 2 2 4" xfId="7383"/>
    <cellStyle name="Normal 3 2 2 6 2 3" xfId="7384"/>
    <cellStyle name="Normal 3 2 2 6 2 3 2" xfId="7385"/>
    <cellStyle name="Normal 3 2 2 6 2 3 3" xfId="7386"/>
    <cellStyle name="Normal 3 2 2 6 2 3 4" xfId="7387"/>
    <cellStyle name="Normal 3 2 2 6 2 4" xfId="7388"/>
    <cellStyle name="Normal 3 2 2 6 2 5" xfId="7389"/>
    <cellStyle name="Normal 3 2 2 6 2 6" xfId="7390"/>
    <cellStyle name="Normal 3 2 2 6 3" xfId="7391"/>
    <cellStyle name="Normal 3 2 2 6 3 2" xfId="7392"/>
    <cellStyle name="Normal 3 2 2 6 3 2 2" xfId="7393"/>
    <cellStyle name="Normal 3 2 2 6 3 2 3" xfId="7394"/>
    <cellStyle name="Normal 3 2 2 6 3 2 4" xfId="7395"/>
    <cellStyle name="Normal 3 2 2 6 3 3" xfId="7396"/>
    <cellStyle name="Normal 3 2 2 6 3 3 2" xfId="7397"/>
    <cellStyle name="Normal 3 2 2 6 3 3 3" xfId="7398"/>
    <cellStyle name="Normal 3 2 2 6 3 3 4" xfId="7399"/>
    <cellStyle name="Normal 3 2 2 6 3 4" xfId="7400"/>
    <cellStyle name="Normal 3 2 2 6 3 5" xfId="7401"/>
    <cellStyle name="Normal 3 2 2 6 3 6" xfId="7402"/>
    <cellStyle name="Normal 3 2 2 6 4" xfId="7403"/>
    <cellStyle name="Normal 3 2 2 6 4 2" xfId="7404"/>
    <cellStyle name="Normal 3 2 2 6 4 3" xfId="7405"/>
    <cellStyle name="Normal 3 2 2 6 4 4" xfId="7406"/>
    <cellStyle name="Normal 3 2 2 6 5" xfId="7407"/>
    <cellStyle name="Normal 3 2 2 6 5 2" xfId="7408"/>
    <cellStyle name="Normal 3 2 2 6 5 3" xfId="7409"/>
    <cellStyle name="Normal 3 2 2 6 5 4" xfId="7410"/>
    <cellStyle name="Normal 3 2 2 6 6" xfId="7411"/>
    <cellStyle name="Normal 3 2 2 6 7" xfId="7412"/>
    <cellStyle name="Normal 3 2 2 6 8" xfId="7413"/>
    <cellStyle name="Normal 3 2 2 7" xfId="7414"/>
    <cellStyle name="Normal 3 2 2 7 2" xfId="7415"/>
    <cellStyle name="Normal 3 2 2 7 2 2" xfId="7416"/>
    <cellStyle name="Normal 3 2 2 7 2 3" xfId="7417"/>
    <cellStyle name="Normal 3 2 2 7 2 4" xfId="7418"/>
    <cellStyle name="Normal 3 2 2 7 3" xfId="7419"/>
    <cellStyle name="Normal 3 2 2 7 3 2" xfId="7420"/>
    <cellStyle name="Normal 3 2 2 7 3 3" xfId="7421"/>
    <cellStyle name="Normal 3 2 2 7 3 4" xfId="7422"/>
    <cellStyle name="Normal 3 2 2 7 4" xfId="7423"/>
    <cellStyle name="Normal 3 2 2 7 5" xfId="7424"/>
    <cellStyle name="Normal 3 2 2 7 6" xfId="7425"/>
    <cellStyle name="Normal 3 2 2 8" xfId="7426"/>
    <cellStyle name="Normal 3 2 2 8 2" xfId="7427"/>
    <cellStyle name="Normal 3 2 2 8 2 2" xfId="7428"/>
    <cellStyle name="Normal 3 2 2 8 2 3" xfId="7429"/>
    <cellStyle name="Normal 3 2 2 8 2 4" xfId="7430"/>
    <cellStyle name="Normal 3 2 2 8 3" xfId="7431"/>
    <cellStyle name="Normal 3 2 2 8 3 2" xfId="7432"/>
    <cellStyle name="Normal 3 2 2 8 3 3" xfId="7433"/>
    <cellStyle name="Normal 3 2 2 8 3 4" xfId="7434"/>
    <cellStyle name="Normal 3 2 2 8 4" xfId="7435"/>
    <cellStyle name="Normal 3 2 2 8 5" xfId="7436"/>
    <cellStyle name="Normal 3 2 2 8 6" xfId="7437"/>
    <cellStyle name="Normal 3 2 2 9" xfId="7438"/>
    <cellStyle name="Normal 3 2 2 9 2" xfId="7439"/>
    <cellStyle name="Normal 3 2 2 9 3" xfId="7440"/>
    <cellStyle name="Normal 3 2 2 9 4" xfId="7441"/>
    <cellStyle name="Normal 3 2 3" xfId="7442"/>
    <cellStyle name="Normal 3 2 3 10" xfId="7443"/>
    <cellStyle name="Normal 3 2 3 11" xfId="7444"/>
    <cellStyle name="Normal 3 2 3 12" xfId="7445"/>
    <cellStyle name="Normal 3 2 3 2" xfId="7446"/>
    <cellStyle name="Normal 3 2 3 2 10" xfId="7447"/>
    <cellStyle name="Normal 3 2 3 2 2" xfId="7448"/>
    <cellStyle name="Normal 3 2 3 2 2 2" xfId="7449"/>
    <cellStyle name="Normal 3 2 3 2 2 2 2" xfId="7450"/>
    <cellStyle name="Normal 3 2 3 2 2 2 2 2" xfId="7451"/>
    <cellStyle name="Normal 3 2 3 2 2 2 2 3" xfId="7452"/>
    <cellStyle name="Normal 3 2 3 2 2 2 2 4" xfId="7453"/>
    <cellStyle name="Normal 3 2 3 2 2 2 3" xfId="7454"/>
    <cellStyle name="Normal 3 2 3 2 2 2 3 2" xfId="7455"/>
    <cellStyle name="Normal 3 2 3 2 2 2 3 3" xfId="7456"/>
    <cellStyle name="Normal 3 2 3 2 2 2 3 4" xfId="7457"/>
    <cellStyle name="Normal 3 2 3 2 2 2 4" xfId="7458"/>
    <cellStyle name="Normal 3 2 3 2 2 2 5" xfId="7459"/>
    <cellStyle name="Normal 3 2 3 2 2 2 6" xfId="7460"/>
    <cellStyle name="Normal 3 2 3 2 2 3" xfId="7461"/>
    <cellStyle name="Normal 3 2 3 2 2 3 2" xfId="7462"/>
    <cellStyle name="Normal 3 2 3 2 2 3 2 2" xfId="7463"/>
    <cellStyle name="Normal 3 2 3 2 2 3 2 3" xfId="7464"/>
    <cellStyle name="Normal 3 2 3 2 2 3 2 4" xfId="7465"/>
    <cellStyle name="Normal 3 2 3 2 2 3 3" xfId="7466"/>
    <cellStyle name="Normal 3 2 3 2 2 3 3 2" xfId="7467"/>
    <cellStyle name="Normal 3 2 3 2 2 3 3 3" xfId="7468"/>
    <cellStyle name="Normal 3 2 3 2 2 3 3 4" xfId="7469"/>
    <cellStyle name="Normal 3 2 3 2 2 3 4" xfId="7470"/>
    <cellStyle name="Normal 3 2 3 2 2 3 5" xfId="7471"/>
    <cellStyle name="Normal 3 2 3 2 2 3 6" xfId="7472"/>
    <cellStyle name="Normal 3 2 3 2 2 4" xfId="7473"/>
    <cellStyle name="Normal 3 2 3 2 2 4 2" xfId="7474"/>
    <cellStyle name="Normal 3 2 3 2 2 4 3" xfId="7475"/>
    <cellStyle name="Normal 3 2 3 2 2 4 4" xfId="7476"/>
    <cellStyle name="Normal 3 2 3 2 2 5" xfId="7477"/>
    <cellStyle name="Normal 3 2 3 2 2 5 2" xfId="7478"/>
    <cellStyle name="Normal 3 2 3 2 2 5 3" xfId="7479"/>
    <cellStyle name="Normal 3 2 3 2 2 5 4" xfId="7480"/>
    <cellStyle name="Normal 3 2 3 2 2 6" xfId="7481"/>
    <cellStyle name="Normal 3 2 3 2 2 7" xfId="7482"/>
    <cellStyle name="Normal 3 2 3 2 2 8" xfId="7483"/>
    <cellStyle name="Normal 3 2 3 2 3" xfId="7484"/>
    <cellStyle name="Normal 3 2 3 2 3 2" xfId="7485"/>
    <cellStyle name="Normal 3 2 3 2 3 2 2" xfId="7486"/>
    <cellStyle name="Normal 3 2 3 2 3 2 2 2" xfId="7487"/>
    <cellStyle name="Normal 3 2 3 2 3 2 2 3" xfId="7488"/>
    <cellStyle name="Normal 3 2 3 2 3 2 2 4" xfId="7489"/>
    <cellStyle name="Normal 3 2 3 2 3 2 3" xfId="7490"/>
    <cellStyle name="Normal 3 2 3 2 3 2 3 2" xfId="7491"/>
    <cellStyle name="Normal 3 2 3 2 3 2 3 3" xfId="7492"/>
    <cellStyle name="Normal 3 2 3 2 3 2 3 4" xfId="7493"/>
    <cellStyle name="Normal 3 2 3 2 3 2 4" xfId="7494"/>
    <cellStyle name="Normal 3 2 3 2 3 2 5" xfId="7495"/>
    <cellStyle name="Normal 3 2 3 2 3 2 6" xfId="7496"/>
    <cellStyle name="Normal 3 2 3 2 3 3" xfId="7497"/>
    <cellStyle name="Normal 3 2 3 2 3 3 2" xfId="7498"/>
    <cellStyle name="Normal 3 2 3 2 3 3 2 2" xfId="7499"/>
    <cellStyle name="Normal 3 2 3 2 3 3 2 3" xfId="7500"/>
    <cellStyle name="Normal 3 2 3 2 3 3 2 4" xfId="7501"/>
    <cellStyle name="Normal 3 2 3 2 3 3 3" xfId="7502"/>
    <cellStyle name="Normal 3 2 3 2 3 3 3 2" xfId="7503"/>
    <cellStyle name="Normal 3 2 3 2 3 3 3 3" xfId="7504"/>
    <cellStyle name="Normal 3 2 3 2 3 3 3 4" xfId="7505"/>
    <cellStyle name="Normal 3 2 3 2 3 3 4" xfId="7506"/>
    <cellStyle name="Normal 3 2 3 2 3 3 5" xfId="7507"/>
    <cellStyle name="Normal 3 2 3 2 3 3 6" xfId="7508"/>
    <cellStyle name="Normal 3 2 3 2 3 4" xfId="7509"/>
    <cellStyle name="Normal 3 2 3 2 3 4 2" xfId="7510"/>
    <cellStyle name="Normal 3 2 3 2 3 4 3" xfId="7511"/>
    <cellStyle name="Normal 3 2 3 2 3 4 4" xfId="7512"/>
    <cellStyle name="Normal 3 2 3 2 3 5" xfId="7513"/>
    <cellStyle name="Normal 3 2 3 2 3 5 2" xfId="7514"/>
    <cellStyle name="Normal 3 2 3 2 3 5 3" xfId="7515"/>
    <cellStyle name="Normal 3 2 3 2 3 5 4" xfId="7516"/>
    <cellStyle name="Normal 3 2 3 2 3 6" xfId="7517"/>
    <cellStyle name="Normal 3 2 3 2 3 7" xfId="7518"/>
    <cellStyle name="Normal 3 2 3 2 3 8" xfId="7519"/>
    <cellStyle name="Normal 3 2 3 2 4" xfId="7520"/>
    <cellStyle name="Normal 3 2 3 2 4 2" xfId="7521"/>
    <cellStyle name="Normal 3 2 3 2 4 2 2" xfId="7522"/>
    <cellStyle name="Normal 3 2 3 2 4 2 3" xfId="7523"/>
    <cellStyle name="Normal 3 2 3 2 4 2 4" xfId="7524"/>
    <cellStyle name="Normal 3 2 3 2 4 3" xfId="7525"/>
    <cellStyle name="Normal 3 2 3 2 4 3 2" xfId="7526"/>
    <cellStyle name="Normal 3 2 3 2 4 3 3" xfId="7527"/>
    <cellStyle name="Normal 3 2 3 2 4 3 4" xfId="7528"/>
    <cellStyle name="Normal 3 2 3 2 4 4" xfId="7529"/>
    <cellStyle name="Normal 3 2 3 2 4 5" xfId="7530"/>
    <cellStyle name="Normal 3 2 3 2 4 6" xfId="7531"/>
    <cellStyle name="Normal 3 2 3 2 5" xfId="7532"/>
    <cellStyle name="Normal 3 2 3 2 5 2" xfId="7533"/>
    <cellStyle name="Normal 3 2 3 2 5 2 2" xfId="7534"/>
    <cellStyle name="Normal 3 2 3 2 5 2 3" xfId="7535"/>
    <cellStyle name="Normal 3 2 3 2 5 2 4" xfId="7536"/>
    <cellStyle name="Normal 3 2 3 2 5 3" xfId="7537"/>
    <cellStyle name="Normal 3 2 3 2 5 3 2" xfId="7538"/>
    <cellStyle name="Normal 3 2 3 2 5 3 3" xfId="7539"/>
    <cellStyle name="Normal 3 2 3 2 5 3 4" xfId="7540"/>
    <cellStyle name="Normal 3 2 3 2 5 4" xfId="7541"/>
    <cellStyle name="Normal 3 2 3 2 5 5" xfId="7542"/>
    <cellStyle name="Normal 3 2 3 2 5 6" xfId="7543"/>
    <cellStyle name="Normal 3 2 3 2 6" xfId="7544"/>
    <cellStyle name="Normal 3 2 3 2 6 2" xfId="7545"/>
    <cellStyle name="Normal 3 2 3 2 6 3" xfId="7546"/>
    <cellStyle name="Normal 3 2 3 2 6 4" xfId="7547"/>
    <cellStyle name="Normal 3 2 3 2 7" xfId="7548"/>
    <cellStyle name="Normal 3 2 3 2 7 2" xfId="7549"/>
    <cellStyle name="Normal 3 2 3 2 7 3" xfId="7550"/>
    <cellStyle name="Normal 3 2 3 2 7 4" xfId="7551"/>
    <cellStyle name="Normal 3 2 3 2 8" xfId="7552"/>
    <cellStyle name="Normal 3 2 3 2 9" xfId="7553"/>
    <cellStyle name="Normal 3 2 3 3" xfId="7554"/>
    <cellStyle name="Normal 3 2 3 3 2" xfId="7555"/>
    <cellStyle name="Normal 3 2 3 3 2 2" xfId="7556"/>
    <cellStyle name="Normal 3 2 3 3 2 2 2" xfId="7557"/>
    <cellStyle name="Normal 3 2 3 3 2 2 3" xfId="7558"/>
    <cellStyle name="Normal 3 2 3 3 2 2 4" xfId="7559"/>
    <cellStyle name="Normal 3 2 3 3 2 3" xfId="7560"/>
    <cellStyle name="Normal 3 2 3 3 2 3 2" xfId="7561"/>
    <cellStyle name="Normal 3 2 3 3 2 3 3" xfId="7562"/>
    <cellStyle name="Normal 3 2 3 3 2 3 4" xfId="7563"/>
    <cellStyle name="Normal 3 2 3 3 2 4" xfId="7564"/>
    <cellStyle name="Normal 3 2 3 3 2 5" xfId="7565"/>
    <cellStyle name="Normal 3 2 3 3 2 6" xfId="7566"/>
    <cellStyle name="Normal 3 2 3 3 3" xfId="7567"/>
    <cellStyle name="Normal 3 2 3 3 3 2" xfId="7568"/>
    <cellStyle name="Normal 3 2 3 3 3 2 2" xfId="7569"/>
    <cellStyle name="Normal 3 2 3 3 3 2 3" xfId="7570"/>
    <cellStyle name="Normal 3 2 3 3 3 2 4" xfId="7571"/>
    <cellStyle name="Normal 3 2 3 3 3 3" xfId="7572"/>
    <cellStyle name="Normal 3 2 3 3 3 3 2" xfId="7573"/>
    <cellStyle name="Normal 3 2 3 3 3 3 3" xfId="7574"/>
    <cellStyle name="Normal 3 2 3 3 3 3 4" xfId="7575"/>
    <cellStyle name="Normal 3 2 3 3 3 4" xfId="7576"/>
    <cellStyle name="Normal 3 2 3 3 3 5" xfId="7577"/>
    <cellStyle name="Normal 3 2 3 3 3 6" xfId="7578"/>
    <cellStyle name="Normal 3 2 3 3 4" xfId="7579"/>
    <cellStyle name="Normal 3 2 3 3 4 2" xfId="7580"/>
    <cellStyle name="Normal 3 2 3 3 4 3" xfId="7581"/>
    <cellStyle name="Normal 3 2 3 3 4 4" xfId="7582"/>
    <cellStyle name="Normal 3 2 3 3 5" xfId="7583"/>
    <cellStyle name="Normal 3 2 3 3 5 2" xfId="7584"/>
    <cellStyle name="Normal 3 2 3 3 5 3" xfId="7585"/>
    <cellStyle name="Normal 3 2 3 3 5 4" xfId="7586"/>
    <cellStyle name="Normal 3 2 3 3 6" xfId="7587"/>
    <cellStyle name="Normal 3 2 3 3 7" xfId="7588"/>
    <cellStyle name="Normal 3 2 3 3 8" xfId="7589"/>
    <cellStyle name="Normal 3 2 3 4" xfId="7590"/>
    <cellStyle name="Normal 3 2 3 4 2" xfId="7591"/>
    <cellStyle name="Normal 3 2 3 4 2 2" xfId="7592"/>
    <cellStyle name="Normal 3 2 3 4 2 2 2" xfId="7593"/>
    <cellStyle name="Normal 3 2 3 4 2 2 3" xfId="7594"/>
    <cellStyle name="Normal 3 2 3 4 2 2 4" xfId="7595"/>
    <cellStyle name="Normal 3 2 3 4 2 3" xfId="7596"/>
    <cellStyle name="Normal 3 2 3 4 2 3 2" xfId="7597"/>
    <cellStyle name="Normal 3 2 3 4 2 3 3" xfId="7598"/>
    <cellStyle name="Normal 3 2 3 4 2 3 4" xfId="7599"/>
    <cellStyle name="Normal 3 2 3 4 2 4" xfId="7600"/>
    <cellStyle name="Normal 3 2 3 4 2 5" xfId="7601"/>
    <cellStyle name="Normal 3 2 3 4 2 6" xfId="7602"/>
    <cellStyle name="Normal 3 2 3 4 3" xfId="7603"/>
    <cellStyle name="Normal 3 2 3 4 3 2" xfId="7604"/>
    <cellStyle name="Normal 3 2 3 4 3 2 2" xfId="7605"/>
    <cellStyle name="Normal 3 2 3 4 3 2 3" xfId="7606"/>
    <cellStyle name="Normal 3 2 3 4 3 2 4" xfId="7607"/>
    <cellStyle name="Normal 3 2 3 4 3 3" xfId="7608"/>
    <cellStyle name="Normal 3 2 3 4 3 3 2" xfId="7609"/>
    <cellStyle name="Normal 3 2 3 4 3 3 3" xfId="7610"/>
    <cellStyle name="Normal 3 2 3 4 3 3 4" xfId="7611"/>
    <cellStyle name="Normal 3 2 3 4 3 4" xfId="7612"/>
    <cellStyle name="Normal 3 2 3 4 3 5" xfId="7613"/>
    <cellStyle name="Normal 3 2 3 4 3 6" xfId="7614"/>
    <cellStyle name="Normal 3 2 3 4 4" xfId="7615"/>
    <cellStyle name="Normal 3 2 3 4 4 2" xfId="7616"/>
    <cellStyle name="Normal 3 2 3 4 4 3" xfId="7617"/>
    <cellStyle name="Normal 3 2 3 4 4 4" xfId="7618"/>
    <cellStyle name="Normal 3 2 3 4 5" xfId="7619"/>
    <cellStyle name="Normal 3 2 3 4 5 2" xfId="7620"/>
    <cellStyle name="Normal 3 2 3 4 5 3" xfId="7621"/>
    <cellStyle name="Normal 3 2 3 4 5 4" xfId="7622"/>
    <cellStyle name="Normal 3 2 3 4 6" xfId="7623"/>
    <cellStyle name="Normal 3 2 3 4 7" xfId="7624"/>
    <cellStyle name="Normal 3 2 3 4 8" xfId="7625"/>
    <cellStyle name="Normal 3 2 3 5" xfId="7626"/>
    <cellStyle name="Normal 3 2 3 5 2" xfId="7627"/>
    <cellStyle name="Normal 3 2 3 5 2 2" xfId="7628"/>
    <cellStyle name="Normal 3 2 3 5 2 2 2" xfId="7629"/>
    <cellStyle name="Normal 3 2 3 5 2 2 3" xfId="7630"/>
    <cellStyle name="Normal 3 2 3 5 2 2 4" xfId="7631"/>
    <cellStyle name="Normal 3 2 3 5 2 3" xfId="7632"/>
    <cellStyle name="Normal 3 2 3 5 2 3 2" xfId="7633"/>
    <cellStyle name="Normal 3 2 3 5 2 3 3" xfId="7634"/>
    <cellStyle name="Normal 3 2 3 5 2 3 4" xfId="7635"/>
    <cellStyle name="Normal 3 2 3 5 2 4" xfId="7636"/>
    <cellStyle name="Normal 3 2 3 5 2 5" xfId="7637"/>
    <cellStyle name="Normal 3 2 3 5 2 6" xfId="7638"/>
    <cellStyle name="Normal 3 2 3 5 3" xfId="7639"/>
    <cellStyle name="Normal 3 2 3 5 3 2" xfId="7640"/>
    <cellStyle name="Normal 3 2 3 5 3 2 2" xfId="7641"/>
    <cellStyle name="Normal 3 2 3 5 3 2 3" xfId="7642"/>
    <cellStyle name="Normal 3 2 3 5 3 2 4" xfId="7643"/>
    <cellStyle name="Normal 3 2 3 5 3 3" xfId="7644"/>
    <cellStyle name="Normal 3 2 3 5 3 3 2" xfId="7645"/>
    <cellStyle name="Normal 3 2 3 5 3 3 3" xfId="7646"/>
    <cellStyle name="Normal 3 2 3 5 3 3 4" xfId="7647"/>
    <cellStyle name="Normal 3 2 3 5 3 4" xfId="7648"/>
    <cellStyle name="Normal 3 2 3 5 3 5" xfId="7649"/>
    <cellStyle name="Normal 3 2 3 5 3 6" xfId="7650"/>
    <cellStyle name="Normal 3 2 3 5 4" xfId="7651"/>
    <cellStyle name="Normal 3 2 3 5 4 2" xfId="7652"/>
    <cellStyle name="Normal 3 2 3 5 4 3" xfId="7653"/>
    <cellStyle name="Normal 3 2 3 5 4 4" xfId="7654"/>
    <cellStyle name="Normal 3 2 3 5 5" xfId="7655"/>
    <cellStyle name="Normal 3 2 3 5 5 2" xfId="7656"/>
    <cellStyle name="Normal 3 2 3 5 5 3" xfId="7657"/>
    <cellStyle name="Normal 3 2 3 5 5 4" xfId="7658"/>
    <cellStyle name="Normal 3 2 3 5 6" xfId="7659"/>
    <cellStyle name="Normal 3 2 3 5 7" xfId="7660"/>
    <cellStyle name="Normal 3 2 3 5 8" xfId="7661"/>
    <cellStyle name="Normal 3 2 3 6" xfId="7662"/>
    <cellStyle name="Normal 3 2 3 6 2" xfId="7663"/>
    <cellStyle name="Normal 3 2 3 6 2 2" xfId="7664"/>
    <cellStyle name="Normal 3 2 3 6 2 3" xfId="7665"/>
    <cellStyle name="Normal 3 2 3 6 2 4" xfId="7666"/>
    <cellStyle name="Normal 3 2 3 6 3" xfId="7667"/>
    <cellStyle name="Normal 3 2 3 6 3 2" xfId="7668"/>
    <cellStyle name="Normal 3 2 3 6 3 3" xfId="7669"/>
    <cellStyle name="Normal 3 2 3 6 3 4" xfId="7670"/>
    <cellStyle name="Normal 3 2 3 6 4" xfId="7671"/>
    <cellStyle name="Normal 3 2 3 6 5" xfId="7672"/>
    <cellStyle name="Normal 3 2 3 6 6" xfId="7673"/>
    <cellStyle name="Normal 3 2 3 7" xfId="7674"/>
    <cellStyle name="Normal 3 2 3 7 2" xfId="7675"/>
    <cellStyle name="Normal 3 2 3 7 2 2" xfId="7676"/>
    <cellStyle name="Normal 3 2 3 7 2 3" xfId="7677"/>
    <cellStyle name="Normal 3 2 3 7 2 4" xfId="7678"/>
    <cellStyle name="Normal 3 2 3 7 3" xfId="7679"/>
    <cellStyle name="Normal 3 2 3 7 3 2" xfId="7680"/>
    <cellStyle name="Normal 3 2 3 7 3 3" xfId="7681"/>
    <cellStyle name="Normal 3 2 3 7 3 4" xfId="7682"/>
    <cellStyle name="Normal 3 2 3 7 4" xfId="7683"/>
    <cellStyle name="Normal 3 2 3 7 5" xfId="7684"/>
    <cellStyle name="Normal 3 2 3 7 6" xfId="7685"/>
    <cellStyle name="Normal 3 2 3 8" xfId="7686"/>
    <cellStyle name="Normal 3 2 3 8 2" xfId="7687"/>
    <cellStyle name="Normal 3 2 3 8 3" xfId="7688"/>
    <cellStyle name="Normal 3 2 3 8 4" xfId="7689"/>
    <cellStyle name="Normal 3 2 3 9" xfId="7690"/>
    <cellStyle name="Normal 3 2 3 9 2" xfId="7691"/>
    <cellStyle name="Normal 3 2 3 9 3" xfId="7692"/>
    <cellStyle name="Normal 3 2 3 9 4" xfId="7693"/>
    <cellStyle name="Normal 3 2 4" xfId="7694"/>
    <cellStyle name="Normal 3 2 4 10" xfId="7695"/>
    <cellStyle name="Normal 3 2 4 2" xfId="7696"/>
    <cellStyle name="Normal 3 2 4 2 2" xfId="7697"/>
    <cellStyle name="Normal 3 2 4 2 2 2" xfId="7698"/>
    <cellStyle name="Normal 3 2 4 2 2 2 2" xfId="7699"/>
    <cellStyle name="Normal 3 2 4 2 2 2 3" xfId="7700"/>
    <cellStyle name="Normal 3 2 4 2 2 2 4" xfId="7701"/>
    <cellStyle name="Normal 3 2 4 2 2 3" xfId="7702"/>
    <cellStyle name="Normal 3 2 4 2 2 3 2" xfId="7703"/>
    <cellStyle name="Normal 3 2 4 2 2 3 3" xfId="7704"/>
    <cellStyle name="Normal 3 2 4 2 2 3 4" xfId="7705"/>
    <cellStyle name="Normal 3 2 4 2 2 4" xfId="7706"/>
    <cellStyle name="Normal 3 2 4 2 2 5" xfId="7707"/>
    <cellStyle name="Normal 3 2 4 2 2 6" xfId="7708"/>
    <cellStyle name="Normal 3 2 4 2 3" xfId="7709"/>
    <cellStyle name="Normal 3 2 4 2 3 2" xfId="7710"/>
    <cellStyle name="Normal 3 2 4 2 3 2 2" xfId="7711"/>
    <cellStyle name="Normal 3 2 4 2 3 2 3" xfId="7712"/>
    <cellStyle name="Normal 3 2 4 2 3 2 4" xfId="7713"/>
    <cellStyle name="Normal 3 2 4 2 3 3" xfId="7714"/>
    <cellStyle name="Normal 3 2 4 2 3 3 2" xfId="7715"/>
    <cellStyle name="Normal 3 2 4 2 3 3 3" xfId="7716"/>
    <cellStyle name="Normal 3 2 4 2 3 3 4" xfId="7717"/>
    <cellStyle name="Normal 3 2 4 2 3 4" xfId="7718"/>
    <cellStyle name="Normal 3 2 4 2 3 5" xfId="7719"/>
    <cellStyle name="Normal 3 2 4 2 3 6" xfId="7720"/>
    <cellStyle name="Normal 3 2 4 2 4" xfId="7721"/>
    <cellStyle name="Normal 3 2 4 2 4 2" xfId="7722"/>
    <cellStyle name="Normal 3 2 4 2 4 3" xfId="7723"/>
    <cellStyle name="Normal 3 2 4 2 4 4" xfId="7724"/>
    <cellStyle name="Normal 3 2 4 2 5" xfId="7725"/>
    <cellStyle name="Normal 3 2 4 2 5 2" xfId="7726"/>
    <cellStyle name="Normal 3 2 4 2 5 3" xfId="7727"/>
    <cellStyle name="Normal 3 2 4 2 5 4" xfId="7728"/>
    <cellStyle name="Normal 3 2 4 2 6" xfId="7729"/>
    <cellStyle name="Normal 3 2 4 2 7" xfId="7730"/>
    <cellStyle name="Normal 3 2 4 2 8" xfId="7731"/>
    <cellStyle name="Normal 3 2 4 3" xfId="7732"/>
    <cellStyle name="Normal 3 2 4 3 2" xfId="7733"/>
    <cellStyle name="Normal 3 2 4 3 2 2" xfId="7734"/>
    <cellStyle name="Normal 3 2 4 3 2 2 2" xfId="7735"/>
    <cellStyle name="Normal 3 2 4 3 2 2 3" xfId="7736"/>
    <cellStyle name="Normal 3 2 4 3 2 2 4" xfId="7737"/>
    <cellStyle name="Normal 3 2 4 3 2 3" xfId="7738"/>
    <cellStyle name="Normal 3 2 4 3 2 3 2" xfId="7739"/>
    <cellStyle name="Normal 3 2 4 3 2 3 3" xfId="7740"/>
    <cellStyle name="Normal 3 2 4 3 2 3 4" xfId="7741"/>
    <cellStyle name="Normal 3 2 4 3 2 4" xfId="7742"/>
    <cellStyle name="Normal 3 2 4 3 2 5" xfId="7743"/>
    <cellStyle name="Normal 3 2 4 3 2 6" xfId="7744"/>
    <cellStyle name="Normal 3 2 4 3 3" xfId="7745"/>
    <cellStyle name="Normal 3 2 4 3 3 2" xfId="7746"/>
    <cellStyle name="Normal 3 2 4 3 3 2 2" xfId="7747"/>
    <cellStyle name="Normal 3 2 4 3 3 2 3" xfId="7748"/>
    <cellStyle name="Normal 3 2 4 3 3 2 4" xfId="7749"/>
    <cellStyle name="Normal 3 2 4 3 3 3" xfId="7750"/>
    <cellStyle name="Normal 3 2 4 3 3 3 2" xfId="7751"/>
    <cellStyle name="Normal 3 2 4 3 3 3 3" xfId="7752"/>
    <cellStyle name="Normal 3 2 4 3 3 3 4" xfId="7753"/>
    <cellStyle name="Normal 3 2 4 3 3 4" xfId="7754"/>
    <cellStyle name="Normal 3 2 4 3 3 5" xfId="7755"/>
    <cellStyle name="Normal 3 2 4 3 3 6" xfId="7756"/>
    <cellStyle name="Normal 3 2 4 3 4" xfId="7757"/>
    <cellStyle name="Normal 3 2 4 3 4 2" xfId="7758"/>
    <cellStyle name="Normal 3 2 4 3 4 3" xfId="7759"/>
    <cellStyle name="Normal 3 2 4 3 4 4" xfId="7760"/>
    <cellStyle name="Normal 3 2 4 3 5" xfId="7761"/>
    <cellStyle name="Normal 3 2 4 3 5 2" xfId="7762"/>
    <cellStyle name="Normal 3 2 4 3 5 3" xfId="7763"/>
    <cellStyle name="Normal 3 2 4 3 5 4" xfId="7764"/>
    <cellStyle name="Normal 3 2 4 3 6" xfId="7765"/>
    <cellStyle name="Normal 3 2 4 3 7" xfId="7766"/>
    <cellStyle name="Normal 3 2 4 3 8" xfId="7767"/>
    <cellStyle name="Normal 3 2 4 4" xfId="7768"/>
    <cellStyle name="Normal 3 2 4 4 2" xfId="7769"/>
    <cellStyle name="Normal 3 2 4 4 2 2" xfId="7770"/>
    <cellStyle name="Normal 3 2 4 4 2 3" xfId="7771"/>
    <cellStyle name="Normal 3 2 4 4 2 4" xfId="7772"/>
    <cellStyle name="Normal 3 2 4 4 3" xfId="7773"/>
    <cellStyle name="Normal 3 2 4 4 3 2" xfId="7774"/>
    <cellStyle name="Normal 3 2 4 4 3 3" xfId="7775"/>
    <cellStyle name="Normal 3 2 4 4 3 4" xfId="7776"/>
    <cellStyle name="Normal 3 2 4 4 4" xfId="7777"/>
    <cellStyle name="Normal 3 2 4 4 5" xfId="7778"/>
    <cellStyle name="Normal 3 2 4 4 6" xfId="7779"/>
    <cellStyle name="Normal 3 2 4 5" xfId="7780"/>
    <cellStyle name="Normal 3 2 4 5 2" xfId="7781"/>
    <cellStyle name="Normal 3 2 4 5 2 2" xfId="7782"/>
    <cellStyle name="Normal 3 2 4 5 2 3" xfId="7783"/>
    <cellStyle name="Normal 3 2 4 5 2 4" xfId="7784"/>
    <cellStyle name="Normal 3 2 4 5 3" xfId="7785"/>
    <cellStyle name="Normal 3 2 4 5 3 2" xfId="7786"/>
    <cellStyle name="Normal 3 2 4 5 3 3" xfId="7787"/>
    <cellStyle name="Normal 3 2 4 5 3 4" xfId="7788"/>
    <cellStyle name="Normal 3 2 4 5 4" xfId="7789"/>
    <cellStyle name="Normal 3 2 4 5 5" xfId="7790"/>
    <cellStyle name="Normal 3 2 4 5 6" xfId="7791"/>
    <cellStyle name="Normal 3 2 4 6" xfId="7792"/>
    <cellStyle name="Normal 3 2 4 6 2" xfId="7793"/>
    <cellStyle name="Normal 3 2 4 6 3" xfId="7794"/>
    <cellStyle name="Normal 3 2 4 6 4" xfId="7795"/>
    <cellStyle name="Normal 3 2 4 7" xfId="7796"/>
    <cellStyle name="Normal 3 2 4 7 2" xfId="7797"/>
    <cellStyle name="Normal 3 2 4 7 3" xfId="7798"/>
    <cellStyle name="Normal 3 2 4 7 4" xfId="7799"/>
    <cellStyle name="Normal 3 2 4 8" xfId="7800"/>
    <cellStyle name="Normal 3 2 4 9" xfId="7801"/>
    <cellStyle name="Normal 3 2 5" xfId="7802"/>
    <cellStyle name="Normal 3 2 5 2" xfId="7803"/>
    <cellStyle name="Normal 3 2 5 2 2" xfId="7804"/>
    <cellStyle name="Normal 3 2 5 2 2 2" xfId="7805"/>
    <cellStyle name="Normal 3 2 5 2 2 3" xfId="7806"/>
    <cellStyle name="Normal 3 2 5 2 2 4" xfId="7807"/>
    <cellStyle name="Normal 3 2 5 2 3" xfId="7808"/>
    <cellStyle name="Normal 3 2 5 2 3 2" xfId="7809"/>
    <cellStyle name="Normal 3 2 5 2 3 3" xfId="7810"/>
    <cellStyle name="Normal 3 2 5 2 3 4" xfId="7811"/>
    <cellStyle name="Normal 3 2 5 2 4" xfId="7812"/>
    <cellStyle name="Normal 3 2 5 2 5" xfId="7813"/>
    <cellStyle name="Normal 3 2 5 2 6" xfId="7814"/>
    <cellStyle name="Normal 3 2 5 3" xfId="7815"/>
    <cellStyle name="Normal 3 2 5 3 2" xfId="7816"/>
    <cellStyle name="Normal 3 2 5 3 2 2" xfId="7817"/>
    <cellStyle name="Normal 3 2 5 3 2 3" xfId="7818"/>
    <cellStyle name="Normal 3 2 5 3 2 4" xfId="7819"/>
    <cellStyle name="Normal 3 2 5 3 3" xfId="7820"/>
    <cellStyle name="Normal 3 2 5 3 3 2" xfId="7821"/>
    <cellStyle name="Normal 3 2 5 3 3 3" xfId="7822"/>
    <cellStyle name="Normal 3 2 5 3 3 4" xfId="7823"/>
    <cellStyle name="Normal 3 2 5 3 4" xfId="7824"/>
    <cellStyle name="Normal 3 2 5 3 5" xfId="7825"/>
    <cellStyle name="Normal 3 2 5 3 6" xfId="7826"/>
    <cellStyle name="Normal 3 2 5 4" xfId="7827"/>
    <cellStyle name="Normal 3 2 5 4 2" xfId="7828"/>
    <cellStyle name="Normal 3 2 5 4 3" xfId="7829"/>
    <cellStyle name="Normal 3 2 5 4 4" xfId="7830"/>
    <cellStyle name="Normal 3 2 5 5" xfId="7831"/>
    <cellStyle name="Normal 3 2 5 5 2" xfId="7832"/>
    <cellStyle name="Normal 3 2 5 5 3" xfId="7833"/>
    <cellStyle name="Normal 3 2 5 5 4" xfId="7834"/>
    <cellStyle name="Normal 3 2 5 6" xfId="7835"/>
    <cellStyle name="Normal 3 2 5 7" xfId="7836"/>
    <cellStyle name="Normal 3 2 5 8" xfId="7837"/>
    <cellStyle name="Normal 3 2 6" xfId="7838"/>
    <cellStyle name="Normal 3 2 6 2" xfId="7839"/>
    <cellStyle name="Normal 3 2 6 2 2" xfId="7840"/>
    <cellStyle name="Normal 3 2 6 2 2 2" xfId="7841"/>
    <cellStyle name="Normal 3 2 6 2 2 3" xfId="7842"/>
    <cellStyle name="Normal 3 2 6 2 2 4" xfId="7843"/>
    <cellStyle name="Normal 3 2 6 2 3" xfId="7844"/>
    <cellStyle name="Normal 3 2 6 2 3 2" xfId="7845"/>
    <cellStyle name="Normal 3 2 6 2 3 3" xfId="7846"/>
    <cellStyle name="Normal 3 2 6 2 3 4" xfId="7847"/>
    <cellStyle name="Normal 3 2 6 2 4" xfId="7848"/>
    <cellStyle name="Normal 3 2 6 2 5" xfId="7849"/>
    <cellStyle name="Normal 3 2 6 2 6" xfId="7850"/>
    <cellStyle name="Normal 3 2 6 3" xfId="7851"/>
    <cellStyle name="Normal 3 2 6 3 2" xfId="7852"/>
    <cellStyle name="Normal 3 2 6 3 2 2" xfId="7853"/>
    <cellStyle name="Normal 3 2 6 3 2 3" xfId="7854"/>
    <cellStyle name="Normal 3 2 6 3 2 4" xfId="7855"/>
    <cellStyle name="Normal 3 2 6 3 3" xfId="7856"/>
    <cellStyle name="Normal 3 2 6 3 3 2" xfId="7857"/>
    <cellStyle name="Normal 3 2 6 3 3 3" xfId="7858"/>
    <cellStyle name="Normal 3 2 6 3 3 4" xfId="7859"/>
    <cellStyle name="Normal 3 2 6 3 4" xfId="7860"/>
    <cellStyle name="Normal 3 2 6 3 5" xfId="7861"/>
    <cellStyle name="Normal 3 2 6 3 6" xfId="7862"/>
    <cellStyle name="Normal 3 2 6 4" xfId="7863"/>
    <cellStyle name="Normal 3 2 6 4 2" xfId="7864"/>
    <cellStyle name="Normal 3 2 6 4 3" xfId="7865"/>
    <cellStyle name="Normal 3 2 6 4 4" xfId="7866"/>
    <cellStyle name="Normal 3 2 6 5" xfId="7867"/>
    <cellStyle name="Normal 3 2 6 5 2" xfId="7868"/>
    <cellStyle name="Normal 3 2 6 5 3" xfId="7869"/>
    <cellStyle name="Normal 3 2 6 5 4" xfId="7870"/>
    <cellStyle name="Normal 3 2 6 6" xfId="7871"/>
    <cellStyle name="Normal 3 2 6 7" xfId="7872"/>
    <cellStyle name="Normal 3 2 6 8" xfId="7873"/>
    <cellStyle name="Normal 3 2 7" xfId="7874"/>
    <cellStyle name="Normal 3 2 7 2" xfId="7875"/>
    <cellStyle name="Normal 3 2 7 2 2" xfId="7876"/>
    <cellStyle name="Normal 3 2 7 2 2 2" xfId="7877"/>
    <cellStyle name="Normal 3 2 7 2 2 3" xfId="7878"/>
    <cellStyle name="Normal 3 2 7 2 2 4" xfId="7879"/>
    <cellStyle name="Normal 3 2 7 2 3" xfId="7880"/>
    <cellStyle name="Normal 3 2 7 2 3 2" xfId="7881"/>
    <cellStyle name="Normal 3 2 7 2 3 3" xfId="7882"/>
    <cellStyle name="Normal 3 2 7 2 3 4" xfId="7883"/>
    <cellStyle name="Normal 3 2 7 2 4" xfId="7884"/>
    <cellStyle name="Normal 3 2 7 2 5" xfId="7885"/>
    <cellStyle name="Normal 3 2 7 2 6" xfId="7886"/>
    <cellStyle name="Normal 3 2 7 3" xfId="7887"/>
    <cellStyle name="Normal 3 2 7 3 2" xfId="7888"/>
    <cellStyle name="Normal 3 2 7 3 2 2" xfId="7889"/>
    <cellStyle name="Normal 3 2 7 3 2 3" xfId="7890"/>
    <cellStyle name="Normal 3 2 7 3 2 4" xfId="7891"/>
    <cellStyle name="Normal 3 2 7 3 3" xfId="7892"/>
    <cellStyle name="Normal 3 2 7 3 3 2" xfId="7893"/>
    <cellStyle name="Normal 3 2 7 3 3 3" xfId="7894"/>
    <cellStyle name="Normal 3 2 7 3 3 4" xfId="7895"/>
    <cellStyle name="Normal 3 2 7 3 4" xfId="7896"/>
    <cellStyle name="Normal 3 2 7 3 5" xfId="7897"/>
    <cellStyle name="Normal 3 2 7 3 6" xfId="7898"/>
    <cellStyle name="Normal 3 2 7 4" xfId="7899"/>
    <cellStyle name="Normal 3 2 7 4 2" xfId="7900"/>
    <cellStyle name="Normal 3 2 7 4 3" xfId="7901"/>
    <cellStyle name="Normal 3 2 7 4 4" xfId="7902"/>
    <cellStyle name="Normal 3 2 7 5" xfId="7903"/>
    <cellStyle name="Normal 3 2 7 5 2" xfId="7904"/>
    <cellStyle name="Normal 3 2 7 5 3" xfId="7905"/>
    <cellStyle name="Normal 3 2 7 5 4" xfId="7906"/>
    <cellStyle name="Normal 3 2 7 6" xfId="7907"/>
    <cellStyle name="Normal 3 2 7 7" xfId="7908"/>
    <cellStyle name="Normal 3 2 7 8" xfId="7909"/>
    <cellStyle name="Normal 3 2 8" xfId="7910"/>
    <cellStyle name="Normal 3 2 8 2" xfId="7911"/>
    <cellStyle name="Normal 3 2 8 2 2" xfId="7912"/>
    <cellStyle name="Normal 3 2 8 2 3" xfId="7913"/>
    <cellStyle name="Normal 3 2 8 2 4" xfId="7914"/>
    <cellStyle name="Normal 3 2 8 3" xfId="7915"/>
    <cellStyle name="Normal 3 2 8 3 2" xfId="7916"/>
    <cellStyle name="Normal 3 2 8 3 3" xfId="7917"/>
    <cellStyle name="Normal 3 2 8 3 4" xfId="7918"/>
    <cellStyle name="Normal 3 2 8 4" xfId="7919"/>
    <cellStyle name="Normal 3 2 8 5" xfId="7920"/>
    <cellStyle name="Normal 3 2 8 6" xfId="7921"/>
    <cellStyle name="Normal 3 2 9" xfId="7922"/>
    <cellStyle name="Normal 3 2 9 2" xfId="7923"/>
    <cellStyle name="Normal 3 2 9 2 2" xfId="7924"/>
    <cellStyle name="Normal 3 2 9 2 3" xfId="7925"/>
    <cellStyle name="Normal 3 2 9 2 4" xfId="7926"/>
    <cellStyle name="Normal 3 2 9 3" xfId="7927"/>
    <cellStyle name="Normal 3 2 9 3 2" xfId="7928"/>
    <cellStyle name="Normal 3 2 9 3 3" xfId="7929"/>
    <cellStyle name="Normal 3 2 9 3 4" xfId="7930"/>
    <cellStyle name="Normal 3 2 9 4" xfId="7931"/>
    <cellStyle name="Normal 3 2 9 5" xfId="7932"/>
    <cellStyle name="Normal 3 2 9 6" xfId="7933"/>
    <cellStyle name="Normal 3 20" xfId="7934"/>
    <cellStyle name="Normal 3 3" xfId="7935"/>
    <cellStyle name="Normal 3 4" xfId="7936"/>
    <cellStyle name="Normal 3 4 2" xfId="7937"/>
    <cellStyle name="Normal 3 4 3" xfId="7938"/>
    <cellStyle name="Normal 3 5" xfId="7939"/>
    <cellStyle name="Normal 3 6" xfId="7940"/>
    <cellStyle name="Normal 3 7" xfId="7941"/>
    <cellStyle name="Normal 3 8" xfId="7942"/>
    <cellStyle name="Normal 3 9" xfId="7943"/>
    <cellStyle name="Normal 30" xfId="7944"/>
    <cellStyle name="Normal 30 2" xfId="7945"/>
    <cellStyle name="Normal 31" xfId="7946"/>
    <cellStyle name="Normal 31 2" xfId="7947"/>
    <cellStyle name="Normal 32" xfId="7948"/>
    <cellStyle name="Normal 32 2" xfId="7949"/>
    <cellStyle name="Normal 33" xfId="7950"/>
    <cellStyle name="Normal 33 2" xfId="7951"/>
    <cellStyle name="Normal 34" xfId="7952"/>
    <cellStyle name="Normal 34 2" xfId="7953"/>
    <cellStyle name="Normal 35" xfId="7954"/>
    <cellStyle name="Normal 35 2" xfId="7955"/>
    <cellStyle name="Normal 36" xfId="7956"/>
    <cellStyle name="Normal 36 2" xfId="7957"/>
    <cellStyle name="Normal 36 2 2" xfId="7958"/>
    <cellStyle name="Normal 36 3" xfId="7959"/>
    <cellStyle name="Normal 37" xfId="7960"/>
    <cellStyle name="Normal 37 2" xfId="7961"/>
    <cellStyle name="Normal 37 2 2" xfId="7962"/>
    <cellStyle name="Normal 37 3" xfId="7963"/>
    <cellStyle name="Normal 37 3 2" xfId="7964"/>
    <cellStyle name="Normal 37 3 2 2" xfId="7965"/>
    <cellStyle name="Normal 37 3 3" xfId="7966"/>
    <cellStyle name="Normal 37 4" xfId="7967"/>
    <cellStyle name="Normal 38" xfId="7968"/>
    <cellStyle name="Normal 38 2" xfId="7969"/>
    <cellStyle name="Normal 38 2 2" xfId="7970"/>
    <cellStyle name="Normal 38 3" xfId="7971"/>
    <cellStyle name="Normal 39" xfId="7972"/>
    <cellStyle name="Normal 39 2" xfId="7973"/>
    <cellStyle name="Normal 39 2 2" xfId="7974"/>
    <cellStyle name="Normal 39 3" xfId="7975"/>
    <cellStyle name="Normal 39 3 2" xfId="7976"/>
    <cellStyle name="Normal 39 3 2 2" xfId="7977"/>
    <cellStyle name="Normal 4" xfId="7978"/>
    <cellStyle name="Normal 4 2" xfId="7979"/>
    <cellStyle name="Normal 4 2 2" xfId="7980"/>
    <cellStyle name="Normal 4 2 2 2" xfId="7981"/>
    <cellStyle name="Normal 4 2 2 2 2" xfId="7982"/>
    <cellStyle name="Normal 4 2 2 2 2 2" xfId="7983"/>
    <cellStyle name="Normal 4 2 2 2 2 2 2" xfId="7984"/>
    <cellStyle name="Normal 4 2 2 2 2 3" xfId="7985"/>
    <cellStyle name="Normal 4 2 2 2 3" xfId="7986"/>
    <cellStyle name="Normal 4 2 2 2 3 2" xfId="7987"/>
    <cellStyle name="Normal 4 2 2 2 4" xfId="7988"/>
    <cellStyle name="Normal 4 2 2 3" xfId="7989"/>
    <cellStyle name="Normal 4 2 2 3 2" xfId="7990"/>
    <cellStyle name="Normal 4 2 2 3 2 2" xfId="7991"/>
    <cellStyle name="Normal 4 2 2 3 3" xfId="7992"/>
    <cellStyle name="Normal 4 2 2 4" xfId="7993"/>
    <cellStyle name="Normal 4 2 2 4 2" xfId="7994"/>
    <cellStyle name="Normal 4 2 2 5" xfId="7995"/>
    <cellStyle name="Normal 4 2 3" xfId="7996"/>
    <cellStyle name="Normal 4 2 3 2" xfId="7997"/>
    <cellStyle name="Normal 4 2 3 2 2" xfId="7998"/>
    <cellStyle name="Normal 4 2 3 2 2 2" xfId="7999"/>
    <cellStyle name="Normal 4 2 3 2 2 2 2" xfId="8000"/>
    <cellStyle name="Normal 4 2 3 2 2 2 2 2" xfId="8001"/>
    <cellStyle name="Normal 4 2 3 2 2 2 3" xfId="8002"/>
    <cellStyle name="Normal 4 2 3 2 2 3" xfId="8003"/>
    <cellStyle name="Normal 4 2 3 2 2 3 2" xfId="8004"/>
    <cellStyle name="Normal 4 2 3 2 2 4" xfId="8005"/>
    <cellStyle name="Normal 4 2 3 2 3" xfId="8006"/>
    <cellStyle name="Normal 4 2 3 2 3 2" xfId="8007"/>
    <cellStyle name="Normal 4 2 3 2 3 2 2" xfId="8008"/>
    <cellStyle name="Normal 4 2 3 2 3 3" xfId="8009"/>
    <cellStyle name="Normal 4 2 3 2 4" xfId="8010"/>
    <cellStyle name="Normal 4 2 3 2 4 2" xfId="8011"/>
    <cellStyle name="Normal 4 2 3 2 5" xfId="8012"/>
    <cellStyle name="Normal 4 2 3 3" xfId="8013"/>
    <cellStyle name="Normal 4 2 3 3 2" xfId="8014"/>
    <cellStyle name="Normal 4 2 3 3 2 2" xfId="8015"/>
    <cellStyle name="Normal 4 2 3 3 2 2 2" xfId="8016"/>
    <cellStyle name="Normal 4 2 3 3 2 3" xfId="8017"/>
    <cellStyle name="Normal 4 2 3 3 3" xfId="8018"/>
    <cellStyle name="Normal 4 2 3 3 3 2" xfId="8019"/>
    <cellStyle name="Normal 4 2 3 3 4" xfId="8020"/>
    <cellStyle name="Normal 4 2 3 4" xfId="8021"/>
    <cellStyle name="Normal 4 2 3 4 2" xfId="8022"/>
    <cellStyle name="Normal 4 2 3 4 2 2" xfId="8023"/>
    <cellStyle name="Normal 4 2 3 4 3" xfId="8024"/>
    <cellStyle name="Normal 4 2 3 5" xfId="8025"/>
    <cellStyle name="Normal 4 2 3 5 2" xfId="8026"/>
    <cellStyle name="Normal 4 2 3 6" xfId="8027"/>
    <cellStyle name="Normal 4 2 4" xfId="8028"/>
    <cellStyle name="Normal 4 2 4 2" xfId="8029"/>
    <cellStyle name="Normal 4 2 4 2 2" xfId="8030"/>
    <cellStyle name="Normal 4 2 4 2 2 2" xfId="8031"/>
    <cellStyle name="Normal 4 2 4 2 3" xfId="8032"/>
    <cellStyle name="Normal 4 2 4 3" xfId="8033"/>
    <cellStyle name="Normal 4 2 4 3 2" xfId="8034"/>
    <cellStyle name="Normal 4 2 4 4" xfId="8035"/>
    <cellStyle name="Normal 4 2 5" xfId="8036"/>
    <cellStyle name="Normal 4 2 5 2" xfId="8037"/>
    <cellStyle name="Normal 4 2 5 2 2" xfId="8038"/>
    <cellStyle name="Normal 4 2 5 3" xfId="8039"/>
    <cellStyle name="Normal 4 2 6" xfId="8040"/>
    <cellStyle name="Normal 4 2 6 2" xfId="8041"/>
    <cellStyle name="Normal 4 2 7" xfId="8042"/>
    <cellStyle name="Normal 4 3" xfId="8043"/>
    <cellStyle name="Normal 4 3 2" xfId="8044"/>
    <cellStyle name="Normal 4 4" xfId="8045"/>
    <cellStyle name="Normal 4 5" xfId="8046"/>
    <cellStyle name="Normal 4 5 2" xfId="8047"/>
    <cellStyle name="Normal 4 6" xfId="8048"/>
    <cellStyle name="Normal 4 7" xfId="8049"/>
    <cellStyle name="Normal 40" xfId="8050"/>
    <cellStyle name="Normal 40 2" xfId="8051"/>
    <cellStyle name="Normal 40 2 2" xfId="8052"/>
    <cellStyle name="Normal 40 2 2 2" xfId="8053"/>
    <cellStyle name="Normal 40 2 2 2 2" xfId="8054"/>
    <cellStyle name="Normal 40 2 2 2 2 2" xfId="8055"/>
    <cellStyle name="Normal 40 2 2 2 3" xfId="8056"/>
    <cellStyle name="Normal 40 2 2 3" xfId="8057"/>
    <cellStyle name="Normal 40 2 2 3 2" xfId="8058"/>
    <cellStyle name="Normal 40 2 2 4" xfId="8059"/>
    <cellStyle name="Normal 40 2 3" xfId="8060"/>
    <cellStyle name="Normal 40 2 3 2" xfId="8061"/>
    <cellStyle name="Normal 40 2 3 2 2" xfId="8062"/>
    <cellStyle name="Normal 40 2 3 3" xfId="8063"/>
    <cellStyle name="Normal 40 2 4" xfId="8064"/>
    <cellStyle name="Normal 40 2 4 2" xfId="8065"/>
    <cellStyle name="Normal 40 2 5" xfId="8066"/>
    <cellStyle name="Normal 40 3" xfId="8067"/>
    <cellStyle name="Normal 40 3 2" xfId="8068"/>
    <cellStyle name="Normal 40 3 2 2" xfId="8069"/>
    <cellStyle name="Normal 40 3 2 2 2" xfId="8070"/>
    <cellStyle name="Normal 40 3 2 3" xfId="8071"/>
    <cellStyle name="Normal 40 3 3" xfId="8072"/>
    <cellStyle name="Normal 40 3 3 2" xfId="8073"/>
    <cellStyle name="Normal 40 3 4" xfId="8074"/>
    <cellStyle name="Normal 40 4" xfId="8075"/>
    <cellStyle name="Normal 40 4 2" xfId="8076"/>
    <cellStyle name="Normal 40 4 2 2" xfId="8077"/>
    <cellStyle name="Normal 40 4 3" xfId="8078"/>
    <cellStyle name="Normal 40 5" xfId="8079"/>
    <cellStyle name="Normal 40 5 2" xfId="8080"/>
    <cellStyle name="Normal 40 6" xfId="8081"/>
    <cellStyle name="Normal 41" xfId="8082"/>
    <cellStyle name="Normal 41 2" xfId="8083"/>
    <cellStyle name="Normal 42" xfId="8084"/>
    <cellStyle name="Normal 42 2" xfId="8085"/>
    <cellStyle name="Normal 42 2 2" xfId="8086"/>
    <cellStyle name="Normal 42 2 2 2" xfId="8087"/>
    <cellStyle name="Normal 42 2 2 2 2" xfId="8088"/>
    <cellStyle name="Normal 42 2 2 3" xfId="8089"/>
    <cellStyle name="Normal 42 2 3" xfId="8090"/>
    <cellStyle name="Normal 42 2 3 2" xfId="8091"/>
    <cellStyle name="Normal 42 2 4" xfId="8092"/>
    <cellStyle name="Normal 42 3" xfId="8093"/>
    <cellStyle name="Normal 42 3 2" xfId="8094"/>
    <cellStyle name="Normal 42 3 2 2" xfId="8095"/>
    <cellStyle name="Normal 42 3 3" xfId="8096"/>
    <cellStyle name="Normal 42 4" xfId="8097"/>
    <cellStyle name="Normal 42 4 2" xfId="8098"/>
    <cellStyle name="Normal 42 5" xfId="8099"/>
    <cellStyle name="Normal 43" xfId="8100"/>
    <cellStyle name="Normal 43 2" xfId="8101"/>
    <cellStyle name="Normal 43 2 2" xfId="8102"/>
    <cellStyle name="Normal 44" xfId="8103"/>
    <cellStyle name="Normal 44 2" xfId="8104"/>
    <cellStyle name="Normal 44 2 2" xfId="8105"/>
    <cellStyle name="Normal 44 2 2 2" xfId="8106"/>
    <cellStyle name="Normal 44 2 3" xfId="8107"/>
    <cellStyle name="Normal 44 3" xfId="8108"/>
    <cellStyle name="Normal 44 3 2" xfId="8109"/>
    <cellStyle name="Normal 44 4" xfId="8110"/>
    <cellStyle name="Normal 45" xfId="8111"/>
    <cellStyle name="Normal 45 2" xfId="8112"/>
    <cellStyle name="Normal 45 2 2" xfId="8113"/>
    <cellStyle name="Normal 45 3" xfId="8114"/>
    <cellStyle name="Normal 46" xfId="8115"/>
    <cellStyle name="Normal 46 2" xfId="8116"/>
    <cellStyle name="Normal 47" xfId="8117"/>
    <cellStyle name="Normal 47 2" xfId="8118"/>
    <cellStyle name="Normal 47 2 2" xfId="8119"/>
    <cellStyle name="Normal 47 3" xfId="8120"/>
    <cellStyle name="Normal 48" xfId="8121"/>
    <cellStyle name="Normal 49" xfId="8122"/>
    <cellStyle name="Normal 49 2" xfId="8123"/>
    <cellStyle name="Normal 5" xfId="8124"/>
    <cellStyle name="Normal 5 2" xfId="8125"/>
    <cellStyle name="Normal 5 3" xfId="8126"/>
    <cellStyle name="Normal 5 4" xfId="8127"/>
    <cellStyle name="Normal 5 5" xfId="8128"/>
    <cellStyle name="Normal 50" xfId="8129"/>
    <cellStyle name="Normal 51" xfId="8130"/>
    <cellStyle name="Normal 52" xfId="8131"/>
    <cellStyle name="Normal 53" xfId="8132"/>
    <cellStyle name="Normal 53 2" xfId="8133"/>
    <cellStyle name="Normal 54" xfId="8134"/>
    <cellStyle name="Normal 55" xfId="8135"/>
    <cellStyle name="Normal 56" xfId="8136"/>
    <cellStyle name="Normal 57" xfId="8137"/>
    <cellStyle name="Normal 58" xfId="8138"/>
    <cellStyle name="Normal 59" xfId="8139"/>
    <cellStyle name="Normal 6" xfId="8140"/>
    <cellStyle name="Normal 6 2" xfId="8141"/>
    <cellStyle name="Normal 6 3" xfId="8142"/>
    <cellStyle name="Normal 60" xfId="8143"/>
    <cellStyle name="Normal 61" xfId="8144"/>
    <cellStyle name="Normal 62" xfId="8145"/>
    <cellStyle name="Normal 63" xfId="8146"/>
    <cellStyle name="Normal 64" xfId="8147"/>
    <cellStyle name="Normal 65" xfId="8148"/>
    <cellStyle name="Normal 66" xfId="8149"/>
    <cellStyle name="Normal 67" xfId="8150"/>
    <cellStyle name="Normal 68" xfId="8151"/>
    <cellStyle name="Normal 69" xfId="8152"/>
    <cellStyle name="Normal 7" xfId="8153"/>
    <cellStyle name="Normal 7 2" xfId="8154"/>
    <cellStyle name="Normal 7 3" xfId="8155"/>
    <cellStyle name="Normal 70" xfId="8156"/>
    <cellStyle name="Normal 71" xfId="8157"/>
    <cellStyle name="Normal 72" xfId="8158"/>
    <cellStyle name="Normal 73" xfId="8159"/>
    <cellStyle name="Normal 73 2" xfId="8160"/>
    <cellStyle name="Normal 74" xfId="8161"/>
    <cellStyle name="Normal 75" xfId="52121"/>
    <cellStyle name="Normal 79" xfId="8162"/>
    <cellStyle name="Normal 8" xfId="8163"/>
    <cellStyle name="Normal 8 2" xfId="8164"/>
    <cellStyle name="Normal 8 3" xfId="8165"/>
    <cellStyle name="Normal 80" xfId="8166"/>
    <cellStyle name="Normal 9" xfId="8167"/>
    <cellStyle name="Normal 9 2" xfId="8168"/>
    <cellStyle name="Normal 9 3" xfId="8169"/>
    <cellStyle name="Note 2" xfId="8170"/>
    <cellStyle name="Note 2 10" xfId="8171"/>
    <cellStyle name="Note 2 10 2" xfId="8172"/>
    <cellStyle name="Note 2 10 2 2" xfId="8173"/>
    <cellStyle name="Note 2 10 3" xfId="8174"/>
    <cellStyle name="Note 2 11" xfId="8175"/>
    <cellStyle name="Note 2 11 2" xfId="8176"/>
    <cellStyle name="Note 2 11 2 2" xfId="8177"/>
    <cellStyle name="Note 2 11 3" xfId="8178"/>
    <cellStyle name="Note 2 12" xfId="8179"/>
    <cellStyle name="Note 2 12 2" xfId="8180"/>
    <cellStyle name="Note 2 12 2 2" xfId="8181"/>
    <cellStyle name="Note 2 12 3" xfId="8182"/>
    <cellStyle name="Note 2 13" xfId="8183"/>
    <cellStyle name="Note 2 13 2" xfId="8184"/>
    <cellStyle name="Note 2 14" xfId="8185"/>
    <cellStyle name="Note 2 2" xfId="8186"/>
    <cellStyle name="Note 2 2 2" xfId="8187"/>
    <cellStyle name="Note 2 2 2 2" xfId="8188"/>
    <cellStyle name="Note 2 2 3" xfId="8189"/>
    <cellStyle name="Note 2 3" xfId="8190"/>
    <cellStyle name="Note 2 3 2" xfId="8191"/>
    <cellStyle name="Note 2 3 2 2" xfId="8192"/>
    <cellStyle name="Note 2 3 3" xfId="8193"/>
    <cellStyle name="Note 2 4" xfId="8194"/>
    <cellStyle name="Note 2 4 2" xfId="8195"/>
    <cellStyle name="Note 2 4 2 2" xfId="8196"/>
    <cellStyle name="Note 2 4 3" xfId="8197"/>
    <cellStyle name="Note 2 5" xfId="8198"/>
    <cellStyle name="Note 2 5 2" xfId="8199"/>
    <cellStyle name="Note 2 5 2 2" xfId="8200"/>
    <cellStyle name="Note 2 5 3" xfId="8201"/>
    <cellStyle name="Note 2 6" xfId="8202"/>
    <cellStyle name="Note 2 6 2" xfId="8203"/>
    <cellStyle name="Note 2 6 2 2" xfId="8204"/>
    <cellStyle name="Note 2 6 3" xfId="8205"/>
    <cellStyle name="Note 2 7" xfId="8206"/>
    <cellStyle name="Note 2 7 2" xfId="8207"/>
    <cellStyle name="Note 2 7 2 2" xfId="8208"/>
    <cellStyle name="Note 2 7 3" xfId="8209"/>
    <cellStyle name="Note 2 8" xfId="8210"/>
    <cellStyle name="Note 2 8 2" xfId="8211"/>
    <cellStyle name="Note 2 8 2 2" xfId="8212"/>
    <cellStyle name="Note 2 8 3" xfId="8213"/>
    <cellStyle name="Note 2 9" xfId="8214"/>
    <cellStyle name="Note 2 9 2" xfId="8215"/>
    <cellStyle name="Note 2 9 2 2" xfId="8216"/>
    <cellStyle name="Note 2 9 3" xfId="8217"/>
    <cellStyle name="Note 3" xfId="8218"/>
    <cellStyle name="Note 3 10" xfId="8219"/>
    <cellStyle name="Note 3 10 2" xfId="8220"/>
    <cellStyle name="Note 3 10 2 2" xfId="8221"/>
    <cellStyle name="Note 3 10 3" xfId="8222"/>
    <cellStyle name="Note 3 11" xfId="8223"/>
    <cellStyle name="Note 3 11 2" xfId="8224"/>
    <cellStyle name="Note 3 11 2 2" xfId="8225"/>
    <cellStyle name="Note 3 11 3" xfId="8226"/>
    <cellStyle name="Note 3 12" xfId="8227"/>
    <cellStyle name="Note 3 12 2" xfId="8228"/>
    <cellStyle name="Note 3 12 2 2" xfId="8229"/>
    <cellStyle name="Note 3 12 3" xfId="8230"/>
    <cellStyle name="Note 3 13" xfId="8231"/>
    <cellStyle name="Note 3 13 2" xfId="8232"/>
    <cellStyle name="Note 3 14" xfId="8233"/>
    <cellStyle name="Note 3 2" xfId="8234"/>
    <cellStyle name="Note 3 2 2" xfId="8235"/>
    <cellStyle name="Note 3 2 2 2" xfId="8236"/>
    <cellStyle name="Note 3 2 3" xfId="8237"/>
    <cellStyle name="Note 3 3" xfId="8238"/>
    <cellStyle name="Note 3 3 2" xfId="8239"/>
    <cellStyle name="Note 3 3 2 2" xfId="8240"/>
    <cellStyle name="Note 3 3 3" xfId="8241"/>
    <cellStyle name="Note 3 4" xfId="8242"/>
    <cellStyle name="Note 3 4 2" xfId="8243"/>
    <cellStyle name="Note 3 4 2 2" xfId="8244"/>
    <cellStyle name="Note 3 4 3" xfId="8245"/>
    <cellStyle name="Note 3 5" xfId="8246"/>
    <cellStyle name="Note 3 5 2" xfId="8247"/>
    <cellStyle name="Note 3 5 2 2" xfId="8248"/>
    <cellStyle name="Note 3 5 3" xfId="8249"/>
    <cellStyle name="Note 3 6" xfId="8250"/>
    <cellStyle name="Note 3 6 2" xfId="8251"/>
    <cellStyle name="Note 3 6 2 2" xfId="8252"/>
    <cellStyle name="Note 3 6 3" xfId="8253"/>
    <cellStyle name="Note 3 7" xfId="8254"/>
    <cellStyle name="Note 3 7 2" xfId="8255"/>
    <cellStyle name="Note 3 7 2 2" xfId="8256"/>
    <cellStyle name="Note 3 7 3" xfId="8257"/>
    <cellStyle name="Note 3 8" xfId="8258"/>
    <cellStyle name="Note 3 8 2" xfId="8259"/>
    <cellStyle name="Note 3 8 2 2" xfId="8260"/>
    <cellStyle name="Note 3 8 3" xfId="8261"/>
    <cellStyle name="Note 3 9" xfId="8262"/>
    <cellStyle name="Note 3 9 2" xfId="8263"/>
    <cellStyle name="Note 3 9 2 2" xfId="8264"/>
    <cellStyle name="Note 3 9 3" xfId="8265"/>
    <cellStyle name="Note 4" xfId="8266"/>
    <cellStyle name="Note 4 10" xfId="8267"/>
    <cellStyle name="Note 4 10 2" xfId="8268"/>
    <cellStyle name="Note 4 10 2 2" xfId="8269"/>
    <cellStyle name="Note 4 10 3" xfId="8270"/>
    <cellStyle name="Note 4 11" xfId="8271"/>
    <cellStyle name="Note 4 11 2" xfId="8272"/>
    <cellStyle name="Note 4 11 2 2" xfId="8273"/>
    <cellStyle name="Note 4 11 3" xfId="8274"/>
    <cellStyle name="Note 4 12" xfId="8275"/>
    <cellStyle name="Note 4 12 2" xfId="8276"/>
    <cellStyle name="Note 4 12 2 2" xfId="8277"/>
    <cellStyle name="Note 4 12 3" xfId="8278"/>
    <cellStyle name="Note 4 13" xfId="8279"/>
    <cellStyle name="Note 4 13 2" xfId="8280"/>
    <cellStyle name="Note 4 14" xfId="8281"/>
    <cellStyle name="Note 4 2" xfId="8282"/>
    <cellStyle name="Note 4 2 2" xfId="8283"/>
    <cellStyle name="Note 4 2 2 2" xfId="8284"/>
    <cellStyle name="Note 4 2 3" xfId="8285"/>
    <cellStyle name="Note 4 3" xfId="8286"/>
    <cellStyle name="Note 4 3 2" xfId="8287"/>
    <cellStyle name="Note 4 3 2 2" xfId="8288"/>
    <cellStyle name="Note 4 3 3" xfId="8289"/>
    <cellStyle name="Note 4 4" xfId="8290"/>
    <cellStyle name="Note 4 4 2" xfId="8291"/>
    <cellStyle name="Note 4 4 2 2" xfId="8292"/>
    <cellStyle name="Note 4 4 3" xfId="8293"/>
    <cellStyle name="Note 4 5" xfId="8294"/>
    <cellStyle name="Note 4 5 2" xfId="8295"/>
    <cellStyle name="Note 4 5 2 2" xfId="8296"/>
    <cellStyle name="Note 4 5 3" xfId="8297"/>
    <cellStyle name="Note 4 6" xfId="8298"/>
    <cellStyle name="Note 4 6 2" xfId="8299"/>
    <cellStyle name="Note 4 6 2 2" xfId="8300"/>
    <cellStyle name="Note 4 6 3" xfId="8301"/>
    <cellStyle name="Note 4 7" xfId="8302"/>
    <cellStyle name="Note 4 7 2" xfId="8303"/>
    <cellStyle name="Note 4 7 2 2" xfId="8304"/>
    <cellStyle name="Note 4 7 3" xfId="8305"/>
    <cellStyle name="Note 4 8" xfId="8306"/>
    <cellStyle name="Note 4 8 2" xfId="8307"/>
    <cellStyle name="Note 4 8 2 2" xfId="8308"/>
    <cellStyle name="Note 4 8 3" xfId="8309"/>
    <cellStyle name="Note 4 9" xfId="8310"/>
    <cellStyle name="Note 4 9 2" xfId="8311"/>
    <cellStyle name="Note 4 9 2 2" xfId="8312"/>
    <cellStyle name="Note 4 9 3" xfId="8313"/>
    <cellStyle name="Note 5" xfId="8314"/>
    <cellStyle name="Note 5 2" xfId="8315"/>
    <cellStyle name="Note 5 3" xfId="8316"/>
    <cellStyle name="Note 5 3 2" xfId="8317"/>
    <cellStyle name="Note 5 4" xfId="8318"/>
    <cellStyle name="Note 5 4 2" xfId="8319"/>
    <cellStyle name="Note 6" xfId="8320"/>
    <cellStyle name="Note 6 2" xfId="8321"/>
    <cellStyle name="Note 7" xfId="8322"/>
    <cellStyle name="Note 7 2" xfId="8323"/>
    <cellStyle name="Note 7 2 2" xfId="8324"/>
    <cellStyle name="Note 7 3" xfId="8325"/>
    <cellStyle name="Note 8" xfId="8326"/>
    <cellStyle name="Note 8 2" xfId="8327"/>
    <cellStyle name="Note 9" xfId="8328"/>
    <cellStyle name="Notes" xfId="11"/>
    <cellStyle name="O_#_0dp" xfId="8329"/>
    <cellStyle name="O_#_0dp 2" xfId="8330"/>
    <cellStyle name="O_#_1dp" xfId="8331"/>
    <cellStyle name="O_#_1dp 2" xfId="8332"/>
    <cellStyle name="O_#_2dp" xfId="8333"/>
    <cellStyle name="O_#_2dp 2" xfId="8334"/>
    <cellStyle name="O_#_3dp" xfId="8335"/>
    <cellStyle name="O_#_3dp 2" xfId="8336"/>
    <cellStyle name="O_#_4dp" xfId="8337"/>
    <cellStyle name="O_#_4dp 2" xfId="8338"/>
    <cellStyle name="O_%_0dp" xfId="8339"/>
    <cellStyle name="O_%_0dp 10" xfId="8340"/>
    <cellStyle name="O_%_0dp 10 2" xfId="8341"/>
    <cellStyle name="O_%_0dp 11" xfId="8342"/>
    <cellStyle name="O_%_0dp 11 2" xfId="8343"/>
    <cellStyle name="O_%_0dp 12" xfId="8344"/>
    <cellStyle name="O_%_0dp 12 2" xfId="8345"/>
    <cellStyle name="O_%_0dp 13" xfId="8346"/>
    <cellStyle name="O_%_0dp 2" xfId="8347"/>
    <cellStyle name="O_%_0dp 2 2" xfId="8348"/>
    <cellStyle name="O_%_0dp 3" xfId="8349"/>
    <cellStyle name="O_%_0dp 3 2" xfId="8350"/>
    <cellStyle name="O_%_0dp 4" xfId="8351"/>
    <cellStyle name="O_%_0dp 4 2" xfId="8352"/>
    <cellStyle name="O_%_0dp 5" xfId="8353"/>
    <cellStyle name="O_%_0dp 5 2" xfId="8354"/>
    <cellStyle name="O_%_0dp 6" xfId="8355"/>
    <cellStyle name="O_%_0dp 6 2" xfId="8356"/>
    <cellStyle name="O_%_0dp 7" xfId="8357"/>
    <cellStyle name="O_%_0dp 7 2" xfId="8358"/>
    <cellStyle name="O_%_0dp 8" xfId="8359"/>
    <cellStyle name="O_%_0dp 8 2" xfId="8360"/>
    <cellStyle name="O_%_0dp 9" xfId="8361"/>
    <cellStyle name="O_%_0dp 9 2" xfId="8362"/>
    <cellStyle name="O_%_1dp" xfId="8363"/>
    <cellStyle name="O_%_1dp 2" xfId="8364"/>
    <cellStyle name="O_%_2dp" xfId="8365"/>
    <cellStyle name="O_%_2dp 2" xfId="8366"/>
    <cellStyle name="O_%_3dp" xfId="8367"/>
    <cellStyle name="O_%_3dp 2" xfId="8368"/>
    <cellStyle name="O_%_4dp" xfId="8369"/>
    <cellStyle name="O_%_4dp 2" xfId="8370"/>
    <cellStyle name="O_Check" xfId="8371"/>
    <cellStyle name="O_Check 2" xfId="8372"/>
    <cellStyle name="O_Check_CFSP CPA model 20060516 v49i" xfId="8373"/>
    <cellStyle name="O_Check_CFSP CPA model 20060516 v49i 10" xfId="8374"/>
    <cellStyle name="O_Check_CFSP CPA model 20060516 v49i 10 2" xfId="8375"/>
    <cellStyle name="O_Check_CFSP CPA model 20060516 v49i 11" xfId="8376"/>
    <cellStyle name="O_Check_CFSP CPA model 20060516 v49i 11 2" xfId="8377"/>
    <cellStyle name="O_Check_CFSP CPA model 20060516 v49i 12" xfId="8378"/>
    <cellStyle name="O_Check_CFSP CPA model 20060516 v49i 12 2" xfId="8379"/>
    <cellStyle name="O_Check_CFSP CPA model 20060516 v49i 13" xfId="8380"/>
    <cellStyle name="O_Check_CFSP CPA model 20060516 v49i 2" xfId="8381"/>
    <cellStyle name="O_Check_CFSP CPA model 20060516 v49i 2 2" xfId="8382"/>
    <cellStyle name="O_Check_CFSP CPA model 20060516 v49i 3" xfId="8383"/>
    <cellStyle name="O_Check_CFSP CPA model 20060516 v49i 3 2" xfId="8384"/>
    <cellStyle name="O_Check_CFSP CPA model 20060516 v49i 4" xfId="8385"/>
    <cellStyle name="O_Check_CFSP CPA model 20060516 v49i 4 2" xfId="8386"/>
    <cellStyle name="O_Check_CFSP CPA model 20060516 v49i 5" xfId="8387"/>
    <cellStyle name="O_Check_CFSP CPA model 20060516 v49i 5 2" xfId="8388"/>
    <cellStyle name="O_Check_CFSP CPA model 20060516 v49i 6" xfId="8389"/>
    <cellStyle name="O_Check_CFSP CPA model 20060516 v49i 6 2" xfId="8390"/>
    <cellStyle name="O_Check_CFSP CPA model 20060516 v49i 7" xfId="8391"/>
    <cellStyle name="O_Check_CFSP CPA model 20060516 v49i 7 2" xfId="8392"/>
    <cellStyle name="O_Check_CFSP CPA model 20060516 v49i 8" xfId="8393"/>
    <cellStyle name="O_Check_CFSP CPA model 20060516 v49i 8 2" xfId="8394"/>
    <cellStyle name="O_Check_CFSP CPA model 20060516 v49i 9" xfId="8395"/>
    <cellStyle name="O_Check_CFSP CPA model 20060516 v49i 9 2" xfId="8396"/>
    <cellStyle name="O_Commentary" xfId="8397"/>
    <cellStyle name="O_Commentary 2" xfId="8398"/>
    <cellStyle name="O_Commentary 2 2" xfId="8399"/>
    <cellStyle name="O_Commentary 2 2 2" xfId="8400"/>
    <cellStyle name="O_Commentary 2 3" xfId="8401"/>
    <cellStyle name="O_Commentary 2 3 2" xfId="8402"/>
    <cellStyle name="O_Commentary 2 4" xfId="8403"/>
    <cellStyle name="O_Commentary 3" xfId="8404"/>
    <cellStyle name="O_Commentary 3 2" xfId="8405"/>
    <cellStyle name="O_Commentary 4" xfId="8406"/>
    <cellStyle name="O_Commentary 4 2" xfId="8407"/>
    <cellStyle name="O_Commentary 5" xfId="8408"/>
    <cellStyle name="O_Date" xfId="8409"/>
    <cellStyle name="O_Date 2" xfId="8410"/>
    <cellStyle name="O_Date_CFSP CPA model 20060613 v82" xfId="8411"/>
    <cellStyle name="O_Date_CFSP CPA model 20060613 v82 2" xfId="8412"/>
    <cellStyle name="O_Date_CFSP CPA model 20060613 v82 2 2" xfId="8413"/>
    <cellStyle name="O_Date_CFSP CPA model 20060613 v82 2 2 2" xfId="8414"/>
    <cellStyle name="O_Date_CFSP CPA model 20060613 v82 2 3" xfId="8415"/>
    <cellStyle name="O_Date_CFSP CPA model 20060613 v82 2 3 2" xfId="8416"/>
    <cellStyle name="O_Date_CFSP CPA model 20060613 v82 3" xfId="8417"/>
    <cellStyle name="O_Date_CFSP CPA model 20060613 v82 3 2" xfId="8418"/>
    <cellStyle name="O_Date_CFSP CPA model 20060613 v82 4" xfId="8419"/>
    <cellStyle name="O_Date_CFSP CPA model 20060613 v82 4 2" xfId="8420"/>
    <cellStyle name="O_Date_Mth" xfId="8421"/>
    <cellStyle name="O_Date_Mth 10" xfId="8422"/>
    <cellStyle name="O_Date_Mth 10 2" xfId="8423"/>
    <cellStyle name="O_Date_Mth 10 2 2" xfId="8424"/>
    <cellStyle name="O_Date_Mth 10 3" xfId="8425"/>
    <cellStyle name="O_Date_Mth 11" xfId="8426"/>
    <cellStyle name="O_Date_Mth 11 2" xfId="8427"/>
    <cellStyle name="O_Date_Mth 11 2 2" xfId="8428"/>
    <cellStyle name="O_Date_Mth 11 3" xfId="8429"/>
    <cellStyle name="O_Date_Mth 12" xfId="8430"/>
    <cellStyle name="O_Date_Mth 12 2" xfId="8431"/>
    <cellStyle name="O_Date_Mth 12 2 2" xfId="8432"/>
    <cellStyle name="O_Date_Mth 12 3" xfId="8433"/>
    <cellStyle name="O_Date_Mth 13" xfId="8434"/>
    <cellStyle name="O_Date_Mth 13 2" xfId="8435"/>
    <cellStyle name="O_Date_Mth 14" xfId="8436"/>
    <cellStyle name="O_Date_Mth 2" xfId="8437"/>
    <cellStyle name="O_Date_Mth 2 2" xfId="8438"/>
    <cellStyle name="O_Date_Mth 2 2 2" xfId="8439"/>
    <cellStyle name="O_Date_Mth 2 3" xfId="8440"/>
    <cellStyle name="O_Date_Mth 3" xfId="8441"/>
    <cellStyle name="O_Date_Mth 3 2" xfId="8442"/>
    <cellStyle name="O_Date_Mth 3 2 2" xfId="8443"/>
    <cellStyle name="O_Date_Mth 3 3" xfId="8444"/>
    <cellStyle name="O_Date_Mth 4" xfId="8445"/>
    <cellStyle name="O_Date_Mth 4 2" xfId="8446"/>
    <cellStyle name="O_Date_Mth 4 2 2" xfId="8447"/>
    <cellStyle name="O_Date_Mth 4 3" xfId="8448"/>
    <cellStyle name="O_Date_Mth 5" xfId="8449"/>
    <cellStyle name="O_Date_Mth 5 2" xfId="8450"/>
    <cellStyle name="O_Date_Mth 5 2 2" xfId="8451"/>
    <cellStyle name="O_Date_Mth 5 3" xfId="8452"/>
    <cellStyle name="O_Date_Mth 6" xfId="8453"/>
    <cellStyle name="O_Date_Mth 6 2" xfId="8454"/>
    <cellStyle name="O_Date_Mth 6 2 2" xfId="8455"/>
    <cellStyle name="O_Date_Mth 6 3" xfId="8456"/>
    <cellStyle name="O_Date_Mth 7" xfId="8457"/>
    <cellStyle name="O_Date_Mth 7 2" xfId="8458"/>
    <cellStyle name="O_Date_Mth 7 2 2" xfId="8459"/>
    <cellStyle name="O_Date_Mth 7 3" xfId="8460"/>
    <cellStyle name="O_Date_Mth 8" xfId="8461"/>
    <cellStyle name="O_Date_Mth 8 2" xfId="8462"/>
    <cellStyle name="O_Date_Mth 8 2 2" xfId="8463"/>
    <cellStyle name="O_Date_Mth 8 3" xfId="8464"/>
    <cellStyle name="O_Date_Mth 9" xfId="8465"/>
    <cellStyle name="O_Date_Mth 9 2" xfId="8466"/>
    <cellStyle name="O_Date_Mth 9 2 2" xfId="8467"/>
    <cellStyle name="O_Date_Mth 9 3" xfId="8468"/>
    <cellStyle name="O_Date_YE" xfId="8469"/>
    <cellStyle name="O_Date_YE 2" xfId="8470"/>
    <cellStyle name="O_Date_YE 2 2" xfId="8471"/>
    <cellStyle name="O_Date_YE 2 2 2" xfId="8472"/>
    <cellStyle name="O_Date_YE 2 3" xfId="8473"/>
    <cellStyle name="O_Date_YE 2 3 2" xfId="8474"/>
    <cellStyle name="O_Date_YE 3" xfId="8475"/>
    <cellStyle name="O_Date_YE 3 2" xfId="8476"/>
    <cellStyle name="O_Date_YE 4" xfId="8477"/>
    <cellStyle name="O_Date_YE 4 2" xfId="8478"/>
    <cellStyle name="O_Date_Yr" xfId="8479"/>
    <cellStyle name="O_Date_Yr 2" xfId="8480"/>
    <cellStyle name="O_Date_Yr 2 2" xfId="8481"/>
    <cellStyle name="O_Date_Yr 3" xfId="8482"/>
    <cellStyle name="O_Date_Yr 3 2" xfId="8483"/>
    <cellStyle name="O_Date_Yr 4" xfId="8484"/>
    <cellStyle name="O_Flag_YesNo" xfId="8485"/>
    <cellStyle name="O_Flag_YesNo 2" xfId="8486"/>
    <cellStyle name="O_Text" xfId="8487"/>
    <cellStyle name="O_Text 2" xfId="8488"/>
    <cellStyle name="O_Text 3" xfId="8489"/>
    <cellStyle name="O_Text_Sheet1" xfId="8490"/>
    <cellStyle name="O_Text_Sheet1 2" xfId="8491"/>
    <cellStyle name="OffSheet" xfId="8492"/>
    <cellStyle name="OffSheet 10" xfId="8493"/>
    <cellStyle name="OffSheet 10 2" xfId="8494"/>
    <cellStyle name="OffSheet 11" xfId="8495"/>
    <cellStyle name="OffSheet 11 2" xfId="8496"/>
    <cellStyle name="OffSheet 12" xfId="8497"/>
    <cellStyle name="OffSheet 2" xfId="8498"/>
    <cellStyle name="OffSheet 2 2" xfId="8499"/>
    <cellStyle name="OffSheet 3" xfId="8500"/>
    <cellStyle name="OffSheet 3 2" xfId="8501"/>
    <cellStyle name="OffSheet 4" xfId="8502"/>
    <cellStyle name="OffSheet 4 2" xfId="8503"/>
    <cellStyle name="OffSheet 5" xfId="8504"/>
    <cellStyle name="OffSheet 5 2" xfId="8505"/>
    <cellStyle name="OffSheet 6" xfId="8506"/>
    <cellStyle name="OffSheet 6 2" xfId="8507"/>
    <cellStyle name="OffSheet 7" xfId="8508"/>
    <cellStyle name="OffSheet 7 2" xfId="8509"/>
    <cellStyle name="OffSheet 8" xfId="8510"/>
    <cellStyle name="OffSheet 8 2" xfId="8511"/>
    <cellStyle name="OffSheet 9" xfId="8512"/>
    <cellStyle name="OffSheet 9 2" xfId="8513"/>
    <cellStyle name="Output 2" xfId="8514"/>
    <cellStyle name="Output 2 10" xfId="8515"/>
    <cellStyle name="Output 2 10 2" xfId="8516"/>
    <cellStyle name="Output 2 11" xfId="8517"/>
    <cellStyle name="Output 2 11 2" xfId="8518"/>
    <cellStyle name="Output 2 12" xfId="8519"/>
    <cellStyle name="Output 2 12 2" xfId="8520"/>
    <cellStyle name="Output 2 13" xfId="8521"/>
    <cellStyle name="Output 2 2" xfId="8522"/>
    <cellStyle name="Output 2 2 2" xfId="8523"/>
    <cellStyle name="Output 2 3" xfId="8524"/>
    <cellStyle name="Output 2 3 2" xfId="8525"/>
    <cellStyle name="Output 2 4" xfId="8526"/>
    <cellStyle name="Output 2 4 2" xfId="8527"/>
    <cellStyle name="Output 2 5" xfId="8528"/>
    <cellStyle name="Output 2 5 2" xfId="8529"/>
    <cellStyle name="Output 2 6" xfId="8530"/>
    <cellStyle name="Output 2 6 2" xfId="8531"/>
    <cellStyle name="Output 2 7" xfId="8532"/>
    <cellStyle name="Output 2 7 2" xfId="8533"/>
    <cellStyle name="Output 2 8" xfId="8534"/>
    <cellStyle name="Output 2 8 2" xfId="8535"/>
    <cellStyle name="Output 2 9" xfId="8536"/>
    <cellStyle name="Output 2 9 2" xfId="8537"/>
    <cellStyle name="Output 3" xfId="8538"/>
    <cellStyle name="Output 3 10" xfId="8539"/>
    <cellStyle name="Output 3 10 2" xfId="8540"/>
    <cellStyle name="Output 3 11" xfId="8541"/>
    <cellStyle name="Output 3 11 2" xfId="8542"/>
    <cellStyle name="Output 3 12" xfId="8543"/>
    <cellStyle name="Output 3 12 2" xfId="8544"/>
    <cellStyle name="Output 3 13" xfId="8545"/>
    <cellStyle name="Output 3 2" xfId="8546"/>
    <cellStyle name="Output 3 2 2" xfId="8547"/>
    <cellStyle name="Output 3 3" xfId="8548"/>
    <cellStyle name="Output 3 3 2" xfId="8549"/>
    <cellStyle name="Output 3 4" xfId="8550"/>
    <cellStyle name="Output 3 4 2" xfId="8551"/>
    <cellStyle name="Output 3 5" xfId="8552"/>
    <cellStyle name="Output 3 5 2" xfId="8553"/>
    <cellStyle name="Output 3 6" xfId="8554"/>
    <cellStyle name="Output 3 6 2" xfId="8555"/>
    <cellStyle name="Output 3 7" xfId="8556"/>
    <cellStyle name="Output 3 7 2" xfId="8557"/>
    <cellStyle name="Output 3 8" xfId="8558"/>
    <cellStyle name="Output 3 8 2" xfId="8559"/>
    <cellStyle name="Output 3 9" xfId="8560"/>
    <cellStyle name="Output 3 9 2" xfId="8561"/>
    <cellStyle name="Output 4" xfId="8562"/>
    <cellStyle name="Percent" xfId="2" builtinId="5"/>
    <cellStyle name="Percent 10" xfId="8563"/>
    <cellStyle name="Percent 10 10" xfId="8564"/>
    <cellStyle name="Percent 10 10 2" xfId="8565"/>
    <cellStyle name="Percent 10 10 3" xfId="8566"/>
    <cellStyle name="Percent 10 10 4" xfId="8567"/>
    <cellStyle name="Percent 10 11" xfId="8568"/>
    <cellStyle name="Percent 10 11 2" xfId="8569"/>
    <cellStyle name="Percent 10 11 3" xfId="8570"/>
    <cellStyle name="Percent 10 11 4" xfId="8571"/>
    <cellStyle name="Percent 10 12" xfId="8572"/>
    <cellStyle name="Percent 10 12 2" xfId="8573"/>
    <cellStyle name="Percent 10 12 3" xfId="8574"/>
    <cellStyle name="Percent 10 12 4" xfId="8575"/>
    <cellStyle name="Percent 10 12 5" xfId="8576"/>
    <cellStyle name="Percent 10 13" xfId="8577"/>
    <cellStyle name="Percent 10 14" xfId="8578"/>
    <cellStyle name="Percent 10 15" xfId="8579"/>
    <cellStyle name="Percent 10 16" xfId="8580"/>
    <cellStyle name="Percent 10 17" xfId="8581"/>
    <cellStyle name="Percent 10 2" xfId="8582"/>
    <cellStyle name="Percent 10 2 10" xfId="8583"/>
    <cellStyle name="Percent 10 2 10 2" xfId="8584"/>
    <cellStyle name="Percent 10 2 10 3" xfId="8585"/>
    <cellStyle name="Percent 10 2 10 4" xfId="8586"/>
    <cellStyle name="Percent 10 2 10 5" xfId="8587"/>
    <cellStyle name="Percent 10 2 11" xfId="8588"/>
    <cellStyle name="Percent 10 2 12" xfId="8589"/>
    <cellStyle name="Percent 10 2 13" xfId="8590"/>
    <cellStyle name="Percent 10 2 2" xfId="8591"/>
    <cellStyle name="Percent 10 2 2 10" xfId="8592"/>
    <cellStyle name="Percent 10 2 2 11" xfId="8593"/>
    <cellStyle name="Percent 10 2 2 12" xfId="8594"/>
    <cellStyle name="Percent 10 2 2 2" xfId="8595"/>
    <cellStyle name="Percent 10 2 2 2 10" xfId="8596"/>
    <cellStyle name="Percent 10 2 2 2 2" xfId="8597"/>
    <cellStyle name="Percent 10 2 2 2 2 2" xfId="8598"/>
    <cellStyle name="Percent 10 2 2 2 2 2 2" xfId="8599"/>
    <cellStyle name="Percent 10 2 2 2 2 2 2 2" xfId="8600"/>
    <cellStyle name="Percent 10 2 2 2 2 2 2 3" xfId="8601"/>
    <cellStyle name="Percent 10 2 2 2 2 2 2 4" xfId="8602"/>
    <cellStyle name="Percent 10 2 2 2 2 2 3" xfId="8603"/>
    <cellStyle name="Percent 10 2 2 2 2 2 3 2" xfId="8604"/>
    <cellStyle name="Percent 10 2 2 2 2 2 3 3" xfId="8605"/>
    <cellStyle name="Percent 10 2 2 2 2 2 3 4" xfId="8606"/>
    <cellStyle name="Percent 10 2 2 2 2 2 4" xfId="8607"/>
    <cellStyle name="Percent 10 2 2 2 2 2 5" xfId="8608"/>
    <cellStyle name="Percent 10 2 2 2 2 2 6" xfId="8609"/>
    <cellStyle name="Percent 10 2 2 2 2 3" xfId="8610"/>
    <cellStyle name="Percent 10 2 2 2 2 3 2" xfId="8611"/>
    <cellStyle name="Percent 10 2 2 2 2 3 2 2" xfId="8612"/>
    <cellStyle name="Percent 10 2 2 2 2 3 2 3" xfId="8613"/>
    <cellStyle name="Percent 10 2 2 2 2 3 2 4" xfId="8614"/>
    <cellStyle name="Percent 10 2 2 2 2 3 3" xfId="8615"/>
    <cellStyle name="Percent 10 2 2 2 2 3 3 2" xfId="8616"/>
    <cellStyle name="Percent 10 2 2 2 2 3 3 3" xfId="8617"/>
    <cellStyle name="Percent 10 2 2 2 2 3 3 4" xfId="8618"/>
    <cellStyle name="Percent 10 2 2 2 2 3 4" xfId="8619"/>
    <cellStyle name="Percent 10 2 2 2 2 3 5" xfId="8620"/>
    <cellStyle name="Percent 10 2 2 2 2 3 6" xfId="8621"/>
    <cellStyle name="Percent 10 2 2 2 2 4" xfId="8622"/>
    <cellStyle name="Percent 10 2 2 2 2 4 2" xfId="8623"/>
    <cellStyle name="Percent 10 2 2 2 2 4 3" xfId="8624"/>
    <cellStyle name="Percent 10 2 2 2 2 4 4" xfId="8625"/>
    <cellStyle name="Percent 10 2 2 2 2 5" xfId="8626"/>
    <cellStyle name="Percent 10 2 2 2 2 5 2" xfId="8627"/>
    <cellStyle name="Percent 10 2 2 2 2 5 3" xfId="8628"/>
    <cellStyle name="Percent 10 2 2 2 2 5 4" xfId="8629"/>
    <cellStyle name="Percent 10 2 2 2 2 6" xfId="8630"/>
    <cellStyle name="Percent 10 2 2 2 2 7" xfId="8631"/>
    <cellStyle name="Percent 10 2 2 2 2 8" xfId="8632"/>
    <cellStyle name="Percent 10 2 2 2 3" xfId="8633"/>
    <cellStyle name="Percent 10 2 2 2 3 2" xfId="8634"/>
    <cellStyle name="Percent 10 2 2 2 3 2 2" xfId="8635"/>
    <cellStyle name="Percent 10 2 2 2 3 2 2 2" xfId="8636"/>
    <cellStyle name="Percent 10 2 2 2 3 2 2 3" xfId="8637"/>
    <cellStyle name="Percent 10 2 2 2 3 2 2 4" xfId="8638"/>
    <cellStyle name="Percent 10 2 2 2 3 2 3" xfId="8639"/>
    <cellStyle name="Percent 10 2 2 2 3 2 3 2" xfId="8640"/>
    <cellStyle name="Percent 10 2 2 2 3 2 3 3" xfId="8641"/>
    <cellStyle name="Percent 10 2 2 2 3 2 3 4" xfId="8642"/>
    <cellStyle name="Percent 10 2 2 2 3 2 4" xfId="8643"/>
    <cellStyle name="Percent 10 2 2 2 3 2 5" xfId="8644"/>
    <cellStyle name="Percent 10 2 2 2 3 2 6" xfId="8645"/>
    <cellStyle name="Percent 10 2 2 2 3 3" xfId="8646"/>
    <cellStyle name="Percent 10 2 2 2 3 3 2" xfId="8647"/>
    <cellStyle name="Percent 10 2 2 2 3 3 2 2" xfId="8648"/>
    <cellStyle name="Percent 10 2 2 2 3 3 2 3" xfId="8649"/>
    <cellStyle name="Percent 10 2 2 2 3 3 2 4" xfId="8650"/>
    <cellStyle name="Percent 10 2 2 2 3 3 3" xfId="8651"/>
    <cellStyle name="Percent 10 2 2 2 3 3 3 2" xfId="8652"/>
    <cellStyle name="Percent 10 2 2 2 3 3 3 3" xfId="8653"/>
    <cellStyle name="Percent 10 2 2 2 3 3 3 4" xfId="8654"/>
    <cellStyle name="Percent 10 2 2 2 3 3 4" xfId="8655"/>
    <cellStyle name="Percent 10 2 2 2 3 3 5" xfId="8656"/>
    <cellStyle name="Percent 10 2 2 2 3 3 6" xfId="8657"/>
    <cellStyle name="Percent 10 2 2 2 3 4" xfId="8658"/>
    <cellStyle name="Percent 10 2 2 2 3 4 2" xfId="8659"/>
    <cellStyle name="Percent 10 2 2 2 3 4 3" xfId="8660"/>
    <cellStyle name="Percent 10 2 2 2 3 4 4" xfId="8661"/>
    <cellStyle name="Percent 10 2 2 2 3 5" xfId="8662"/>
    <cellStyle name="Percent 10 2 2 2 3 5 2" xfId="8663"/>
    <cellStyle name="Percent 10 2 2 2 3 5 3" xfId="8664"/>
    <cellStyle name="Percent 10 2 2 2 3 5 4" xfId="8665"/>
    <cellStyle name="Percent 10 2 2 2 3 6" xfId="8666"/>
    <cellStyle name="Percent 10 2 2 2 3 7" xfId="8667"/>
    <cellStyle name="Percent 10 2 2 2 3 8" xfId="8668"/>
    <cellStyle name="Percent 10 2 2 2 4" xfId="8669"/>
    <cellStyle name="Percent 10 2 2 2 4 2" xfId="8670"/>
    <cellStyle name="Percent 10 2 2 2 4 2 2" xfId="8671"/>
    <cellStyle name="Percent 10 2 2 2 4 2 3" xfId="8672"/>
    <cellStyle name="Percent 10 2 2 2 4 2 4" xfId="8673"/>
    <cellStyle name="Percent 10 2 2 2 4 3" xfId="8674"/>
    <cellStyle name="Percent 10 2 2 2 4 3 2" xfId="8675"/>
    <cellStyle name="Percent 10 2 2 2 4 3 3" xfId="8676"/>
    <cellStyle name="Percent 10 2 2 2 4 3 4" xfId="8677"/>
    <cellStyle name="Percent 10 2 2 2 4 4" xfId="8678"/>
    <cellStyle name="Percent 10 2 2 2 4 5" xfId="8679"/>
    <cellStyle name="Percent 10 2 2 2 4 6" xfId="8680"/>
    <cellStyle name="Percent 10 2 2 2 5" xfId="8681"/>
    <cellStyle name="Percent 10 2 2 2 5 2" xfId="8682"/>
    <cellStyle name="Percent 10 2 2 2 5 2 2" xfId="8683"/>
    <cellStyle name="Percent 10 2 2 2 5 2 3" xfId="8684"/>
    <cellStyle name="Percent 10 2 2 2 5 2 4" xfId="8685"/>
    <cellStyle name="Percent 10 2 2 2 5 3" xfId="8686"/>
    <cellStyle name="Percent 10 2 2 2 5 3 2" xfId="8687"/>
    <cellStyle name="Percent 10 2 2 2 5 3 3" xfId="8688"/>
    <cellStyle name="Percent 10 2 2 2 5 3 4" xfId="8689"/>
    <cellStyle name="Percent 10 2 2 2 5 4" xfId="8690"/>
    <cellStyle name="Percent 10 2 2 2 5 5" xfId="8691"/>
    <cellStyle name="Percent 10 2 2 2 5 6" xfId="8692"/>
    <cellStyle name="Percent 10 2 2 2 6" xfId="8693"/>
    <cellStyle name="Percent 10 2 2 2 6 2" xfId="8694"/>
    <cellStyle name="Percent 10 2 2 2 6 3" xfId="8695"/>
    <cellStyle name="Percent 10 2 2 2 6 4" xfId="8696"/>
    <cellStyle name="Percent 10 2 2 2 7" xfId="8697"/>
    <cellStyle name="Percent 10 2 2 2 7 2" xfId="8698"/>
    <cellStyle name="Percent 10 2 2 2 7 3" xfId="8699"/>
    <cellStyle name="Percent 10 2 2 2 7 4" xfId="8700"/>
    <cellStyle name="Percent 10 2 2 2 8" xfId="8701"/>
    <cellStyle name="Percent 10 2 2 2 9" xfId="8702"/>
    <cellStyle name="Percent 10 2 2 3" xfId="8703"/>
    <cellStyle name="Percent 10 2 2 3 2" xfId="8704"/>
    <cellStyle name="Percent 10 2 2 3 2 2" xfId="8705"/>
    <cellStyle name="Percent 10 2 2 3 2 2 2" xfId="8706"/>
    <cellStyle name="Percent 10 2 2 3 2 2 3" xfId="8707"/>
    <cellStyle name="Percent 10 2 2 3 2 2 4" xfId="8708"/>
    <cellStyle name="Percent 10 2 2 3 2 3" xfId="8709"/>
    <cellStyle name="Percent 10 2 2 3 2 3 2" xfId="8710"/>
    <cellStyle name="Percent 10 2 2 3 2 3 3" xfId="8711"/>
    <cellStyle name="Percent 10 2 2 3 2 3 4" xfId="8712"/>
    <cellStyle name="Percent 10 2 2 3 2 4" xfId="8713"/>
    <cellStyle name="Percent 10 2 2 3 2 5" xfId="8714"/>
    <cellStyle name="Percent 10 2 2 3 2 6" xfId="8715"/>
    <cellStyle name="Percent 10 2 2 3 3" xfId="8716"/>
    <cellStyle name="Percent 10 2 2 3 3 2" xfId="8717"/>
    <cellStyle name="Percent 10 2 2 3 3 2 2" xfId="8718"/>
    <cellStyle name="Percent 10 2 2 3 3 2 3" xfId="8719"/>
    <cellStyle name="Percent 10 2 2 3 3 2 4" xfId="8720"/>
    <cellStyle name="Percent 10 2 2 3 3 3" xfId="8721"/>
    <cellStyle name="Percent 10 2 2 3 3 3 2" xfId="8722"/>
    <cellStyle name="Percent 10 2 2 3 3 3 3" xfId="8723"/>
    <cellStyle name="Percent 10 2 2 3 3 3 4" xfId="8724"/>
    <cellStyle name="Percent 10 2 2 3 3 4" xfId="8725"/>
    <cellStyle name="Percent 10 2 2 3 3 5" xfId="8726"/>
    <cellStyle name="Percent 10 2 2 3 3 6" xfId="8727"/>
    <cellStyle name="Percent 10 2 2 3 4" xfId="8728"/>
    <cellStyle name="Percent 10 2 2 3 4 2" xfId="8729"/>
    <cellStyle name="Percent 10 2 2 3 4 3" xfId="8730"/>
    <cellStyle name="Percent 10 2 2 3 4 4" xfId="8731"/>
    <cellStyle name="Percent 10 2 2 3 5" xfId="8732"/>
    <cellStyle name="Percent 10 2 2 3 5 2" xfId="8733"/>
    <cellStyle name="Percent 10 2 2 3 5 3" xfId="8734"/>
    <cellStyle name="Percent 10 2 2 3 5 4" xfId="8735"/>
    <cellStyle name="Percent 10 2 2 3 6" xfId="8736"/>
    <cellStyle name="Percent 10 2 2 3 7" xfId="8737"/>
    <cellStyle name="Percent 10 2 2 3 8" xfId="8738"/>
    <cellStyle name="Percent 10 2 2 4" xfId="8739"/>
    <cellStyle name="Percent 10 2 2 4 2" xfId="8740"/>
    <cellStyle name="Percent 10 2 2 4 2 2" xfId="8741"/>
    <cellStyle name="Percent 10 2 2 4 2 2 2" xfId="8742"/>
    <cellStyle name="Percent 10 2 2 4 2 2 3" xfId="8743"/>
    <cellStyle name="Percent 10 2 2 4 2 2 4" xfId="8744"/>
    <cellStyle name="Percent 10 2 2 4 2 3" xfId="8745"/>
    <cellStyle name="Percent 10 2 2 4 2 3 2" xfId="8746"/>
    <cellStyle name="Percent 10 2 2 4 2 3 3" xfId="8747"/>
    <cellStyle name="Percent 10 2 2 4 2 3 4" xfId="8748"/>
    <cellStyle name="Percent 10 2 2 4 2 4" xfId="8749"/>
    <cellStyle name="Percent 10 2 2 4 2 5" xfId="8750"/>
    <cellStyle name="Percent 10 2 2 4 2 6" xfId="8751"/>
    <cellStyle name="Percent 10 2 2 4 3" xfId="8752"/>
    <cellStyle name="Percent 10 2 2 4 3 2" xfId="8753"/>
    <cellStyle name="Percent 10 2 2 4 3 2 2" xfId="8754"/>
    <cellStyle name="Percent 10 2 2 4 3 2 3" xfId="8755"/>
    <cellStyle name="Percent 10 2 2 4 3 2 4" xfId="8756"/>
    <cellStyle name="Percent 10 2 2 4 3 3" xfId="8757"/>
    <cellStyle name="Percent 10 2 2 4 3 3 2" xfId="8758"/>
    <cellStyle name="Percent 10 2 2 4 3 3 3" xfId="8759"/>
    <cellStyle name="Percent 10 2 2 4 3 3 4" xfId="8760"/>
    <cellStyle name="Percent 10 2 2 4 3 4" xfId="8761"/>
    <cellStyle name="Percent 10 2 2 4 3 5" xfId="8762"/>
    <cellStyle name="Percent 10 2 2 4 3 6" xfId="8763"/>
    <cellStyle name="Percent 10 2 2 4 4" xfId="8764"/>
    <cellStyle name="Percent 10 2 2 4 4 2" xfId="8765"/>
    <cellStyle name="Percent 10 2 2 4 4 3" xfId="8766"/>
    <cellStyle name="Percent 10 2 2 4 4 4" xfId="8767"/>
    <cellStyle name="Percent 10 2 2 4 5" xfId="8768"/>
    <cellStyle name="Percent 10 2 2 4 5 2" xfId="8769"/>
    <cellStyle name="Percent 10 2 2 4 5 3" xfId="8770"/>
    <cellStyle name="Percent 10 2 2 4 5 4" xfId="8771"/>
    <cellStyle name="Percent 10 2 2 4 6" xfId="8772"/>
    <cellStyle name="Percent 10 2 2 4 7" xfId="8773"/>
    <cellStyle name="Percent 10 2 2 4 8" xfId="8774"/>
    <cellStyle name="Percent 10 2 2 5" xfId="8775"/>
    <cellStyle name="Percent 10 2 2 5 2" xfId="8776"/>
    <cellStyle name="Percent 10 2 2 5 2 2" xfId="8777"/>
    <cellStyle name="Percent 10 2 2 5 2 2 2" xfId="8778"/>
    <cellStyle name="Percent 10 2 2 5 2 2 3" xfId="8779"/>
    <cellStyle name="Percent 10 2 2 5 2 2 4" xfId="8780"/>
    <cellStyle name="Percent 10 2 2 5 2 3" xfId="8781"/>
    <cellStyle name="Percent 10 2 2 5 2 3 2" xfId="8782"/>
    <cellStyle name="Percent 10 2 2 5 2 3 3" xfId="8783"/>
    <cellStyle name="Percent 10 2 2 5 2 3 4" xfId="8784"/>
    <cellStyle name="Percent 10 2 2 5 2 4" xfId="8785"/>
    <cellStyle name="Percent 10 2 2 5 2 5" xfId="8786"/>
    <cellStyle name="Percent 10 2 2 5 2 6" xfId="8787"/>
    <cellStyle name="Percent 10 2 2 5 3" xfId="8788"/>
    <cellStyle name="Percent 10 2 2 5 3 2" xfId="8789"/>
    <cellStyle name="Percent 10 2 2 5 3 2 2" xfId="8790"/>
    <cellStyle name="Percent 10 2 2 5 3 2 3" xfId="8791"/>
    <cellStyle name="Percent 10 2 2 5 3 2 4" xfId="8792"/>
    <cellStyle name="Percent 10 2 2 5 3 3" xfId="8793"/>
    <cellStyle name="Percent 10 2 2 5 3 3 2" xfId="8794"/>
    <cellStyle name="Percent 10 2 2 5 3 3 3" xfId="8795"/>
    <cellStyle name="Percent 10 2 2 5 3 3 4" xfId="8796"/>
    <cellStyle name="Percent 10 2 2 5 3 4" xfId="8797"/>
    <cellStyle name="Percent 10 2 2 5 3 5" xfId="8798"/>
    <cellStyle name="Percent 10 2 2 5 3 6" xfId="8799"/>
    <cellStyle name="Percent 10 2 2 5 4" xfId="8800"/>
    <cellStyle name="Percent 10 2 2 5 4 2" xfId="8801"/>
    <cellStyle name="Percent 10 2 2 5 4 3" xfId="8802"/>
    <cellStyle name="Percent 10 2 2 5 4 4" xfId="8803"/>
    <cellStyle name="Percent 10 2 2 5 5" xfId="8804"/>
    <cellStyle name="Percent 10 2 2 5 5 2" xfId="8805"/>
    <cellStyle name="Percent 10 2 2 5 5 3" xfId="8806"/>
    <cellStyle name="Percent 10 2 2 5 5 4" xfId="8807"/>
    <cellStyle name="Percent 10 2 2 5 6" xfId="8808"/>
    <cellStyle name="Percent 10 2 2 5 7" xfId="8809"/>
    <cellStyle name="Percent 10 2 2 5 8" xfId="8810"/>
    <cellStyle name="Percent 10 2 2 6" xfId="8811"/>
    <cellStyle name="Percent 10 2 2 6 2" xfId="8812"/>
    <cellStyle name="Percent 10 2 2 6 2 2" xfId="8813"/>
    <cellStyle name="Percent 10 2 2 6 2 3" xfId="8814"/>
    <cellStyle name="Percent 10 2 2 6 2 4" xfId="8815"/>
    <cellStyle name="Percent 10 2 2 6 3" xfId="8816"/>
    <cellStyle name="Percent 10 2 2 6 3 2" xfId="8817"/>
    <cellStyle name="Percent 10 2 2 6 3 3" xfId="8818"/>
    <cellStyle name="Percent 10 2 2 6 3 4" xfId="8819"/>
    <cellStyle name="Percent 10 2 2 6 4" xfId="8820"/>
    <cellStyle name="Percent 10 2 2 6 5" xfId="8821"/>
    <cellStyle name="Percent 10 2 2 6 6" xfId="8822"/>
    <cellStyle name="Percent 10 2 2 7" xfId="8823"/>
    <cellStyle name="Percent 10 2 2 7 2" xfId="8824"/>
    <cellStyle name="Percent 10 2 2 7 2 2" xfId="8825"/>
    <cellStyle name="Percent 10 2 2 7 2 3" xfId="8826"/>
    <cellStyle name="Percent 10 2 2 7 2 4" xfId="8827"/>
    <cellStyle name="Percent 10 2 2 7 3" xfId="8828"/>
    <cellStyle name="Percent 10 2 2 7 3 2" xfId="8829"/>
    <cellStyle name="Percent 10 2 2 7 3 3" xfId="8830"/>
    <cellStyle name="Percent 10 2 2 7 3 4" xfId="8831"/>
    <cellStyle name="Percent 10 2 2 7 4" xfId="8832"/>
    <cellStyle name="Percent 10 2 2 7 5" xfId="8833"/>
    <cellStyle name="Percent 10 2 2 7 6" xfId="8834"/>
    <cellStyle name="Percent 10 2 2 8" xfId="8835"/>
    <cellStyle name="Percent 10 2 2 8 2" xfId="8836"/>
    <cellStyle name="Percent 10 2 2 8 3" xfId="8837"/>
    <cellStyle name="Percent 10 2 2 8 4" xfId="8838"/>
    <cellStyle name="Percent 10 2 2 9" xfId="8839"/>
    <cellStyle name="Percent 10 2 2 9 2" xfId="8840"/>
    <cellStyle name="Percent 10 2 2 9 3" xfId="8841"/>
    <cellStyle name="Percent 10 2 2 9 4" xfId="8842"/>
    <cellStyle name="Percent 10 2 2 9 5" xfId="8843"/>
    <cellStyle name="Percent 10 2 3" xfId="8844"/>
    <cellStyle name="Percent 10 2 3 10" xfId="8845"/>
    <cellStyle name="Percent 10 2 3 2" xfId="8846"/>
    <cellStyle name="Percent 10 2 3 2 2" xfId="8847"/>
    <cellStyle name="Percent 10 2 3 2 2 2" xfId="8848"/>
    <cellStyle name="Percent 10 2 3 2 2 2 2" xfId="8849"/>
    <cellStyle name="Percent 10 2 3 2 2 2 3" xfId="8850"/>
    <cellStyle name="Percent 10 2 3 2 2 2 4" xfId="8851"/>
    <cellStyle name="Percent 10 2 3 2 2 3" xfId="8852"/>
    <cellStyle name="Percent 10 2 3 2 2 3 2" xfId="8853"/>
    <cellStyle name="Percent 10 2 3 2 2 3 3" xfId="8854"/>
    <cellStyle name="Percent 10 2 3 2 2 3 4" xfId="8855"/>
    <cellStyle name="Percent 10 2 3 2 2 4" xfId="8856"/>
    <cellStyle name="Percent 10 2 3 2 2 5" xfId="8857"/>
    <cellStyle name="Percent 10 2 3 2 2 6" xfId="8858"/>
    <cellStyle name="Percent 10 2 3 2 3" xfId="8859"/>
    <cellStyle name="Percent 10 2 3 2 3 2" xfId="8860"/>
    <cellStyle name="Percent 10 2 3 2 3 2 2" xfId="8861"/>
    <cellStyle name="Percent 10 2 3 2 3 2 3" xfId="8862"/>
    <cellStyle name="Percent 10 2 3 2 3 2 4" xfId="8863"/>
    <cellStyle name="Percent 10 2 3 2 3 3" xfId="8864"/>
    <cellStyle name="Percent 10 2 3 2 3 3 2" xfId="8865"/>
    <cellStyle name="Percent 10 2 3 2 3 3 3" xfId="8866"/>
    <cellStyle name="Percent 10 2 3 2 3 3 4" xfId="8867"/>
    <cellStyle name="Percent 10 2 3 2 3 4" xfId="8868"/>
    <cellStyle name="Percent 10 2 3 2 3 5" xfId="8869"/>
    <cellStyle name="Percent 10 2 3 2 3 6" xfId="8870"/>
    <cellStyle name="Percent 10 2 3 2 4" xfId="8871"/>
    <cellStyle name="Percent 10 2 3 2 4 2" xfId="8872"/>
    <cellStyle name="Percent 10 2 3 2 4 3" xfId="8873"/>
    <cellStyle name="Percent 10 2 3 2 4 4" xfId="8874"/>
    <cellStyle name="Percent 10 2 3 2 5" xfId="8875"/>
    <cellStyle name="Percent 10 2 3 2 5 2" xfId="8876"/>
    <cellStyle name="Percent 10 2 3 2 5 3" xfId="8877"/>
    <cellStyle name="Percent 10 2 3 2 5 4" xfId="8878"/>
    <cellStyle name="Percent 10 2 3 2 6" xfId="8879"/>
    <cellStyle name="Percent 10 2 3 2 7" xfId="8880"/>
    <cellStyle name="Percent 10 2 3 2 8" xfId="8881"/>
    <cellStyle name="Percent 10 2 3 3" xfId="8882"/>
    <cellStyle name="Percent 10 2 3 3 2" xfId="8883"/>
    <cellStyle name="Percent 10 2 3 3 2 2" xfId="8884"/>
    <cellStyle name="Percent 10 2 3 3 2 2 2" xfId="8885"/>
    <cellStyle name="Percent 10 2 3 3 2 2 3" xfId="8886"/>
    <cellStyle name="Percent 10 2 3 3 2 2 4" xfId="8887"/>
    <cellStyle name="Percent 10 2 3 3 2 3" xfId="8888"/>
    <cellStyle name="Percent 10 2 3 3 2 3 2" xfId="8889"/>
    <cellStyle name="Percent 10 2 3 3 2 3 3" xfId="8890"/>
    <cellStyle name="Percent 10 2 3 3 2 3 4" xfId="8891"/>
    <cellStyle name="Percent 10 2 3 3 2 4" xfId="8892"/>
    <cellStyle name="Percent 10 2 3 3 2 5" xfId="8893"/>
    <cellStyle name="Percent 10 2 3 3 2 6" xfId="8894"/>
    <cellStyle name="Percent 10 2 3 3 3" xfId="8895"/>
    <cellStyle name="Percent 10 2 3 3 3 2" xfId="8896"/>
    <cellStyle name="Percent 10 2 3 3 3 2 2" xfId="8897"/>
    <cellStyle name="Percent 10 2 3 3 3 2 3" xfId="8898"/>
    <cellStyle name="Percent 10 2 3 3 3 2 4" xfId="8899"/>
    <cellStyle name="Percent 10 2 3 3 3 3" xfId="8900"/>
    <cellStyle name="Percent 10 2 3 3 3 3 2" xfId="8901"/>
    <cellStyle name="Percent 10 2 3 3 3 3 3" xfId="8902"/>
    <cellStyle name="Percent 10 2 3 3 3 3 4" xfId="8903"/>
    <cellStyle name="Percent 10 2 3 3 3 4" xfId="8904"/>
    <cellStyle name="Percent 10 2 3 3 3 5" xfId="8905"/>
    <cellStyle name="Percent 10 2 3 3 3 6" xfId="8906"/>
    <cellStyle name="Percent 10 2 3 3 4" xfId="8907"/>
    <cellStyle name="Percent 10 2 3 3 4 2" xfId="8908"/>
    <cellStyle name="Percent 10 2 3 3 4 3" xfId="8909"/>
    <cellStyle name="Percent 10 2 3 3 4 4" xfId="8910"/>
    <cellStyle name="Percent 10 2 3 3 5" xfId="8911"/>
    <cellStyle name="Percent 10 2 3 3 5 2" xfId="8912"/>
    <cellStyle name="Percent 10 2 3 3 5 3" xfId="8913"/>
    <cellStyle name="Percent 10 2 3 3 5 4" xfId="8914"/>
    <cellStyle name="Percent 10 2 3 3 6" xfId="8915"/>
    <cellStyle name="Percent 10 2 3 3 7" xfId="8916"/>
    <cellStyle name="Percent 10 2 3 3 8" xfId="8917"/>
    <cellStyle name="Percent 10 2 3 4" xfId="8918"/>
    <cellStyle name="Percent 10 2 3 4 2" xfId="8919"/>
    <cellStyle name="Percent 10 2 3 4 2 2" xfId="8920"/>
    <cellStyle name="Percent 10 2 3 4 2 3" xfId="8921"/>
    <cellStyle name="Percent 10 2 3 4 2 4" xfId="8922"/>
    <cellStyle name="Percent 10 2 3 4 3" xfId="8923"/>
    <cellStyle name="Percent 10 2 3 4 3 2" xfId="8924"/>
    <cellStyle name="Percent 10 2 3 4 3 3" xfId="8925"/>
    <cellStyle name="Percent 10 2 3 4 3 4" xfId="8926"/>
    <cellStyle name="Percent 10 2 3 4 4" xfId="8927"/>
    <cellStyle name="Percent 10 2 3 4 5" xfId="8928"/>
    <cellStyle name="Percent 10 2 3 4 6" xfId="8929"/>
    <cellStyle name="Percent 10 2 3 5" xfId="8930"/>
    <cellStyle name="Percent 10 2 3 5 2" xfId="8931"/>
    <cellStyle name="Percent 10 2 3 5 2 2" xfId="8932"/>
    <cellStyle name="Percent 10 2 3 5 2 3" xfId="8933"/>
    <cellStyle name="Percent 10 2 3 5 2 4" xfId="8934"/>
    <cellStyle name="Percent 10 2 3 5 3" xfId="8935"/>
    <cellStyle name="Percent 10 2 3 5 3 2" xfId="8936"/>
    <cellStyle name="Percent 10 2 3 5 3 3" xfId="8937"/>
    <cellStyle name="Percent 10 2 3 5 3 4" xfId="8938"/>
    <cellStyle name="Percent 10 2 3 5 4" xfId="8939"/>
    <cellStyle name="Percent 10 2 3 5 5" xfId="8940"/>
    <cellStyle name="Percent 10 2 3 5 6" xfId="8941"/>
    <cellStyle name="Percent 10 2 3 6" xfId="8942"/>
    <cellStyle name="Percent 10 2 3 6 2" xfId="8943"/>
    <cellStyle name="Percent 10 2 3 6 3" xfId="8944"/>
    <cellStyle name="Percent 10 2 3 6 4" xfId="8945"/>
    <cellStyle name="Percent 10 2 3 7" xfId="8946"/>
    <cellStyle name="Percent 10 2 3 7 2" xfId="8947"/>
    <cellStyle name="Percent 10 2 3 7 3" xfId="8948"/>
    <cellStyle name="Percent 10 2 3 7 4" xfId="8949"/>
    <cellStyle name="Percent 10 2 3 8" xfId="8950"/>
    <cellStyle name="Percent 10 2 3 9" xfId="8951"/>
    <cellStyle name="Percent 10 2 4" xfId="8952"/>
    <cellStyle name="Percent 10 2 4 2" xfId="8953"/>
    <cellStyle name="Percent 10 2 4 2 2" xfId="8954"/>
    <cellStyle name="Percent 10 2 4 2 2 2" xfId="8955"/>
    <cellStyle name="Percent 10 2 4 2 2 3" xfId="8956"/>
    <cellStyle name="Percent 10 2 4 2 2 4" xfId="8957"/>
    <cellStyle name="Percent 10 2 4 2 3" xfId="8958"/>
    <cellStyle name="Percent 10 2 4 2 3 2" xfId="8959"/>
    <cellStyle name="Percent 10 2 4 2 3 3" xfId="8960"/>
    <cellStyle name="Percent 10 2 4 2 3 4" xfId="8961"/>
    <cellStyle name="Percent 10 2 4 2 4" xfId="8962"/>
    <cellStyle name="Percent 10 2 4 2 5" xfId="8963"/>
    <cellStyle name="Percent 10 2 4 2 6" xfId="8964"/>
    <cellStyle name="Percent 10 2 4 3" xfId="8965"/>
    <cellStyle name="Percent 10 2 4 3 2" xfId="8966"/>
    <cellStyle name="Percent 10 2 4 3 2 2" xfId="8967"/>
    <cellStyle name="Percent 10 2 4 3 2 3" xfId="8968"/>
    <cellStyle name="Percent 10 2 4 3 2 4" xfId="8969"/>
    <cellStyle name="Percent 10 2 4 3 3" xfId="8970"/>
    <cellStyle name="Percent 10 2 4 3 3 2" xfId="8971"/>
    <cellStyle name="Percent 10 2 4 3 3 3" xfId="8972"/>
    <cellStyle name="Percent 10 2 4 3 3 4" xfId="8973"/>
    <cellStyle name="Percent 10 2 4 3 4" xfId="8974"/>
    <cellStyle name="Percent 10 2 4 3 5" xfId="8975"/>
    <cellStyle name="Percent 10 2 4 3 6" xfId="8976"/>
    <cellStyle name="Percent 10 2 4 4" xfId="8977"/>
    <cellStyle name="Percent 10 2 4 4 2" xfId="8978"/>
    <cellStyle name="Percent 10 2 4 4 3" xfId="8979"/>
    <cellStyle name="Percent 10 2 4 4 4" xfId="8980"/>
    <cellStyle name="Percent 10 2 4 5" xfId="8981"/>
    <cellStyle name="Percent 10 2 4 5 2" xfId="8982"/>
    <cellStyle name="Percent 10 2 4 5 3" xfId="8983"/>
    <cellStyle name="Percent 10 2 4 5 4" xfId="8984"/>
    <cellStyle name="Percent 10 2 4 6" xfId="8985"/>
    <cellStyle name="Percent 10 2 4 7" xfId="8986"/>
    <cellStyle name="Percent 10 2 4 8" xfId="8987"/>
    <cellStyle name="Percent 10 2 5" xfId="8988"/>
    <cellStyle name="Percent 10 2 5 2" xfId="8989"/>
    <cellStyle name="Percent 10 2 5 2 2" xfId="8990"/>
    <cellStyle name="Percent 10 2 5 2 2 2" xfId="8991"/>
    <cellStyle name="Percent 10 2 5 2 2 3" xfId="8992"/>
    <cellStyle name="Percent 10 2 5 2 2 4" xfId="8993"/>
    <cellStyle name="Percent 10 2 5 2 3" xfId="8994"/>
    <cellStyle name="Percent 10 2 5 2 3 2" xfId="8995"/>
    <cellStyle name="Percent 10 2 5 2 3 3" xfId="8996"/>
    <cellStyle name="Percent 10 2 5 2 3 4" xfId="8997"/>
    <cellStyle name="Percent 10 2 5 2 4" xfId="8998"/>
    <cellStyle name="Percent 10 2 5 2 5" xfId="8999"/>
    <cellStyle name="Percent 10 2 5 2 6" xfId="9000"/>
    <cellStyle name="Percent 10 2 5 3" xfId="9001"/>
    <cellStyle name="Percent 10 2 5 3 2" xfId="9002"/>
    <cellStyle name="Percent 10 2 5 3 2 2" xfId="9003"/>
    <cellStyle name="Percent 10 2 5 3 2 3" xfId="9004"/>
    <cellStyle name="Percent 10 2 5 3 2 4" xfId="9005"/>
    <cellStyle name="Percent 10 2 5 3 3" xfId="9006"/>
    <cellStyle name="Percent 10 2 5 3 3 2" xfId="9007"/>
    <cellStyle name="Percent 10 2 5 3 3 3" xfId="9008"/>
    <cellStyle name="Percent 10 2 5 3 3 4" xfId="9009"/>
    <cellStyle name="Percent 10 2 5 3 4" xfId="9010"/>
    <cellStyle name="Percent 10 2 5 3 5" xfId="9011"/>
    <cellStyle name="Percent 10 2 5 3 6" xfId="9012"/>
    <cellStyle name="Percent 10 2 5 4" xfId="9013"/>
    <cellStyle name="Percent 10 2 5 4 2" xfId="9014"/>
    <cellStyle name="Percent 10 2 5 4 3" xfId="9015"/>
    <cellStyle name="Percent 10 2 5 4 4" xfId="9016"/>
    <cellStyle name="Percent 10 2 5 5" xfId="9017"/>
    <cellStyle name="Percent 10 2 5 5 2" xfId="9018"/>
    <cellStyle name="Percent 10 2 5 5 3" xfId="9019"/>
    <cellStyle name="Percent 10 2 5 5 4" xfId="9020"/>
    <cellStyle name="Percent 10 2 5 6" xfId="9021"/>
    <cellStyle name="Percent 10 2 5 7" xfId="9022"/>
    <cellStyle name="Percent 10 2 5 8" xfId="9023"/>
    <cellStyle name="Percent 10 2 6" xfId="9024"/>
    <cellStyle name="Percent 10 2 6 2" xfId="9025"/>
    <cellStyle name="Percent 10 2 6 2 2" xfId="9026"/>
    <cellStyle name="Percent 10 2 6 2 2 2" xfId="9027"/>
    <cellStyle name="Percent 10 2 6 2 2 3" xfId="9028"/>
    <cellStyle name="Percent 10 2 6 2 2 4" xfId="9029"/>
    <cellStyle name="Percent 10 2 6 2 3" xfId="9030"/>
    <cellStyle name="Percent 10 2 6 2 3 2" xfId="9031"/>
    <cellStyle name="Percent 10 2 6 2 3 3" xfId="9032"/>
    <cellStyle name="Percent 10 2 6 2 3 4" xfId="9033"/>
    <cellStyle name="Percent 10 2 6 2 4" xfId="9034"/>
    <cellStyle name="Percent 10 2 6 2 5" xfId="9035"/>
    <cellStyle name="Percent 10 2 6 2 6" xfId="9036"/>
    <cellStyle name="Percent 10 2 6 3" xfId="9037"/>
    <cellStyle name="Percent 10 2 6 3 2" xfId="9038"/>
    <cellStyle name="Percent 10 2 6 3 2 2" xfId="9039"/>
    <cellStyle name="Percent 10 2 6 3 2 3" xfId="9040"/>
    <cellStyle name="Percent 10 2 6 3 2 4" xfId="9041"/>
    <cellStyle name="Percent 10 2 6 3 3" xfId="9042"/>
    <cellStyle name="Percent 10 2 6 3 3 2" xfId="9043"/>
    <cellStyle name="Percent 10 2 6 3 3 3" xfId="9044"/>
    <cellStyle name="Percent 10 2 6 3 3 4" xfId="9045"/>
    <cellStyle name="Percent 10 2 6 3 4" xfId="9046"/>
    <cellStyle name="Percent 10 2 6 3 5" xfId="9047"/>
    <cellStyle name="Percent 10 2 6 3 6" xfId="9048"/>
    <cellStyle name="Percent 10 2 6 4" xfId="9049"/>
    <cellStyle name="Percent 10 2 6 4 2" xfId="9050"/>
    <cellStyle name="Percent 10 2 6 4 3" xfId="9051"/>
    <cellStyle name="Percent 10 2 6 4 4" xfId="9052"/>
    <cellStyle name="Percent 10 2 6 5" xfId="9053"/>
    <cellStyle name="Percent 10 2 6 5 2" xfId="9054"/>
    <cellStyle name="Percent 10 2 6 5 3" xfId="9055"/>
    <cellStyle name="Percent 10 2 6 5 4" xfId="9056"/>
    <cellStyle name="Percent 10 2 6 6" xfId="9057"/>
    <cellStyle name="Percent 10 2 6 7" xfId="9058"/>
    <cellStyle name="Percent 10 2 6 8" xfId="9059"/>
    <cellStyle name="Percent 10 2 7" xfId="9060"/>
    <cellStyle name="Percent 10 2 7 2" xfId="9061"/>
    <cellStyle name="Percent 10 2 7 2 2" xfId="9062"/>
    <cellStyle name="Percent 10 2 7 2 3" xfId="9063"/>
    <cellStyle name="Percent 10 2 7 2 4" xfId="9064"/>
    <cellStyle name="Percent 10 2 7 3" xfId="9065"/>
    <cellStyle name="Percent 10 2 7 3 2" xfId="9066"/>
    <cellStyle name="Percent 10 2 7 3 3" xfId="9067"/>
    <cellStyle name="Percent 10 2 7 3 4" xfId="9068"/>
    <cellStyle name="Percent 10 2 7 4" xfId="9069"/>
    <cellStyle name="Percent 10 2 7 5" xfId="9070"/>
    <cellStyle name="Percent 10 2 7 6" xfId="9071"/>
    <cellStyle name="Percent 10 2 8" xfId="9072"/>
    <cellStyle name="Percent 10 2 8 2" xfId="9073"/>
    <cellStyle name="Percent 10 2 8 2 2" xfId="9074"/>
    <cellStyle name="Percent 10 2 8 2 3" xfId="9075"/>
    <cellStyle name="Percent 10 2 8 2 4" xfId="9076"/>
    <cellStyle name="Percent 10 2 8 3" xfId="9077"/>
    <cellStyle name="Percent 10 2 8 3 2" xfId="9078"/>
    <cellStyle name="Percent 10 2 8 3 3" xfId="9079"/>
    <cellStyle name="Percent 10 2 8 3 4" xfId="9080"/>
    <cellStyle name="Percent 10 2 8 4" xfId="9081"/>
    <cellStyle name="Percent 10 2 8 5" xfId="9082"/>
    <cellStyle name="Percent 10 2 8 6" xfId="9083"/>
    <cellStyle name="Percent 10 2 9" xfId="9084"/>
    <cellStyle name="Percent 10 2 9 2" xfId="9085"/>
    <cellStyle name="Percent 10 2 9 3" xfId="9086"/>
    <cellStyle name="Percent 10 2 9 4" xfId="9087"/>
    <cellStyle name="Percent 10 3" xfId="9088"/>
    <cellStyle name="Percent 10 3 10" xfId="9089"/>
    <cellStyle name="Percent 10 3 11" xfId="9090"/>
    <cellStyle name="Percent 10 3 12" xfId="9091"/>
    <cellStyle name="Percent 10 3 2" xfId="9092"/>
    <cellStyle name="Percent 10 3 2 10" xfId="9093"/>
    <cellStyle name="Percent 10 3 2 2" xfId="9094"/>
    <cellStyle name="Percent 10 3 2 2 2" xfId="9095"/>
    <cellStyle name="Percent 10 3 2 2 2 2" xfId="9096"/>
    <cellStyle name="Percent 10 3 2 2 2 2 2" xfId="9097"/>
    <cellStyle name="Percent 10 3 2 2 2 2 3" xfId="9098"/>
    <cellStyle name="Percent 10 3 2 2 2 2 4" xfId="9099"/>
    <cellStyle name="Percent 10 3 2 2 2 3" xfId="9100"/>
    <cellStyle name="Percent 10 3 2 2 2 3 2" xfId="9101"/>
    <cellStyle name="Percent 10 3 2 2 2 3 3" xfId="9102"/>
    <cellStyle name="Percent 10 3 2 2 2 3 4" xfId="9103"/>
    <cellStyle name="Percent 10 3 2 2 2 4" xfId="9104"/>
    <cellStyle name="Percent 10 3 2 2 2 5" xfId="9105"/>
    <cellStyle name="Percent 10 3 2 2 2 6" xfId="9106"/>
    <cellStyle name="Percent 10 3 2 2 3" xfId="9107"/>
    <cellStyle name="Percent 10 3 2 2 3 2" xfId="9108"/>
    <cellStyle name="Percent 10 3 2 2 3 2 2" xfId="9109"/>
    <cellStyle name="Percent 10 3 2 2 3 2 3" xfId="9110"/>
    <cellStyle name="Percent 10 3 2 2 3 2 4" xfId="9111"/>
    <cellStyle name="Percent 10 3 2 2 3 3" xfId="9112"/>
    <cellStyle name="Percent 10 3 2 2 3 3 2" xfId="9113"/>
    <cellStyle name="Percent 10 3 2 2 3 3 3" xfId="9114"/>
    <cellStyle name="Percent 10 3 2 2 3 3 4" xfId="9115"/>
    <cellStyle name="Percent 10 3 2 2 3 4" xfId="9116"/>
    <cellStyle name="Percent 10 3 2 2 3 5" xfId="9117"/>
    <cellStyle name="Percent 10 3 2 2 3 6" xfId="9118"/>
    <cellStyle name="Percent 10 3 2 2 4" xfId="9119"/>
    <cellStyle name="Percent 10 3 2 2 4 2" xfId="9120"/>
    <cellStyle name="Percent 10 3 2 2 4 3" xfId="9121"/>
    <cellStyle name="Percent 10 3 2 2 4 4" xfId="9122"/>
    <cellStyle name="Percent 10 3 2 2 5" xfId="9123"/>
    <cellStyle name="Percent 10 3 2 2 5 2" xfId="9124"/>
    <cellStyle name="Percent 10 3 2 2 5 3" xfId="9125"/>
    <cellStyle name="Percent 10 3 2 2 5 4" xfId="9126"/>
    <cellStyle name="Percent 10 3 2 2 6" xfId="9127"/>
    <cellStyle name="Percent 10 3 2 2 7" xfId="9128"/>
    <cellStyle name="Percent 10 3 2 2 8" xfId="9129"/>
    <cellStyle name="Percent 10 3 2 3" xfId="9130"/>
    <cellStyle name="Percent 10 3 2 3 2" xfId="9131"/>
    <cellStyle name="Percent 10 3 2 3 2 2" xfId="9132"/>
    <cellStyle name="Percent 10 3 2 3 2 2 2" xfId="9133"/>
    <cellStyle name="Percent 10 3 2 3 2 2 3" xfId="9134"/>
    <cellStyle name="Percent 10 3 2 3 2 2 4" xfId="9135"/>
    <cellStyle name="Percent 10 3 2 3 2 3" xfId="9136"/>
    <cellStyle name="Percent 10 3 2 3 2 3 2" xfId="9137"/>
    <cellStyle name="Percent 10 3 2 3 2 3 3" xfId="9138"/>
    <cellStyle name="Percent 10 3 2 3 2 3 4" xfId="9139"/>
    <cellStyle name="Percent 10 3 2 3 2 4" xfId="9140"/>
    <cellStyle name="Percent 10 3 2 3 2 5" xfId="9141"/>
    <cellStyle name="Percent 10 3 2 3 2 6" xfId="9142"/>
    <cellStyle name="Percent 10 3 2 3 3" xfId="9143"/>
    <cellStyle name="Percent 10 3 2 3 3 2" xfId="9144"/>
    <cellStyle name="Percent 10 3 2 3 3 2 2" xfId="9145"/>
    <cellStyle name="Percent 10 3 2 3 3 2 3" xfId="9146"/>
    <cellStyle name="Percent 10 3 2 3 3 2 4" xfId="9147"/>
    <cellStyle name="Percent 10 3 2 3 3 3" xfId="9148"/>
    <cellStyle name="Percent 10 3 2 3 3 3 2" xfId="9149"/>
    <cellStyle name="Percent 10 3 2 3 3 3 3" xfId="9150"/>
    <cellStyle name="Percent 10 3 2 3 3 3 4" xfId="9151"/>
    <cellStyle name="Percent 10 3 2 3 3 4" xfId="9152"/>
    <cellStyle name="Percent 10 3 2 3 3 5" xfId="9153"/>
    <cellStyle name="Percent 10 3 2 3 3 6" xfId="9154"/>
    <cellStyle name="Percent 10 3 2 3 4" xfId="9155"/>
    <cellStyle name="Percent 10 3 2 3 4 2" xfId="9156"/>
    <cellStyle name="Percent 10 3 2 3 4 3" xfId="9157"/>
    <cellStyle name="Percent 10 3 2 3 4 4" xfId="9158"/>
    <cellStyle name="Percent 10 3 2 3 5" xfId="9159"/>
    <cellStyle name="Percent 10 3 2 3 5 2" xfId="9160"/>
    <cellStyle name="Percent 10 3 2 3 5 3" xfId="9161"/>
    <cellStyle name="Percent 10 3 2 3 5 4" xfId="9162"/>
    <cellStyle name="Percent 10 3 2 3 6" xfId="9163"/>
    <cellStyle name="Percent 10 3 2 3 7" xfId="9164"/>
    <cellStyle name="Percent 10 3 2 3 8" xfId="9165"/>
    <cellStyle name="Percent 10 3 2 4" xfId="9166"/>
    <cellStyle name="Percent 10 3 2 4 2" xfId="9167"/>
    <cellStyle name="Percent 10 3 2 4 2 2" xfId="9168"/>
    <cellStyle name="Percent 10 3 2 4 2 3" xfId="9169"/>
    <cellStyle name="Percent 10 3 2 4 2 4" xfId="9170"/>
    <cellStyle name="Percent 10 3 2 4 3" xfId="9171"/>
    <cellStyle name="Percent 10 3 2 4 3 2" xfId="9172"/>
    <cellStyle name="Percent 10 3 2 4 3 3" xfId="9173"/>
    <cellStyle name="Percent 10 3 2 4 3 4" xfId="9174"/>
    <cellStyle name="Percent 10 3 2 4 4" xfId="9175"/>
    <cellStyle name="Percent 10 3 2 4 5" xfId="9176"/>
    <cellStyle name="Percent 10 3 2 4 6" xfId="9177"/>
    <cellStyle name="Percent 10 3 2 5" xfId="9178"/>
    <cellStyle name="Percent 10 3 2 5 2" xfId="9179"/>
    <cellStyle name="Percent 10 3 2 5 2 2" xfId="9180"/>
    <cellStyle name="Percent 10 3 2 5 2 3" xfId="9181"/>
    <cellStyle name="Percent 10 3 2 5 2 4" xfId="9182"/>
    <cellStyle name="Percent 10 3 2 5 3" xfId="9183"/>
    <cellStyle name="Percent 10 3 2 5 3 2" xfId="9184"/>
    <cellStyle name="Percent 10 3 2 5 3 3" xfId="9185"/>
    <cellStyle name="Percent 10 3 2 5 3 4" xfId="9186"/>
    <cellStyle name="Percent 10 3 2 5 4" xfId="9187"/>
    <cellStyle name="Percent 10 3 2 5 5" xfId="9188"/>
    <cellStyle name="Percent 10 3 2 5 6" xfId="9189"/>
    <cellStyle name="Percent 10 3 2 6" xfId="9190"/>
    <cellStyle name="Percent 10 3 2 6 2" xfId="9191"/>
    <cellStyle name="Percent 10 3 2 6 3" xfId="9192"/>
    <cellStyle name="Percent 10 3 2 6 4" xfId="9193"/>
    <cellStyle name="Percent 10 3 2 7" xfId="9194"/>
    <cellStyle name="Percent 10 3 2 7 2" xfId="9195"/>
    <cellStyle name="Percent 10 3 2 7 3" xfId="9196"/>
    <cellStyle name="Percent 10 3 2 7 4" xfId="9197"/>
    <cellStyle name="Percent 10 3 2 8" xfId="9198"/>
    <cellStyle name="Percent 10 3 2 9" xfId="9199"/>
    <cellStyle name="Percent 10 3 3" xfId="9200"/>
    <cellStyle name="Percent 10 3 3 2" xfId="9201"/>
    <cellStyle name="Percent 10 3 3 2 2" xfId="9202"/>
    <cellStyle name="Percent 10 3 3 2 2 2" xfId="9203"/>
    <cellStyle name="Percent 10 3 3 2 2 3" xfId="9204"/>
    <cellStyle name="Percent 10 3 3 2 2 4" xfId="9205"/>
    <cellStyle name="Percent 10 3 3 2 3" xfId="9206"/>
    <cellStyle name="Percent 10 3 3 2 3 2" xfId="9207"/>
    <cellStyle name="Percent 10 3 3 2 3 3" xfId="9208"/>
    <cellStyle name="Percent 10 3 3 2 3 4" xfId="9209"/>
    <cellStyle name="Percent 10 3 3 2 4" xfId="9210"/>
    <cellStyle name="Percent 10 3 3 2 5" xfId="9211"/>
    <cellStyle name="Percent 10 3 3 2 6" xfId="9212"/>
    <cellStyle name="Percent 10 3 3 3" xfId="9213"/>
    <cellStyle name="Percent 10 3 3 3 2" xfId="9214"/>
    <cellStyle name="Percent 10 3 3 3 2 2" xfId="9215"/>
    <cellStyle name="Percent 10 3 3 3 2 3" xfId="9216"/>
    <cellStyle name="Percent 10 3 3 3 2 4" xfId="9217"/>
    <cellStyle name="Percent 10 3 3 3 3" xfId="9218"/>
    <cellStyle name="Percent 10 3 3 3 3 2" xfId="9219"/>
    <cellStyle name="Percent 10 3 3 3 3 3" xfId="9220"/>
    <cellStyle name="Percent 10 3 3 3 3 4" xfId="9221"/>
    <cellStyle name="Percent 10 3 3 3 4" xfId="9222"/>
    <cellStyle name="Percent 10 3 3 3 5" xfId="9223"/>
    <cellStyle name="Percent 10 3 3 3 6" xfId="9224"/>
    <cellStyle name="Percent 10 3 3 4" xfId="9225"/>
    <cellStyle name="Percent 10 3 3 4 2" xfId="9226"/>
    <cellStyle name="Percent 10 3 3 4 3" xfId="9227"/>
    <cellStyle name="Percent 10 3 3 4 4" xfId="9228"/>
    <cellStyle name="Percent 10 3 3 5" xfId="9229"/>
    <cellStyle name="Percent 10 3 3 5 2" xfId="9230"/>
    <cellStyle name="Percent 10 3 3 5 3" xfId="9231"/>
    <cellStyle name="Percent 10 3 3 5 4" xfId="9232"/>
    <cellStyle name="Percent 10 3 3 6" xfId="9233"/>
    <cellStyle name="Percent 10 3 3 7" xfId="9234"/>
    <cellStyle name="Percent 10 3 3 8" xfId="9235"/>
    <cellStyle name="Percent 10 3 4" xfId="9236"/>
    <cellStyle name="Percent 10 3 4 2" xfId="9237"/>
    <cellStyle name="Percent 10 3 4 2 2" xfId="9238"/>
    <cellStyle name="Percent 10 3 4 2 2 2" xfId="9239"/>
    <cellStyle name="Percent 10 3 4 2 2 3" xfId="9240"/>
    <cellStyle name="Percent 10 3 4 2 2 4" xfId="9241"/>
    <cellStyle name="Percent 10 3 4 2 3" xfId="9242"/>
    <cellStyle name="Percent 10 3 4 2 3 2" xfId="9243"/>
    <cellStyle name="Percent 10 3 4 2 3 3" xfId="9244"/>
    <cellStyle name="Percent 10 3 4 2 3 4" xfId="9245"/>
    <cellStyle name="Percent 10 3 4 2 4" xfId="9246"/>
    <cellStyle name="Percent 10 3 4 2 5" xfId="9247"/>
    <cellStyle name="Percent 10 3 4 2 6" xfId="9248"/>
    <cellStyle name="Percent 10 3 4 3" xfId="9249"/>
    <cellStyle name="Percent 10 3 4 3 2" xfId="9250"/>
    <cellStyle name="Percent 10 3 4 3 2 2" xfId="9251"/>
    <cellStyle name="Percent 10 3 4 3 2 3" xfId="9252"/>
    <cellStyle name="Percent 10 3 4 3 2 4" xfId="9253"/>
    <cellStyle name="Percent 10 3 4 3 3" xfId="9254"/>
    <cellStyle name="Percent 10 3 4 3 3 2" xfId="9255"/>
    <cellStyle name="Percent 10 3 4 3 3 3" xfId="9256"/>
    <cellStyle name="Percent 10 3 4 3 3 4" xfId="9257"/>
    <cellStyle name="Percent 10 3 4 3 4" xfId="9258"/>
    <cellStyle name="Percent 10 3 4 3 5" xfId="9259"/>
    <cellStyle name="Percent 10 3 4 3 6" xfId="9260"/>
    <cellStyle name="Percent 10 3 4 4" xfId="9261"/>
    <cellStyle name="Percent 10 3 4 4 2" xfId="9262"/>
    <cellStyle name="Percent 10 3 4 4 3" xfId="9263"/>
    <cellStyle name="Percent 10 3 4 4 4" xfId="9264"/>
    <cellStyle name="Percent 10 3 4 5" xfId="9265"/>
    <cellStyle name="Percent 10 3 4 5 2" xfId="9266"/>
    <cellStyle name="Percent 10 3 4 5 3" xfId="9267"/>
    <cellStyle name="Percent 10 3 4 5 4" xfId="9268"/>
    <cellStyle name="Percent 10 3 4 6" xfId="9269"/>
    <cellStyle name="Percent 10 3 4 7" xfId="9270"/>
    <cellStyle name="Percent 10 3 4 8" xfId="9271"/>
    <cellStyle name="Percent 10 3 5" xfId="9272"/>
    <cellStyle name="Percent 10 3 5 2" xfId="9273"/>
    <cellStyle name="Percent 10 3 5 2 2" xfId="9274"/>
    <cellStyle name="Percent 10 3 5 2 2 2" xfId="9275"/>
    <cellStyle name="Percent 10 3 5 2 2 3" xfId="9276"/>
    <cellStyle name="Percent 10 3 5 2 2 4" xfId="9277"/>
    <cellStyle name="Percent 10 3 5 2 3" xfId="9278"/>
    <cellStyle name="Percent 10 3 5 2 3 2" xfId="9279"/>
    <cellStyle name="Percent 10 3 5 2 3 3" xfId="9280"/>
    <cellStyle name="Percent 10 3 5 2 3 4" xfId="9281"/>
    <cellStyle name="Percent 10 3 5 2 4" xfId="9282"/>
    <cellStyle name="Percent 10 3 5 2 5" xfId="9283"/>
    <cellStyle name="Percent 10 3 5 2 6" xfId="9284"/>
    <cellStyle name="Percent 10 3 5 3" xfId="9285"/>
    <cellStyle name="Percent 10 3 5 3 2" xfId="9286"/>
    <cellStyle name="Percent 10 3 5 3 2 2" xfId="9287"/>
    <cellStyle name="Percent 10 3 5 3 2 3" xfId="9288"/>
    <cellStyle name="Percent 10 3 5 3 2 4" xfId="9289"/>
    <cellStyle name="Percent 10 3 5 3 3" xfId="9290"/>
    <cellStyle name="Percent 10 3 5 3 3 2" xfId="9291"/>
    <cellStyle name="Percent 10 3 5 3 3 3" xfId="9292"/>
    <cellStyle name="Percent 10 3 5 3 3 4" xfId="9293"/>
    <cellStyle name="Percent 10 3 5 3 4" xfId="9294"/>
    <cellStyle name="Percent 10 3 5 3 5" xfId="9295"/>
    <cellStyle name="Percent 10 3 5 3 6" xfId="9296"/>
    <cellStyle name="Percent 10 3 5 4" xfId="9297"/>
    <cellStyle name="Percent 10 3 5 4 2" xfId="9298"/>
    <cellStyle name="Percent 10 3 5 4 3" xfId="9299"/>
    <cellStyle name="Percent 10 3 5 4 4" xfId="9300"/>
    <cellStyle name="Percent 10 3 5 5" xfId="9301"/>
    <cellStyle name="Percent 10 3 5 5 2" xfId="9302"/>
    <cellStyle name="Percent 10 3 5 5 3" xfId="9303"/>
    <cellStyle name="Percent 10 3 5 5 4" xfId="9304"/>
    <cellStyle name="Percent 10 3 5 6" xfId="9305"/>
    <cellStyle name="Percent 10 3 5 7" xfId="9306"/>
    <cellStyle name="Percent 10 3 5 8" xfId="9307"/>
    <cellStyle name="Percent 10 3 6" xfId="9308"/>
    <cellStyle name="Percent 10 3 6 2" xfId="9309"/>
    <cellStyle name="Percent 10 3 6 2 2" xfId="9310"/>
    <cellStyle name="Percent 10 3 6 2 3" xfId="9311"/>
    <cellStyle name="Percent 10 3 6 2 4" xfId="9312"/>
    <cellStyle name="Percent 10 3 6 3" xfId="9313"/>
    <cellStyle name="Percent 10 3 6 3 2" xfId="9314"/>
    <cellStyle name="Percent 10 3 6 3 3" xfId="9315"/>
    <cellStyle name="Percent 10 3 6 3 4" xfId="9316"/>
    <cellStyle name="Percent 10 3 6 4" xfId="9317"/>
    <cellStyle name="Percent 10 3 6 5" xfId="9318"/>
    <cellStyle name="Percent 10 3 6 6" xfId="9319"/>
    <cellStyle name="Percent 10 3 7" xfId="9320"/>
    <cellStyle name="Percent 10 3 7 2" xfId="9321"/>
    <cellStyle name="Percent 10 3 7 2 2" xfId="9322"/>
    <cellStyle name="Percent 10 3 7 2 3" xfId="9323"/>
    <cellStyle name="Percent 10 3 7 2 4" xfId="9324"/>
    <cellStyle name="Percent 10 3 7 3" xfId="9325"/>
    <cellStyle name="Percent 10 3 7 3 2" xfId="9326"/>
    <cellStyle name="Percent 10 3 7 3 3" xfId="9327"/>
    <cellStyle name="Percent 10 3 7 3 4" xfId="9328"/>
    <cellStyle name="Percent 10 3 7 4" xfId="9329"/>
    <cellStyle name="Percent 10 3 7 5" xfId="9330"/>
    <cellStyle name="Percent 10 3 7 6" xfId="9331"/>
    <cellStyle name="Percent 10 3 8" xfId="9332"/>
    <cellStyle name="Percent 10 3 8 2" xfId="9333"/>
    <cellStyle name="Percent 10 3 8 3" xfId="9334"/>
    <cellStyle name="Percent 10 3 8 4" xfId="9335"/>
    <cellStyle name="Percent 10 3 9" xfId="9336"/>
    <cellStyle name="Percent 10 3 9 2" xfId="9337"/>
    <cellStyle name="Percent 10 3 9 3" xfId="9338"/>
    <cellStyle name="Percent 10 3 9 4" xfId="9339"/>
    <cellStyle name="Percent 10 4" xfId="9340"/>
    <cellStyle name="Percent 10 4 10" xfId="9341"/>
    <cellStyle name="Percent 10 4 2" xfId="9342"/>
    <cellStyle name="Percent 10 4 2 2" xfId="9343"/>
    <cellStyle name="Percent 10 4 2 2 2" xfId="9344"/>
    <cellStyle name="Percent 10 4 2 2 2 2" xfId="9345"/>
    <cellStyle name="Percent 10 4 2 2 2 3" xfId="9346"/>
    <cellStyle name="Percent 10 4 2 2 2 4" xfId="9347"/>
    <cellStyle name="Percent 10 4 2 2 3" xfId="9348"/>
    <cellStyle name="Percent 10 4 2 2 3 2" xfId="9349"/>
    <cellStyle name="Percent 10 4 2 2 3 3" xfId="9350"/>
    <cellStyle name="Percent 10 4 2 2 3 4" xfId="9351"/>
    <cellStyle name="Percent 10 4 2 2 4" xfId="9352"/>
    <cellStyle name="Percent 10 4 2 2 5" xfId="9353"/>
    <cellStyle name="Percent 10 4 2 2 6" xfId="9354"/>
    <cellStyle name="Percent 10 4 2 3" xfId="9355"/>
    <cellStyle name="Percent 10 4 2 3 2" xfId="9356"/>
    <cellStyle name="Percent 10 4 2 3 2 2" xfId="9357"/>
    <cellStyle name="Percent 10 4 2 3 2 3" xfId="9358"/>
    <cellStyle name="Percent 10 4 2 3 2 4" xfId="9359"/>
    <cellStyle name="Percent 10 4 2 3 3" xfId="9360"/>
    <cellStyle name="Percent 10 4 2 3 3 2" xfId="9361"/>
    <cellStyle name="Percent 10 4 2 3 3 3" xfId="9362"/>
    <cellStyle name="Percent 10 4 2 3 3 4" xfId="9363"/>
    <cellStyle name="Percent 10 4 2 3 4" xfId="9364"/>
    <cellStyle name="Percent 10 4 2 3 5" xfId="9365"/>
    <cellStyle name="Percent 10 4 2 3 6" xfId="9366"/>
    <cellStyle name="Percent 10 4 2 4" xfId="9367"/>
    <cellStyle name="Percent 10 4 2 4 2" xfId="9368"/>
    <cellStyle name="Percent 10 4 2 4 3" xfId="9369"/>
    <cellStyle name="Percent 10 4 2 4 4" xfId="9370"/>
    <cellStyle name="Percent 10 4 2 5" xfId="9371"/>
    <cellStyle name="Percent 10 4 2 5 2" xfId="9372"/>
    <cellStyle name="Percent 10 4 2 5 3" xfId="9373"/>
    <cellStyle name="Percent 10 4 2 5 4" xfId="9374"/>
    <cellStyle name="Percent 10 4 2 6" xfId="9375"/>
    <cellStyle name="Percent 10 4 2 7" xfId="9376"/>
    <cellStyle name="Percent 10 4 2 8" xfId="9377"/>
    <cellStyle name="Percent 10 4 3" xfId="9378"/>
    <cellStyle name="Percent 10 4 3 2" xfId="9379"/>
    <cellStyle name="Percent 10 4 3 2 2" xfId="9380"/>
    <cellStyle name="Percent 10 4 3 2 2 2" xfId="9381"/>
    <cellStyle name="Percent 10 4 3 2 2 3" xfId="9382"/>
    <cellStyle name="Percent 10 4 3 2 2 4" xfId="9383"/>
    <cellStyle name="Percent 10 4 3 2 3" xfId="9384"/>
    <cellStyle name="Percent 10 4 3 2 3 2" xfId="9385"/>
    <cellStyle name="Percent 10 4 3 2 3 3" xfId="9386"/>
    <cellStyle name="Percent 10 4 3 2 3 4" xfId="9387"/>
    <cellStyle name="Percent 10 4 3 2 4" xfId="9388"/>
    <cellStyle name="Percent 10 4 3 2 5" xfId="9389"/>
    <cellStyle name="Percent 10 4 3 2 6" xfId="9390"/>
    <cellStyle name="Percent 10 4 3 3" xfId="9391"/>
    <cellStyle name="Percent 10 4 3 3 2" xfId="9392"/>
    <cellStyle name="Percent 10 4 3 3 2 2" xfId="9393"/>
    <cellStyle name="Percent 10 4 3 3 2 3" xfId="9394"/>
    <cellStyle name="Percent 10 4 3 3 2 4" xfId="9395"/>
    <cellStyle name="Percent 10 4 3 3 3" xfId="9396"/>
    <cellStyle name="Percent 10 4 3 3 3 2" xfId="9397"/>
    <cellStyle name="Percent 10 4 3 3 3 3" xfId="9398"/>
    <cellStyle name="Percent 10 4 3 3 3 4" xfId="9399"/>
    <cellStyle name="Percent 10 4 3 3 4" xfId="9400"/>
    <cellStyle name="Percent 10 4 3 3 5" xfId="9401"/>
    <cellStyle name="Percent 10 4 3 3 6" xfId="9402"/>
    <cellStyle name="Percent 10 4 3 4" xfId="9403"/>
    <cellStyle name="Percent 10 4 3 4 2" xfId="9404"/>
    <cellStyle name="Percent 10 4 3 4 3" xfId="9405"/>
    <cellStyle name="Percent 10 4 3 4 4" xfId="9406"/>
    <cellStyle name="Percent 10 4 3 5" xfId="9407"/>
    <cellStyle name="Percent 10 4 3 5 2" xfId="9408"/>
    <cellStyle name="Percent 10 4 3 5 3" xfId="9409"/>
    <cellStyle name="Percent 10 4 3 5 4" xfId="9410"/>
    <cellStyle name="Percent 10 4 3 6" xfId="9411"/>
    <cellStyle name="Percent 10 4 3 7" xfId="9412"/>
    <cellStyle name="Percent 10 4 3 8" xfId="9413"/>
    <cellStyle name="Percent 10 4 4" xfId="9414"/>
    <cellStyle name="Percent 10 4 4 2" xfId="9415"/>
    <cellStyle name="Percent 10 4 4 2 2" xfId="9416"/>
    <cellStyle name="Percent 10 4 4 2 3" xfId="9417"/>
    <cellStyle name="Percent 10 4 4 2 4" xfId="9418"/>
    <cellStyle name="Percent 10 4 4 3" xfId="9419"/>
    <cellStyle name="Percent 10 4 4 3 2" xfId="9420"/>
    <cellStyle name="Percent 10 4 4 3 3" xfId="9421"/>
    <cellStyle name="Percent 10 4 4 3 4" xfId="9422"/>
    <cellStyle name="Percent 10 4 4 4" xfId="9423"/>
    <cellStyle name="Percent 10 4 4 5" xfId="9424"/>
    <cellStyle name="Percent 10 4 4 6" xfId="9425"/>
    <cellStyle name="Percent 10 4 5" xfId="9426"/>
    <cellStyle name="Percent 10 4 5 2" xfId="9427"/>
    <cellStyle name="Percent 10 4 5 2 2" xfId="9428"/>
    <cellStyle name="Percent 10 4 5 2 3" xfId="9429"/>
    <cellStyle name="Percent 10 4 5 2 4" xfId="9430"/>
    <cellStyle name="Percent 10 4 5 3" xfId="9431"/>
    <cellStyle name="Percent 10 4 5 3 2" xfId="9432"/>
    <cellStyle name="Percent 10 4 5 3 3" xfId="9433"/>
    <cellStyle name="Percent 10 4 5 3 4" xfId="9434"/>
    <cellStyle name="Percent 10 4 5 4" xfId="9435"/>
    <cellStyle name="Percent 10 4 5 5" xfId="9436"/>
    <cellStyle name="Percent 10 4 5 6" xfId="9437"/>
    <cellStyle name="Percent 10 4 6" xfId="9438"/>
    <cellStyle name="Percent 10 4 6 2" xfId="9439"/>
    <cellStyle name="Percent 10 4 6 3" xfId="9440"/>
    <cellStyle name="Percent 10 4 6 4" xfId="9441"/>
    <cellStyle name="Percent 10 4 7" xfId="9442"/>
    <cellStyle name="Percent 10 4 7 2" xfId="9443"/>
    <cellStyle name="Percent 10 4 7 3" xfId="9444"/>
    <cellStyle name="Percent 10 4 7 4" xfId="9445"/>
    <cellStyle name="Percent 10 4 8" xfId="9446"/>
    <cellStyle name="Percent 10 4 9" xfId="9447"/>
    <cellStyle name="Percent 10 5" xfId="9448"/>
    <cellStyle name="Percent 10 5 2" xfId="9449"/>
    <cellStyle name="Percent 10 5 2 2" xfId="9450"/>
    <cellStyle name="Percent 10 5 2 2 2" xfId="9451"/>
    <cellStyle name="Percent 10 5 2 2 3" xfId="9452"/>
    <cellStyle name="Percent 10 5 2 2 4" xfId="9453"/>
    <cellStyle name="Percent 10 5 2 3" xfId="9454"/>
    <cellStyle name="Percent 10 5 2 3 2" xfId="9455"/>
    <cellStyle name="Percent 10 5 2 3 3" xfId="9456"/>
    <cellStyle name="Percent 10 5 2 3 4" xfId="9457"/>
    <cellStyle name="Percent 10 5 2 4" xfId="9458"/>
    <cellStyle name="Percent 10 5 2 5" xfId="9459"/>
    <cellStyle name="Percent 10 5 2 6" xfId="9460"/>
    <cellStyle name="Percent 10 5 3" xfId="9461"/>
    <cellStyle name="Percent 10 5 3 2" xfId="9462"/>
    <cellStyle name="Percent 10 5 3 2 2" xfId="9463"/>
    <cellStyle name="Percent 10 5 3 2 3" xfId="9464"/>
    <cellStyle name="Percent 10 5 3 2 4" xfId="9465"/>
    <cellStyle name="Percent 10 5 3 3" xfId="9466"/>
    <cellStyle name="Percent 10 5 3 3 2" xfId="9467"/>
    <cellStyle name="Percent 10 5 3 3 3" xfId="9468"/>
    <cellStyle name="Percent 10 5 3 3 4" xfId="9469"/>
    <cellStyle name="Percent 10 5 3 4" xfId="9470"/>
    <cellStyle name="Percent 10 5 3 5" xfId="9471"/>
    <cellStyle name="Percent 10 5 3 6" xfId="9472"/>
    <cellStyle name="Percent 10 5 4" xfId="9473"/>
    <cellStyle name="Percent 10 5 4 2" xfId="9474"/>
    <cellStyle name="Percent 10 5 4 3" xfId="9475"/>
    <cellStyle name="Percent 10 5 4 4" xfId="9476"/>
    <cellStyle name="Percent 10 5 5" xfId="9477"/>
    <cellStyle name="Percent 10 5 5 2" xfId="9478"/>
    <cellStyle name="Percent 10 5 5 3" xfId="9479"/>
    <cellStyle name="Percent 10 5 5 4" xfId="9480"/>
    <cellStyle name="Percent 10 5 6" xfId="9481"/>
    <cellStyle name="Percent 10 5 7" xfId="9482"/>
    <cellStyle name="Percent 10 5 8" xfId="9483"/>
    <cellStyle name="Percent 10 6" xfId="9484"/>
    <cellStyle name="Percent 10 6 2" xfId="9485"/>
    <cellStyle name="Percent 10 6 2 2" xfId="9486"/>
    <cellStyle name="Percent 10 6 2 2 2" xfId="9487"/>
    <cellStyle name="Percent 10 6 2 2 3" xfId="9488"/>
    <cellStyle name="Percent 10 6 2 2 4" xfId="9489"/>
    <cellStyle name="Percent 10 6 2 3" xfId="9490"/>
    <cellStyle name="Percent 10 6 2 3 2" xfId="9491"/>
    <cellStyle name="Percent 10 6 2 3 3" xfId="9492"/>
    <cellStyle name="Percent 10 6 2 3 4" xfId="9493"/>
    <cellStyle name="Percent 10 6 2 4" xfId="9494"/>
    <cellStyle name="Percent 10 6 2 5" xfId="9495"/>
    <cellStyle name="Percent 10 6 2 6" xfId="9496"/>
    <cellStyle name="Percent 10 6 3" xfId="9497"/>
    <cellStyle name="Percent 10 6 3 2" xfId="9498"/>
    <cellStyle name="Percent 10 6 3 2 2" xfId="9499"/>
    <cellStyle name="Percent 10 6 3 2 3" xfId="9500"/>
    <cellStyle name="Percent 10 6 3 2 4" xfId="9501"/>
    <cellStyle name="Percent 10 6 3 3" xfId="9502"/>
    <cellStyle name="Percent 10 6 3 3 2" xfId="9503"/>
    <cellStyle name="Percent 10 6 3 3 3" xfId="9504"/>
    <cellStyle name="Percent 10 6 3 3 4" xfId="9505"/>
    <cellStyle name="Percent 10 6 3 4" xfId="9506"/>
    <cellStyle name="Percent 10 6 3 5" xfId="9507"/>
    <cellStyle name="Percent 10 6 3 6" xfId="9508"/>
    <cellStyle name="Percent 10 6 4" xfId="9509"/>
    <cellStyle name="Percent 10 6 4 2" xfId="9510"/>
    <cellStyle name="Percent 10 6 4 3" xfId="9511"/>
    <cellStyle name="Percent 10 6 4 4" xfId="9512"/>
    <cellStyle name="Percent 10 6 5" xfId="9513"/>
    <cellStyle name="Percent 10 6 5 2" xfId="9514"/>
    <cellStyle name="Percent 10 6 5 3" xfId="9515"/>
    <cellStyle name="Percent 10 6 5 4" xfId="9516"/>
    <cellStyle name="Percent 10 6 6" xfId="9517"/>
    <cellStyle name="Percent 10 6 7" xfId="9518"/>
    <cellStyle name="Percent 10 6 8" xfId="9519"/>
    <cellStyle name="Percent 10 7" xfId="9520"/>
    <cellStyle name="Percent 10 7 2" xfId="9521"/>
    <cellStyle name="Percent 10 7 2 2" xfId="9522"/>
    <cellStyle name="Percent 10 7 2 2 2" xfId="9523"/>
    <cellStyle name="Percent 10 7 2 2 3" xfId="9524"/>
    <cellStyle name="Percent 10 7 2 2 4" xfId="9525"/>
    <cellStyle name="Percent 10 7 2 3" xfId="9526"/>
    <cellStyle name="Percent 10 7 2 3 2" xfId="9527"/>
    <cellStyle name="Percent 10 7 2 3 3" xfId="9528"/>
    <cellStyle name="Percent 10 7 2 3 4" xfId="9529"/>
    <cellStyle name="Percent 10 7 2 4" xfId="9530"/>
    <cellStyle name="Percent 10 7 2 5" xfId="9531"/>
    <cellStyle name="Percent 10 7 2 6" xfId="9532"/>
    <cellStyle name="Percent 10 7 3" xfId="9533"/>
    <cellStyle name="Percent 10 7 3 2" xfId="9534"/>
    <cellStyle name="Percent 10 7 3 2 2" xfId="9535"/>
    <cellStyle name="Percent 10 7 3 2 3" xfId="9536"/>
    <cellStyle name="Percent 10 7 3 2 4" xfId="9537"/>
    <cellStyle name="Percent 10 7 3 3" xfId="9538"/>
    <cellStyle name="Percent 10 7 3 3 2" xfId="9539"/>
    <cellStyle name="Percent 10 7 3 3 3" xfId="9540"/>
    <cellStyle name="Percent 10 7 3 3 4" xfId="9541"/>
    <cellStyle name="Percent 10 7 3 4" xfId="9542"/>
    <cellStyle name="Percent 10 7 3 5" xfId="9543"/>
    <cellStyle name="Percent 10 7 3 6" xfId="9544"/>
    <cellStyle name="Percent 10 7 4" xfId="9545"/>
    <cellStyle name="Percent 10 7 4 2" xfId="9546"/>
    <cellStyle name="Percent 10 7 4 3" xfId="9547"/>
    <cellStyle name="Percent 10 7 4 4" xfId="9548"/>
    <cellStyle name="Percent 10 7 5" xfId="9549"/>
    <cellStyle name="Percent 10 7 5 2" xfId="9550"/>
    <cellStyle name="Percent 10 7 5 3" xfId="9551"/>
    <cellStyle name="Percent 10 7 5 4" xfId="9552"/>
    <cellStyle name="Percent 10 7 6" xfId="9553"/>
    <cellStyle name="Percent 10 7 7" xfId="9554"/>
    <cellStyle name="Percent 10 7 8" xfId="9555"/>
    <cellStyle name="Percent 10 8" xfId="9556"/>
    <cellStyle name="Percent 10 8 2" xfId="9557"/>
    <cellStyle name="Percent 10 8 2 2" xfId="9558"/>
    <cellStyle name="Percent 10 8 2 3" xfId="9559"/>
    <cellStyle name="Percent 10 8 2 4" xfId="9560"/>
    <cellStyle name="Percent 10 8 3" xfId="9561"/>
    <cellStyle name="Percent 10 8 3 2" xfId="9562"/>
    <cellStyle name="Percent 10 8 3 3" xfId="9563"/>
    <cellStyle name="Percent 10 8 3 4" xfId="9564"/>
    <cellStyle name="Percent 10 8 4" xfId="9565"/>
    <cellStyle name="Percent 10 8 5" xfId="9566"/>
    <cellStyle name="Percent 10 8 6" xfId="9567"/>
    <cellStyle name="Percent 10 9" xfId="9568"/>
    <cellStyle name="Percent 10 9 2" xfId="9569"/>
    <cellStyle name="Percent 10 9 2 2" xfId="9570"/>
    <cellStyle name="Percent 10 9 2 3" xfId="9571"/>
    <cellStyle name="Percent 10 9 2 4" xfId="9572"/>
    <cellStyle name="Percent 10 9 3" xfId="9573"/>
    <cellStyle name="Percent 10 9 3 2" xfId="9574"/>
    <cellStyle name="Percent 10 9 3 3" xfId="9575"/>
    <cellStyle name="Percent 10 9 3 4" xfId="9576"/>
    <cellStyle name="Percent 10 9 4" xfId="9577"/>
    <cellStyle name="Percent 10 9 5" xfId="9578"/>
    <cellStyle name="Percent 10 9 6" xfId="9579"/>
    <cellStyle name="Percent 11" xfId="9580"/>
    <cellStyle name="Percent 11 10" xfId="9581"/>
    <cellStyle name="Percent 11 10 2" xfId="9582"/>
    <cellStyle name="Percent 11 10 3" xfId="9583"/>
    <cellStyle name="Percent 11 10 4" xfId="9584"/>
    <cellStyle name="Percent 11 11" xfId="9585"/>
    <cellStyle name="Percent 11 11 2" xfId="9586"/>
    <cellStyle name="Percent 11 11 3" xfId="9587"/>
    <cellStyle name="Percent 11 11 4" xfId="9588"/>
    <cellStyle name="Percent 11 12" xfId="9589"/>
    <cellStyle name="Percent 11 12 2" xfId="9590"/>
    <cellStyle name="Percent 11 12 3" xfId="9591"/>
    <cellStyle name="Percent 11 12 4" xfId="9592"/>
    <cellStyle name="Percent 11 12 5" xfId="9593"/>
    <cellStyle name="Percent 11 13" xfId="9594"/>
    <cellStyle name="Percent 11 14" xfId="9595"/>
    <cellStyle name="Percent 11 15" xfId="9596"/>
    <cellStyle name="Percent 11 16" xfId="9597"/>
    <cellStyle name="Percent 11 17" xfId="9598"/>
    <cellStyle name="Percent 11 2" xfId="9599"/>
    <cellStyle name="Percent 11 2 10" xfId="9600"/>
    <cellStyle name="Percent 11 2 10 2" xfId="9601"/>
    <cellStyle name="Percent 11 2 10 3" xfId="9602"/>
    <cellStyle name="Percent 11 2 10 4" xfId="9603"/>
    <cellStyle name="Percent 11 2 10 5" xfId="9604"/>
    <cellStyle name="Percent 11 2 11" xfId="9605"/>
    <cellStyle name="Percent 11 2 12" xfId="9606"/>
    <cellStyle name="Percent 11 2 13" xfId="9607"/>
    <cellStyle name="Percent 11 2 2" xfId="9608"/>
    <cellStyle name="Percent 11 2 2 10" xfId="9609"/>
    <cellStyle name="Percent 11 2 2 11" xfId="9610"/>
    <cellStyle name="Percent 11 2 2 12" xfId="9611"/>
    <cellStyle name="Percent 11 2 2 2" xfId="9612"/>
    <cellStyle name="Percent 11 2 2 2 10" xfId="9613"/>
    <cellStyle name="Percent 11 2 2 2 2" xfId="9614"/>
    <cellStyle name="Percent 11 2 2 2 2 2" xfId="9615"/>
    <cellStyle name="Percent 11 2 2 2 2 2 2" xfId="9616"/>
    <cellStyle name="Percent 11 2 2 2 2 2 2 2" xfId="9617"/>
    <cellStyle name="Percent 11 2 2 2 2 2 2 3" xfId="9618"/>
    <cellStyle name="Percent 11 2 2 2 2 2 2 4" xfId="9619"/>
    <cellStyle name="Percent 11 2 2 2 2 2 3" xfId="9620"/>
    <cellStyle name="Percent 11 2 2 2 2 2 3 2" xfId="9621"/>
    <cellStyle name="Percent 11 2 2 2 2 2 3 3" xfId="9622"/>
    <cellStyle name="Percent 11 2 2 2 2 2 3 4" xfId="9623"/>
    <cellStyle name="Percent 11 2 2 2 2 2 4" xfId="9624"/>
    <cellStyle name="Percent 11 2 2 2 2 2 5" xfId="9625"/>
    <cellStyle name="Percent 11 2 2 2 2 2 6" xfId="9626"/>
    <cellStyle name="Percent 11 2 2 2 2 3" xfId="9627"/>
    <cellStyle name="Percent 11 2 2 2 2 3 2" xfId="9628"/>
    <cellStyle name="Percent 11 2 2 2 2 3 2 2" xfId="9629"/>
    <cellStyle name="Percent 11 2 2 2 2 3 2 3" xfId="9630"/>
    <cellStyle name="Percent 11 2 2 2 2 3 2 4" xfId="9631"/>
    <cellStyle name="Percent 11 2 2 2 2 3 3" xfId="9632"/>
    <cellStyle name="Percent 11 2 2 2 2 3 3 2" xfId="9633"/>
    <cellStyle name="Percent 11 2 2 2 2 3 3 3" xfId="9634"/>
    <cellStyle name="Percent 11 2 2 2 2 3 3 4" xfId="9635"/>
    <cellStyle name="Percent 11 2 2 2 2 3 4" xfId="9636"/>
    <cellStyle name="Percent 11 2 2 2 2 3 5" xfId="9637"/>
    <cellStyle name="Percent 11 2 2 2 2 3 6" xfId="9638"/>
    <cellStyle name="Percent 11 2 2 2 2 4" xfId="9639"/>
    <cellStyle name="Percent 11 2 2 2 2 4 2" xfId="9640"/>
    <cellStyle name="Percent 11 2 2 2 2 4 3" xfId="9641"/>
    <cellStyle name="Percent 11 2 2 2 2 4 4" xfId="9642"/>
    <cellStyle name="Percent 11 2 2 2 2 5" xfId="9643"/>
    <cellStyle name="Percent 11 2 2 2 2 5 2" xfId="9644"/>
    <cellStyle name="Percent 11 2 2 2 2 5 3" xfId="9645"/>
    <cellStyle name="Percent 11 2 2 2 2 5 4" xfId="9646"/>
    <cellStyle name="Percent 11 2 2 2 2 6" xfId="9647"/>
    <cellStyle name="Percent 11 2 2 2 2 7" xfId="9648"/>
    <cellStyle name="Percent 11 2 2 2 2 8" xfId="9649"/>
    <cellStyle name="Percent 11 2 2 2 3" xfId="9650"/>
    <cellStyle name="Percent 11 2 2 2 3 2" xfId="9651"/>
    <cellStyle name="Percent 11 2 2 2 3 2 2" xfId="9652"/>
    <cellStyle name="Percent 11 2 2 2 3 2 2 2" xfId="9653"/>
    <cellStyle name="Percent 11 2 2 2 3 2 2 3" xfId="9654"/>
    <cellStyle name="Percent 11 2 2 2 3 2 2 4" xfId="9655"/>
    <cellStyle name="Percent 11 2 2 2 3 2 3" xfId="9656"/>
    <cellStyle name="Percent 11 2 2 2 3 2 3 2" xfId="9657"/>
    <cellStyle name="Percent 11 2 2 2 3 2 3 3" xfId="9658"/>
    <cellStyle name="Percent 11 2 2 2 3 2 3 4" xfId="9659"/>
    <cellStyle name="Percent 11 2 2 2 3 2 4" xfId="9660"/>
    <cellStyle name="Percent 11 2 2 2 3 2 5" xfId="9661"/>
    <cellStyle name="Percent 11 2 2 2 3 2 6" xfId="9662"/>
    <cellStyle name="Percent 11 2 2 2 3 3" xfId="9663"/>
    <cellStyle name="Percent 11 2 2 2 3 3 2" xfId="9664"/>
    <cellStyle name="Percent 11 2 2 2 3 3 2 2" xfId="9665"/>
    <cellStyle name="Percent 11 2 2 2 3 3 2 3" xfId="9666"/>
    <cellStyle name="Percent 11 2 2 2 3 3 2 4" xfId="9667"/>
    <cellStyle name="Percent 11 2 2 2 3 3 3" xfId="9668"/>
    <cellStyle name="Percent 11 2 2 2 3 3 3 2" xfId="9669"/>
    <cellStyle name="Percent 11 2 2 2 3 3 3 3" xfId="9670"/>
    <cellStyle name="Percent 11 2 2 2 3 3 3 4" xfId="9671"/>
    <cellStyle name="Percent 11 2 2 2 3 3 4" xfId="9672"/>
    <cellStyle name="Percent 11 2 2 2 3 3 5" xfId="9673"/>
    <cellStyle name="Percent 11 2 2 2 3 3 6" xfId="9674"/>
    <cellStyle name="Percent 11 2 2 2 3 4" xfId="9675"/>
    <cellStyle name="Percent 11 2 2 2 3 4 2" xfId="9676"/>
    <cellStyle name="Percent 11 2 2 2 3 4 3" xfId="9677"/>
    <cellStyle name="Percent 11 2 2 2 3 4 4" xfId="9678"/>
    <cellStyle name="Percent 11 2 2 2 3 5" xfId="9679"/>
    <cellStyle name="Percent 11 2 2 2 3 5 2" xfId="9680"/>
    <cellStyle name="Percent 11 2 2 2 3 5 3" xfId="9681"/>
    <cellStyle name="Percent 11 2 2 2 3 5 4" xfId="9682"/>
    <cellStyle name="Percent 11 2 2 2 3 6" xfId="9683"/>
    <cellStyle name="Percent 11 2 2 2 3 7" xfId="9684"/>
    <cellStyle name="Percent 11 2 2 2 3 8" xfId="9685"/>
    <cellStyle name="Percent 11 2 2 2 4" xfId="9686"/>
    <cellStyle name="Percent 11 2 2 2 4 2" xfId="9687"/>
    <cellStyle name="Percent 11 2 2 2 4 2 2" xfId="9688"/>
    <cellStyle name="Percent 11 2 2 2 4 2 3" xfId="9689"/>
    <cellStyle name="Percent 11 2 2 2 4 2 4" xfId="9690"/>
    <cellStyle name="Percent 11 2 2 2 4 3" xfId="9691"/>
    <cellStyle name="Percent 11 2 2 2 4 3 2" xfId="9692"/>
    <cellStyle name="Percent 11 2 2 2 4 3 3" xfId="9693"/>
    <cellStyle name="Percent 11 2 2 2 4 3 4" xfId="9694"/>
    <cellStyle name="Percent 11 2 2 2 4 4" xfId="9695"/>
    <cellStyle name="Percent 11 2 2 2 4 5" xfId="9696"/>
    <cellStyle name="Percent 11 2 2 2 4 6" xfId="9697"/>
    <cellStyle name="Percent 11 2 2 2 5" xfId="9698"/>
    <cellStyle name="Percent 11 2 2 2 5 2" xfId="9699"/>
    <cellStyle name="Percent 11 2 2 2 5 2 2" xfId="9700"/>
    <cellStyle name="Percent 11 2 2 2 5 2 3" xfId="9701"/>
    <cellStyle name="Percent 11 2 2 2 5 2 4" xfId="9702"/>
    <cellStyle name="Percent 11 2 2 2 5 3" xfId="9703"/>
    <cellStyle name="Percent 11 2 2 2 5 3 2" xfId="9704"/>
    <cellStyle name="Percent 11 2 2 2 5 3 3" xfId="9705"/>
    <cellStyle name="Percent 11 2 2 2 5 3 4" xfId="9706"/>
    <cellStyle name="Percent 11 2 2 2 5 4" xfId="9707"/>
    <cellStyle name="Percent 11 2 2 2 5 5" xfId="9708"/>
    <cellStyle name="Percent 11 2 2 2 5 6" xfId="9709"/>
    <cellStyle name="Percent 11 2 2 2 6" xfId="9710"/>
    <cellStyle name="Percent 11 2 2 2 6 2" xfId="9711"/>
    <cellStyle name="Percent 11 2 2 2 6 3" xfId="9712"/>
    <cellStyle name="Percent 11 2 2 2 6 4" xfId="9713"/>
    <cellStyle name="Percent 11 2 2 2 7" xfId="9714"/>
    <cellStyle name="Percent 11 2 2 2 7 2" xfId="9715"/>
    <cellStyle name="Percent 11 2 2 2 7 3" xfId="9716"/>
    <cellStyle name="Percent 11 2 2 2 7 4" xfId="9717"/>
    <cellStyle name="Percent 11 2 2 2 8" xfId="9718"/>
    <cellStyle name="Percent 11 2 2 2 9" xfId="9719"/>
    <cellStyle name="Percent 11 2 2 3" xfId="9720"/>
    <cellStyle name="Percent 11 2 2 3 2" xfId="9721"/>
    <cellStyle name="Percent 11 2 2 3 2 2" xfId="9722"/>
    <cellStyle name="Percent 11 2 2 3 2 2 2" xfId="9723"/>
    <cellStyle name="Percent 11 2 2 3 2 2 3" xfId="9724"/>
    <cellStyle name="Percent 11 2 2 3 2 2 4" xfId="9725"/>
    <cellStyle name="Percent 11 2 2 3 2 3" xfId="9726"/>
    <cellStyle name="Percent 11 2 2 3 2 3 2" xfId="9727"/>
    <cellStyle name="Percent 11 2 2 3 2 3 3" xfId="9728"/>
    <cellStyle name="Percent 11 2 2 3 2 3 4" xfId="9729"/>
    <cellStyle name="Percent 11 2 2 3 2 4" xfId="9730"/>
    <cellStyle name="Percent 11 2 2 3 2 5" xfId="9731"/>
    <cellStyle name="Percent 11 2 2 3 2 6" xfId="9732"/>
    <cellStyle name="Percent 11 2 2 3 3" xfId="9733"/>
    <cellStyle name="Percent 11 2 2 3 3 2" xfId="9734"/>
    <cellStyle name="Percent 11 2 2 3 3 2 2" xfId="9735"/>
    <cellStyle name="Percent 11 2 2 3 3 2 3" xfId="9736"/>
    <cellStyle name="Percent 11 2 2 3 3 2 4" xfId="9737"/>
    <cellStyle name="Percent 11 2 2 3 3 3" xfId="9738"/>
    <cellStyle name="Percent 11 2 2 3 3 3 2" xfId="9739"/>
    <cellStyle name="Percent 11 2 2 3 3 3 3" xfId="9740"/>
    <cellStyle name="Percent 11 2 2 3 3 3 4" xfId="9741"/>
    <cellStyle name="Percent 11 2 2 3 3 4" xfId="9742"/>
    <cellStyle name="Percent 11 2 2 3 3 5" xfId="9743"/>
    <cellStyle name="Percent 11 2 2 3 3 6" xfId="9744"/>
    <cellStyle name="Percent 11 2 2 3 4" xfId="9745"/>
    <cellStyle name="Percent 11 2 2 3 4 2" xfId="9746"/>
    <cellStyle name="Percent 11 2 2 3 4 3" xfId="9747"/>
    <cellStyle name="Percent 11 2 2 3 4 4" xfId="9748"/>
    <cellStyle name="Percent 11 2 2 3 5" xfId="9749"/>
    <cellStyle name="Percent 11 2 2 3 5 2" xfId="9750"/>
    <cellStyle name="Percent 11 2 2 3 5 3" xfId="9751"/>
    <cellStyle name="Percent 11 2 2 3 5 4" xfId="9752"/>
    <cellStyle name="Percent 11 2 2 3 6" xfId="9753"/>
    <cellStyle name="Percent 11 2 2 3 7" xfId="9754"/>
    <cellStyle name="Percent 11 2 2 3 8" xfId="9755"/>
    <cellStyle name="Percent 11 2 2 4" xfId="9756"/>
    <cellStyle name="Percent 11 2 2 4 2" xfId="9757"/>
    <cellStyle name="Percent 11 2 2 4 2 2" xfId="9758"/>
    <cellStyle name="Percent 11 2 2 4 2 2 2" xfId="9759"/>
    <cellStyle name="Percent 11 2 2 4 2 2 3" xfId="9760"/>
    <cellStyle name="Percent 11 2 2 4 2 2 4" xfId="9761"/>
    <cellStyle name="Percent 11 2 2 4 2 3" xfId="9762"/>
    <cellStyle name="Percent 11 2 2 4 2 3 2" xfId="9763"/>
    <cellStyle name="Percent 11 2 2 4 2 3 3" xfId="9764"/>
    <cellStyle name="Percent 11 2 2 4 2 3 4" xfId="9765"/>
    <cellStyle name="Percent 11 2 2 4 2 4" xfId="9766"/>
    <cellStyle name="Percent 11 2 2 4 2 5" xfId="9767"/>
    <cellStyle name="Percent 11 2 2 4 2 6" xfId="9768"/>
    <cellStyle name="Percent 11 2 2 4 3" xfId="9769"/>
    <cellStyle name="Percent 11 2 2 4 3 2" xfId="9770"/>
    <cellStyle name="Percent 11 2 2 4 3 2 2" xfId="9771"/>
    <cellStyle name="Percent 11 2 2 4 3 2 3" xfId="9772"/>
    <cellStyle name="Percent 11 2 2 4 3 2 4" xfId="9773"/>
    <cellStyle name="Percent 11 2 2 4 3 3" xfId="9774"/>
    <cellStyle name="Percent 11 2 2 4 3 3 2" xfId="9775"/>
    <cellStyle name="Percent 11 2 2 4 3 3 3" xfId="9776"/>
    <cellStyle name="Percent 11 2 2 4 3 3 4" xfId="9777"/>
    <cellStyle name="Percent 11 2 2 4 3 4" xfId="9778"/>
    <cellStyle name="Percent 11 2 2 4 3 5" xfId="9779"/>
    <cellStyle name="Percent 11 2 2 4 3 6" xfId="9780"/>
    <cellStyle name="Percent 11 2 2 4 4" xfId="9781"/>
    <cellStyle name="Percent 11 2 2 4 4 2" xfId="9782"/>
    <cellStyle name="Percent 11 2 2 4 4 3" xfId="9783"/>
    <cellStyle name="Percent 11 2 2 4 4 4" xfId="9784"/>
    <cellStyle name="Percent 11 2 2 4 5" xfId="9785"/>
    <cellStyle name="Percent 11 2 2 4 5 2" xfId="9786"/>
    <cellStyle name="Percent 11 2 2 4 5 3" xfId="9787"/>
    <cellStyle name="Percent 11 2 2 4 5 4" xfId="9788"/>
    <cellStyle name="Percent 11 2 2 4 6" xfId="9789"/>
    <cellStyle name="Percent 11 2 2 4 7" xfId="9790"/>
    <cellStyle name="Percent 11 2 2 4 8" xfId="9791"/>
    <cellStyle name="Percent 11 2 2 5" xfId="9792"/>
    <cellStyle name="Percent 11 2 2 5 2" xfId="9793"/>
    <cellStyle name="Percent 11 2 2 5 2 2" xfId="9794"/>
    <cellStyle name="Percent 11 2 2 5 2 2 2" xfId="9795"/>
    <cellStyle name="Percent 11 2 2 5 2 2 3" xfId="9796"/>
    <cellStyle name="Percent 11 2 2 5 2 2 4" xfId="9797"/>
    <cellStyle name="Percent 11 2 2 5 2 3" xfId="9798"/>
    <cellStyle name="Percent 11 2 2 5 2 3 2" xfId="9799"/>
    <cellStyle name="Percent 11 2 2 5 2 3 3" xfId="9800"/>
    <cellStyle name="Percent 11 2 2 5 2 3 4" xfId="9801"/>
    <cellStyle name="Percent 11 2 2 5 2 4" xfId="9802"/>
    <cellStyle name="Percent 11 2 2 5 2 5" xfId="9803"/>
    <cellStyle name="Percent 11 2 2 5 2 6" xfId="9804"/>
    <cellStyle name="Percent 11 2 2 5 3" xfId="9805"/>
    <cellStyle name="Percent 11 2 2 5 3 2" xfId="9806"/>
    <cellStyle name="Percent 11 2 2 5 3 2 2" xfId="9807"/>
    <cellStyle name="Percent 11 2 2 5 3 2 3" xfId="9808"/>
    <cellStyle name="Percent 11 2 2 5 3 2 4" xfId="9809"/>
    <cellStyle name="Percent 11 2 2 5 3 3" xfId="9810"/>
    <cellStyle name="Percent 11 2 2 5 3 3 2" xfId="9811"/>
    <cellStyle name="Percent 11 2 2 5 3 3 3" xfId="9812"/>
    <cellStyle name="Percent 11 2 2 5 3 3 4" xfId="9813"/>
    <cellStyle name="Percent 11 2 2 5 3 4" xfId="9814"/>
    <cellStyle name="Percent 11 2 2 5 3 5" xfId="9815"/>
    <cellStyle name="Percent 11 2 2 5 3 6" xfId="9816"/>
    <cellStyle name="Percent 11 2 2 5 4" xfId="9817"/>
    <cellStyle name="Percent 11 2 2 5 4 2" xfId="9818"/>
    <cellStyle name="Percent 11 2 2 5 4 3" xfId="9819"/>
    <cellStyle name="Percent 11 2 2 5 4 4" xfId="9820"/>
    <cellStyle name="Percent 11 2 2 5 5" xfId="9821"/>
    <cellStyle name="Percent 11 2 2 5 5 2" xfId="9822"/>
    <cellStyle name="Percent 11 2 2 5 5 3" xfId="9823"/>
    <cellStyle name="Percent 11 2 2 5 5 4" xfId="9824"/>
    <cellStyle name="Percent 11 2 2 5 6" xfId="9825"/>
    <cellStyle name="Percent 11 2 2 5 7" xfId="9826"/>
    <cellStyle name="Percent 11 2 2 5 8" xfId="9827"/>
    <cellStyle name="Percent 11 2 2 6" xfId="9828"/>
    <cellStyle name="Percent 11 2 2 6 2" xfId="9829"/>
    <cellStyle name="Percent 11 2 2 6 2 2" xfId="9830"/>
    <cellStyle name="Percent 11 2 2 6 2 3" xfId="9831"/>
    <cellStyle name="Percent 11 2 2 6 2 4" xfId="9832"/>
    <cellStyle name="Percent 11 2 2 6 3" xfId="9833"/>
    <cellStyle name="Percent 11 2 2 6 3 2" xfId="9834"/>
    <cellStyle name="Percent 11 2 2 6 3 3" xfId="9835"/>
    <cellStyle name="Percent 11 2 2 6 3 4" xfId="9836"/>
    <cellStyle name="Percent 11 2 2 6 4" xfId="9837"/>
    <cellStyle name="Percent 11 2 2 6 5" xfId="9838"/>
    <cellStyle name="Percent 11 2 2 6 6" xfId="9839"/>
    <cellStyle name="Percent 11 2 2 7" xfId="9840"/>
    <cellStyle name="Percent 11 2 2 7 2" xfId="9841"/>
    <cellStyle name="Percent 11 2 2 7 2 2" xfId="9842"/>
    <cellStyle name="Percent 11 2 2 7 2 3" xfId="9843"/>
    <cellStyle name="Percent 11 2 2 7 2 4" xfId="9844"/>
    <cellStyle name="Percent 11 2 2 7 3" xfId="9845"/>
    <cellStyle name="Percent 11 2 2 7 3 2" xfId="9846"/>
    <cellStyle name="Percent 11 2 2 7 3 3" xfId="9847"/>
    <cellStyle name="Percent 11 2 2 7 3 4" xfId="9848"/>
    <cellStyle name="Percent 11 2 2 7 4" xfId="9849"/>
    <cellStyle name="Percent 11 2 2 7 5" xfId="9850"/>
    <cellStyle name="Percent 11 2 2 7 6" xfId="9851"/>
    <cellStyle name="Percent 11 2 2 8" xfId="9852"/>
    <cellStyle name="Percent 11 2 2 8 2" xfId="9853"/>
    <cellStyle name="Percent 11 2 2 8 3" xfId="9854"/>
    <cellStyle name="Percent 11 2 2 8 4" xfId="9855"/>
    <cellStyle name="Percent 11 2 2 9" xfId="9856"/>
    <cellStyle name="Percent 11 2 2 9 2" xfId="9857"/>
    <cellStyle name="Percent 11 2 2 9 3" xfId="9858"/>
    <cellStyle name="Percent 11 2 2 9 4" xfId="9859"/>
    <cellStyle name="Percent 11 2 3" xfId="9860"/>
    <cellStyle name="Percent 11 2 3 10" xfId="9861"/>
    <cellStyle name="Percent 11 2 3 2" xfId="9862"/>
    <cellStyle name="Percent 11 2 3 2 2" xfId="9863"/>
    <cellStyle name="Percent 11 2 3 2 2 2" xfId="9864"/>
    <cellStyle name="Percent 11 2 3 2 2 2 2" xfId="9865"/>
    <cellStyle name="Percent 11 2 3 2 2 2 3" xfId="9866"/>
    <cellStyle name="Percent 11 2 3 2 2 2 4" xfId="9867"/>
    <cellStyle name="Percent 11 2 3 2 2 3" xfId="9868"/>
    <cellStyle name="Percent 11 2 3 2 2 3 2" xfId="9869"/>
    <cellStyle name="Percent 11 2 3 2 2 3 3" xfId="9870"/>
    <cellStyle name="Percent 11 2 3 2 2 3 4" xfId="9871"/>
    <cellStyle name="Percent 11 2 3 2 2 4" xfId="9872"/>
    <cellStyle name="Percent 11 2 3 2 2 5" xfId="9873"/>
    <cellStyle name="Percent 11 2 3 2 2 6" xfId="9874"/>
    <cellStyle name="Percent 11 2 3 2 3" xfId="9875"/>
    <cellStyle name="Percent 11 2 3 2 3 2" xfId="9876"/>
    <cellStyle name="Percent 11 2 3 2 3 2 2" xfId="9877"/>
    <cellStyle name="Percent 11 2 3 2 3 2 3" xfId="9878"/>
    <cellStyle name="Percent 11 2 3 2 3 2 4" xfId="9879"/>
    <cellStyle name="Percent 11 2 3 2 3 3" xfId="9880"/>
    <cellStyle name="Percent 11 2 3 2 3 3 2" xfId="9881"/>
    <cellStyle name="Percent 11 2 3 2 3 3 3" xfId="9882"/>
    <cellStyle name="Percent 11 2 3 2 3 3 4" xfId="9883"/>
    <cellStyle name="Percent 11 2 3 2 3 4" xfId="9884"/>
    <cellStyle name="Percent 11 2 3 2 3 5" xfId="9885"/>
    <cellStyle name="Percent 11 2 3 2 3 6" xfId="9886"/>
    <cellStyle name="Percent 11 2 3 2 4" xfId="9887"/>
    <cellStyle name="Percent 11 2 3 2 4 2" xfId="9888"/>
    <cellStyle name="Percent 11 2 3 2 4 3" xfId="9889"/>
    <cellStyle name="Percent 11 2 3 2 4 4" xfId="9890"/>
    <cellStyle name="Percent 11 2 3 2 5" xfId="9891"/>
    <cellStyle name="Percent 11 2 3 2 5 2" xfId="9892"/>
    <cellStyle name="Percent 11 2 3 2 5 3" xfId="9893"/>
    <cellStyle name="Percent 11 2 3 2 5 4" xfId="9894"/>
    <cellStyle name="Percent 11 2 3 2 6" xfId="9895"/>
    <cellStyle name="Percent 11 2 3 2 7" xfId="9896"/>
    <cellStyle name="Percent 11 2 3 2 8" xfId="9897"/>
    <cellStyle name="Percent 11 2 3 3" xfId="9898"/>
    <cellStyle name="Percent 11 2 3 3 2" xfId="9899"/>
    <cellStyle name="Percent 11 2 3 3 2 2" xfId="9900"/>
    <cellStyle name="Percent 11 2 3 3 2 2 2" xfId="9901"/>
    <cellStyle name="Percent 11 2 3 3 2 2 3" xfId="9902"/>
    <cellStyle name="Percent 11 2 3 3 2 2 4" xfId="9903"/>
    <cellStyle name="Percent 11 2 3 3 2 3" xfId="9904"/>
    <cellStyle name="Percent 11 2 3 3 2 3 2" xfId="9905"/>
    <cellStyle name="Percent 11 2 3 3 2 3 3" xfId="9906"/>
    <cellStyle name="Percent 11 2 3 3 2 3 4" xfId="9907"/>
    <cellStyle name="Percent 11 2 3 3 2 4" xfId="9908"/>
    <cellStyle name="Percent 11 2 3 3 2 5" xfId="9909"/>
    <cellStyle name="Percent 11 2 3 3 2 6" xfId="9910"/>
    <cellStyle name="Percent 11 2 3 3 3" xfId="9911"/>
    <cellStyle name="Percent 11 2 3 3 3 2" xfId="9912"/>
    <cellStyle name="Percent 11 2 3 3 3 2 2" xfId="9913"/>
    <cellStyle name="Percent 11 2 3 3 3 2 3" xfId="9914"/>
    <cellStyle name="Percent 11 2 3 3 3 2 4" xfId="9915"/>
    <cellStyle name="Percent 11 2 3 3 3 3" xfId="9916"/>
    <cellStyle name="Percent 11 2 3 3 3 3 2" xfId="9917"/>
    <cellStyle name="Percent 11 2 3 3 3 3 3" xfId="9918"/>
    <cellStyle name="Percent 11 2 3 3 3 3 4" xfId="9919"/>
    <cellStyle name="Percent 11 2 3 3 3 4" xfId="9920"/>
    <cellStyle name="Percent 11 2 3 3 3 5" xfId="9921"/>
    <cellStyle name="Percent 11 2 3 3 3 6" xfId="9922"/>
    <cellStyle name="Percent 11 2 3 3 4" xfId="9923"/>
    <cellStyle name="Percent 11 2 3 3 4 2" xfId="9924"/>
    <cellStyle name="Percent 11 2 3 3 4 3" xfId="9925"/>
    <cellStyle name="Percent 11 2 3 3 4 4" xfId="9926"/>
    <cellStyle name="Percent 11 2 3 3 5" xfId="9927"/>
    <cellStyle name="Percent 11 2 3 3 5 2" xfId="9928"/>
    <cellStyle name="Percent 11 2 3 3 5 3" xfId="9929"/>
    <cellStyle name="Percent 11 2 3 3 5 4" xfId="9930"/>
    <cellStyle name="Percent 11 2 3 3 6" xfId="9931"/>
    <cellStyle name="Percent 11 2 3 3 7" xfId="9932"/>
    <cellStyle name="Percent 11 2 3 3 8" xfId="9933"/>
    <cellStyle name="Percent 11 2 3 4" xfId="9934"/>
    <cellStyle name="Percent 11 2 3 4 2" xfId="9935"/>
    <cellStyle name="Percent 11 2 3 4 2 2" xfId="9936"/>
    <cellStyle name="Percent 11 2 3 4 2 3" xfId="9937"/>
    <cellStyle name="Percent 11 2 3 4 2 4" xfId="9938"/>
    <cellStyle name="Percent 11 2 3 4 3" xfId="9939"/>
    <cellStyle name="Percent 11 2 3 4 3 2" xfId="9940"/>
    <cellStyle name="Percent 11 2 3 4 3 3" xfId="9941"/>
    <cellStyle name="Percent 11 2 3 4 3 4" xfId="9942"/>
    <cellStyle name="Percent 11 2 3 4 4" xfId="9943"/>
    <cellStyle name="Percent 11 2 3 4 5" xfId="9944"/>
    <cellStyle name="Percent 11 2 3 4 6" xfId="9945"/>
    <cellStyle name="Percent 11 2 3 5" xfId="9946"/>
    <cellStyle name="Percent 11 2 3 5 2" xfId="9947"/>
    <cellStyle name="Percent 11 2 3 5 2 2" xfId="9948"/>
    <cellStyle name="Percent 11 2 3 5 2 3" xfId="9949"/>
    <cellStyle name="Percent 11 2 3 5 2 4" xfId="9950"/>
    <cellStyle name="Percent 11 2 3 5 3" xfId="9951"/>
    <cellStyle name="Percent 11 2 3 5 3 2" xfId="9952"/>
    <cellStyle name="Percent 11 2 3 5 3 3" xfId="9953"/>
    <cellStyle name="Percent 11 2 3 5 3 4" xfId="9954"/>
    <cellStyle name="Percent 11 2 3 5 4" xfId="9955"/>
    <cellStyle name="Percent 11 2 3 5 5" xfId="9956"/>
    <cellStyle name="Percent 11 2 3 5 6" xfId="9957"/>
    <cellStyle name="Percent 11 2 3 6" xfId="9958"/>
    <cellStyle name="Percent 11 2 3 6 2" xfId="9959"/>
    <cellStyle name="Percent 11 2 3 6 3" xfId="9960"/>
    <cellStyle name="Percent 11 2 3 6 4" xfId="9961"/>
    <cellStyle name="Percent 11 2 3 7" xfId="9962"/>
    <cellStyle name="Percent 11 2 3 7 2" xfId="9963"/>
    <cellStyle name="Percent 11 2 3 7 3" xfId="9964"/>
    <cellStyle name="Percent 11 2 3 7 4" xfId="9965"/>
    <cellStyle name="Percent 11 2 3 8" xfId="9966"/>
    <cellStyle name="Percent 11 2 3 9" xfId="9967"/>
    <cellStyle name="Percent 11 2 4" xfId="9968"/>
    <cellStyle name="Percent 11 2 4 2" xfId="9969"/>
    <cellStyle name="Percent 11 2 4 2 2" xfId="9970"/>
    <cellStyle name="Percent 11 2 4 2 2 2" xfId="9971"/>
    <cellStyle name="Percent 11 2 4 2 2 3" xfId="9972"/>
    <cellStyle name="Percent 11 2 4 2 2 4" xfId="9973"/>
    <cellStyle name="Percent 11 2 4 2 3" xfId="9974"/>
    <cellStyle name="Percent 11 2 4 2 3 2" xfId="9975"/>
    <cellStyle name="Percent 11 2 4 2 3 3" xfId="9976"/>
    <cellStyle name="Percent 11 2 4 2 3 4" xfId="9977"/>
    <cellStyle name="Percent 11 2 4 2 4" xfId="9978"/>
    <cellStyle name="Percent 11 2 4 2 5" xfId="9979"/>
    <cellStyle name="Percent 11 2 4 2 6" xfId="9980"/>
    <cellStyle name="Percent 11 2 4 3" xfId="9981"/>
    <cellStyle name="Percent 11 2 4 3 2" xfId="9982"/>
    <cellStyle name="Percent 11 2 4 3 2 2" xfId="9983"/>
    <cellStyle name="Percent 11 2 4 3 2 3" xfId="9984"/>
    <cellStyle name="Percent 11 2 4 3 2 4" xfId="9985"/>
    <cellStyle name="Percent 11 2 4 3 3" xfId="9986"/>
    <cellStyle name="Percent 11 2 4 3 3 2" xfId="9987"/>
    <cellStyle name="Percent 11 2 4 3 3 3" xfId="9988"/>
    <cellStyle name="Percent 11 2 4 3 3 4" xfId="9989"/>
    <cellStyle name="Percent 11 2 4 3 4" xfId="9990"/>
    <cellStyle name="Percent 11 2 4 3 5" xfId="9991"/>
    <cellStyle name="Percent 11 2 4 3 6" xfId="9992"/>
    <cellStyle name="Percent 11 2 4 4" xfId="9993"/>
    <cellStyle name="Percent 11 2 4 4 2" xfId="9994"/>
    <cellStyle name="Percent 11 2 4 4 3" xfId="9995"/>
    <cellStyle name="Percent 11 2 4 4 4" xfId="9996"/>
    <cellStyle name="Percent 11 2 4 5" xfId="9997"/>
    <cellStyle name="Percent 11 2 4 5 2" xfId="9998"/>
    <cellStyle name="Percent 11 2 4 5 3" xfId="9999"/>
    <cellStyle name="Percent 11 2 4 5 4" xfId="10000"/>
    <cellStyle name="Percent 11 2 4 6" xfId="10001"/>
    <cellStyle name="Percent 11 2 4 7" xfId="10002"/>
    <cellStyle name="Percent 11 2 4 8" xfId="10003"/>
    <cellStyle name="Percent 11 2 5" xfId="10004"/>
    <cellStyle name="Percent 11 2 5 2" xfId="10005"/>
    <cellStyle name="Percent 11 2 5 2 2" xfId="10006"/>
    <cellStyle name="Percent 11 2 5 2 2 2" xfId="10007"/>
    <cellStyle name="Percent 11 2 5 2 2 3" xfId="10008"/>
    <cellStyle name="Percent 11 2 5 2 2 4" xfId="10009"/>
    <cellStyle name="Percent 11 2 5 2 3" xfId="10010"/>
    <cellStyle name="Percent 11 2 5 2 3 2" xfId="10011"/>
    <cellStyle name="Percent 11 2 5 2 3 3" xfId="10012"/>
    <cellStyle name="Percent 11 2 5 2 3 4" xfId="10013"/>
    <cellStyle name="Percent 11 2 5 2 4" xfId="10014"/>
    <cellStyle name="Percent 11 2 5 2 5" xfId="10015"/>
    <cellStyle name="Percent 11 2 5 2 6" xfId="10016"/>
    <cellStyle name="Percent 11 2 5 3" xfId="10017"/>
    <cellStyle name="Percent 11 2 5 3 2" xfId="10018"/>
    <cellStyle name="Percent 11 2 5 3 2 2" xfId="10019"/>
    <cellStyle name="Percent 11 2 5 3 2 3" xfId="10020"/>
    <cellStyle name="Percent 11 2 5 3 2 4" xfId="10021"/>
    <cellStyle name="Percent 11 2 5 3 3" xfId="10022"/>
    <cellStyle name="Percent 11 2 5 3 3 2" xfId="10023"/>
    <cellStyle name="Percent 11 2 5 3 3 3" xfId="10024"/>
    <cellStyle name="Percent 11 2 5 3 3 4" xfId="10025"/>
    <cellStyle name="Percent 11 2 5 3 4" xfId="10026"/>
    <cellStyle name="Percent 11 2 5 3 5" xfId="10027"/>
    <cellStyle name="Percent 11 2 5 3 6" xfId="10028"/>
    <cellStyle name="Percent 11 2 5 4" xfId="10029"/>
    <cellStyle name="Percent 11 2 5 4 2" xfId="10030"/>
    <cellStyle name="Percent 11 2 5 4 3" xfId="10031"/>
    <cellStyle name="Percent 11 2 5 4 4" xfId="10032"/>
    <cellStyle name="Percent 11 2 5 5" xfId="10033"/>
    <cellStyle name="Percent 11 2 5 5 2" xfId="10034"/>
    <cellStyle name="Percent 11 2 5 5 3" xfId="10035"/>
    <cellStyle name="Percent 11 2 5 5 4" xfId="10036"/>
    <cellStyle name="Percent 11 2 5 6" xfId="10037"/>
    <cellStyle name="Percent 11 2 5 7" xfId="10038"/>
    <cellStyle name="Percent 11 2 5 8" xfId="10039"/>
    <cellStyle name="Percent 11 2 6" xfId="10040"/>
    <cellStyle name="Percent 11 2 6 2" xfId="10041"/>
    <cellStyle name="Percent 11 2 6 2 2" xfId="10042"/>
    <cellStyle name="Percent 11 2 6 2 2 2" xfId="10043"/>
    <cellStyle name="Percent 11 2 6 2 2 3" xfId="10044"/>
    <cellStyle name="Percent 11 2 6 2 2 4" xfId="10045"/>
    <cellStyle name="Percent 11 2 6 2 3" xfId="10046"/>
    <cellStyle name="Percent 11 2 6 2 3 2" xfId="10047"/>
    <cellStyle name="Percent 11 2 6 2 3 3" xfId="10048"/>
    <cellStyle name="Percent 11 2 6 2 3 4" xfId="10049"/>
    <cellStyle name="Percent 11 2 6 2 4" xfId="10050"/>
    <cellStyle name="Percent 11 2 6 2 5" xfId="10051"/>
    <cellStyle name="Percent 11 2 6 2 6" xfId="10052"/>
    <cellStyle name="Percent 11 2 6 3" xfId="10053"/>
    <cellStyle name="Percent 11 2 6 3 2" xfId="10054"/>
    <cellStyle name="Percent 11 2 6 3 2 2" xfId="10055"/>
    <cellStyle name="Percent 11 2 6 3 2 3" xfId="10056"/>
    <cellStyle name="Percent 11 2 6 3 2 4" xfId="10057"/>
    <cellStyle name="Percent 11 2 6 3 3" xfId="10058"/>
    <cellStyle name="Percent 11 2 6 3 3 2" xfId="10059"/>
    <cellStyle name="Percent 11 2 6 3 3 3" xfId="10060"/>
    <cellStyle name="Percent 11 2 6 3 3 4" xfId="10061"/>
    <cellStyle name="Percent 11 2 6 3 4" xfId="10062"/>
    <cellStyle name="Percent 11 2 6 3 5" xfId="10063"/>
    <cellStyle name="Percent 11 2 6 3 6" xfId="10064"/>
    <cellStyle name="Percent 11 2 6 4" xfId="10065"/>
    <cellStyle name="Percent 11 2 6 4 2" xfId="10066"/>
    <cellStyle name="Percent 11 2 6 4 3" xfId="10067"/>
    <cellStyle name="Percent 11 2 6 4 4" xfId="10068"/>
    <cellStyle name="Percent 11 2 6 5" xfId="10069"/>
    <cellStyle name="Percent 11 2 6 5 2" xfId="10070"/>
    <cellStyle name="Percent 11 2 6 5 3" xfId="10071"/>
    <cellStyle name="Percent 11 2 6 5 4" xfId="10072"/>
    <cellStyle name="Percent 11 2 6 6" xfId="10073"/>
    <cellStyle name="Percent 11 2 6 7" xfId="10074"/>
    <cellStyle name="Percent 11 2 6 8" xfId="10075"/>
    <cellStyle name="Percent 11 2 7" xfId="10076"/>
    <cellStyle name="Percent 11 2 7 2" xfId="10077"/>
    <cellStyle name="Percent 11 2 7 2 2" xfId="10078"/>
    <cellStyle name="Percent 11 2 7 2 3" xfId="10079"/>
    <cellStyle name="Percent 11 2 7 2 4" xfId="10080"/>
    <cellStyle name="Percent 11 2 7 3" xfId="10081"/>
    <cellStyle name="Percent 11 2 7 3 2" xfId="10082"/>
    <cellStyle name="Percent 11 2 7 3 3" xfId="10083"/>
    <cellStyle name="Percent 11 2 7 3 4" xfId="10084"/>
    <cellStyle name="Percent 11 2 7 4" xfId="10085"/>
    <cellStyle name="Percent 11 2 7 5" xfId="10086"/>
    <cellStyle name="Percent 11 2 7 6" xfId="10087"/>
    <cellStyle name="Percent 11 2 8" xfId="10088"/>
    <cellStyle name="Percent 11 2 8 2" xfId="10089"/>
    <cellStyle name="Percent 11 2 8 2 2" xfId="10090"/>
    <cellStyle name="Percent 11 2 8 2 3" xfId="10091"/>
    <cellStyle name="Percent 11 2 8 2 4" xfId="10092"/>
    <cellStyle name="Percent 11 2 8 3" xfId="10093"/>
    <cellStyle name="Percent 11 2 8 3 2" xfId="10094"/>
    <cellStyle name="Percent 11 2 8 3 3" xfId="10095"/>
    <cellStyle name="Percent 11 2 8 3 4" xfId="10096"/>
    <cellStyle name="Percent 11 2 8 4" xfId="10097"/>
    <cellStyle name="Percent 11 2 8 5" xfId="10098"/>
    <cellStyle name="Percent 11 2 8 6" xfId="10099"/>
    <cellStyle name="Percent 11 2 9" xfId="10100"/>
    <cellStyle name="Percent 11 2 9 2" xfId="10101"/>
    <cellStyle name="Percent 11 2 9 3" xfId="10102"/>
    <cellStyle name="Percent 11 2 9 4" xfId="10103"/>
    <cellStyle name="Percent 11 3" xfId="10104"/>
    <cellStyle name="Percent 11 3 10" xfId="10105"/>
    <cellStyle name="Percent 11 3 11" xfId="10106"/>
    <cellStyle name="Percent 11 3 12" xfId="10107"/>
    <cellStyle name="Percent 11 3 2" xfId="10108"/>
    <cellStyle name="Percent 11 3 2 10" xfId="10109"/>
    <cellStyle name="Percent 11 3 2 2" xfId="10110"/>
    <cellStyle name="Percent 11 3 2 2 2" xfId="10111"/>
    <cellStyle name="Percent 11 3 2 2 2 2" xfId="10112"/>
    <cellStyle name="Percent 11 3 2 2 2 2 2" xfId="10113"/>
    <cellStyle name="Percent 11 3 2 2 2 2 3" xfId="10114"/>
    <cellStyle name="Percent 11 3 2 2 2 2 4" xfId="10115"/>
    <cellStyle name="Percent 11 3 2 2 2 3" xfId="10116"/>
    <cellStyle name="Percent 11 3 2 2 2 3 2" xfId="10117"/>
    <cellStyle name="Percent 11 3 2 2 2 3 3" xfId="10118"/>
    <cellStyle name="Percent 11 3 2 2 2 3 4" xfId="10119"/>
    <cellStyle name="Percent 11 3 2 2 2 4" xfId="10120"/>
    <cellStyle name="Percent 11 3 2 2 2 5" xfId="10121"/>
    <cellStyle name="Percent 11 3 2 2 2 6" xfId="10122"/>
    <cellStyle name="Percent 11 3 2 2 3" xfId="10123"/>
    <cellStyle name="Percent 11 3 2 2 3 2" xfId="10124"/>
    <cellStyle name="Percent 11 3 2 2 3 2 2" xfId="10125"/>
    <cellStyle name="Percent 11 3 2 2 3 2 3" xfId="10126"/>
    <cellStyle name="Percent 11 3 2 2 3 2 4" xfId="10127"/>
    <cellStyle name="Percent 11 3 2 2 3 3" xfId="10128"/>
    <cellStyle name="Percent 11 3 2 2 3 3 2" xfId="10129"/>
    <cellStyle name="Percent 11 3 2 2 3 3 3" xfId="10130"/>
    <cellStyle name="Percent 11 3 2 2 3 3 4" xfId="10131"/>
    <cellStyle name="Percent 11 3 2 2 3 4" xfId="10132"/>
    <cellStyle name="Percent 11 3 2 2 3 5" xfId="10133"/>
    <cellStyle name="Percent 11 3 2 2 3 6" xfId="10134"/>
    <cellStyle name="Percent 11 3 2 2 4" xfId="10135"/>
    <cellStyle name="Percent 11 3 2 2 4 2" xfId="10136"/>
    <cellStyle name="Percent 11 3 2 2 4 3" xfId="10137"/>
    <cellStyle name="Percent 11 3 2 2 4 4" xfId="10138"/>
    <cellStyle name="Percent 11 3 2 2 5" xfId="10139"/>
    <cellStyle name="Percent 11 3 2 2 5 2" xfId="10140"/>
    <cellStyle name="Percent 11 3 2 2 5 3" xfId="10141"/>
    <cellStyle name="Percent 11 3 2 2 5 4" xfId="10142"/>
    <cellStyle name="Percent 11 3 2 2 6" xfId="10143"/>
    <cellStyle name="Percent 11 3 2 2 7" xfId="10144"/>
    <cellStyle name="Percent 11 3 2 2 8" xfId="10145"/>
    <cellStyle name="Percent 11 3 2 3" xfId="10146"/>
    <cellStyle name="Percent 11 3 2 3 2" xfId="10147"/>
    <cellStyle name="Percent 11 3 2 3 2 2" xfId="10148"/>
    <cellStyle name="Percent 11 3 2 3 2 2 2" xfId="10149"/>
    <cellStyle name="Percent 11 3 2 3 2 2 3" xfId="10150"/>
    <cellStyle name="Percent 11 3 2 3 2 2 4" xfId="10151"/>
    <cellStyle name="Percent 11 3 2 3 2 3" xfId="10152"/>
    <cellStyle name="Percent 11 3 2 3 2 3 2" xfId="10153"/>
    <cellStyle name="Percent 11 3 2 3 2 3 3" xfId="10154"/>
    <cellStyle name="Percent 11 3 2 3 2 3 4" xfId="10155"/>
    <cellStyle name="Percent 11 3 2 3 2 4" xfId="10156"/>
    <cellStyle name="Percent 11 3 2 3 2 5" xfId="10157"/>
    <cellStyle name="Percent 11 3 2 3 2 6" xfId="10158"/>
    <cellStyle name="Percent 11 3 2 3 3" xfId="10159"/>
    <cellStyle name="Percent 11 3 2 3 3 2" xfId="10160"/>
    <cellStyle name="Percent 11 3 2 3 3 2 2" xfId="10161"/>
    <cellStyle name="Percent 11 3 2 3 3 2 3" xfId="10162"/>
    <cellStyle name="Percent 11 3 2 3 3 2 4" xfId="10163"/>
    <cellStyle name="Percent 11 3 2 3 3 3" xfId="10164"/>
    <cellStyle name="Percent 11 3 2 3 3 3 2" xfId="10165"/>
    <cellStyle name="Percent 11 3 2 3 3 3 3" xfId="10166"/>
    <cellStyle name="Percent 11 3 2 3 3 3 4" xfId="10167"/>
    <cellStyle name="Percent 11 3 2 3 3 4" xfId="10168"/>
    <cellStyle name="Percent 11 3 2 3 3 5" xfId="10169"/>
    <cellStyle name="Percent 11 3 2 3 3 6" xfId="10170"/>
    <cellStyle name="Percent 11 3 2 3 4" xfId="10171"/>
    <cellStyle name="Percent 11 3 2 3 4 2" xfId="10172"/>
    <cellStyle name="Percent 11 3 2 3 4 3" xfId="10173"/>
    <cellStyle name="Percent 11 3 2 3 4 4" xfId="10174"/>
    <cellStyle name="Percent 11 3 2 3 5" xfId="10175"/>
    <cellStyle name="Percent 11 3 2 3 5 2" xfId="10176"/>
    <cellStyle name="Percent 11 3 2 3 5 3" xfId="10177"/>
    <cellStyle name="Percent 11 3 2 3 5 4" xfId="10178"/>
    <cellStyle name="Percent 11 3 2 3 6" xfId="10179"/>
    <cellStyle name="Percent 11 3 2 3 7" xfId="10180"/>
    <cellStyle name="Percent 11 3 2 3 8" xfId="10181"/>
    <cellStyle name="Percent 11 3 2 4" xfId="10182"/>
    <cellStyle name="Percent 11 3 2 4 2" xfId="10183"/>
    <cellStyle name="Percent 11 3 2 4 2 2" xfId="10184"/>
    <cellStyle name="Percent 11 3 2 4 2 3" xfId="10185"/>
    <cellStyle name="Percent 11 3 2 4 2 4" xfId="10186"/>
    <cellStyle name="Percent 11 3 2 4 3" xfId="10187"/>
    <cellStyle name="Percent 11 3 2 4 3 2" xfId="10188"/>
    <cellStyle name="Percent 11 3 2 4 3 3" xfId="10189"/>
    <cellStyle name="Percent 11 3 2 4 3 4" xfId="10190"/>
    <cellStyle name="Percent 11 3 2 4 4" xfId="10191"/>
    <cellStyle name="Percent 11 3 2 4 5" xfId="10192"/>
    <cellStyle name="Percent 11 3 2 4 6" xfId="10193"/>
    <cellStyle name="Percent 11 3 2 5" xfId="10194"/>
    <cellStyle name="Percent 11 3 2 5 2" xfId="10195"/>
    <cellStyle name="Percent 11 3 2 5 2 2" xfId="10196"/>
    <cellStyle name="Percent 11 3 2 5 2 3" xfId="10197"/>
    <cellStyle name="Percent 11 3 2 5 2 4" xfId="10198"/>
    <cellStyle name="Percent 11 3 2 5 3" xfId="10199"/>
    <cellStyle name="Percent 11 3 2 5 3 2" xfId="10200"/>
    <cellStyle name="Percent 11 3 2 5 3 3" xfId="10201"/>
    <cellStyle name="Percent 11 3 2 5 3 4" xfId="10202"/>
    <cellStyle name="Percent 11 3 2 5 4" xfId="10203"/>
    <cellStyle name="Percent 11 3 2 5 5" xfId="10204"/>
    <cellStyle name="Percent 11 3 2 5 6" xfId="10205"/>
    <cellStyle name="Percent 11 3 2 6" xfId="10206"/>
    <cellStyle name="Percent 11 3 2 6 2" xfId="10207"/>
    <cellStyle name="Percent 11 3 2 6 3" xfId="10208"/>
    <cellStyle name="Percent 11 3 2 6 4" xfId="10209"/>
    <cellStyle name="Percent 11 3 2 7" xfId="10210"/>
    <cellStyle name="Percent 11 3 2 7 2" xfId="10211"/>
    <cellStyle name="Percent 11 3 2 7 3" xfId="10212"/>
    <cellStyle name="Percent 11 3 2 7 4" xfId="10213"/>
    <cellStyle name="Percent 11 3 2 8" xfId="10214"/>
    <cellStyle name="Percent 11 3 2 9" xfId="10215"/>
    <cellStyle name="Percent 11 3 3" xfId="10216"/>
    <cellStyle name="Percent 11 3 3 2" xfId="10217"/>
    <cellStyle name="Percent 11 3 3 2 2" xfId="10218"/>
    <cellStyle name="Percent 11 3 3 2 2 2" xfId="10219"/>
    <cellStyle name="Percent 11 3 3 2 2 3" xfId="10220"/>
    <cellStyle name="Percent 11 3 3 2 2 4" xfId="10221"/>
    <cellStyle name="Percent 11 3 3 2 3" xfId="10222"/>
    <cellStyle name="Percent 11 3 3 2 3 2" xfId="10223"/>
    <cellStyle name="Percent 11 3 3 2 3 3" xfId="10224"/>
    <cellStyle name="Percent 11 3 3 2 3 4" xfId="10225"/>
    <cellStyle name="Percent 11 3 3 2 4" xfId="10226"/>
    <cellStyle name="Percent 11 3 3 2 5" xfId="10227"/>
    <cellStyle name="Percent 11 3 3 2 6" xfId="10228"/>
    <cellStyle name="Percent 11 3 3 3" xfId="10229"/>
    <cellStyle name="Percent 11 3 3 3 2" xfId="10230"/>
    <cellStyle name="Percent 11 3 3 3 2 2" xfId="10231"/>
    <cellStyle name="Percent 11 3 3 3 2 3" xfId="10232"/>
    <cellStyle name="Percent 11 3 3 3 2 4" xfId="10233"/>
    <cellStyle name="Percent 11 3 3 3 3" xfId="10234"/>
    <cellStyle name="Percent 11 3 3 3 3 2" xfId="10235"/>
    <cellStyle name="Percent 11 3 3 3 3 3" xfId="10236"/>
    <cellStyle name="Percent 11 3 3 3 3 4" xfId="10237"/>
    <cellStyle name="Percent 11 3 3 3 4" xfId="10238"/>
    <cellStyle name="Percent 11 3 3 3 5" xfId="10239"/>
    <cellStyle name="Percent 11 3 3 3 6" xfId="10240"/>
    <cellStyle name="Percent 11 3 3 4" xfId="10241"/>
    <cellStyle name="Percent 11 3 3 4 2" xfId="10242"/>
    <cellStyle name="Percent 11 3 3 4 3" xfId="10243"/>
    <cellStyle name="Percent 11 3 3 4 4" xfId="10244"/>
    <cellStyle name="Percent 11 3 3 5" xfId="10245"/>
    <cellStyle name="Percent 11 3 3 5 2" xfId="10246"/>
    <cellStyle name="Percent 11 3 3 5 3" xfId="10247"/>
    <cellStyle name="Percent 11 3 3 5 4" xfId="10248"/>
    <cellStyle name="Percent 11 3 3 6" xfId="10249"/>
    <cellStyle name="Percent 11 3 3 7" xfId="10250"/>
    <cellStyle name="Percent 11 3 3 8" xfId="10251"/>
    <cellStyle name="Percent 11 3 4" xfId="10252"/>
    <cellStyle name="Percent 11 3 4 2" xfId="10253"/>
    <cellStyle name="Percent 11 3 4 2 2" xfId="10254"/>
    <cellStyle name="Percent 11 3 4 2 2 2" xfId="10255"/>
    <cellStyle name="Percent 11 3 4 2 2 3" xfId="10256"/>
    <cellStyle name="Percent 11 3 4 2 2 4" xfId="10257"/>
    <cellStyle name="Percent 11 3 4 2 3" xfId="10258"/>
    <cellStyle name="Percent 11 3 4 2 3 2" xfId="10259"/>
    <cellStyle name="Percent 11 3 4 2 3 3" xfId="10260"/>
    <cellStyle name="Percent 11 3 4 2 3 4" xfId="10261"/>
    <cellStyle name="Percent 11 3 4 2 4" xfId="10262"/>
    <cellStyle name="Percent 11 3 4 2 5" xfId="10263"/>
    <cellStyle name="Percent 11 3 4 2 6" xfId="10264"/>
    <cellStyle name="Percent 11 3 4 3" xfId="10265"/>
    <cellStyle name="Percent 11 3 4 3 2" xfId="10266"/>
    <cellStyle name="Percent 11 3 4 3 2 2" xfId="10267"/>
    <cellStyle name="Percent 11 3 4 3 2 3" xfId="10268"/>
    <cellStyle name="Percent 11 3 4 3 2 4" xfId="10269"/>
    <cellStyle name="Percent 11 3 4 3 3" xfId="10270"/>
    <cellStyle name="Percent 11 3 4 3 3 2" xfId="10271"/>
    <cellStyle name="Percent 11 3 4 3 3 3" xfId="10272"/>
    <cellStyle name="Percent 11 3 4 3 3 4" xfId="10273"/>
    <cellStyle name="Percent 11 3 4 3 4" xfId="10274"/>
    <cellStyle name="Percent 11 3 4 3 5" xfId="10275"/>
    <cellStyle name="Percent 11 3 4 3 6" xfId="10276"/>
    <cellStyle name="Percent 11 3 4 4" xfId="10277"/>
    <cellStyle name="Percent 11 3 4 4 2" xfId="10278"/>
    <cellStyle name="Percent 11 3 4 4 3" xfId="10279"/>
    <cellStyle name="Percent 11 3 4 4 4" xfId="10280"/>
    <cellStyle name="Percent 11 3 4 5" xfId="10281"/>
    <cellStyle name="Percent 11 3 4 5 2" xfId="10282"/>
    <cellStyle name="Percent 11 3 4 5 3" xfId="10283"/>
    <cellStyle name="Percent 11 3 4 5 4" xfId="10284"/>
    <cellStyle name="Percent 11 3 4 6" xfId="10285"/>
    <cellStyle name="Percent 11 3 4 7" xfId="10286"/>
    <cellStyle name="Percent 11 3 4 8" xfId="10287"/>
    <cellStyle name="Percent 11 3 5" xfId="10288"/>
    <cellStyle name="Percent 11 3 5 2" xfId="10289"/>
    <cellStyle name="Percent 11 3 5 2 2" xfId="10290"/>
    <cellStyle name="Percent 11 3 5 2 2 2" xfId="10291"/>
    <cellStyle name="Percent 11 3 5 2 2 3" xfId="10292"/>
    <cellStyle name="Percent 11 3 5 2 2 4" xfId="10293"/>
    <cellStyle name="Percent 11 3 5 2 3" xfId="10294"/>
    <cellStyle name="Percent 11 3 5 2 3 2" xfId="10295"/>
    <cellStyle name="Percent 11 3 5 2 3 3" xfId="10296"/>
    <cellStyle name="Percent 11 3 5 2 3 4" xfId="10297"/>
    <cellStyle name="Percent 11 3 5 2 4" xfId="10298"/>
    <cellStyle name="Percent 11 3 5 2 5" xfId="10299"/>
    <cellStyle name="Percent 11 3 5 2 6" xfId="10300"/>
    <cellStyle name="Percent 11 3 5 3" xfId="10301"/>
    <cellStyle name="Percent 11 3 5 3 2" xfId="10302"/>
    <cellStyle name="Percent 11 3 5 3 2 2" xfId="10303"/>
    <cellStyle name="Percent 11 3 5 3 2 3" xfId="10304"/>
    <cellStyle name="Percent 11 3 5 3 2 4" xfId="10305"/>
    <cellStyle name="Percent 11 3 5 3 3" xfId="10306"/>
    <cellStyle name="Percent 11 3 5 3 3 2" xfId="10307"/>
    <cellStyle name="Percent 11 3 5 3 3 3" xfId="10308"/>
    <cellStyle name="Percent 11 3 5 3 3 4" xfId="10309"/>
    <cellStyle name="Percent 11 3 5 3 4" xfId="10310"/>
    <cellStyle name="Percent 11 3 5 3 5" xfId="10311"/>
    <cellStyle name="Percent 11 3 5 3 6" xfId="10312"/>
    <cellStyle name="Percent 11 3 5 4" xfId="10313"/>
    <cellStyle name="Percent 11 3 5 4 2" xfId="10314"/>
    <cellStyle name="Percent 11 3 5 4 3" xfId="10315"/>
    <cellStyle name="Percent 11 3 5 4 4" xfId="10316"/>
    <cellStyle name="Percent 11 3 5 5" xfId="10317"/>
    <cellStyle name="Percent 11 3 5 5 2" xfId="10318"/>
    <cellStyle name="Percent 11 3 5 5 3" xfId="10319"/>
    <cellStyle name="Percent 11 3 5 5 4" xfId="10320"/>
    <cellStyle name="Percent 11 3 5 6" xfId="10321"/>
    <cellStyle name="Percent 11 3 5 7" xfId="10322"/>
    <cellStyle name="Percent 11 3 5 8" xfId="10323"/>
    <cellStyle name="Percent 11 3 6" xfId="10324"/>
    <cellStyle name="Percent 11 3 6 2" xfId="10325"/>
    <cellStyle name="Percent 11 3 6 2 2" xfId="10326"/>
    <cellStyle name="Percent 11 3 6 2 3" xfId="10327"/>
    <cellStyle name="Percent 11 3 6 2 4" xfId="10328"/>
    <cellStyle name="Percent 11 3 6 3" xfId="10329"/>
    <cellStyle name="Percent 11 3 6 3 2" xfId="10330"/>
    <cellStyle name="Percent 11 3 6 3 3" xfId="10331"/>
    <cellStyle name="Percent 11 3 6 3 4" xfId="10332"/>
    <cellStyle name="Percent 11 3 6 4" xfId="10333"/>
    <cellStyle name="Percent 11 3 6 5" xfId="10334"/>
    <cellStyle name="Percent 11 3 6 6" xfId="10335"/>
    <cellStyle name="Percent 11 3 7" xfId="10336"/>
    <cellStyle name="Percent 11 3 7 2" xfId="10337"/>
    <cellStyle name="Percent 11 3 7 2 2" xfId="10338"/>
    <cellStyle name="Percent 11 3 7 2 3" xfId="10339"/>
    <cellStyle name="Percent 11 3 7 2 4" xfId="10340"/>
    <cellStyle name="Percent 11 3 7 3" xfId="10341"/>
    <cellStyle name="Percent 11 3 7 3 2" xfId="10342"/>
    <cellStyle name="Percent 11 3 7 3 3" xfId="10343"/>
    <cellStyle name="Percent 11 3 7 3 4" xfId="10344"/>
    <cellStyle name="Percent 11 3 7 4" xfId="10345"/>
    <cellStyle name="Percent 11 3 7 5" xfId="10346"/>
    <cellStyle name="Percent 11 3 7 6" xfId="10347"/>
    <cellStyle name="Percent 11 3 8" xfId="10348"/>
    <cellStyle name="Percent 11 3 8 2" xfId="10349"/>
    <cellStyle name="Percent 11 3 8 3" xfId="10350"/>
    <cellStyle name="Percent 11 3 8 4" xfId="10351"/>
    <cellStyle name="Percent 11 3 9" xfId="10352"/>
    <cellStyle name="Percent 11 3 9 2" xfId="10353"/>
    <cellStyle name="Percent 11 3 9 3" xfId="10354"/>
    <cellStyle name="Percent 11 3 9 4" xfId="10355"/>
    <cellStyle name="Percent 11 3 9 5" xfId="10356"/>
    <cellStyle name="Percent 11 4" xfId="10357"/>
    <cellStyle name="Percent 11 4 10" xfId="10358"/>
    <cellStyle name="Percent 11 4 2" xfId="10359"/>
    <cellStyle name="Percent 11 4 2 2" xfId="10360"/>
    <cellStyle name="Percent 11 4 2 2 2" xfId="10361"/>
    <cellStyle name="Percent 11 4 2 2 2 2" xfId="10362"/>
    <cellStyle name="Percent 11 4 2 2 2 3" xfId="10363"/>
    <cellStyle name="Percent 11 4 2 2 2 4" xfId="10364"/>
    <cellStyle name="Percent 11 4 2 2 3" xfId="10365"/>
    <cellStyle name="Percent 11 4 2 2 3 2" xfId="10366"/>
    <cellStyle name="Percent 11 4 2 2 3 3" xfId="10367"/>
    <cellStyle name="Percent 11 4 2 2 3 4" xfId="10368"/>
    <cellStyle name="Percent 11 4 2 2 4" xfId="10369"/>
    <cellStyle name="Percent 11 4 2 2 5" xfId="10370"/>
    <cellStyle name="Percent 11 4 2 2 6" xfId="10371"/>
    <cellStyle name="Percent 11 4 2 3" xfId="10372"/>
    <cellStyle name="Percent 11 4 2 3 2" xfId="10373"/>
    <cellStyle name="Percent 11 4 2 3 2 2" xfId="10374"/>
    <cellStyle name="Percent 11 4 2 3 2 3" xfId="10375"/>
    <cellStyle name="Percent 11 4 2 3 2 4" xfId="10376"/>
    <cellStyle name="Percent 11 4 2 3 3" xfId="10377"/>
    <cellStyle name="Percent 11 4 2 3 3 2" xfId="10378"/>
    <cellStyle name="Percent 11 4 2 3 3 3" xfId="10379"/>
    <cellStyle name="Percent 11 4 2 3 3 4" xfId="10380"/>
    <cellStyle name="Percent 11 4 2 3 4" xfId="10381"/>
    <cellStyle name="Percent 11 4 2 3 5" xfId="10382"/>
    <cellStyle name="Percent 11 4 2 3 6" xfId="10383"/>
    <cellStyle name="Percent 11 4 2 4" xfId="10384"/>
    <cellStyle name="Percent 11 4 2 4 2" xfId="10385"/>
    <cellStyle name="Percent 11 4 2 4 3" xfId="10386"/>
    <cellStyle name="Percent 11 4 2 4 4" xfId="10387"/>
    <cellStyle name="Percent 11 4 2 5" xfId="10388"/>
    <cellStyle name="Percent 11 4 2 5 2" xfId="10389"/>
    <cellStyle name="Percent 11 4 2 5 3" xfId="10390"/>
    <cellStyle name="Percent 11 4 2 5 4" xfId="10391"/>
    <cellStyle name="Percent 11 4 2 6" xfId="10392"/>
    <cellStyle name="Percent 11 4 2 7" xfId="10393"/>
    <cellStyle name="Percent 11 4 2 8" xfId="10394"/>
    <cellStyle name="Percent 11 4 3" xfId="10395"/>
    <cellStyle name="Percent 11 4 3 2" xfId="10396"/>
    <cellStyle name="Percent 11 4 3 2 2" xfId="10397"/>
    <cellStyle name="Percent 11 4 3 2 2 2" xfId="10398"/>
    <cellStyle name="Percent 11 4 3 2 2 3" xfId="10399"/>
    <cellStyle name="Percent 11 4 3 2 2 4" xfId="10400"/>
    <cellStyle name="Percent 11 4 3 2 3" xfId="10401"/>
    <cellStyle name="Percent 11 4 3 2 3 2" xfId="10402"/>
    <cellStyle name="Percent 11 4 3 2 3 3" xfId="10403"/>
    <cellStyle name="Percent 11 4 3 2 3 4" xfId="10404"/>
    <cellStyle name="Percent 11 4 3 2 4" xfId="10405"/>
    <cellStyle name="Percent 11 4 3 2 5" xfId="10406"/>
    <cellStyle name="Percent 11 4 3 2 6" xfId="10407"/>
    <cellStyle name="Percent 11 4 3 3" xfId="10408"/>
    <cellStyle name="Percent 11 4 3 3 2" xfId="10409"/>
    <cellStyle name="Percent 11 4 3 3 2 2" xfId="10410"/>
    <cellStyle name="Percent 11 4 3 3 2 3" xfId="10411"/>
    <cellStyle name="Percent 11 4 3 3 2 4" xfId="10412"/>
    <cellStyle name="Percent 11 4 3 3 3" xfId="10413"/>
    <cellStyle name="Percent 11 4 3 3 3 2" xfId="10414"/>
    <cellStyle name="Percent 11 4 3 3 3 3" xfId="10415"/>
    <cellStyle name="Percent 11 4 3 3 3 4" xfId="10416"/>
    <cellStyle name="Percent 11 4 3 3 4" xfId="10417"/>
    <cellStyle name="Percent 11 4 3 3 5" xfId="10418"/>
    <cellStyle name="Percent 11 4 3 3 6" xfId="10419"/>
    <cellStyle name="Percent 11 4 3 4" xfId="10420"/>
    <cellStyle name="Percent 11 4 3 4 2" xfId="10421"/>
    <cellStyle name="Percent 11 4 3 4 3" xfId="10422"/>
    <cellStyle name="Percent 11 4 3 4 4" xfId="10423"/>
    <cellStyle name="Percent 11 4 3 5" xfId="10424"/>
    <cellStyle name="Percent 11 4 3 5 2" xfId="10425"/>
    <cellStyle name="Percent 11 4 3 5 3" xfId="10426"/>
    <cellStyle name="Percent 11 4 3 5 4" xfId="10427"/>
    <cellStyle name="Percent 11 4 3 6" xfId="10428"/>
    <cellStyle name="Percent 11 4 3 7" xfId="10429"/>
    <cellStyle name="Percent 11 4 3 8" xfId="10430"/>
    <cellStyle name="Percent 11 4 4" xfId="10431"/>
    <cellStyle name="Percent 11 4 4 2" xfId="10432"/>
    <cellStyle name="Percent 11 4 4 2 2" xfId="10433"/>
    <cellStyle name="Percent 11 4 4 2 3" xfId="10434"/>
    <cellStyle name="Percent 11 4 4 2 4" xfId="10435"/>
    <cellStyle name="Percent 11 4 4 3" xfId="10436"/>
    <cellStyle name="Percent 11 4 4 3 2" xfId="10437"/>
    <cellStyle name="Percent 11 4 4 3 3" xfId="10438"/>
    <cellStyle name="Percent 11 4 4 3 4" xfId="10439"/>
    <cellStyle name="Percent 11 4 4 4" xfId="10440"/>
    <cellStyle name="Percent 11 4 4 5" xfId="10441"/>
    <cellStyle name="Percent 11 4 4 6" xfId="10442"/>
    <cellStyle name="Percent 11 4 5" xfId="10443"/>
    <cellStyle name="Percent 11 4 5 2" xfId="10444"/>
    <cellStyle name="Percent 11 4 5 2 2" xfId="10445"/>
    <cellStyle name="Percent 11 4 5 2 3" xfId="10446"/>
    <cellStyle name="Percent 11 4 5 2 4" xfId="10447"/>
    <cellStyle name="Percent 11 4 5 3" xfId="10448"/>
    <cellStyle name="Percent 11 4 5 3 2" xfId="10449"/>
    <cellStyle name="Percent 11 4 5 3 3" xfId="10450"/>
    <cellStyle name="Percent 11 4 5 3 4" xfId="10451"/>
    <cellStyle name="Percent 11 4 5 4" xfId="10452"/>
    <cellStyle name="Percent 11 4 5 5" xfId="10453"/>
    <cellStyle name="Percent 11 4 5 6" xfId="10454"/>
    <cellStyle name="Percent 11 4 6" xfId="10455"/>
    <cellStyle name="Percent 11 4 6 2" xfId="10456"/>
    <cellStyle name="Percent 11 4 6 3" xfId="10457"/>
    <cellStyle name="Percent 11 4 6 4" xfId="10458"/>
    <cellStyle name="Percent 11 4 7" xfId="10459"/>
    <cellStyle name="Percent 11 4 7 2" xfId="10460"/>
    <cellStyle name="Percent 11 4 7 3" xfId="10461"/>
    <cellStyle name="Percent 11 4 7 4" xfId="10462"/>
    <cellStyle name="Percent 11 4 8" xfId="10463"/>
    <cellStyle name="Percent 11 4 9" xfId="10464"/>
    <cellStyle name="Percent 11 5" xfId="10465"/>
    <cellStyle name="Percent 11 5 2" xfId="10466"/>
    <cellStyle name="Percent 11 5 2 2" xfId="10467"/>
    <cellStyle name="Percent 11 5 2 2 2" xfId="10468"/>
    <cellStyle name="Percent 11 5 2 2 3" xfId="10469"/>
    <cellStyle name="Percent 11 5 2 2 4" xfId="10470"/>
    <cellStyle name="Percent 11 5 2 3" xfId="10471"/>
    <cellStyle name="Percent 11 5 2 3 2" xfId="10472"/>
    <cellStyle name="Percent 11 5 2 3 3" xfId="10473"/>
    <cellStyle name="Percent 11 5 2 3 4" xfId="10474"/>
    <cellStyle name="Percent 11 5 2 4" xfId="10475"/>
    <cellStyle name="Percent 11 5 2 5" xfId="10476"/>
    <cellStyle name="Percent 11 5 2 6" xfId="10477"/>
    <cellStyle name="Percent 11 5 3" xfId="10478"/>
    <cellStyle name="Percent 11 5 3 2" xfId="10479"/>
    <cellStyle name="Percent 11 5 3 2 2" xfId="10480"/>
    <cellStyle name="Percent 11 5 3 2 3" xfId="10481"/>
    <cellStyle name="Percent 11 5 3 2 4" xfId="10482"/>
    <cellStyle name="Percent 11 5 3 3" xfId="10483"/>
    <cellStyle name="Percent 11 5 3 3 2" xfId="10484"/>
    <cellStyle name="Percent 11 5 3 3 3" xfId="10485"/>
    <cellStyle name="Percent 11 5 3 3 4" xfId="10486"/>
    <cellStyle name="Percent 11 5 3 4" xfId="10487"/>
    <cellStyle name="Percent 11 5 3 5" xfId="10488"/>
    <cellStyle name="Percent 11 5 3 6" xfId="10489"/>
    <cellStyle name="Percent 11 5 4" xfId="10490"/>
    <cellStyle name="Percent 11 5 4 2" xfId="10491"/>
    <cellStyle name="Percent 11 5 4 3" xfId="10492"/>
    <cellStyle name="Percent 11 5 4 4" xfId="10493"/>
    <cellStyle name="Percent 11 5 5" xfId="10494"/>
    <cellStyle name="Percent 11 5 5 2" xfId="10495"/>
    <cellStyle name="Percent 11 5 5 3" xfId="10496"/>
    <cellStyle name="Percent 11 5 5 4" xfId="10497"/>
    <cellStyle name="Percent 11 5 6" xfId="10498"/>
    <cellStyle name="Percent 11 5 7" xfId="10499"/>
    <cellStyle name="Percent 11 5 8" xfId="10500"/>
    <cellStyle name="Percent 11 6" xfId="10501"/>
    <cellStyle name="Percent 11 6 2" xfId="10502"/>
    <cellStyle name="Percent 11 6 2 2" xfId="10503"/>
    <cellStyle name="Percent 11 6 2 2 2" xfId="10504"/>
    <cellStyle name="Percent 11 6 2 2 3" xfId="10505"/>
    <cellStyle name="Percent 11 6 2 2 4" xfId="10506"/>
    <cellStyle name="Percent 11 6 2 3" xfId="10507"/>
    <cellStyle name="Percent 11 6 2 3 2" xfId="10508"/>
    <cellStyle name="Percent 11 6 2 3 3" xfId="10509"/>
    <cellStyle name="Percent 11 6 2 3 4" xfId="10510"/>
    <cellStyle name="Percent 11 6 2 4" xfId="10511"/>
    <cellStyle name="Percent 11 6 2 5" xfId="10512"/>
    <cellStyle name="Percent 11 6 2 6" xfId="10513"/>
    <cellStyle name="Percent 11 6 3" xfId="10514"/>
    <cellStyle name="Percent 11 6 3 2" xfId="10515"/>
    <cellStyle name="Percent 11 6 3 2 2" xfId="10516"/>
    <cellStyle name="Percent 11 6 3 2 3" xfId="10517"/>
    <cellStyle name="Percent 11 6 3 2 4" xfId="10518"/>
    <cellStyle name="Percent 11 6 3 3" xfId="10519"/>
    <cellStyle name="Percent 11 6 3 3 2" xfId="10520"/>
    <cellStyle name="Percent 11 6 3 3 3" xfId="10521"/>
    <cellStyle name="Percent 11 6 3 3 4" xfId="10522"/>
    <cellStyle name="Percent 11 6 3 4" xfId="10523"/>
    <cellStyle name="Percent 11 6 3 5" xfId="10524"/>
    <cellStyle name="Percent 11 6 3 6" xfId="10525"/>
    <cellStyle name="Percent 11 6 4" xfId="10526"/>
    <cellStyle name="Percent 11 6 4 2" xfId="10527"/>
    <cellStyle name="Percent 11 6 4 3" xfId="10528"/>
    <cellStyle name="Percent 11 6 4 4" xfId="10529"/>
    <cellStyle name="Percent 11 6 5" xfId="10530"/>
    <cellStyle name="Percent 11 6 5 2" xfId="10531"/>
    <cellStyle name="Percent 11 6 5 3" xfId="10532"/>
    <cellStyle name="Percent 11 6 5 4" xfId="10533"/>
    <cellStyle name="Percent 11 6 6" xfId="10534"/>
    <cellStyle name="Percent 11 6 7" xfId="10535"/>
    <cellStyle name="Percent 11 6 8" xfId="10536"/>
    <cellStyle name="Percent 11 7" xfId="10537"/>
    <cellStyle name="Percent 11 7 2" xfId="10538"/>
    <cellStyle name="Percent 11 7 2 2" xfId="10539"/>
    <cellStyle name="Percent 11 7 2 2 2" xfId="10540"/>
    <cellStyle name="Percent 11 7 2 2 3" xfId="10541"/>
    <cellStyle name="Percent 11 7 2 2 4" xfId="10542"/>
    <cellStyle name="Percent 11 7 2 3" xfId="10543"/>
    <cellStyle name="Percent 11 7 2 3 2" xfId="10544"/>
    <cellStyle name="Percent 11 7 2 3 3" xfId="10545"/>
    <cellStyle name="Percent 11 7 2 3 4" xfId="10546"/>
    <cellStyle name="Percent 11 7 2 4" xfId="10547"/>
    <cellStyle name="Percent 11 7 2 5" xfId="10548"/>
    <cellStyle name="Percent 11 7 2 6" xfId="10549"/>
    <cellStyle name="Percent 11 7 3" xfId="10550"/>
    <cellStyle name="Percent 11 7 3 2" xfId="10551"/>
    <cellStyle name="Percent 11 7 3 2 2" xfId="10552"/>
    <cellStyle name="Percent 11 7 3 2 3" xfId="10553"/>
    <cellStyle name="Percent 11 7 3 2 4" xfId="10554"/>
    <cellStyle name="Percent 11 7 3 3" xfId="10555"/>
    <cellStyle name="Percent 11 7 3 3 2" xfId="10556"/>
    <cellStyle name="Percent 11 7 3 3 3" xfId="10557"/>
    <cellStyle name="Percent 11 7 3 3 4" xfId="10558"/>
    <cellStyle name="Percent 11 7 3 4" xfId="10559"/>
    <cellStyle name="Percent 11 7 3 5" xfId="10560"/>
    <cellStyle name="Percent 11 7 3 6" xfId="10561"/>
    <cellStyle name="Percent 11 7 4" xfId="10562"/>
    <cellStyle name="Percent 11 7 4 2" xfId="10563"/>
    <cellStyle name="Percent 11 7 4 3" xfId="10564"/>
    <cellStyle name="Percent 11 7 4 4" xfId="10565"/>
    <cellStyle name="Percent 11 7 5" xfId="10566"/>
    <cellStyle name="Percent 11 7 5 2" xfId="10567"/>
    <cellStyle name="Percent 11 7 5 3" xfId="10568"/>
    <cellStyle name="Percent 11 7 5 4" xfId="10569"/>
    <cellStyle name="Percent 11 7 6" xfId="10570"/>
    <cellStyle name="Percent 11 7 7" xfId="10571"/>
    <cellStyle name="Percent 11 7 8" xfId="10572"/>
    <cellStyle name="Percent 11 8" xfId="10573"/>
    <cellStyle name="Percent 11 8 2" xfId="10574"/>
    <cellStyle name="Percent 11 8 2 2" xfId="10575"/>
    <cellStyle name="Percent 11 8 2 3" xfId="10576"/>
    <cellStyle name="Percent 11 8 2 4" xfId="10577"/>
    <cellStyle name="Percent 11 8 3" xfId="10578"/>
    <cellStyle name="Percent 11 8 3 2" xfId="10579"/>
    <cellStyle name="Percent 11 8 3 3" xfId="10580"/>
    <cellStyle name="Percent 11 8 3 4" xfId="10581"/>
    <cellStyle name="Percent 11 8 4" xfId="10582"/>
    <cellStyle name="Percent 11 8 5" xfId="10583"/>
    <cellStyle name="Percent 11 8 6" xfId="10584"/>
    <cellStyle name="Percent 11 9" xfId="10585"/>
    <cellStyle name="Percent 11 9 2" xfId="10586"/>
    <cellStyle name="Percent 11 9 2 2" xfId="10587"/>
    <cellStyle name="Percent 11 9 2 3" xfId="10588"/>
    <cellStyle name="Percent 11 9 2 4" xfId="10589"/>
    <cellStyle name="Percent 11 9 3" xfId="10590"/>
    <cellStyle name="Percent 11 9 3 2" xfId="10591"/>
    <cellStyle name="Percent 11 9 3 3" xfId="10592"/>
    <cellStyle name="Percent 11 9 3 4" xfId="10593"/>
    <cellStyle name="Percent 11 9 4" xfId="10594"/>
    <cellStyle name="Percent 11 9 5" xfId="10595"/>
    <cellStyle name="Percent 11 9 6" xfId="10596"/>
    <cellStyle name="Percent 12" xfId="10597"/>
    <cellStyle name="Percent 12 10" xfId="10598"/>
    <cellStyle name="Percent 12 10 2" xfId="10599"/>
    <cellStyle name="Percent 12 10 3" xfId="10600"/>
    <cellStyle name="Percent 12 10 4" xfId="10601"/>
    <cellStyle name="Percent 12 10 5" xfId="10602"/>
    <cellStyle name="Percent 12 11" xfId="10603"/>
    <cellStyle name="Percent 12 12" xfId="10604"/>
    <cellStyle name="Percent 12 13" xfId="10605"/>
    <cellStyle name="Percent 12 2" xfId="10606"/>
    <cellStyle name="Percent 12 2 10" xfId="10607"/>
    <cellStyle name="Percent 12 2 11" xfId="10608"/>
    <cellStyle name="Percent 12 2 12" xfId="10609"/>
    <cellStyle name="Percent 12 2 2" xfId="10610"/>
    <cellStyle name="Percent 12 2 2 10" xfId="10611"/>
    <cellStyle name="Percent 12 2 2 2" xfId="10612"/>
    <cellStyle name="Percent 12 2 2 2 2" xfId="10613"/>
    <cellStyle name="Percent 12 2 2 2 2 2" xfId="10614"/>
    <cellStyle name="Percent 12 2 2 2 2 2 2" xfId="10615"/>
    <cellStyle name="Percent 12 2 2 2 2 2 3" xfId="10616"/>
    <cellStyle name="Percent 12 2 2 2 2 2 4" xfId="10617"/>
    <cellStyle name="Percent 12 2 2 2 2 3" xfId="10618"/>
    <cellStyle name="Percent 12 2 2 2 2 3 2" xfId="10619"/>
    <cellStyle name="Percent 12 2 2 2 2 3 3" xfId="10620"/>
    <cellStyle name="Percent 12 2 2 2 2 3 4" xfId="10621"/>
    <cellStyle name="Percent 12 2 2 2 2 4" xfId="10622"/>
    <cellStyle name="Percent 12 2 2 2 2 5" xfId="10623"/>
    <cellStyle name="Percent 12 2 2 2 2 6" xfId="10624"/>
    <cellStyle name="Percent 12 2 2 2 3" xfId="10625"/>
    <cellStyle name="Percent 12 2 2 2 3 2" xfId="10626"/>
    <cellStyle name="Percent 12 2 2 2 3 2 2" xfId="10627"/>
    <cellStyle name="Percent 12 2 2 2 3 2 3" xfId="10628"/>
    <cellStyle name="Percent 12 2 2 2 3 2 4" xfId="10629"/>
    <cellStyle name="Percent 12 2 2 2 3 3" xfId="10630"/>
    <cellStyle name="Percent 12 2 2 2 3 3 2" xfId="10631"/>
    <cellStyle name="Percent 12 2 2 2 3 3 3" xfId="10632"/>
    <cellStyle name="Percent 12 2 2 2 3 3 4" xfId="10633"/>
    <cellStyle name="Percent 12 2 2 2 3 4" xfId="10634"/>
    <cellStyle name="Percent 12 2 2 2 3 5" xfId="10635"/>
    <cellStyle name="Percent 12 2 2 2 3 6" xfId="10636"/>
    <cellStyle name="Percent 12 2 2 2 4" xfId="10637"/>
    <cellStyle name="Percent 12 2 2 2 4 2" xfId="10638"/>
    <cellStyle name="Percent 12 2 2 2 4 3" xfId="10639"/>
    <cellStyle name="Percent 12 2 2 2 4 4" xfId="10640"/>
    <cellStyle name="Percent 12 2 2 2 5" xfId="10641"/>
    <cellStyle name="Percent 12 2 2 2 5 2" xfId="10642"/>
    <cellStyle name="Percent 12 2 2 2 5 3" xfId="10643"/>
    <cellStyle name="Percent 12 2 2 2 5 4" xfId="10644"/>
    <cellStyle name="Percent 12 2 2 2 6" xfId="10645"/>
    <cellStyle name="Percent 12 2 2 2 7" xfId="10646"/>
    <cellStyle name="Percent 12 2 2 2 8" xfId="10647"/>
    <cellStyle name="Percent 12 2 2 3" xfId="10648"/>
    <cellStyle name="Percent 12 2 2 3 2" xfId="10649"/>
    <cellStyle name="Percent 12 2 2 3 2 2" xfId="10650"/>
    <cellStyle name="Percent 12 2 2 3 2 2 2" xfId="10651"/>
    <cellStyle name="Percent 12 2 2 3 2 2 3" xfId="10652"/>
    <cellStyle name="Percent 12 2 2 3 2 2 4" xfId="10653"/>
    <cellStyle name="Percent 12 2 2 3 2 3" xfId="10654"/>
    <cellStyle name="Percent 12 2 2 3 2 3 2" xfId="10655"/>
    <cellStyle name="Percent 12 2 2 3 2 3 3" xfId="10656"/>
    <cellStyle name="Percent 12 2 2 3 2 3 4" xfId="10657"/>
    <cellStyle name="Percent 12 2 2 3 2 4" xfId="10658"/>
    <cellStyle name="Percent 12 2 2 3 2 5" xfId="10659"/>
    <cellStyle name="Percent 12 2 2 3 2 6" xfId="10660"/>
    <cellStyle name="Percent 12 2 2 3 3" xfId="10661"/>
    <cellStyle name="Percent 12 2 2 3 3 2" xfId="10662"/>
    <cellStyle name="Percent 12 2 2 3 3 2 2" xfId="10663"/>
    <cellStyle name="Percent 12 2 2 3 3 2 3" xfId="10664"/>
    <cellStyle name="Percent 12 2 2 3 3 2 4" xfId="10665"/>
    <cellStyle name="Percent 12 2 2 3 3 3" xfId="10666"/>
    <cellStyle name="Percent 12 2 2 3 3 3 2" xfId="10667"/>
    <cellStyle name="Percent 12 2 2 3 3 3 3" xfId="10668"/>
    <cellStyle name="Percent 12 2 2 3 3 3 4" xfId="10669"/>
    <cellStyle name="Percent 12 2 2 3 3 4" xfId="10670"/>
    <cellStyle name="Percent 12 2 2 3 3 5" xfId="10671"/>
    <cellStyle name="Percent 12 2 2 3 3 6" xfId="10672"/>
    <cellStyle name="Percent 12 2 2 3 4" xfId="10673"/>
    <cellStyle name="Percent 12 2 2 3 4 2" xfId="10674"/>
    <cellStyle name="Percent 12 2 2 3 4 3" xfId="10675"/>
    <cellStyle name="Percent 12 2 2 3 4 4" xfId="10676"/>
    <cellStyle name="Percent 12 2 2 3 5" xfId="10677"/>
    <cellStyle name="Percent 12 2 2 3 5 2" xfId="10678"/>
    <cellStyle name="Percent 12 2 2 3 5 3" xfId="10679"/>
    <cellStyle name="Percent 12 2 2 3 5 4" xfId="10680"/>
    <cellStyle name="Percent 12 2 2 3 6" xfId="10681"/>
    <cellStyle name="Percent 12 2 2 3 7" xfId="10682"/>
    <cellStyle name="Percent 12 2 2 3 8" xfId="10683"/>
    <cellStyle name="Percent 12 2 2 4" xfId="10684"/>
    <cellStyle name="Percent 12 2 2 4 2" xfId="10685"/>
    <cellStyle name="Percent 12 2 2 4 2 2" xfId="10686"/>
    <cellStyle name="Percent 12 2 2 4 2 3" xfId="10687"/>
    <cellStyle name="Percent 12 2 2 4 2 4" xfId="10688"/>
    <cellStyle name="Percent 12 2 2 4 3" xfId="10689"/>
    <cellStyle name="Percent 12 2 2 4 3 2" xfId="10690"/>
    <cellStyle name="Percent 12 2 2 4 3 3" xfId="10691"/>
    <cellStyle name="Percent 12 2 2 4 3 4" xfId="10692"/>
    <cellStyle name="Percent 12 2 2 4 4" xfId="10693"/>
    <cellStyle name="Percent 12 2 2 4 5" xfId="10694"/>
    <cellStyle name="Percent 12 2 2 4 6" xfId="10695"/>
    <cellStyle name="Percent 12 2 2 5" xfId="10696"/>
    <cellStyle name="Percent 12 2 2 5 2" xfId="10697"/>
    <cellStyle name="Percent 12 2 2 5 2 2" xfId="10698"/>
    <cellStyle name="Percent 12 2 2 5 2 3" xfId="10699"/>
    <cellStyle name="Percent 12 2 2 5 2 4" xfId="10700"/>
    <cellStyle name="Percent 12 2 2 5 3" xfId="10701"/>
    <cellStyle name="Percent 12 2 2 5 3 2" xfId="10702"/>
    <cellStyle name="Percent 12 2 2 5 3 3" xfId="10703"/>
    <cellStyle name="Percent 12 2 2 5 3 4" xfId="10704"/>
    <cellStyle name="Percent 12 2 2 5 4" xfId="10705"/>
    <cellStyle name="Percent 12 2 2 5 5" xfId="10706"/>
    <cellStyle name="Percent 12 2 2 5 6" xfId="10707"/>
    <cellStyle name="Percent 12 2 2 6" xfId="10708"/>
    <cellStyle name="Percent 12 2 2 6 2" xfId="10709"/>
    <cellStyle name="Percent 12 2 2 6 3" xfId="10710"/>
    <cellStyle name="Percent 12 2 2 6 4" xfId="10711"/>
    <cellStyle name="Percent 12 2 2 7" xfId="10712"/>
    <cellStyle name="Percent 12 2 2 7 2" xfId="10713"/>
    <cellStyle name="Percent 12 2 2 7 3" xfId="10714"/>
    <cellStyle name="Percent 12 2 2 7 4" xfId="10715"/>
    <cellStyle name="Percent 12 2 2 8" xfId="10716"/>
    <cellStyle name="Percent 12 2 2 9" xfId="10717"/>
    <cellStyle name="Percent 12 2 3" xfId="10718"/>
    <cellStyle name="Percent 12 2 3 2" xfId="10719"/>
    <cellStyle name="Percent 12 2 3 2 2" xfId="10720"/>
    <cellStyle name="Percent 12 2 3 2 2 2" xfId="10721"/>
    <cellStyle name="Percent 12 2 3 2 2 3" xfId="10722"/>
    <cellStyle name="Percent 12 2 3 2 2 4" xfId="10723"/>
    <cellStyle name="Percent 12 2 3 2 3" xfId="10724"/>
    <cellStyle name="Percent 12 2 3 2 3 2" xfId="10725"/>
    <cellStyle name="Percent 12 2 3 2 3 3" xfId="10726"/>
    <cellStyle name="Percent 12 2 3 2 3 4" xfId="10727"/>
    <cellStyle name="Percent 12 2 3 2 4" xfId="10728"/>
    <cellStyle name="Percent 12 2 3 2 5" xfId="10729"/>
    <cellStyle name="Percent 12 2 3 2 6" xfId="10730"/>
    <cellStyle name="Percent 12 2 3 3" xfId="10731"/>
    <cellStyle name="Percent 12 2 3 3 2" xfId="10732"/>
    <cellStyle name="Percent 12 2 3 3 2 2" xfId="10733"/>
    <cellStyle name="Percent 12 2 3 3 2 3" xfId="10734"/>
    <cellStyle name="Percent 12 2 3 3 2 4" xfId="10735"/>
    <cellStyle name="Percent 12 2 3 3 3" xfId="10736"/>
    <cellStyle name="Percent 12 2 3 3 3 2" xfId="10737"/>
    <cellStyle name="Percent 12 2 3 3 3 3" xfId="10738"/>
    <cellStyle name="Percent 12 2 3 3 3 4" xfId="10739"/>
    <cellStyle name="Percent 12 2 3 3 4" xfId="10740"/>
    <cellStyle name="Percent 12 2 3 3 5" xfId="10741"/>
    <cellStyle name="Percent 12 2 3 3 6" xfId="10742"/>
    <cellStyle name="Percent 12 2 3 4" xfId="10743"/>
    <cellStyle name="Percent 12 2 3 4 2" xfId="10744"/>
    <cellStyle name="Percent 12 2 3 4 3" xfId="10745"/>
    <cellStyle name="Percent 12 2 3 4 4" xfId="10746"/>
    <cellStyle name="Percent 12 2 3 5" xfId="10747"/>
    <cellStyle name="Percent 12 2 3 5 2" xfId="10748"/>
    <cellStyle name="Percent 12 2 3 5 3" xfId="10749"/>
    <cellStyle name="Percent 12 2 3 5 4" xfId="10750"/>
    <cellStyle name="Percent 12 2 3 6" xfId="10751"/>
    <cellStyle name="Percent 12 2 3 7" xfId="10752"/>
    <cellStyle name="Percent 12 2 3 8" xfId="10753"/>
    <cellStyle name="Percent 12 2 4" xfId="10754"/>
    <cellStyle name="Percent 12 2 4 2" xfId="10755"/>
    <cellStyle name="Percent 12 2 4 2 2" xfId="10756"/>
    <cellStyle name="Percent 12 2 4 2 2 2" xfId="10757"/>
    <cellStyle name="Percent 12 2 4 2 2 3" xfId="10758"/>
    <cellStyle name="Percent 12 2 4 2 2 4" xfId="10759"/>
    <cellStyle name="Percent 12 2 4 2 3" xfId="10760"/>
    <cellStyle name="Percent 12 2 4 2 3 2" xfId="10761"/>
    <cellStyle name="Percent 12 2 4 2 3 3" xfId="10762"/>
    <cellStyle name="Percent 12 2 4 2 3 4" xfId="10763"/>
    <cellStyle name="Percent 12 2 4 2 4" xfId="10764"/>
    <cellStyle name="Percent 12 2 4 2 5" xfId="10765"/>
    <cellStyle name="Percent 12 2 4 2 6" xfId="10766"/>
    <cellStyle name="Percent 12 2 4 3" xfId="10767"/>
    <cellStyle name="Percent 12 2 4 3 2" xfId="10768"/>
    <cellStyle name="Percent 12 2 4 3 2 2" xfId="10769"/>
    <cellStyle name="Percent 12 2 4 3 2 3" xfId="10770"/>
    <cellStyle name="Percent 12 2 4 3 2 4" xfId="10771"/>
    <cellStyle name="Percent 12 2 4 3 3" xfId="10772"/>
    <cellStyle name="Percent 12 2 4 3 3 2" xfId="10773"/>
    <cellStyle name="Percent 12 2 4 3 3 3" xfId="10774"/>
    <cellStyle name="Percent 12 2 4 3 3 4" xfId="10775"/>
    <cellStyle name="Percent 12 2 4 3 4" xfId="10776"/>
    <cellStyle name="Percent 12 2 4 3 5" xfId="10777"/>
    <cellStyle name="Percent 12 2 4 3 6" xfId="10778"/>
    <cellStyle name="Percent 12 2 4 4" xfId="10779"/>
    <cellStyle name="Percent 12 2 4 4 2" xfId="10780"/>
    <cellStyle name="Percent 12 2 4 4 3" xfId="10781"/>
    <cellStyle name="Percent 12 2 4 4 4" xfId="10782"/>
    <cellStyle name="Percent 12 2 4 5" xfId="10783"/>
    <cellStyle name="Percent 12 2 4 5 2" xfId="10784"/>
    <cellStyle name="Percent 12 2 4 5 3" xfId="10785"/>
    <cellStyle name="Percent 12 2 4 5 4" xfId="10786"/>
    <cellStyle name="Percent 12 2 4 6" xfId="10787"/>
    <cellStyle name="Percent 12 2 4 7" xfId="10788"/>
    <cellStyle name="Percent 12 2 4 8" xfId="10789"/>
    <cellStyle name="Percent 12 2 5" xfId="10790"/>
    <cellStyle name="Percent 12 2 5 2" xfId="10791"/>
    <cellStyle name="Percent 12 2 5 2 2" xfId="10792"/>
    <cellStyle name="Percent 12 2 5 2 2 2" xfId="10793"/>
    <cellStyle name="Percent 12 2 5 2 2 3" xfId="10794"/>
    <cellStyle name="Percent 12 2 5 2 2 4" xfId="10795"/>
    <cellStyle name="Percent 12 2 5 2 3" xfId="10796"/>
    <cellStyle name="Percent 12 2 5 2 3 2" xfId="10797"/>
    <cellStyle name="Percent 12 2 5 2 3 3" xfId="10798"/>
    <cellStyle name="Percent 12 2 5 2 3 4" xfId="10799"/>
    <cellStyle name="Percent 12 2 5 2 4" xfId="10800"/>
    <cellStyle name="Percent 12 2 5 2 5" xfId="10801"/>
    <cellStyle name="Percent 12 2 5 2 6" xfId="10802"/>
    <cellStyle name="Percent 12 2 5 3" xfId="10803"/>
    <cellStyle name="Percent 12 2 5 3 2" xfId="10804"/>
    <cellStyle name="Percent 12 2 5 3 2 2" xfId="10805"/>
    <cellStyle name="Percent 12 2 5 3 2 3" xfId="10806"/>
    <cellStyle name="Percent 12 2 5 3 2 4" xfId="10807"/>
    <cellStyle name="Percent 12 2 5 3 3" xfId="10808"/>
    <cellStyle name="Percent 12 2 5 3 3 2" xfId="10809"/>
    <cellStyle name="Percent 12 2 5 3 3 3" xfId="10810"/>
    <cellStyle name="Percent 12 2 5 3 3 4" xfId="10811"/>
    <cellStyle name="Percent 12 2 5 3 4" xfId="10812"/>
    <cellStyle name="Percent 12 2 5 3 5" xfId="10813"/>
    <cellStyle name="Percent 12 2 5 3 6" xfId="10814"/>
    <cellStyle name="Percent 12 2 5 4" xfId="10815"/>
    <cellStyle name="Percent 12 2 5 4 2" xfId="10816"/>
    <cellStyle name="Percent 12 2 5 4 3" xfId="10817"/>
    <cellStyle name="Percent 12 2 5 4 4" xfId="10818"/>
    <cellStyle name="Percent 12 2 5 5" xfId="10819"/>
    <cellStyle name="Percent 12 2 5 5 2" xfId="10820"/>
    <cellStyle name="Percent 12 2 5 5 3" xfId="10821"/>
    <cellStyle name="Percent 12 2 5 5 4" xfId="10822"/>
    <cellStyle name="Percent 12 2 5 6" xfId="10823"/>
    <cellStyle name="Percent 12 2 5 7" xfId="10824"/>
    <cellStyle name="Percent 12 2 5 8" xfId="10825"/>
    <cellStyle name="Percent 12 2 6" xfId="10826"/>
    <cellStyle name="Percent 12 2 6 2" xfId="10827"/>
    <cellStyle name="Percent 12 2 6 2 2" xfId="10828"/>
    <cellStyle name="Percent 12 2 6 2 3" xfId="10829"/>
    <cellStyle name="Percent 12 2 6 2 4" xfId="10830"/>
    <cellStyle name="Percent 12 2 6 3" xfId="10831"/>
    <cellStyle name="Percent 12 2 6 3 2" xfId="10832"/>
    <cellStyle name="Percent 12 2 6 3 3" xfId="10833"/>
    <cellStyle name="Percent 12 2 6 3 4" xfId="10834"/>
    <cellStyle name="Percent 12 2 6 4" xfId="10835"/>
    <cellStyle name="Percent 12 2 6 5" xfId="10836"/>
    <cellStyle name="Percent 12 2 6 6" xfId="10837"/>
    <cellStyle name="Percent 12 2 7" xfId="10838"/>
    <cellStyle name="Percent 12 2 7 2" xfId="10839"/>
    <cellStyle name="Percent 12 2 7 2 2" xfId="10840"/>
    <cellStyle name="Percent 12 2 7 2 3" xfId="10841"/>
    <cellStyle name="Percent 12 2 7 2 4" xfId="10842"/>
    <cellStyle name="Percent 12 2 7 3" xfId="10843"/>
    <cellStyle name="Percent 12 2 7 3 2" xfId="10844"/>
    <cellStyle name="Percent 12 2 7 3 3" xfId="10845"/>
    <cellStyle name="Percent 12 2 7 3 4" xfId="10846"/>
    <cellStyle name="Percent 12 2 7 4" xfId="10847"/>
    <cellStyle name="Percent 12 2 7 5" xfId="10848"/>
    <cellStyle name="Percent 12 2 7 6" xfId="10849"/>
    <cellStyle name="Percent 12 2 8" xfId="10850"/>
    <cellStyle name="Percent 12 2 8 2" xfId="10851"/>
    <cellStyle name="Percent 12 2 8 3" xfId="10852"/>
    <cellStyle name="Percent 12 2 8 4" xfId="10853"/>
    <cellStyle name="Percent 12 2 9" xfId="10854"/>
    <cellStyle name="Percent 12 2 9 2" xfId="10855"/>
    <cellStyle name="Percent 12 2 9 3" xfId="10856"/>
    <cellStyle name="Percent 12 2 9 4" xfId="10857"/>
    <cellStyle name="Percent 12 2 9 5" xfId="10858"/>
    <cellStyle name="Percent 12 3" xfId="10859"/>
    <cellStyle name="Percent 12 3 10" xfId="10860"/>
    <cellStyle name="Percent 12 3 2" xfId="10861"/>
    <cellStyle name="Percent 12 3 2 2" xfId="10862"/>
    <cellStyle name="Percent 12 3 2 2 2" xfId="10863"/>
    <cellStyle name="Percent 12 3 2 2 2 2" xfId="10864"/>
    <cellStyle name="Percent 12 3 2 2 2 3" xfId="10865"/>
    <cellStyle name="Percent 12 3 2 2 2 4" xfId="10866"/>
    <cellStyle name="Percent 12 3 2 2 3" xfId="10867"/>
    <cellStyle name="Percent 12 3 2 2 3 2" xfId="10868"/>
    <cellStyle name="Percent 12 3 2 2 3 3" xfId="10869"/>
    <cellStyle name="Percent 12 3 2 2 3 4" xfId="10870"/>
    <cellStyle name="Percent 12 3 2 2 4" xfId="10871"/>
    <cellStyle name="Percent 12 3 2 2 5" xfId="10872"/>
    <cellStyle name="Percent 12 3 2 2 6" xfId="10873"/>
    <cellStyle name="Percent 12 3 2 3" xfId="10874"/>
    <cellStyle name="Percent 12 3 2 3 2" xfId="10875"/>
    <cellStyle name="Percent 12 3 2 3 2 2" xfId="10876"/>
    <cellStyle name="Percent 12 3 2 3 2 3" xfId="10877"/>
    <cellStyle name="Percent 12 3 2 3 2 4" xfId="10878"/>
    <cellStyle name="Percent 12 3 2 3 3" xfId="10879"/>
    <cellStyle name="Percent 12 3 2 3 3 2" xfId="10880"/>
    <cellStyle name="Percent 12 3 2 3 3 3" xfId="10881"/>
    <cellStyle name="Percent 12 3 2 3 3 4" xfId="10882"/>
    <cellStyle name="Percent 12 3 2 3 4" xfId="10883"/>
    <cellStyle name="Percent 12 3 2 3 5" xfId="10884"/>
    <cellStyle name="Percent 12 3 2 3 6" xfId="10885"/>
    <cellStyle name="Percent 12 3 2 4" xfId="10886"/>
    <cellStyle name="Percent 12 3 2 4 2" xfId="10887"/>
    <cellStyle name="Percent 12 3 2 4 3" xfId="10888"/>
    <cellStyle name="Percent 12 3 2 4 4" xfId="10889"/>
    <cellStyle name="Percent 12 3 2 5" xfId="10890"/>
    <cellStyle name="Percent 12 3 2 5 2" xfId="10891"/>
    <cellStyle name="Percent 12 3 2 5 3" xfId="10892"/>
    <cellStyle name="Percent 12 3 2 5 4" xfId="10893"/>
    <cellStyle name="Percent 12 3 2 6" xfId="10894"/>
    <cellStyle name="Percent 12 3 2 7" xfId="10895"/>
    <cellStyle name="Percent 12 3 2 8" xfId="10896"/>
    <cellStyle name="Percent 12 3 3" xfId="10897"/>
    <cellStyle name="Percent 12 3 3 2" xfId="10898"/>
    <cellStyle name="Percent 12 3 3 2 2" xfId="10899"/>
    <cellStyle name="Percent 12 3 3 2 2 2" xfId="10900"/>
    <cellStyle name="Percent 12 3 3 2 2 3" xfId="10901"/>
    <cellStyle name="Percent 12 3 3 2 2 4" xfId="10902"/>
    <cellStyle name="Percent 12 3 3 2 3" xfId="10903"/>
    <cellStyle name="Percent 12 3 3 2 3 2" xfId="10904"/>
    <cellStyle name="Percent 12 3 3 2 3 3" xfId="10905"/>
    <cellStyle name="Percent 12 3 3 2 3 4" xfId="10906"/>
    <cellStyle name="Percent 12 3 3 2 4" xfId="10907"/>
    <cellStyle name="Percent 12 3 3 2 5" xfId="10908"/>
    <cellStyle name="Percent 12 3 3 2 6" xfId="10909"/>
    <cellStyle name="Percent 12 3 3 3" xfId="10910"/>
    <cellStyle name="Percent 12 3 3 3 2" xfId="10911"/>
    <cellStyle name="Percent 12 3 3 3 2 2" xfId="10912"/>
    <cellStyle name="Percent 12 3 3 3 2 3" xfId="10913"/>
    <cellStyle name="Percent 12 3 3 3 2 4" xfId="10914"/>
    <cellStyle name="Percent 12 3 3 3 3" xfId="10915"/>
    <cellStyle name="Percent 12 3 3 3 3 2" xfId="10916"/>
    <cellStyle name="Percent 12 3 3 3 3 3" xfId="10917"/>
    <cellStyle name="Percent 12 3 3 3 3 4" xfId="10918"/>
    <cellStyle name="Percent 12 3 3 3 4" xfId="10919"/>
    <cellStyle name="Percent 12 3 3 3 5" xfId="10920"/>
    <cellStyle name="Percent 12 3 3 3 6" xfId="10921"/>
    <cellStyle name="Percent 12 3 3 4" xfId="10922"/>
    <cellStyle name="Percent 12 3 3 4 2" xfId="10923"/>
    <cellStyle name="Percent 12 3 3 4 3" xfId="10924"/>
    <cellStyle name="Percent 12 3 3 4 4" xfId="10925"/>
    <cellStyle name="Percent 12 3 3 5" xfId="10926"/>
    <cellStyle name="Percent 12 3 3 5 2" xfId="10927"/>
    <cellStyle name="Percent 12 3 3 5 3" xfId="10928"/>
    <cellStyle name="Percent 12 3 3 5 4" xfId="10929"/>
    <cellStyle name="Percent 12 3 3 6" xfId="10930"/>
    <cellStyle name="Percent 12 3 3 7" xfId="10931"/>
    <cellStyle name="Percent 12 3 3 8" xfId="10932"/>
    <cellStyle name="Percent 12 3 4" xfId="10933"/>
    <cellStyle name="Percent 12 3 4 2" xfId="10934"/>
    <cellStyle name="Percent 12 3 4 2 2" xfId="10935"/>
    <cellStyle name="Percent 12 3 4 2 3" xfId="10936"/>
    <cellStyle name="Percent 12 3 4 2 4" xfId="10937"/>
    <cellStyle name="Percent 12 3 4 3" xfId="10938"/>
    <cellStyle name="Percent 12 3 4 3 2" xfId="10939"/>
    <cellStyle name="Percent 12 3 4 3 3" xfId="10940"/>
    <cellStyle name="Percent 12 3 4 3 4" xfId="10941"/>
    <cellStyle name="Percent 12 3 4 4" xfId="10942"/>
    <cellStyle name="Percent 12 3 4 5" xfId="10943"/>
    <cellStyle name="Percent 12 3 4 6" xfId="10944"/>
    <cellStyle name="Percent 12 3 5" xfId="10945"/>
    <cellStyle name="Percent 12 3 5 2" xfId="10946"/>
    <cellStyle name="Percent 12 3 5 2 2" xfId="10947"/>
    <cellStyle name="Percent 12 3 5 2 3" xfId="10948"/>
    <cellStyle name="Percent 12 3 5 2 4" xfId="10949"/>
    <cellStyle name="Percent 12 3 5 3" xfId="10950"/>
    <cellStyle name="Percent 12 3 5 3 2" xfId="10951"/>
    <cellStyle name="Percent 12 3 5 3 3" xfId="10952"/>
    <cellStyle name="Percent 12 3 5 3 4" xfId="10953"/>
    <cellStyle name="Percent 12 3 5 4" xfId="10954"/>
    <cellStyle name="Percent 12 3 5 5" xfId="10955"/>
    <cellStyle name="Percent 12 3 5 6" xfId="10956"/>
    <cellStyle name="Percent 12 3 6" xfId="10957"/>
    <cellStyle name="Percent 12 3 6 2" xfId="10958"/>
    <cellStyle name="Percent 12 3 6 3" xfId="10959"/>
    <cellStyle name="Percent 12 3 6 4" xfId="10960"/>
    <cellStyle name="Percent 12 3 7" xfId="10961"/>
    <cellStyle name="Percent 12 3 7 2" xfId="10962"/>
    <cellStyle name="Percent 12 3 7 3" xfId="10963"/>
    <cellStyle name="Percent 12 3 7 4" xfId="10964"/>
    <cellStyle name="Percent 12 3 8" xfId="10965"/>
    <cellStyle name="Percent 12 3 9" xfId="10966"/>
    <cellStyle name="Percent 12 4" xfId="10967"/>
    <cellStyle name="Percent 12 4 2" xfId="10968"/>
    <cellStyle name="Percent 12 4 2 2" xfId="10969"/>
    <cellStyle name="Percent 12 4 2 2 2" xfId="10970"/>
    <cellStyle name="Percent 12 4 2 2 3" xfId="10971"/>
    <cellStyle name="Percent 12 4 2 2 4" xfId="10972"/>
    <cellStyle name="Percent 12 4 2 3" xfId="10973"/>
    <cellStyle name="Percent 12 4 2 3 2" xfId="10974"/>
    <cellStyle name="Percent 12 4 2 3 3" xfId="10975"/>
    <cellStyle name="Percent 12 4 2 3 4" xfId="10976"/>
    <cellStyle name="Percent 12 4 2 4" xfId="10977"/>
    <cellStyle name="Percent 12 4 2 5" xfId="10978"/>
    <cellStyle name="Percent 12 4 2 6" xfId="10979"/>
    <cellStyle name="Percent 12 4 3" xfId="10980"/>
    <cellStyle name="Percent 12 4 3 2" xfId="10981"/>
    <cellStyle name="Percent 12 4 3 2 2" xfId="10982"/>
    <cellStyle name="Percent 12 4 3 2 3" xfId="10983"/>
    <cellStyle name="Percent 12 4 3 2 4" xfId="10984"/>
    <cellStyle name="Percent 12 4 3 3" xfId="10985"/>
    <cellStyle name="Percent 12 4 3 3 2" xfId="10986"/>
    <cellStyle name="Percent 12 4 3 3 3" xfId="10987"/>
    <cellStyle name="Percent 12 4 3 3 4" xfId="10988"/>
    <cellStyle name="Percent 12 4 3 4" xfId="10989"/>
    <cellStyle name="Percent 12 4 3 5" xfId="10990"/>
    <cellStyle name="Percent 12 4 3 6" xfId="10991"/>
    <cellStyle name="Percent 12 4 4" xfId="10992"/>
    <cellStyle name="Percent 12 4 4 2" xfId="10993"/>
    <cellStyle name="Percent 12 4 4 3" xfId="10994"/>
    <cellStyle name="Percent 12 4 4 4" xfId="10995"/>
    <cellStyle name="Percent 12 4 5" xfId="10996"/>
    <cellStyle name="Percent 12 4 5 2" xfId="10997"/>
    <cellStyle name="Percent 12 4 5 3" xfId="10998"/>
    <cellStyle name="Percent 12 4 5 4" xfId="10999"/>
    <cellStyle name="Percent 12 4 6" xfId="11000"/>
    <cellStyle name="Percent 12 4 7" xfId="11001"/>
    <cellStyle name="Percent 12 4 8" xfId="11002"/>
    <cellStyle name="Percent 12 5" xfId="11003"/>
    <cellStyle name="Percent 12 5 2" xfId="11004"/>
    <cellStyle name="Percent 12 5 2 2" xfId="11005"/>
    <cellStyle name="Percent 12 5 2 2 2" xfId="11006"/>
    <cellStyle name="Percent 12 5 2 2 3" xfId="11007"/>
    <cellStyle name="Percent 12 5 2 2 4" xfId="11008"/>
    <cellStyle name="Percent 12 5 2 3" xfId="11009"/>
    <cellStyle name="Percent 12 5 2 3 2" xfId="11010"/>
    <cellStyle name="Percent 12 5 2 3 3" xfId="11011"/>
    <cellStyle name="Percent 12 5 2 3 4" xfId="11012"/>
    <cellStyle name="Percent 12 5 2 4" xfId="11013"/>
    <cellStyle name="Percent 12 5 2 5" xfId="11014"/>
    <cellStyle name="Percent 12 5 2 6" xfId="11015"/>
    <cellStyle name="Percent 12 5 3" xfId="11016"/>
    <cellStyle name="Percent 12 5 3 2" xfId="11017"/>
    <cellStyle name="Percent 12 5 3 2 2" xfId="11018"/>
    <cellStyle name="Percent 12 5 3 2 3" xfId="11019"/>
    <cellStyle name="Percent 12 5 3 2 4" xfId="11020"/>
    <cellStyle name="Percent 12 5 3 3" xfId="11021"/>
    <cellStyle name="Percent 12 5 3 3 2" xfId="11022"/>
    <cellStyle name="Percent 12 5 3 3 3" xfId="11023"/>
    <cellStyle name="Percent 12 5 3 3 4" xfId="11024"/>
    <cellStyle name="Percent 12 5 3 4" xfId="11025"/>
    <cellStyle name="Percent 12 5 3 5" xfId="11026"/>
    <cellStyle name="Percent 12 5 3 6" xfId="11027"/>
    <cellStyle name="Percent 12 5 4" xfId="11028"/>
    <cellStyle name="Percent 12 5 4 2" xfId="11029"/>
    <cellStyle name="Percent 12 5 4 3" xfId="11030"/>
    <cellStyle name="Percent 12 5 4 4" xfId="11031"/>
    <cellStyle name="Percent 12 5 5" xfId="11032"/>
    <cellStyle name="Percent 12 5 5 2" xfId="11033"/>
    <cellStyle name="Percent 12 5 5 3" xfId="11034"/>
    <cellStyle name="Percent 12 5 5 4" xfId="11035"/>
    <cellStyle name="Percent 12 5 6" xfId="11036"/>
    <cellStyle name="Percent 12 5 7" xfId="11037"/>
    <cellStyle name="Percent 12 5 8" xfId="11038"/>
    <cellStyle name="Percent 12 6" xfId="11039"/>
    <cellStyle name="Percent 12 6 2" xfId="11040"/>
    <cellStyle name="Percent 12 6 2 2" xfId="11041"/>
    <cellStyle name="Percent 12 6 2 2 2" xfId="11042"/>
    <cellStyle name="Percent 12 6 2 2 3" xfId="11043"/>
    <cellStyle name="Percent 12 6 2 2 4" xfId="11044"/>
    <cellStyle name="Percent 12 6 2 3" xfId="11045"/>
    <cellStyle name="Percent 12 6 2 3 2" xfId="11046"/>
    <cellStyle name="Percent 12 6 2 3 3" xfId="11047"/>
    <cellStyle name="Percent 12 6 2 3 4" xfId="11048"/>
    <cellStyle name="Percent 12 6 2 4" xfId="11049"/>
    <cellStyle name="Percent 12 6 2 5" xfId="11050"/>
    <cellStyle name="Percent 12 6 2 6" xfId="11051"/>
    <cellStyle name="Percent 12 6 3" xfId="11052"/>
    <cellStyle name="Percent 12 6 3 2" xfId="11053"/>
    <cellStyle name="Percent 12 6 3 2 2" xfId="11054"/>
    <cellStyle name="Percent 12 6 3 2 3" xfId="11055"/>
    <cellStyle name="Percent 12 6 3 2 4" xfId="11056"/>
    <cellStyle name="Percent 12 6 3 3" xfId="11057"/>
    <cellStyle name="Percent 12 6 3 3 2" xfId="11058"/>
    <cellStyle name="Percent 12 6 3 3 3" xfId="11059"/>
    <cellStyle name="Percent 12 6 3 3 4" xfId="11060"/>
    <cellStyle name="Percent 12 6 3 4" xfId="11061"/>
    <cellStyle name="Percent 12 6 3 5" xfId="11062"/>
    <cellStyle name="Percent 12 6 3 6" xfId="11063"/>
    <cellStyle name="Percent 12 6 4" xfId="11064"/>
    <cellStyle name="Percent 12 6 4 2" xfId="11065"/>
    <cellStyle name="Percent 12 6 4 3" xfId="11066"/>
    <cellStyle name="Percent 12 6 4 4" xfId="11067"/>
    <cellStyle name="Percent 12 6 5" xfId="11068"/>
    <cellStyle name="Percent 12 6 5 2" xfId="11069"/>
    <cellStyle name="Percent 12 6 5 3" xfId="11070"/>
    <cellStyle name="Percent 12 6 5 4" xfId="11071"/>
    <cellStyle name="Percent 12 6 6" xfId="11072"/>
    <cellStyle name="Percent 12 6 7" xfId="11073"/>
    <cellStyle name="Percent 12 6 8" xfId="11074"/>
    <cellStyle name="Percent 12 7" xfId="11075"/>
    <cellStyle name="Percent 12 7 2" xfId="11076"/>
    <cellStyle name="Percent 12 7 2 2" xfId="11077"/>
    <cellStyle name="Percent 12 7 2 3" xfId="11078"/>
    <cellStyle name="Percent 12 7 2 4" xfId="11079"/>
    <cellStyle name="Percent 12 7 3" xfId="11080"/>
    <cellStyle name="Percent 12 7 3 2" xfId="11081"/>
    <cellStyle name="Percent 12 7 3 3" xfId="11082"/>
    <cellStyle name="Percent 12 7 3 4" xfId="11083"/>
    <cellStyle name="Percent 12 7 4" xfId="11084"/>
    <cellStyle name="Percent 12 7 5" xfId="11085"/>
    <cellStyle name="Percent 12 7 6" xfId="11086"/>
    <cellStyle name="Percent 12 8" xfId="11087"/>
    <cellStyle name="Percent 12 8 2" xfId="11088"/>
    <cellStyle name="Percent 12 8 2 2" xfId="11089"/>
    <cellStyle name="Percent 12 8 2 3" xfId="11090"/>
    <cellStyle name="Percent 12 8 2 4" xfId="11091"/>
    <cellStyle name="Percent 12 8 3" xfId="11092"/>
    <cellStyle name="Percent 12 8 3 2" xfId="11093"/>
    <cellStyle name="Percent 12 8 3 3" xfId="11094"/>
    <cellStyle name="Percent 12 8 3 4" xfId="11095"/>
    <cellStyle name="Percent 12 8 4" xfId="11096"/>
    <cellStyle name="Percent 12 8 5" xfId="11097"/>
    <cellStyle name="Percent 12 8 6" xfId="11098"/>
    <cellStyle name="Percent 12 9" xfId="11099"/>
    <cellStyle name="Percent 12 9 2" xfId="11100"/>
    <cellStyle name="Percent 12 9 3" xfId="11101"/>
    <cellStyle name="Percent 12 9 4" xfId="11102"/>
    <cellStyle name="Percent 13" xfId="11103"/>
    <cellStyle name="Percent 13 10" xfId="11104"/>
    <cellStyle name="Percent 13 11" xfId="11105"/>
    <cellStyle name="Percent 13 12" xfId="11106"/>
    <cellStyle name="Percent 13 2" xfId="11107"/>
    <cellStyle name="Percent 13 2 10" xfId="11108"/>
    <cellStyle name="Percent 13 2 2" xfId="11109"/>
    <cellStyle name="Percent 13 2 2 2" xfId="11110"/>
    <cellStyle name="Percent 13 2 2 2 2" xfId="11111"/>
    <cellStyle name="Percent 13 2 2 2 2 2" xfId="11112"/>
    <cellStyle name="Percent 13 2 2 2 2 3" xfId="11113"/>
    <cellStyle name="Percent 13 2 2 2 2 4" xfId="11114"/>
    <cellStyle name="Percent 13 2 2 2 3" xfId="11115"/>
    <cellStyle name="Percent 13 2 2 2 3 2" xfId="11116"/>
    <cellStyle name="Percent 13 2 2 2 3 3" xfId="11117"/>
    <cellStyle name="Percent 13 2 2 2 3 4" xfId="11118"/>
    <cellStyle name="Percent 13 2 2 2 4" xfId="11119"/>
    <cellStyle name="Percent 13 2 2 2 5" xfId="11120"/>
    <cellStyle name="Percent 13 2 2 2 6" xfId="11121"/>
    <cellStyle name="Percent 13 2 2 3" xfId="11122"/>
    <cellStyle name="Percent 13 2 2 3 2" xfId="11123"/>
    <cellStyle name="Percent 13 2 2 3 2 2" xfId="11124"/>
    <cellStyle name="Percent 13 2 2 3 2 3" xfId="11125"/>
    <cellStyle name="Percent 13 2 2 3 2 4" xfId="11126"/>
    <cellStyle name="Percent 13 2 2 3 3" xfId="11127"/>
    <cellStyle name="Percent 13 2 2 3 3 2" xfId="11128"/>
    <cellStyle name="Percent 13 2 2 3 3 3" xfId="11129"/>
    <cellStyle name="Percent 13 2 2 3 3 4" xfId="11130"/>
    <cellStyle name="Percent 13 2 2 3 4" xfId="11131"/>
    <cellStyle name="Percent 13 2 2 3 5" xfId="11132"/>
    <cellStyle name="Percent 13 2 2 3 6" xfId="11133"/>
    <cellStyle name="Percent 13 2 2 4" xfId="11134"/>
    <cellStyle name="Percent 13 2 2 4 2" xfId="11135"/>
    <cellStyle name="Percent 13 2 2 4 3" xfId="11136"/>
    <cellStyle name="Percent 13 2 2 4 4" xfId="11137"/>
    <cellStyle name="Percent 13 2 2 5" xfId="11138"/>
    <cellStyle name="Percent 13 2 2 5 2" xfId="11139"/>
    <cellStyle name="Percent 13 2 2 5 3" xfId="11140"/>
    <cellStyle name="Percent 13 2 2 5 4" xfId="11141"/>
    <cellStyle name="Percent 13 2 2 6" xfId="11142"/>
    <cellStyle name="Percent 13 2 2 7" xfId="11143"/>
    <cellStyle name="Percent 13 2 2 8" xfId="11144"/>
    <cellStyle name="Percent 13 2 3" xfId="11145"/>
    <cellStyle name="Percent 13 2 3 2" xfId="11146"/>
    <cellStyle name="Percent 13 2 3 2 2" xfId="11147"/>
    <cellStyle name="Percent 13 2 3 2 2 2" xfId="11148"/>
    <cellStyle name="Percent 13 2 3 2 2 3" xfId="11149"/>
    <cellStyle name="Percent 13 2 3 2 2 4" xfId="11150"/>
    <cellStyle name="Percent 13 2 3 2 3" xfId="11151"/>
    <cellStyle name="Percent 13 2 3 2 3 2" xfId="11152"/>
    <cellStyle name="Percent 13 2 3 2 3 3" xfId="11153"/>
    <cellStyle name="Percent 13 2 3 2 3 4" xfId="11154"/>
    <cellStyle name="Percent 13 2 3 2 4" xfId="11155"/>
    <cellStyle name="Percent 13 2 3 2 5" xfId="11156"/>
    <cellStyle name="Percent 13 2 3 2 6" xfId="11157"/>
    <cellStyle name="Percent 13 2 3 3" xfId="11158"/>
    <cellStyle name="Percent 13 2 3 3 2" xfId="11159"/>
    <cellStyle name="Percent 13 2 3 3 2 2" xfId="11160"/>
    <cellStyle name="Percent 13 2 3 3 2 3" xfId="11161"/>
    <cellStyle name="Percent 13 2 3 3 2 4" xfId="11162"/>
    <cellStyle name="Percent 13 2 3 3 3" xfId="11163"/>
    <cellStyle name="Percent 13 2 3 3 3 2" xfId="11164"/>
    <cellStyle name="Percent 13 2 3 3 3 3" xfId="11165"/>
    <cellStyle name="Percent 13 2 3 3 3 4" xfId="11166"/>
    <cellStyle name="Percent 13 2 3 3 4" xfId="11167"/>
    <cellStyle name="Percent 13 2 3 3 5" xfId="11168"/>
    <cellStyle name="Percent 13 2 3 3 6" xfId="11169"/>
    <cellStyle name="Percent 13 2 3 4" xfId="11170"/>
    <cellStyle name="Percent 13 2 3 4 2" xfId="11171"/>
    <cellStyle name="Percent 13 2 3 4 3" xfId="11172"/>
    <cellStyle name="Percent 13 2 3 4 4" xfId="11173"/>
    <cellStyle name="Percent 13 2 3 5" xfId="11174"/>
    <cellStyle name="Percent 13 2 3 5 2" xfId="11175"/>
    <cellStyle name="Percent 13 2 3 5 3" xfId="11176"/>
    <cellStyle name="Percent 13 2 3 5 4" xfId="11177"/>
    <cellStyle name="Percent 13 2 3 6" xfId="11178"/>
    <cellStyle name="Percent 13 2 3 7" xfId="11179"/>
    <cellStyle name="Percent 13 2 3 8" xfId="11180"/>
    <cellStyle name="Percent 13 2 4" xfId="11181"/>
    <cellStyle name="Percent 13 2 4 2" xfId="11182"/>
    <cellStyle name="Percent 13 2 4 2 2" xfId="11183"/>
    <cellStyle name="Percent 13 2 4 2 3" xfId="11184"/>
    <cellStyle name="Percent 13 2 4 2 4" xfId="11185"/>
    <cellStyle name="Percent 13 2 4 3" xfId="11186"/>
    <cellStyle name="Percent 13 2 4 3 2" xfId="11187"/>
    <cellStyle name="Percent 13 2 4 3 3" xfId="11188"/>
    <cellStyle name="Percent 13 2 4 3 4" xfId="11189"/>
    <cellStyle name="Percent 13 2 4 4" xfId="11190"/>
    <cellStyle name="Percent 13 2 4 5" xfId="11191"/>
    <cellStyle name="Percent 13 2 4 6" xfId="11192"/>
    <cellStyle name="Percent 13 2 5" xfId="11193"/>
    <cellStyle name="Percent 13 2 5 2" xfId="11194"/>
    <cellStyle name="Percent 13 2 5 2 2" xfId="11195"/>
    <cellStyle name="Percent 13 2 5 2 3" xfId="11196"/>
    <cellStyle name="Percent 13 2 5 2 4" xfId="11197"/>
    <cellStyle name="Percent 13 2 5 3" xfId="11198"/>
    <cellStyle name="Percent 13 2 5 3 2" xfId="11199"/>
    <cellStyle name="Percent 13 2 5 3 3" xfId="11200"/>
    <cellStyle name="Percent 13 2 5 3 4" xfId="11201"/>
    <cellStyle name="Percent 13 2 5 4" xfId="11202"/>
    <cellStyle name="Percent 13 2 5 5" xfId="11203"/>
    <cellStyle name="Percent 13 2 5 6" xfId="11204"/>
    <cellStyle name="Percent 13 2 6" xfId="11205"/>
    <cellStyle name="Percent 13 2 6 2" xfId="11206"/>
    <cellStyle name="Percent 13 2 6 3" xfId="11207"/>
    <cellStyle name="Percent 13 2 6 4" xfId="11208"/>
    <cellStyle name="Percent 13 2 7" xfId="11209"/>
    <cellStyle name="Percent 13 2 7 2" xfId="11210"/>
    <cellStyle name="Percent 13 2 7 3" xfId="11211"/>
    <cellStyle name="Percent 13 2 7 4" xfId="11212"/>
    <cellStyle name="Percent 13 2 7 5" xfId="11213"/>
    <cellStyle name="Percent 13 2 8" xfId="11214"/>
    <cellStyle name="Percent 13 2 9" xfId="11215"/>
    <cellStyle name="Percent 13 3" xfId="11216"/>
    <cellStyle name="Percent 13 3 2" xfId="11217"/>
    <cellStyle name="Percent 13 3 2 2" xfId="11218"/>
    <cellStyle name="Percent 13 3 2 2 2" xfId="11219"/>
    <cellStyle name="Percent 13 3 2 2 3" xfId="11220"/>
    <cellStyle name="Percent 13 3 2 2 4" xfId="11221"/>
    <cellStyle name="Percent 13 3 2 3" xfId="11222"/>
    <cellStyle name="Percent 13 3 2 3 2" xfId="11223"/>
    <cellStyle name="Percent 13 3 2 3 3" xfId="11224"/>
    <cellStyle name="Percent 13 3 2 3 4" xfId="11225"/>
    <cellStyle name="Percent 13 3 2 4" xfId="11226"/>
    <cellStyle name="Percent 13 3 2 5" xfId="11227"/>
    <cellStyle name="Percent 13 3 2 6" xfId="11228"/>
    <cellStyle name="Percent 13 3 3" xfId="11229"/>
    <cellStyle name="Percent 13 3 3 2" xfId="11230"/>
    <cellStyle name="Percent 13 3 3 2 2" xfId="11231"/>
    <cellStyle name="Percent 13 3 3 2 3" xfId="11232"/>
    <cellStyle name="Percent 13 3 3 2 4" xfId="11233"/>
    <cellStyle name="Percent 13 3 3 3" xfId="11234"/>
    <cellStyle name="Percent 13 3 3 3 2" xfId="11235"/>
    <cellStyle name="Percent 13 3 3 3 3" xfId="11236"/>
    <cellStyle name="Percent 13 3 3 3 4" xfId="11237"/>
    <cellStyle name="Percent 13 3 3 4" xfId="11238"/>
    <cellStyle name="Percent 13 3 3 5" xfId="11239"/>
    <cellStyle name="Percent 13 3 3 6" xfId="11240"/>
    <cellStyle name="Percent 13 3 4" xfId="11241"/>
    <cellStyle name="Percent 13 3 4 2" xfId="11242"/>
    <cellStyle name="Percent 13 3 4 3" xfId="11243"/>
    <cellStyle name="Percent 13 3 4 4" xfId="11244"/>
    <cellStyle name="Percent 13 3 5" xfId="11245"/>
    <cellStyle name="Percent 13 3 5 2" xfId="11246"/>
    <cellStyle name="Percent 13 3 5 3" xfId="11247"/>
    <cellStyle name="Percent 13 3 5 4" xfId="11248"/>
    <cellStyle name="Percent 13 3 6" xfId="11249"/>
    <cellStyle name="Percent 13 3 7" xfId="11250"/>
    <cellStyle name="Percent 13 3 8" xfId="11251"/>
    <cellStyle name="Percent 13 4" xfId="11252"/>
    <cellStyle name="Percent 13 4 2" xfId="11253"/>
    <cellStyle name="Percent 13 4 2 2" xfId="11254"/>
    <cellStyle name="Percent 13 4 2 2 2" xfId="11255"/>
    <cellStyle name="Percent 13 4 2 2 3" xfId="11256"/>
    <cellStyle name="Percent 13 4 2 2 4" xfId="11257"/>
    <cellStyle name="Percent 13 4 2 3" xfId="11258"/>
    <cellStyle name="Percent 13 4 2 3 2" xfId="11259"/>
    <cellStyle name="Percent 13 4 2 3 3" xfId="11260"/>
    <cellStyle name="Percent 13 4 2 3 4" xfId="11261"/>
    <cellStyle name="Percent 13 4 2 4" xfId="11262"/>
    <cellStyle name="Percent 13 4 2 5" xfId="11263"/>
    <cellStyle name="Percent 13 4 2 6" xfId="11264"/>
    <cellStyle name="Percent 13 4 3" xfId="11265"/>
    <cellStyle name="Percent 13 4 3 2" xfId="11266"/>
    <cellStyle name="Percent 13 4 3 2 2" xfId="11267"/>
    <cellStyle name="Percent 13 4 3 2 3" xfId="11268"/>
    <cellStyle name="Percent 13 4 3 2 4" xfId="11269"/>
    <cellStyle name="Percent 13 4 3 3" xfId="11270"/>
    <cellStyle name="Percent 13 4 3 3 2" xfId="11271"/>
    <cellStyle name="Percent 13 4 3 3 3" xfId="11272"/>
    <cellStyle name="Percent 13 4 3 3 4" xfId="11273"/>
    <cellStyle name="Percent 13 4 3 4" xfId="11274"/>
    <cellStyle name="Percent 13 4 3 5" xfId="11275"/>
    <cellStyle name="Percent 13 4 3 6" xfId="11276"/>
    <cellStyle name="Percent 13 4 4" xfId="11277"/>
    <cellStyle name="Percent 13 4 4 2" xfId="11278"/>
    <cellStyle name="Percent 13 4 4 3" xfId="11279"/>
    <cellStyle name="Percent 13 4 4 4" xfId="11280"/>
    <cellStyle name="Percent 13 4 5" xfId="11281"/>
    <cellStyle name="Percent 13 4 5 2" xfId="11282"/>
    <cellStyle name="Percent 13 4 5 3" xfId="11283"/>
    <cellStyle name="Percent 13 4 5 4" xfId="11284"/>
    <cellStyle name="Percent 13 4 6" xfId="11285"/>
    <cellStyle name="Percent 13 4 7" xfId="11286"/>
    <cellStyle name="Percent 13 4 8" xfId="11287"/>
    <cellStyle name="Percent 13 5" xfId="11288"/>
    <cellStyle name="Percent 13 5 2" xfId="11289"/>
    <cellStyle name="Percent 13 5 2 2" xfId="11290"/>
    <cellStyle name="Percent 13 5 2 2 2" xfId="11291"/>
    <cellStyle name="Percent 13 5 2 2 3" xfId="11292"/>
    <cellStyle name="Percent 13 5 2 2 4" xfId="11293"/>
    <cellStyle name="Percent 13 5 2 3" xfId="11294"/>
    <cellStyle name="Percent 13 5 2 3 2" xfId="11295"/>
    <cellStyle name="Percent 13 5 2 3 3" xfId="11296"/>
    <cellStyle name="Percent 13 5 2 3 4" xfId="11297"/>
    <cellStyle name="Percent 13 5 2 4" xfId="11298"/>
    <cellStyle name="Percent 13 5 2 5" xfId="11299"/>
    <cellStyle name="Percent 13 5 2 6" xfId="11300"/>
    <cellStyle name="Percent 13 5 3" xfId="11301"/>
    <cellStyle name="Percent 13 5 3 2" xfId="11302"/>
    <cellStyle name="Percent 13 5 3 2 2" xfId="11303"/>
    <cellStyle name="Percent 13 5 3 2 3" xfId="11304"/>
    <cellStyle name="Percent 13 5 3 2 4" xfId="11305"/>
    <cellStyle name="Percent 13 5 3 3" xfId="11306"/>
    <cellStyle name="Percent 13 5 3 3 2" xfId="11307"/>
    <cellStyle name="Percent 13 5 3 3 3" xfId="11308"/>
    <cellStyle name="Percent 13 5 3 3 4" xfId="11309"/>
    <cellStyle name="Percent 13 5 3 4" xfId="11310"/>
    <cellStyle name="Percent 13 5 3 5" xfId="11311"/>
    <cellStyle name="Percent 13 5 3 6" xfId="11312"/>
    <cellStyle name="Percent 13 5 4" xfId="11313"/>
    <cellStyle name="Percent 13 5 4 2" xfId="11314"/>
    <cellStyle name="Percent 13 5 4 3" xfId="11315"/>
    <cellStyle name="Percent 13 5 4 4" xfId="11316"/>
    <cellStyle name="Percent 13 5 5" xfId="11317"/>
    <cellStyle name="Percent 13 5 5 2" xfId="11318"/>
    <cellStyle name="Percent 13 5 5 3" xfId="11319"/>
    <cellStyle name="Percent 13 5 5 4" xfId="11320"/>
    <cellStyle name="Percent 13 5 6" xfId="11321"/>
    <cellStyle name="Percent 13 5 7" xfId="11322"/>
    <cellStyle name="Percent 13 5 8" xfId="11323"/>
    <cellStyle name="Percent 13 6" xfId="11324"/>
    <cellStyle name="Percent 13 6 2" xfId="11325"/>
    <cellStyle name="Percent 13 6 2 2" xfId="11326"/>
    <cellStyle name="Percent 13 6 2 3" xfId="11327"/>
    <cellStyle name="Percent 13 6 2 4" xfId="11328"/>
    <cellStyle name="Percent 13 6 3" xfId="11329"/>
    <cellStyle name="Percent 13 6 3 2" xfId="11330"/>
    <cellStyle name="Percent 13 6 3 3" xfId="11331"/>
    <cellStyle name="Percent 13 6 3 4" xfId="11332"/>
    <cellStyle name="Percent 13 6 4" xfId="11333"/>
    <cellStyle name="Percent 13 6 5" xfId="11334"/>
    <cellStyle name="Percent 13 6 6" xfId="11335"/>
    <cellStyle name="Percent 13 7" xfId="11336"/>
    <cellStyle name="Percent 13 7 2" xfId="11337"/>
    <cellStyle name="Percent 13 7 2 2" xfId="11338"/>
    <cellStyle name="Percent 13 7 2 3" xfId="11339"/>
    <cellStyle name="Percent 13 7 2 4" xfId="11340"/>
    <cellStyle name="Percent 13 7 3" xfId="11341"/>
    <cellStyle name="Percent 13 7 3 2" xfId="11342"/>
    <cellStyle name="Percent 13 7 3 3" xfId="11343"/>
    <cellStyle name="Percent 13 7 3 4" xfId="11344"/>
    <cellStyle name="Percent 13 7 4" xfId="11345"/>
    <cellStyle name="Percent 13 7 5" xfId="11346"/>
    <cellStyle name="Percent 13 7 6" xfId="11347"/>
    <cellStyle name="Percent 13 8" xfId="11348"/>
    <cellStyle name="Percent 13 8 2" xfId="11349"/>
    <cellStyle name="Percent 13 8 3" xfId="11350"/>
    <cellStyle name="Percent 13 8 4" xfId="11351"/>
    <cellStyle name="Percent 13 9" xfId="11352"/>
    <cellStyle name="Percent 13 9 2" xfId="11353"/>
    <cellStyle name="Percent 13 9 3" xfId="11354"/>
    <cellStyle name="Percent 13 9 4" xfId="11355"/>
    <cellStyle name="Percent 13 9 5" xfId="11356"/>
    <cellStyle name="Percent 14" xfId="11357"/>
    <cellStyle name="Percent 14 10" xfId="11358"/>
    <cellStyle name="Percent 14 11" xfId="11359"/>
    <cellStyle name="Percent 14 12" xfId="11360"/>
    <cellStyle name="Percent 14 2" xfId="11361"/>
    <cellStyle name="Percent 14 2 2" xfId="11362"/>
    <cellStyle name="Percent 14 2 2 2" xfId="11363"/>
    <cellStyle name="Percent 14 2 2 2 2" xfId="11364"/>
    <cellStyle name="Percent 14 2 2 2 3" xfId="11365"/>
    <cellStyle name="Percent 14 2 2 2 4" xfId="11366"/>
    <cellStyle name="Percent 14 2 2 3" xfId="11367"/>
    <cellStyle name="Percent 14 2 2 3 2" xfId="11368"/>
    <cellStyle name="Percent 14 2 2 3 3" xfId="11369"/>
    <cellStyle name="Percent 14 2 2 3 4" xfId="11370"/>
    <cellStyle name="Percent 14 2 2 4" xfId="11371"/>
    <cellStyle name="Percent 14 2 2 5" xfId="11372"/>
    <cellStyle name="Percent 14 2 2 6" xfId="11373"/>
    <cellStyle name="Percent 14 2 3" xfId="11374"/>
    <cellStyle name="Percent 14 2 3 2" xfId="11375"/>
    <cellStyle name="Percent 14 2 3 2 2" xfId="11376"/>
    <cellStyle name="Percent 14 2 3 2 3" xfId="11377"/>
    <cellStyle name="Percent 14 2 3 2 4" xfId="11378"/>
    <cellStyle name="Percent 14 2 3 3" xfId="11379"/>
    <cellStyle name="Percent 14 2 3 3 2" xfId="11380"/>
    <cellStyle name="Percent 14 2 3 3 3" xfId="11381"/>
    <cellStyle name="Percent 14 2 3 3 4" xfId="11382"/>
    <cellStyle name="Percent 14 2 3 4" xfId="11383"/>
    <cellStyle name="Percent 14 2 3 5" xfId="11384"/>
    <cellStyle name="Percent 14 2 3 6" xfId="11385"/>
    <cellStyle name="Percent 14 2 4" xfId="11386"/>
    <cellStyle name="Percent 14 2 4 2" xfId="11387"/>
    <cellStyle name="Percent 14 2 4 3" xfId="11388"/>
    <cellStyle name="Percent 14 2 4 4" xfId="11389"/>
    <cellStyle name="Percent 14 2 5" xfId="11390"/>
    <cellStyle name="Percent 14 2 5 2" xfId="11391"/>
    <cellStyle name="Percent 14 2 5 3" xfId="11392"/>
    <cellStyle name="Percent 14 2 5 4" xfId="11393"/>
    <cellStyle name="Percent 14 2 5 5" xfId="11394"/>
    <cellStyle name="Percent 14 2 6" xfId="11395"/>
    <cellStyle name="Percent 14 2 7" xfId="11396"/>
    <cellStyle name="Percent 14 2 8" xfId="11397"/>
    <cellStyle name="Percent 14 3" xfId="11398"/>
    <cellStyle name="Percent 14 3 2" xfId="11399"/>
    <cellStyle name="Percent 14 3 2 2" xfId="11400"/>
    <cellStyle name="Percent 14 3 2 2 2" xfId="11401"/>
    <cellStyle name="Percent 14 3 2 2 3" xfId="11402"/>
    <cellStyle name="Percent 14 3 2 2 4" xfId="11403"/>
    <cellStyle name="Percent 14 3 2 3" xfId="11404"/>
    <cellStyle name="Percent 14 3 2 3 2" xfId="11405"/>
    <cellStyle name="Percent 14 3 2 3 3" xfId="11406"/>
    <cellStyle name="Percent 14 3 2 3 4" xfId="11407"/>
    <cellStyle name="Percent 14 3 2 4" xfId="11408"/>
    <cellStyle name="Percent 14 3 2 5" xfId="11409"/>
    <cellStyle name="Percent 14 3 2 6" xfId="11410"/>
    <cellStyle name="Percent 14 3 3" xfId="11411"/>
    <cellStyle name="Percent 14 3 3 2" xfId="11412"/>
    <cellStyle name="Percent 14 3 3 2 2" xfId="11413"/>
    <cellStyle name="Percent 14 3 3 2 3" xfId="11414"/>
    <cellStyle name="Percent 14 3 3 2 4" xfId="11415"/>
    <cellStyle name="Percent 14 3 3 3" xfId="11416"/>
    <cellStyle name="Percent 14 3 3 3 2" xfId="11417"/>
    <cellStyle name="Percent 14 3 3 3 3" xfId="11418"/>
    <cellStyle name="Percent 14 3 3 3 4" xfId="11419"/>
    <cellStyle name="Percent 14 3 3 4" xfId="11420"/>
    <cellStyle name="Percent 14 3 3 5" xfId="11421"/>
    <cellStyle name="Percent 14 3 3 6" xfId="11422"/>
    <cellStyle name="Percent 14 3 4" xfId="11423"/>
    <cellStyle name="Percent 14 3 4 2" xfId="11424"/>
    <cellStyle name="Percent 14 3 4 3" xfId="11425"/>
    <cellStyle name="Percent 14 3 4 4" xfId="11426"/>
    <cellStyle name="Percent 14 3 5" xfId="11427"/>
    <cellStyle name="Percent 14 3 5 2" xfId="11428"/>
    <cellStyle name="Percent 14 3 5 3" xfId="11429"/>
    <cellStyle name="Percent 14 3 5 4" xfId="11430"/>
    <cellStyle name="Percent 14 3 6" xfId="11431"/>
    <cellStyle name="Percent 14 3 7" xfId="11432"/>
    <cellStyle name="Percent 14 3 8" xfId="11433"/>
    <cellStyle name="Percent 14 4" xfId="11434"/>
    <cellStyle name="Percent 14 4 2" xfId="11435"/>
    <cellStyle name="Percent 14 4 2 2" xfId="11436"/>
    <cellStyle name="Percent 14 4 2 2 2" xfId="11437"/>
    <cellStyle name="Percent 14 4 2 2 3" xfId="11438"/>
    <cellStyle name="Percent 14 4 2 2 4" xfId="11439"/>
    <cellStyle name="Percent 14 4 2 3" xfId="11440"/>
    <cellStyle name="Percent 14 4 2 3 2" xfId="11441"/>
    <cellStyle name="Percent 14 4 2 3 3" xfId="11442"/>
    <cellStyle name="Percent 14 4 2 3 4" xfId="11443"/>
    <cellStyle name="Percent 14 4 2 4" xfId="11444"/>
    <cellStyle name="Percent 14 4 2 5" xfId="11445"/>
    <cellStyle name="Percent 14 4 2 6" xfId="11446"/>
    <cellStyle name="Percent 14 4 3" xfId="11447"/>
    <cellStyle name="Percent 14 4 3 2" xfId="11448"/>
    <cellStyle name="Percent 14 4 3 2 2" xfId="11449"/>
    <cellStyle name="Percent 14 4 3 2 3" xfId="11450"/>
    <cellStyle name="Percent 14 4 3 2 4" xfId="11451"/>
    <cellStyle name="Percent 14 4 3 3" xfId="11452"/>
    <cellStyle name="Percent 14 4 3 3 2" xfId="11453"/>
    <cellStyle name="Percent 14 4 3 3 3" xfId="11454"/>
    <cellStyle name="Percent 14 4 3 3 4" xfId="11455"/>
    <cellStyle name="Percent 14 4 3 4" xfId="11456"/>
    <cellStyle name="Percent 14 4 3 5" xfId="11457"/>
    <cellStyle name="Percent 14 4 3 6" xfId="11458"/>
    <cellStyle name="Percent 14 4 4" xfId="11459"/>
    <cellStyle name="Percent 14 4 4 2" xfId="11460"/>
    <cellStyle name="Percent 14 4 4 3" xfId="11461"/>
    <cellStyle name="Percent 14 4 4 4" xfId="11462"/>
    <cellStyle name="Percent 14 4 5" xfId="11463"/>
    <cellStyle name="Percent 14 4 5 2" xfId="11464"/>
    <cellStyle name="Percent 14 4 5 3" xfId="11465"/>
    <cellStyle name="Percent 14 4 5 4" xfId="11466"/>
    <cellStyle name="Percent 14 4 6" xfId="11467"/>
    <cellStyle name="Percent 14 4 7" xfId="11468"/>
    <cellStyle name="Percent 14 4 8" xfId="11469"/>
    <cellStyle name="Percent 14 5" xfId="11470"/>
    <cellStyle name="Percent 14 5 2" xfId="11471"/>
    <cellStyle name="Percent 14 5 2 2" xfId="11472"/>
    <cellStyle name="Percent 14 5 2 2 2" xfId="11473"/>
    <cellStyle name="Percent 14 5 2 2 3" xfId="11474"/>
    <cellStyle name="Percent 14 5 2 2 4" xfId="11475"/>
    <cellStyle name="Percent 14 5 2 3" xfId="11476"/>
    <cellStyle name="Percent 14 5 2 3 2" xfId="11477"/>
    <cellStyle name="Percent 14 5 2 3 3" xfId="11478"/>
    <cellStyle name="Percent 14 5 2 3 4" xfId="11479"/>
    <cellStyle name="Percent 14 5 2 4" xfId="11480"/>
    <cellStyle name="Percent 14 5 2 5" xfId="11481"/>
    <cellStyle name="Percent 14 5 2 6" xfId="11482"/>
    <cellStyle name="Percent 14 5 3" xfId="11483"/>
    <cellStyle name="Percent 14 5 3 2" xfId="11484"/>
    <cellStyle name="Percent 14 5 3 2 2" xfId="11485"/>
    <cellStyle name="Percent 14 5 3 2 3" xfId="11486"/>
    <cellStyle name="Percent 14 5 3 2 4" xfId="11487"/>
    <cellStyle name="Percent 14 5 3 3" xfId="11488"/>
    <cellStyle name="Percent 14 5 3 3 2" xfId="11489"/>
    <cellStyle name="Percent 14 5 3 3 3" xfId="11490"/>
    <cellStyle name="Percent 14 5 3 3 4" xfId="11491"/>
    <cellStyle name="Percent 14 5 3 4" xfId="11492"/>
    <cellStyle name="Percent 14 5 3 5" xfId="11493"/>
    <cellStyle name="Percent 14 5 3 6" xfId="11494"/>
    <cellStyle name="Percent 14 5 4" xfId="11495"/>
    <cellStyle name="Percent 14 5 4 2" xfId="11496"/>
    <cellStyle name="Percent 14 5 4 3" xfId="11497"/>
    <cellStyle name="Percent 14 5 4 4" xfId="11498"/>
    <cellStyle name="Percent 14 5 5" xfId="11499"/>
    <cellStyle name="Percent 14 5 5 2" xfId="11500"/>
    <cellStyle name="Percent 14 5 5 3" xfId="11501"/>
    <cellStyle name="Percent 14 5 5 4" xfId="11502"/>
    <cellStyle name="Percent 14 5 6" xfId="11503"/>
    <cellStyle name="Percent 14 5 7" xfId="11504"/>
    <cellStyle name="Percent 14 5 8" xfId="11505"/>
    <cellStyle name="Percent 14 6" xfId="11506"/>
    <cellStyle name="Percent 14 6 2" xfId="11507"/>
    <cellStyle name="Percent 14 6 2 2" xfId="11508"/>
    <cellStyle name="Percent 14 6 2 3" xfId="11509"/>
    <cellStyle name="Percent 14 6 2 4" xfId="11510"/>
    <cellStyle name="Percent 14 6 3" xfId="11511"/>
    <cellStyle name="Percent 14 6 3 2" xfId="11512"/>
    <cellStyle name="Percent 14 6 3 3" xfId="11513"/>
    <cellStyle name="Percent 14 6 3 4" xfId="11514"/>
    <cellStyle name="Percent 14 6 4" xfId="11515"/>
    <cellStyle name="Percent 14 6 5" xfId="11516"/>
    <cellStyle name="Percent 14 6 6" xfId="11517"/>
    <cellStyle name="Percent 14 7" xfId="11518"/>
    <cellStyle name="Percent 14 7 2" xfId="11519"/>
    <cellStyle name="Percent 14 7 2 2" xfId="11520"/>
    <cellStyle name="Percent 14 7 2 3" xfId="11521"/>
    <cellStyle name="Percent 14 7 2 4" xfId="11522"/>
    <cellStyle name="Percent 14 7 3" xfId="11523"/>
    <cellStyle name="Percent 14 7 3 2" xfId="11524"/>
    <cellStyle name="Percent 14 7 3 3" xfId="11525"/>
    <cellStyle name="Percent 14 7 3 4" xfId="11526"/>
    <cellStyle name="Percent 14 7 4" xfId="11527"/>
    <cellStyle name="Percent 14 7 5" xfId="11528"/>
    <cellStyle name="Percent 14 7 6" xfId="11529"/>
    <cellStyle name="Percent 14 8" xfId="11530"/>
    <cellStyle name="Percent 14 8 2" xfId="11531"/>
    <cellStyle name="Percent 14 8 3" xfId="11532"/>
    <cellStyle name="Percent 14 8 4" xfId="11533"/>
    <cellStyle name="Percent 14 9" xfId="11534"/>
    <cellStyle name="Percent 14 9 2" xfId="11535"/>
    <cellStyle name="Percent 14 9 3" xfId="11536"/>
    <cellStyle name="Percent 14 9 4" xfId="11537"/>
    <cellStyle name="Percent 14 9 5" xfId="11538"/>
    <cellStyle name="Percent 15" xfId="11539"/>
    <cellStyle name="Percent 15 2" xfId="11540"/>
    <cellStyle name="Percent 15 2 2" xfId="11541"/>
    <cellStyle name="Percent 15 2 2 2" xfId="11542"/>
    <cellStyle name="Percent 15 2 2 3" xfId="11543"/>
    <cellStyle name="Percent 15 2 2 4" xfId="11544"/>
    <cellStyle name="Percent 15 2 3" xfId="11545"/>
    <cellStyle name="Percent 15 2 3 2" xfId="11546"/>
    <cellStyle name="Percent 15 2 3 3" xfId="11547"/>
    <cellStyle name="Percent 15 2 3 4" xfId="11548"/>
    <cellStyle name="Percent 15 2 3 5" xfId="11549"/>
    <cellStyle name="Percent 15 2 4" xfId="11550"/>
    <cellStyle name="Percent 15 2 5" xfId="11551"/>
    <cellStyle name="Percent 15 2 6" xfId="11552"/>
    <cellStyle name="Percent 15 3" xfId="11553"/>
    <cellStyle name="Percent 15 3 2" xfId="11554"/>
    <cellStyle name="Percent 15 3 2 2" xfId="11555"/>
    <cellStyle name="Percent 15 3 2 3" xfId="11556"/>
    <cellStyle name="Percent 15 3 2 4" xfId="11557"/>
    <cellStyle name="Percent 15 3 3" xfId="11558"/>
    <cellStyle name="Percent 15 3 3 2" xfId="11559"/>
    <cellStyle name="Percent 15 3 3 3" xfId="11560"/>
    <cellStyle name="Percent 15 3 3 4" xfId="11561"/>
    <cellStyle name="Percent 15 3 4" xfId="11562"/>
    <cellStyle name="Percent 15 3 5" xfId="11563"/>
    <cellStyle name="Percent 15 3 6" xfId="11564"/>
    <cellStyle name="Percent 15 4" xfId="11565"/>
    <cellStyle name="Percent 15 4 2" xfId="11566"/>
    <cellStyle name="Percent 15 4 3" xfId="11567"/>
    <cellStyle name="Percent 15 4 4" xfId="11568"/>
    <cellStyle name="Percent 15 5" xfId="11569"/>
    <cellStyle name="Percent 15 5 2" xfId="11570"/>
    <cellStyle name="Percent 15 5 3" xfId="11571"/>
    <cellStyle name="Percent 15 5 4" xfId="11572"/>
    <cellStyle name="Percent 15 5 5" xfId="11573"/>
    <cellStyle name="Percent 15 6" xfId="11574"/>
    <cellStyle name="Percent 15 7" xfId="11575"/>
    <cellStyle name="Percent 15 8" xfId="11576"/>
    <cellStyle name="Percent 16" xfId="11577"/>
    <cellStyle name="Percent 16 2" xfId="11578"/>
    <cellStyle name="Percent 16 2 2" xfId="11579"/>
    <cellStyle name="Percent 16 2 2 2" xfId="11580"/>
    <cellStyle name="Percent 16 2 2 3" xfId="11581"/>
    <cellStyle name="Percent 16 2 2 4" xfId="11582"/>
    <cellStyle name="Percent 16 2 3" xfId="11583"/>
    <cellStyle name="Percent 16 2 3 2" xfId="11584"/>
    <cellStyle name="Percent 16 2 3 3" xfId="11585"/>
    <cellStyle name="Percent 16 2 3 4" xfId="11586"/>
    <cellStyle name="Percent 16 2 3 5" xfId="11587"/>
    <cellStyle name="Percent 16 2 4" xfId="11588"/>
    <cellStyle name="Percent 16 2 5" xfId="11589"/>
    <cellStyle name="Percent 16 2 6" xfId="11590"/>
    <cellStyle name="Percent 16 3" xfId="11591"/>
    <cellStyle name="Percent 16 3 2" xfId="11592"/>
    <cellStyle name="Percent 16 3 2 2" xfId="11593"/>
    <cellStyle name="Percent 16 3 2 3" xfId="11594"/>
    <cellStyle name="Percent 16 3 2 4" xfId="11595"/>
    <cellStyle name="Percent 16 3 3" xfId="11596"/>
    <cellStyle name="Percent 16 3 3 2" xfId="11597"/>
    <cellStyle name="Percent 16 3 3 3" xfId="11598"/>
    <cellStyle name="Percent 16 3 3 4" xfId="11599"/>
    <cellStyle name="Percent 16 3 4" xfId="11600"/>
    <cellStyle name="Percent 16 3 5" xfId="11601"/>
    <cellStyle name="Percent 16 3 6" xfId="11602"/>
    <cellStyle name="Percent 16 4" xfId="11603"/>
    <cellStyle name="Percent 16 4 2" xfId="11604"/>
    <cellStyle name="Percent 16 4 3" xfId="11605"/>
    <cellStyle name="Percent 16 4 4" xfId="11606"/>
    <cellStyle name="Percent 16 5" xfId="11607"/>
    <cellStyle name="Percent 16 5 2" xfId="11608"/>
    <cellStyle name="Percent 16 5 3" xfId="11609"/>
    <cellStyle name="Percent 16 5 4" xfId="11610"/>
    <cellStyle name="Percent 16 5 5" xfId="11611"/>
    <cellStyle name="Percent 16 6" xfId="11612"/>
    <cellStyle name="Percent 16 7" xfId="11613"/>
    <cellStyle name="Percent 16 8" xfId="11614"/>
    <cellStyle name="Percent 17" xfId="11615"/>
    <cellStyle name="Percent 17 2" xfId="11616"/>
    <cellStyle name="Percent 17 2 2" xfId="11617"/>
    <cellStyle name="Percent 17 2 2 2" xfId="11618"/>
    <cellStyle name="Percent 17 2 2 3" xfId="11619"/>
    <cellStyle name="Percent 17 2 2 4" xfId="11620"/>
    <cellStyle name="Percent 17 2 2 5" xfId="11621"/>
    <cellStyle name="Percent 17 2 3" xfId="11622"/>
    <cellStyle name="Percent 17 2 3 2" xfId="11623"/>
    <cellStyle name="Percent 17 2 3 3" xfId="11624"/>
    <cellStyle name="Percent 17 2 3 4" xfId="11625"/>
    <cellStyle name="Percent 17 2 3 5" xfId="11626"/>
    <cellStyle name="Percent 17 2 4" xfId="11627"/>
    <cellStyle name="Percent 17 2 5" xfId="11628"/>
    <cellStyle name="Percent 17 2 6" xfId="11629"/>
    <cellStyle name="Percent 17 3" xfId="11630"/>
    <cellStyle name="Percent 17 3 2" xfId="11631"/>
    <cellStyle name="Percent 17 3 2 2" xfId="11632"/>
    <cellStyle name="Percent 17 3 2 3" xfId="11633"/>
    <cellStyle name="Percent 17 3 2 4" xfId="11634"/>
    <cellStyle name="Percent 17 3 3" xfId="11635"/>
    <cellStyle name="Percent 17 3 3 2" xfId="11636"/>
    <cellStyle name="Percent 17 3 3 3" xfId="11637"/>
    <cellStyle name="Percent 17 3 3 4" xfId="11638"/>
    <cellStyle name="Percent 17 3 3 5" xfId="11639"/>
    <cellStyle name="Percent 17 3 4" xfId="11640"/>
    <cellStyle name="Percent 17 3 5" xfId="11641"/>
    <cellStyle name="Percent 17 3 6" xfId="11642"/>
    <cellStyle name="Percent 17 4" xfId="11643"/>
    <cellStyle name="Percent 17 4 2" xfId="11644"/>
    <cellStyle name="Percent 17 4 3" xfId="11645"/>
    <cellStyle name="Percent 17 4 4" xfId="11646"/>
    <cellStyle name="Percent 17 5" xfId="11647"/>
    <cellStyle name="Percent 17 5 2" xfId="11648"/>
    <cellStyle name="Percent 17 5 3" xfId="11649"/>
    <cellStyle name="Percent 17 5 4" xfId="11650"/>
    <cellStyle name="Percent 17 5 5" xfId="11651"/>
    <cellStyle name="Percent 17 6" xfId="11652"/>
    <cellStyle name="Percent 17 7" xfId="11653"/>
    <cellStyle name="Percent 17 8" xfId="11654"/>
    <cellStyle name="Percent 18" xfId="11655"/>
    <cellStyle name="Percent 18 2" xfId="11656"/>
    <cellStyle name="Percent 18 2 2" xfId="11657"/>
    <cellStyle name="Percent 18 2 2 2" xfId="11658"/>
    <cellStyle name="Percent 18 2 2 3" xfId="11659"/>
    <cellStyle name="Percent 18 2 2 4" xfId="11660"/>
    <cellStyle name="Percent 18 2 3" xfId="11661"/>
    <cellStyle name="Percent 18 2 3 2" xfId="11662"/>
    <cellStyle name="Percent 18 2 3 3" xfId="11663"/>
    <cellStyle name="Percent 18 2 3 4" xfId="11664"/>
    <cellStyle name="Percent 18 2 3 5" xfId="11665"/>
    <cellStyle name="Percent 18 2 4" xfId="11666"/>
    <cellStyle name="Percent 18 2 5" xfId="11667"/>
    <cellStyle name="Percent 18 2 6" xfId="11668"/>
    <cellStyle name="Percent 18 3" xfId="11669"/>
    <cellStyle name="Percent 18 3 2" xfId="11670"/>
    <cellStyle name="Percent 18 3 2 2" xfId="11671"/>
    <cellStyle name="Percent 18 3 2 3" xfId="11672"/>
    <cellStyle name="Percent 18 3 2 4" xfId="11673"/>
    <cellStyle name="Percent 18 3 3" xfId="11674"/>
    <cellStyle name="Percent 18 3 3 2" xfId="11675"/>
    <cellStyle name="Percent 18 3 3 3" xfId="11676"/>
    <cellStyle name="Percent 18 3 3 4" xfId="11677"/>
    <cellStyle name="Percent 18 3 4" xfId="11678"/>
    <cellStyle name="Percent 18 3 5" xfId="11679"/>
    <cellStyle name="Percent 18 3 6" xfId="11680"/>
    <cellStyle name="Percent 18 4" xfId="11681"/>
    <cellStyle name="Percent 18 4 2" xfId="11682"/>
    <cellStyle name="Percent 18 4 3" xfId="11683"/>
    <cellStyle name="Percent 18 4 4" xfId="11684"/>
    <cellStyle name="Percent 18 5" xfId="11685"/>
    <cellStyle name="Percent 18 5 2" xfId="11686"/>
    <cellStyle name="Percent 18 5 3" xfId="11687"/>
    <cellStyle name="Percent 18 5 4" xfId="11688"/>
    <cellStyle name="Percent 18 5 5" xfId="11689"/>
    <cellStyle name="Percent 18 6" xfId="11690"/>
    <cellStyle name="Percent 18 7" xfId="11691"/>
    <cellStyle name="Percent 18 8" xfId="11692"/>
    <cellStyle name="Percent 19" xfId="11693"/>
    <cellStyle name="Percent 19 2" xfId="11694"/>
    <cellStyle name="Percent 19 2 2" xfId="11695"/>
    <cellStyle name="Percent 19 2 3" xfId="11696"/>
    <cellStyle name="Percent 19 2 4" xfId="11697"/>
    <cellStyle name="Percent 19 2 5" xfId="11698"/>
    <cellStyle name="Percent 19 2 6" xfId="11699"/>
    <cellStyle name="Percent 19 3" xfId="11700"/>
    <cellStyle name="Percent 19 3 2" xfId="11701"/>
    <cellStyle name="Percent 19 3 3" xfId="11702"/>
    <cellStyle name="Percent 19 3 4" xfId="11703"/>
    <cellStyle name="Percent 19 3 5" xfId="11704"/>
    <cellStyle name="Percent 19 4" xfId="11705"/>
    <cellStyle name="Percent 19 5" xfId="11706"/>
    <cellStyle name="Percent 19 6" xfId="11707"/>
    <cellStyle name="Percent 19 7" xfId="11708"/>
    <cellStyle name="Percent 2" xfId="11709"/>
    <cellStyle name="Percent 2 10" xfId="11710"/>
    <cellStyle name="Percent 2 10 2" xfId="11711"/>
    <cellStyle name="Percent 2 10 2 2" xfId="11712"/>
    <cellStyle name="Percent 2 10 2 2 2" xfId="11713"/>
    <cellStyle name="Percent 2 10 2 2 3" xfId="11714"/>
    <cellStyle name="Percent 2 10 2 2 4" xfId="11715"/>
    <cellStyle name="Percent 2 10 2 3" xfId="11716"/>
    <cellStyle name="Percent 2 10 2 3 2" xfId="11717"/>
    <cellStyle name="Percent 2 10 2 3 3" xfId="11718"/>
    <cellStyle name="Percent 2 10 2 3 4" xfId="11719"/>
    <cellStyle name="Percent 2 10 2 4" xfId="11720"/>
    <cellStyle name="Percent 2 10 2 5" xfId="11721"/>
    <cellStyle name="Percent 2 10 2 6" xfId="11722"/>
    <cellStyle name="Percent 2 10 3" xfId="11723"/>
    <cellStyle name="Percent 2 10 3 2" xfId="11724"/>
    <cellStyle name="Percent 2 10 3 2 2" xfId="11725"/>
    <cellStyle name="Percent 2 10 3 2 3" xfId="11726"/>
    <cellStyle name="Percent 2 10 3 2 4" xfId="11727"/>
    <cellStyle name="Percent 2 10 3 3" xfId="11728"/>
    <cellStyle name="Percent 2 10 3 3 2" xfId="11729"/>
    <cellStyle name="Percent 2 10 3 3 3" xfId="11730"/>
    <cellStyle name="Percent 2 10 3 3 4" xfId="11731"/>
    <cellStyle name="Percent 2 10 3 4" xfId="11732"/>
    <cellStyle name="Percent 2 10 3 5" xfId="11733"/>
    <cellStyle name="Percent 2 10 3 6" xfId="11734"/>
    <cellStyle name="Percent 2 10 4" xfId="11735"/>
    <cellStyle name="Percent 2 10 4 2" xfId="11736"/>
    <cellStyle name="Percent 2 10 4 3" xfId="11737"/>
    <cellStyle name="Percent 2 10 4 4" xfId="11738"/>
    <cellStyle name="Percent 2 10 5" xfId="11739"/>
    <cellStyle name="Percent 2 10 5 2" xfId="11740"/>
    <cellStyle name="Percent 2 10 5 3" xfId="11741"/>
    <cellStyle name="Percent 2 10 5 4" xfId="11742"/>
    <cellStyle name="Percent 2 10 6" xfId="11743"/>
    <cellStyle name="Percent 2 10 7" xfId="11744"/>
    <cellStyle name="Percent 2 10 8" xfId="11745"/>
    <cellStyle name="Percent 2 11" xfId="11746"/>
    <cellStyle name="Percent 2 11 2" xfId="11747"/>
    <cellStyle name="Percent 2 11 2 2" xfId="11748"/>
    <cellStyle name="Percent 2 11 2 2 2" xfId="11749"/>
    <cellStyle name="Percent 2 11 2 2 3" xfId="11750"/>
    <cellStyle name="Percent 2 11 2 2 4" xfId="11751"/>
    <cellStyle name="Percent 2 11 2 3" xfId="11752"/>
    <cellStyle name="Percent 2 11 2 3 2" xfId="11753"/>
    <cellStyle name="Percent 2 11 2 3 3" xfId="11754"/>
    <cellStyle name="Percent 2 11 2 3 4" xfId="11755"/>
    <cellStyle name="Percent 2 11 2 4" xfId="11756"/>
    <cellStyle name="Percent 2 11 2 5" xfId="11757"/>
    <cellStyle name="Percent 2 11 2 6" xfId="11758"/>
    <cellStyle name="Percent 2 11 3" xfId="11759"/>
    <cellStyle name="Percent 2 11 3 2" xfId="11760"/>
    <cellStyle name="Percent 2 11 3 2 2" xfId="11761"/>
    <cellStyle name="Percent 2 11 3 2 3" xfId="11762"/>
    <cellStyle name="Percent 2 11 3 2 4" xfId="11763"/>
    <cellStyle name="Percent 2 11 3 3" xfId="11764"/>
    <cellStyle name="Percent 2 11 3 3 2" xfId="11765"/>
    <cellStyle name="Percent 2 11 3 3 3" xfId="11766"/>
    <cellStyle name="Percent 2 11 3 3 4" xfId="11767"/>
    <cellStyle name="Percent 2 11 3 4" xfId="11768"/>
    <cellStyle name="Percent 2 11 3 5" xfId="11769"/>
    <cellStyle name="Percent 2 11 3 6" xfId="11770"/>
    <cellStyle name="Percent 2 11 4" xfId="11771"/>
    <cellStyle name="Percent 2 11 4 2" xfId="11772"/>
    <cellStyle name="Percent 2 11 4 3" xfId="11773"/>
    <cellStyle name="Percent 2 11 4 4" xfId="11774"/>
    <cellStyle name="Percent 2 11 5" xfId="11775"/>
    <cellStyle name="Percent 2 11 5 2" xfId="11776"/>
    <cellStyle name="Percent 2 11 5 3" xfId="11777"/>
    <cellStyle name="Percent 2 11 5 4" xfId="11778"/>
    <cellStyle name="Percent 2 11 6" xfId="11779"/>
    <cellStyle name="Percent 2 11 7" xfId="11780"/>
    <cellStyle name="Percent 2 11 8" xfId="11781"/>
    <cellStyle name="Percent 2 12" xfId="11782"/>
    <cellStyle name="Percent 2 12 2" xfId="11783"/>
    <cellStyle name="Percent 2 12 2 2" xfId="11784"/>
    <cellStyle name="Percent 2 12 2 2 2" xfId="11785"/>
    <cellStyle name="Percent 2 12 2 2 3" xfId="11786"/>
    <cellStyle name="Percent 2 12 2 2 4" xfId="11787"/>
    <cellStyle name="Percent 2 12 2 3" xfId="11788"/>
    <cellStyle name="Percent 2 12 2 3 2" xfId="11789"/>
    <cellStyle name="Percent 2 12 2 3 3" xfId="11790"/>
    <cellStyle name="Percent 2 12 2 3 4" xfId="11791"/>
    <cellStyle name="Percent 2 12 2 4" xfId="11792"/>
    <cellStyle name="Percent 2 12 2 5" xfId="11793"/>
    <cellStyle name="Percent 2 12 2 6" xfId="11794"/>
    <cellStyle name="Percent 2 12 3" xfId="11795"/>
    <cellStyle name="Percent 2 12 3 2" xfId="11796"/>
    <cellStyle name="Percent 2 12 3 2 2" xfId="11797"/>
    <cellStyle name="Percent 2 12 3 2 3" xfId="11798"/>
    <cellStyle name="Percent 2 12 3 2 4" xfId="11799"/>
    <cellStyle name="Percent 2 12 3 3" xfId="11800"/>
    <cellStyle name="Percent 2 12 3 3 2" xfId="11801"/>
    <cellStyle name="Percent 2 12 3 3 3" xfId="11802"/>
    <cellStyle name="Percent 2 12 3 3 4" xfId="11803"/>
    <cellStyle name="Percent 2 12 3 4" xfId="11804"/>
    <cellStyle name="Percent 2 12 3 5" xfId="11805"/>
    <cellStyle name="Percent 2 12 3 6" xfId="11806"/>
    <cellStyle name="Percent 2 12 4" xfId="11807"/>
    <cellStyle name="Percent 2 12 4 2" xfId="11808"/>
    <cellStyle name="Percent 2 12 4 3" xfId="11809"/>
    <cellStyle name="Percent 2 12 4 4" xfId="11810"/>
    <cellStyle name="Percent 2 12 5" xfId="11811"/>
    <cellStyle name="Percent 2 12 5 2" xfId="11812"/>
    <cellStyle name="Percent 2 12 5 3" xfId="11813"/>
    <cellStyle name="Percent 2 12 5 4" xfId="11814"/>
    <cellStyle name="Percent 2 12 6" xfId="11815"/>
    <cellStyle name="Percent 2 12 7" xfId="11816"/>
    <cellStyle name="Percent 2 12 8" xfId="11817"/>
    <cellStyle name="Percent 2 13" xfId="11818"/>
    <cellStyle name="Percent 2 13 2" xfId="11819"/>
    <cellStyle name="Percent 2 13 2 2" xfId="11820"/>
    <cellStyle name="Percent 2 13 2 2 2" xfId="11821"/>
    <cellStyle name="Percent 2 13 2 2 3" xfId="11822"/>
    <cellStyle name="Percent 2 13 2 2 4" xfId="11823"/>
    <cellStyle name="Percent 2 13 2 3" xfId="11824"/>
    <cellStyle name="Percent 2 13 2 3 2" xfId="11825"/>
    <cellStyle name="Percent 2 13 2 3 3" xfId="11826"/>
    <cellStyle name="Percent 2 13 2 3 4" xfId="11827"/>
    <cellStyle name="Percent 2 13 2 4" xfId="11828"/>
    <cellStyle name="Percent 2 13 2 5" xfId="11829"/>
    <cellStyle name="Percent 2 13 2 6" xfId="11830"/>
    <cellStyle name="Percent 2 13 3" xfId="11831"/>
    <cellStyle name="Percent 2 13 3 2" xfId="11832"/>
    <cellStyle name="Percent 2 13 3 2 2" xfId="11833"/>
    <cellStyle name="Percent 2 13 3 2 3" xfId="11834"/>
    <cellStyle name="Percent 2 13 3 2 4" xfId="11835"/>
    <cellStyle name="Percent 2 13 3 3" xfId="11836"/>
    <cellStyle name="Percent 2 13 3 3 2" xfId="11837"/>
    <cellStyle name="Percent 2 13 3 3 3" xfId="11838"/>
    <cellStyle name="Percent 2 13 3 3 4" xfId="11839"/>
    <cellStyle name="Percent 2 13 3 4" xfId="11840"/>
    <cellStyle name="Percent 2 13 3 5" xfId="11841"/>
    <cellStyle name="Percent 2 13 3 6" xfId="11842"/>
    <cellStyle name="Percent 2 13 4" xfId="11843"/>
    <cellStyle name="Percent 2 13 4 2" xfId="11844"/>
    <cellStyle name="Percent 2 13 4 3" xfId="11845"/>
    <cellStyle name="Percent 2 13 4 4" xfId="11846"/>
    <cellStyle name="Percent 2 13 5" xfId="11847"/>
    <cellStyle name="Percent 2 13 5 2" xfId="11848"/>
    <cellStyle name="Percent 2 13 5 3" xfId="11849"/>
    <cellStyle name="Percent 2 13 5 4" xfId="11850"/>
    <cellStyle name="Percent 2 13 6" xfId="11851"/>
    <cellStyle name="Percent 2 13 7" xfId="11852"/>
    <cellStyle name="Percent 2 13 8" xfId="11853"/>
    <cellStyle name="Percent 2 14" xfId="11854"/>
    <cellStyle name="Percent 2 14 2" xfId="11855"/>
    <cellStyle name="Percent 2 14 2 2" xfId="11856"/>
    <cellStyle name="Percent 2 14 2 3" xfId="11857"/>
    <cellStyle name="Percent 2 14 2 4" xfId="11858"/>
    <cellStyle name="Percent 2 14 3" xfId="11859"/>
    <cellStyle name="Percent 2 14 3 2" xfId="11860"/>
    <cellStyle name="Percent 2 14 3 3" xfId="11861"/>
    <cellStyle name="Percent 2 14 3 4" xfId="11862"/>
    <cellStyle name="Percent 2 14 4" xfId="11863"/>
    <cellStyle name="Percent 2 14 5" xfId="11864"/>
    <cellStyle name="Percent 2 14 6" xfId="11865"/>
    <cellStyle name="Percent 2 15" xfId="11866"/>
    <cellStyle name="Percent 2 15 2" xfId="11867"/>
    <cellStyle name="Percent 2 15 2 2" xfId="11868"/>
    <cellStyle name="Percent 2 15 2 3" xfId="11869"/>
    <cellStyle name="Percent 2 15 2 4" xfId="11870"/>
    <cellStyle name="Percent 2 15 3" xfId="11871"/>
    <cellStyle name="Percent 2 15 3 2" xfId="11872"/>
    <cellStyle name="Percent 2 15 3 3" xfId="11873"/>
    <cellStyle name="Percent 2 15 3 4" xfId="11874"/>
    <cellStyle name="Percent 2 15 4" xfId="11875"/>
    <cellStyle name="Percent 2 15 5" xfId="11876"/>
    <cellStyle name="Percent 2 15 6" xfId="11877"/>
    <cellStyle name="Percent 2 16" xfId="11878"/>
    <cellStyle name="Percent 2 16 2" xfId="11879"/>
    <cellStyle name="Percent 2 16 3" xfId="11880"/>
    <cellStyle name="Percent 2 16 4" xfId="11881"/>
    <cellStyle name="Percent 2 17" xfId="11882"/>
    <cellStyle name="Percent 2 17 2" xfId="11883"/>
    <cellStyle name="Percent 2 17 3" xfId="11884"/>
    <cellStyle name="Percent 2 17 4" xfId="11885"/>
    <cellStyle name="Percent 2 18" xfId="11886"/>
    <cellStyle name="Percent 2 18 2" xfId="11887"/>
    <cellStyle name="Percent 2 18 3" xfId="11888"/>
    <cellStyle name="Percent 2 18 4" xfId="11889"/>
    <cellStyle name="Percent 2 18 5" xfId="11890"/>
    <cellStyle name="Percent 2 19" xfId="11891"/>
    <cellStyle name="Percent 2 2" xfId="11892"/>
    <cellStyle name="Percent 2 2 10" xfId="11893"/>
    <cellStyle name="Percent 2 2 10 2" xfId="11894"/>
    <cellStyle name="Percent 2 2 10 2 2" xfId="11895"/>
    <cellStyle name="Percent 2 2 10 2 3" xfId="11896"/>
    <cellStyle name="Percent 2 2 10 2 4" xfId="11897"/>
    <cellStyle name="Percent 2 2 10 3" xfId="11898"/>
    <cellStyle name="Percent 2 2 10 3 2" xfId="11899"/>
    <cellStyle name="Percent 2 2 10 3 3" xfId="11900"/>
    <cellStyle name="Percent 2 2 10 3 4" xfId="11901"/>
    <cellStyle name="Percent 2 2 10 4" xfId="11902"/>
    <cellStyle name="Percent 2 2 10 5" xfId="11903"/>
    <cellStyle name="Percent 2 2 10 6" xfId="11904"/>
    <cellStyle name="Percent 2 2 11" xfId="11905"/>
    <cellStyle name="Percent 2 2 11 2" xfId="11906"/>
    <cellStyle name="Percent 2 2 11 2 2" xfId="11907"/>
    <cellStyle name="Percent 2 2 11 2 3" xfId="11908"/>
    <cellStyle name="Percent 2 2 11 2 4" xfId="11909"/>
    <cellStyle name="Percent 2 2 11 3" xfId="11910"/>
    <cellStyle name="Percent 2 2 11 3 2" xfId="11911"/>
    <cellStyle name="Percent 2 2 11 3 3" xfId="11912"/>
    <cellStyle name="Percent 2 2 11 3 4" xfId="11913"/>
    <cellStyle name="Percent 2 2 11 4" xfId="11914"/>
    <cellStyle name="Percent 2 2 11 5" xfId="11915"/>
    <cellStyle name="Percent 2 2 11 6" xfId="11916"/>
    <cellStyle name="Percent 2 2 12" xfId="11917"/>
    <cellStyle name="Percent 2 2 12 2" xfId="11918"/>
    <cellStyle name="Percent 2 2 12 3" xfId="11919"/>
    <cellStyle name="Percent 2 2 12 4" xfId="11920"/>
    <cellStyle name="Percent 2 2 13" xfId="11921"/>
    <cellStyle name="Percent 2 2 13 2" xfId="11922"/>
    <cellStyle name="Percent 2 2 13 3" xfId="11923"/>
    <cellStyle name="Percent 2 2 13 4" xfId="11924"/>
    <cellStyle name="Percent 2 2 14" xfId="11925"/>
    <cellStyle name="Percent 2 2 14 2" xfId="11926"/>
    <cellStyle name="Percent 2 2 14 3" xfId="11927"/>
    <cellStyle name="Percent 2 2 14 4" xfId="11928"/>
    <cellStyle name="Percent 2 2 14 5" xfId="11929"/>
    <cellStyle name="Percent 2 2 15" xfId="11930"/>
    <cellStyle name="Percent 2 2 16" xfId="11931"/>
    <cellStyle name="Percent 2 2 17" xfId="11932"/>
    <cellStyle name="Percent 2 2 18" xfId="11933"/>
    <cellStyle name="Percent 2 2 19" xfId="11934"/>
    <cellStyle name="Percent 2 2 2" xfId="11935"/>
    <cellStyle name="Percent 2 2 2 10" xfId="11936"/>
    <cellStyle name="Percent 2 2 2 10 2" xfId="11937"/>
    <cellStyle name="Percent 2 2 2 10 3" xfId="11938"/>
    <cellStyle name="Percent 2 2 2 10 4" xfId="11939"/>
    <cellStyle name="Percent 2 2 2 11" xfId="11940"/>
    <cellStyle name="Percent 2 2 2 11 2" xfId="11941"/>
    <cellStyle name="Percent 2 2 2 11 3" xfId="11942"/>
    <cellStyle name="Percent 2 2 2 11 4" xfId="11943"/>
    <cellStyle name="Percent 2 2 2 12" xfId="11944"/>
    <cellStyle name="Percent 2 2 2 12 2" xfId="11945"/>
    <cellStyle name="Percent 2 2 2 12 3" xfId="11946"/>
    <cellStyle name="Percent 2 2 2 12 4" xfId="11947"/>
    <cellStyle name="Percent 2 2 2 12 5" xfId="11948"/>
    <cellStyle name="Percent 2 2 2 13" xfId="11949"/>
    <cellStyle name="Percent 2 2 2 14" xfId="11950"/>
    <cellStyle name="Percent 2 2 2 15" xfId="11951"/>
    <cellStyle name="Percent 2 2 2 16" xfId="11952"/>
    <cellStyle name="Percent 2 2 2 17" xfId="11953"/>
    <cellStyle name="Percent 2 2 2 2" xfId="11954"/>
    <cellStyle name="Percent 2 2 2 2 10" xfId="11955"/>
    <cellStyle name="Percent 2 2 2 2 10 2" xfId="11956"/>
    <cellStyle name="Percent 2 2 2 2 10 3" xfId="11957"/>
    <cellStyle name="Percent 2 2 2 2 10 4" xfId="11958"/>
    <cellStyle name="Percent 2 2 2 2 11" xfId="11959"/>
    <cellStyle name="Percent 2 2 2 2 11 2" xfId="11960"/>
    <cellStyle name="Percent 2 2 2 2 11 3" xfId="11961"/>
    <cellStyle name="Percent 2 2 2 2 11 4" xfId="11962"/>
    <cellStyle name="Percent 2 2 2 2 12" xfId="11963"/>
    <cellStyle name="Percent 2 2 2 2 13" xfId="11964"/>
    <cellStyle name="Percent 2 2 2 2 14" xfId="11965"/>
    <cellStyle name="Percent 2 2 2 2 15" xfId="11966"/>
    <cellStyle name="Percent 2 2 2 2 16" xfId="11967"/>
    <cellStyle name="Percent 2 2 2 2 2" xfId="11968"/>
    <cellStyle name="Percent 2 2 2 2 2 10" xfId="11969"/>
    <cellStyle name="Percent 2 2 2 2 2 11" xfId="11970"/>
    <cellStyle name="Percent 2 2 2 2 2 12" xfId="11971"/>
    <cellStyle name="Percent 2 2 2 2 2 2" xfId="11972"/>
    <cellStyle name="Percent 2 2 2 2 2 2 10" xfId="11973"/>
    <cellStyle name="Percent 2 2 2 2 2 2 2" xfId="11974"/>
    <cellStyle name="Percent 2 2 2 2 2 2 2 2" xfId="11975"/>
    <cellStyle name="Percent 2 2 2 2 2 2 2 2 2" xfId="11976"/>
    <cellStyle name="Percent 2 2 2 2 2 2 2 2 2 2" xfId="11977"/>
    <cellStyle name="Percent 2 2 2 2 2 2 2 2 2 3" xfId="11978"/>
    <cellStyle name="Percent 2 2 2 2 2 2 2 2 2 4" xfId="11979"/>
    <cellStyle name="Percent 2 2 2 2 2 2 2 2 3" xfId="11980"/>
    <cellStyle name="Percent 2 2 2 2 2 2 2 2 3 2" xfId="11981"/>
    <cellStyle name="Percent 2 2 2 2 2 2 2 2 3 3" xfId="11982"/>
    <cellStyle name="Percent 2 2 2 2 2 2 2 2 3 4" xfId="11983"/>
    <cellStyle name="Percent 2 2 2 2 2 2 2 2 4" xfId="11984"/>
    <cellStyle name="Percent 2 2 2 2 2 2 2 2 5" xfId="11985"/>
    <cellStyle name="Percent 2 2 2 2 2 2 2 2 6" xfId="11986"/>
    <cellStyle name="Percent 2 2 2 2 2 2 2 3" xfId="11987"/>
    <cellStyle name="Percent 2 2 2 2 2 2 2 3 2" xfId="11988"/>
    <cellStyle name="Percent 2 2 2 2 2 2 2 3 2 2" xfId="11989"/>
    <cellStyle name="Percent 2 2 2 2 2 2 2 3 2 3" xfId="11990"/>
    <cellStyle name="Percent 2 2 2 2 2 2 2 3 2 4" xfId="11991"/>
    <cellStyle name="Percent 2 2 2 2 2 2 2 3 3" xfId="11992"/>
    <cellStyle name="Percent 2 2 2 2 2 2 2 3 3 2" xfId="11993"/>
    <cellStyle name="Percent 2 2 2 2 2 2 2 3 3 3" xfId="11994"/>
    <cellStyle name="Percent 2 2 2 2 2 2 2 3 3 4" xfId="11995"/>
    <cellStyle name="Percent 2 2 2 2 2 2 2 3 4" xfId="11996"/>
    <cellStyle name="Percent 2 2 2 2 2 2 2 3 5" xfId="11997"/>
    <cellStyle name="Percent 2 2 2 2 2 2 2 3 6" xfId="11998"/>
    <cellStyle name="Percent 2 2 2 2 2 2 2 4" xfId="11999"/>
    <cellStyle name="Percent 2 2 2 2 2 2 2 4 2" xfId="12000"/>
    <cellStyle name="Percent 2 2 2 2 2 2 2 4 3" xfId="12001"/>
    <cellStyle name="Percent 2 2 2 2 2 2 2 4 4" xfId="12002"/>
    <cellStyle name="Percent 2 2 2 2 2 2 2 5" xfId="12003"/>
    <cellStyle name="Percent 2 2 2 2 2 2 2 5 2" xfId="12004"/>
    <cellStyle name="Percent 2 2 2 2 2 2 2 5 3" xfId="12005"/>
    <cellStyle name="Percent 2 2 2 2 2 2 2 5 4" xfId="12006"/>
    <cellStyle name="Percent 2 2 2 2 2 2 2 6" xfId="12007"/>
    <cellStyle name="Percent 2 2 2 2 2 2 2 7" xfId="12008"/>
    <cellStyle name="Percent 2 2 2 2 2 2 2 8" xfId="12009"/>
    <cellStyle name="Percent 2 2 2 2 2 2 3" xfId="12010"/>
    <cellStyle name="Percent 2 2 2 2 2 2 3 2" xfId="12011"/>
    <cellStyle name="Percent 2 2 2 2 2 2 3 2 2" xfId="12012"/>
    <cellStyle name="Percent 2 2 2 2 2 2 3 2 2 2" xfId="12013"/>
    <cellStyle name="Percent 2 2 2 2 2 2 3 2 2 3" xfId="12014"/>
    <cellStyle name="Percent 2 2 2 2 2 2 3 2 2 4" xfId="12015"/>
    <cellStyle name="Percent 2 2 2 2 2 2 3 2 3" xfId="12016"/>
    <cellStyle name="Percent 2 2 2 2 2 2 3 2 3 2" xfId="12017"/>
    <cellStyle name="Percent 2 2 2 2 2 2 3 2 3 3" xfId="12018"/>
    <cellStyle name="Percent 2 2 2 2 2 2 3 2 3 4" xfId="12019"/>
    <cellStyle name="Percent 2 2 2 2 2 2 3 2 4" xfId="12020"/>
    <cellStyle name="Percent 2 2 2 2 2 2 3 2 5" xfId="12021"/>
    <cellStyle name="Percent 2 2 2 2 2 2 3 2 6" xfId="12022"/>
    <cellStyle name="Percent 2 2 2 2 2 2 3 3" xfId="12023"/>
    <cellStyle name="Percent 2 2 2 2 2 2 3 3 2" xfId="12024"/>
    <cellStyle name="Percent 2 2 2 2 2 2 3 3 2 2" xfId="12025"/>
    <cellStyle name="Percent 2 2 2 2 2 2 3 3 2 3" xfId="12026"/>
    <cellStyle name="Percent 2 2 2 2 2 2 3 3 2 4" xfId="12027"/>
    <cellStyle name="Percent 2 2 2 2 2 2 3 3 3" xfId="12028"/>
    <cellStyle name="Percent 2 2 2 2 2 2 3 3 3 2" xfId="12029"/>
    <cellStyle name="Percent 2 2 2 2 2 2 3 3 3 3" xfId="12030"/>
    <cellStyle name="Percent 2 2 2 2 2 2 3 3 3 4" xfId="12031"/>
    <cellStyle name="Percent 2 2 2 2 2 2 3 3 4" xfId="12032"/>
    <cellStyle name="Percent 2 2 2 2 2 2 3 3 5" xfId="12033"/>
    <cellStyle name="Percent 2 2 2 2 2 2 3 3 6" xfId="12034"/>
    <cellStyle name="Percent 2 2 2 2 2 2 3 4" xfId="12035"/>
    <cellStyle name="Percent 2 2 2 2 2 2 3 4 2" xfId="12036"/>
    <cellStyle name="Percent 2 2 2 2 2 2 3 4 3" xfId="12037"/>
    <cellStyle name="Percent 2 2 2 2 2 2 3 4 4" xfId="12038"/>
    <cellStyle name="Percent 2 2 2 2 2 2 3 5" xfId="12039"/>
    <cellStyle name="Percent 2 2 2 2 2 2 3 5 2" xfId="12040"/>
    <cellStyle name="Percent 2 2 2 2 2 2 3 5 3" xfId="12041"/>
    <cellStyle name="Percent 2 2 2 2 2 2 3 5 4" xfId="12042"/>
    <cellStyle name="Percent 2 2 2 2 2 2 3 6" xfId="12043"/>
    <cellStyle name="Percent 2 2 2 2 2 2 3 7" xfId="12044"/>
    <cellStyle name="Percent 2 2 2 2 2 2 3 8" xfId="12045"/>
    <cellStyle name="Percent 2 2 2 2 2 2 4" xfId="12046"/>
    <cellStyle name="Percent 2 2 2 2 2 2 4 2" xfId="12047"/>
    <cellStyle name="Percent 2 2 2 2 2 2 4 2 2" xfId="12048"/>
    <cellStyle name="Percent 2 2 2 2 2 2 4 2 3" xfId="12049"/>
    <cellStyle name="Percent 2 2 2 2 2 2 4 2 4" xfId="12050"/>
    <cellStyle name="Percent 2 2 2 2 2 2 4 3" xfId="12051"/>
    <cellStyle name="Percent 2 2 2 2 2 2 4 3 2" xfId="12052"/>
    <cellStyle name="Percent 2 2 2 2 2 2 4 3 3" xfId="12053"/>
    <cellStyle name="Percent 2 2 2 2 2 2 4 3 4" xfId="12054"/>
    <cellStyle name="Percent 2 2 2 2 2 2 4 4" xfId="12055"/>
    <cellStyle name="Percent 2 2 2 2 2 2 4 5" xfId="12056"/>
    <cellStyle name="Percent 2 2 2 2 2 2 4 6" xfId="12057"/>
    <cellStyle name="Percent 2 2 2 2 2 2 5" xfId="12058"/>
    <cellStyle name="Percent 2 2 2 2 2 2 5 2" xfId="12059"/>
    <cellStyle name="Percent 2 2 2 2 2 2 5 2 2" xfId="12060"/>
    <cellStyle name="Percent 2 2 2 2 2 2 5 2 3" xfId="12061"/>
    <cellStyle name="Percent 2 2 2 2 2 2 5 2 4" xfId="12062"/>
    <cellStyle name="Percent 2 2 2 2 2 2 5 3" xfId="12063"/>
    <cellStyle name="Percent 2 2 2 2 2 2 5 3 2" xfId="12064"/>
    <cellStyle name="Percent 2 2 2 2 2 2 5 3 3" xfId="12065"/>
    <cellStyle name="Percent 2 2 2 2 2 2 5 3 4" xfId="12066"/>
    <cellStyle name="Percent 2 2 2 2 2 2 5 4" xfId="12067"/>
    <cellStyle name="Percent 2 2 2 2 2 2 5 5" xfId="12068"/>
    <cellStyle name="Percent 2 2 2 2 2 2 5 6" xfId="12069"/>
    <cellStyle name="Percent 2 2 2 2 2 2 6" xfId="12070"/>
    <cellStyle name="Percent 2 2 2 2 2 2 6 2" xfId="12071"/>
    <cellStyle name="Percent 2 2 2 2 2 2 6 3" xfId="12072"/>
    <cellStyle name="Percent 2 2 2 2 2 2 6 4" xfId="12073"/>
    <cellStyle name="Percent 2 2 2 2 2 2 7" xfId="12074"/>
    <cellStyle name="Percent 2 2 2 2 2 2 7 2" xfId="12075"/>
    <cellStyle name="Percent 2 2 2 2 2 2 7 3" xfId="12076"/>
    <cellStyle name="Percent 2 2 2 2 2 2 7 4" xfId="12077"/>
    <cellStyle name="Percent 2 2 2 2 2 2 8" xfId="12078"/>
    <cellStyle name="Percent 2 2 2 2 2 2 9" xfId="12079"/>
    <cellStyle name="Percent 2 2 2 2 2 3" xfId="12080"/>
    <cellStyle name="Percent 2 2 2 2 2 3 2" xfId="12081"/>
    <cellStyle name="Percent 2 2 2 2 2 3 2 2" xfId="12082"/>
    <cellStyle name="Percent 2 2 2 2 2 3 2 2 2" xfId="12083"/>
    <cellStyle name="Percent 2 2 2 2 2 3 2 2 3" xfId="12084"/>
    <cellStyle name="Percent 2 2 2 2 2 3 2 2 4" xfId="12085"/>
    <cellStyle name="Percent 2 2 2 2 2 3 2 3" xfId="12086"/>
    <cellStyle name="Percent 2 2 2 2 2 3 2 3 2" xfId="12087"/>
    <cellStyle name="Percent 2 2 2 2 2 3 2 3 3" xfId="12088"/>
    <cellStyle name="Percent 2 2 2 2 2 3 2 3 4" xfId="12089"/>
    <cellStyle name="Percent 2 2 2 2 2 3 2 4" xfId="12090"/>
    <cellStyle name="Percent 2 2 2 2 2 3 2 5" xfId="12091"/>
    <cellStyle name="Percent 2 2 2 2 2 3 2 6" xfId="12092"/>
    <cellStyle name="Percent 2 2 2 2 2 3 3" xfId="12093"/>
    <cellStyle name="Percent 2 2 2 2 2 3 3 2" xfId="12094"/>
    <cellStyle name="Percent 2 2 2 2 2 3 3 2 2" xfId="12095"/>
    <cellStyle name="Percent 2 2 2 2 2 3 3 2 3" xfId="12096"/>
    <cellStyle name="Percent 2 2 2 2 2 3 3 2 4" xfId="12097"/>
    <cellStyle name="Percent 2 2 2 2 2 3 3 3" xfId="12098"/>
    <cellStyle name="Percent 2 2 2 2 2 3 3 3 2" xfId="12099"/>
    <cellStyle name="Percent 2 2 2 2 2 3 3 3 3" xfId="12100"/>
    <cellStyle name="Percent 2 2 2 2 2 3 3 3 4" xfId="12101"/>
    <cellStyle name="Percent 2 2 2 2 2 3 3 4" xfId="12102"/>
    <cellStyle name="Percent 2 2 2 2 2 3 3 5" xfId="12103"/>
    <cellStyle name="Percent 2 2 2 2 2 3 3 6" xfId="12104"/>
    <cellStyle name="Percent 2 2 2 2 2 3 4" xfId="12105"/>
    <cellStyle name="Percent 2 2 2 2 2 3 4 2" xfId="12106"/>
    <cellStyle name="Percent 2 2 2 2 2 3 4 3" xfId="12107"/>
    <cellStyle name="Percent 2 2 2 2 2 3 4 4" xfId="12108"/>
    <cellStyle name="Percent 2 2 2 2 2 3 5" xfId="12109"/>
    <cellStyle name="Percent 2 2 2 2 2 3 5 2" xfId="12110"/>
    <cellStyle name="Percent 2 2 2 2 2 3 5 3" xfId="12111"/>
    <cellStyle name="Percent 2 2 2 2 2 3 5 4" xfId="12112"/>
    <cellStyle name="Percent 2 2 2 2 2 3 6" xfId="12113"/>
    <cellStyle name="Percent 2 2 2 2 2 3 7" xfId="12114"/>
    <cellStyle name="Percent 2 2 2 2 2 3 8" xfId="12115"/>
    <cellStyle name="Percent 2 2 2 2 2 4" xfId="12116"/>
    <cellStyle name="Percent 2 2 2 2 2 4 2" xfId="12117"/>
    <cellStyle name="Percent 2 2 2 2 2 4 2 2" xfId="12118"/>
    <cellStyle name="Percent 2 2 2 2 2 4 2 2 2" xfId="12119"/>
    <cellStyle name="Percent 2 2 2 2 2 4 2 2 3" xfId="12120"/>
    <cellStyle name="Percent 2 2 2 2 2 4 2 2 4" xfId="12121"/>
    <cellStyle name="Percent 2 2 2 2 2 4 2 3" xfId="12122"/>
    <cellStyle name="Percent 2 2 2 2 2 4 2 3 2" xfId="12123"/>
    <cellStyle name="Percent 2 2 2 2 2 4 2 3 3" xfId="12124"/>
    <cellStyle name="Percent 2 2 2 2 2 4 2 3 4" xfId="12125"/>
    <cellStyle name="Percent 2 2 2 2 2 4 2 4" xfId="12126"/>
    <cellStyle name="Percent 2 2 2 2 2 4 2 5" xfId="12127"/>
    <cellStyle name="Percent 2 2 2 2 2 4 2 6" xfId="12128"/>
    <cellStyle name="Percent 2 2 2 2 2 4 3" xfId="12129"/>
    <cellStyle name="Percent 2 2 2 2 2 4 3 2" xfId="12130"/>
    <cellStyle name="Percent 2 2 2 2 2 4 3 2 2" xfId="12131"/>
    <cellStyle name="Percent 2 2 2 2 2 4 3 2 3" xfId="12132"/>
    <cellStyle name="Percent 2 2 2 2 2 4 3 2 4" xfId="12133"/>
    <cellStyle name="Percent 2 2 2 2 2 4 3 3" xfId="12134"/>
    <cellStyle name="Percent 2 2 2 2 2 4 3 3 2" xfId="12135"/>
    <cellStyle name="Percent 2 2 2 2 2 4 3 3 3" xfId="12136"/>
    <cellStyle name="Percent 2 2 2 2 2 4 3 3 4" xfId="12137"/>
    <cellStyle name="Percent 2 2 2 2 2 4 3 4" xfId="12138"/>
    <cellStyle name="Percent 2 2 2 2 2 4 3 5" xfId="12139"/>
    <cellStyle name="Percent 2 2 2 2 2 4 3 6" xfId="12140"/>
    <cellStyle name="Percent 2 2 2 2 2 4 4" xfId="12141"/>
    <cellStyle name="Percent 2 2 2 2 2 4 4 2" xfId="12142"/>
    <cellStyle name="Percent 2 2 2 2 2 4 4 3" xfId="12143"/>
    <cellStyle name="Percent 2 2 2 2 2 4 4 4" xfId="12144"/>
    <cellStyle name="Percent 2 2 2 2 2 4 5" xfId="12145"/>
    <cellStyle name="Percent 2 2 2 2 2 4 5 2" xfId="12146"/>
    <cellStyle name="Percent 2 2 2 2 2 4 5 3" xfId="12147"/>
    <cellStyle name="Percent 2 2 2 2 2 4 5 4" xfId="12148"/>
    <cellStyle name="Percent 2 2 2 2 2 4 6" xfId="12149"/>
    <cellStyle name="Percent 2 2 2 2 2 4 7" xfId="12150"/>
    <cellStyle name="Percent 2 2 2 2 2 4 8" xfId="12151"/>
    <cellStyle name="Percent 2 2 2 2 2 5" xfId="12152"/>
    <cellStyle name="Percent 2 2 2 2 2 5 2" xfId="12153"/>
    <cellStyle name="Percent 2 2 2 2 2 5 2 2" xfId="12154"/>
    <cellStyle name="Percent 2 2 2 2 2 5 2 2 2" xfId="12155"/>
    <cellStyle name="Percent 2 2 2 2 2 5 2 2 3" xfId="12156"/>
    <cellStyle name="Percent 2 2 2 2 2 5 2 2 4" xfId="12157"/>
    <cellStyle name="Percent 2 2 2 2 2 5 2 3" xfId="12158"/>
    <cellStyle name="Percent 2 2 2 2 2 5 2 3 2" xfId="12159"/>
    <cellStyle name="Percent 2 2 2 2 2 5 2 3 3" xfId="12160"/>
    <cellStyle name="Percent 2 2 2 2 2 5 2 3 4" xfId="12161"/>
    <cellStyle name="Percent 2 2 2 2 2 5 2 4" xfId="12162"/>
    <cellStyle name="Percent 2 2 2 2 2 5 2 5" xfId="12163"/>
    <cellStyle name="Percent 2 2 2 2 2 5 2 6" xfId="12164"/>
    <cellStyle name="Percent 2 2 2 2 2 5 3" xfId="12165"/>
    <cellStyle name="Percent 2 2 2 2 2 5 3 2" xfId="12166"/>
    <cellStyle name="Percent 2 2 2 2 2 5 3 2 2" xfId="12167"/>
    <cellStyle name="Percent 2 2 2 2 2 5 3 2 3" xfId="12168"/>
    <cellStyle name="Percent 2 2 2 2 2 5 3 2 4" xfId="12169"/>
    <cellStyle name="Percent 2 2 2 2 2 5 3 3" xfId="12170"/>
    <cellStyle name="Percent 2 2 2 2 2 5 3 3 2" xfId="12171"/>
    <cellStyle name="Percent 2 2 2 2 2 5 3 3 3" xfId="12172"/>
    <cellStyle name="Percent 2 2 2 2 2 5 3 3 4" xfId="12173"/>
    <cellStyle name="Percent 2 2 2 2 2 5 3 4" xfId="12174"/>
    <cellStyle name="Percent 2 2 2 2 2 5 3 5" xfId="12175"/>
    <cellStyle name="Percent 2 2 2 2 2 5 3 6" xfId="12176"/>
    <cellStyle name="Percent 2 2 2 2 2 5 4" xfId="12177"/>
    <cellStyle name="Percent 2 2 2 2 2 5 4 2" xfId="12178"/>
    <cellStyle name="Percent 2 2 2 2 2 5 4 3" xfId="12179"/>
    <cellStyle name="Percent 2 2 2 2 2 5 4 4" xfId="12180"/>
    <cellStyle name="Percent 2 2 2 2 2 5 5" xfId="12181"/>
    <cellStyle name="Percent 2 2 2 2 2 5 5 2" xfId="12182"/>
    <cellStyle name="Percent 2 2 2 2 2 5 5 3" xfId="12183"/>
    <cellStyle name="Percent 2 2 2 2 2 5 5 4" xfId="12184"/>
    <cellStyle name="Percent 2 2 2 2 2 5 6" xfId="12185"/>
    <cellStyle name="Percent 2 2 2 2 2 5 7" xfId="12186"/>
    <cellStyle name="Percent 2 2 2 2 2 5 8" xfId="12187"/>
    <cellStyle name="Percent 2 2 2 2 2 6" xfId="12188"/>
    <cellStyle name="Percent 2 2 2 2 2 6 2" xfId="12189"/>
    <cellStyle name="Percent 2 2 2 2 2 6 2 2" xfId="12190"/>
    <cellStyle name="Percent 2 2 2 2 2 6 2 3" xfId="12191"/>
    <cellStyle name="Percent 2 2 2 2 2 6 2 4" xfId="12192"/>
    <cellStyle name="Percent 2 2 2 2 2 6 3" xfId="12193"/>
    <cellStyle name="Percent 2 2 2 2 2 6 3 2" xfId="12194"/>
    <cellStyle name="Percent 2 2 2 2 2 6 3 3" xfId="12195"/>
    <cellStyle name="Percent 2 2 2 2 2 6 3 4" xfId="12196"/>
    <cellStyle name="Percent 2 2 2 2 2 6 4" xfId="12197"/>
    <cellStyle name="Percent 2 2 2 2 2 6 5" xfId="12198"/>
    <cellStyle name="Percent 2 2 2 2 2 6 6" xfId="12199"/>
    <cellStyle name="Percent 2 2 2 2 2 7" xfId="12200"/>
    <cellStyle name="Percent 2 2 2 2 2 7 2" xfId="12201"/>
    <cellStyle name="Percent 2 2 2 2 2 7 2 2" xfId="12202"/>
    <cellStyle name="Percent 2 2 2 2 2 7 2 3" xfId="12203"/>
    <cellStyle name="Percent 2 2 2 2 2 7 2 4" xfId="12204"/>
    <cellStyle name="Percent 2 2 2 2 2 7 3" xfId="12205"/>
    <cellStyle name="Percent 2 2 2 2 2 7 3 2" xfId="12206"/>
    <cellStyle name="Percent 2 2 2 2 2 7 3 3" xfId="12207"/>
    <cellStyle name="Percent 2 2 2 2 2 7 3 4" xfId="12208"/>
    <cellStyle name="Percent 2 2 2 2 2 7 4" xfId="12209"/>
    <cellStyle name="Percent 2 2 2 2 2 7 5" xfId="12210"/>
    <cellStyle name="Percent 2 2 2 2 2 7 6" xfId="12211"/>
    <cellStyle name="Percent 2 2 2 2 2 8" xfId="12212"/>
    <cellStyle name="Percent 2 2 2 2 2 8 2" xfId="12213"/>
    <cellStyle name="Percent 2 2 2 2 2 8 3" xfId="12214"/>
    <cellStyle name="Percent 2 2 2 2 2 8 4" xfId="12215"/>
    <cellStyle name="Percent 2 2 2 2 2 9" xfId="12216"/>
    <cellStyle name="Percent 2 2 2 2 2 9 2" xfId="12217"/>
    <cellStyle name="Percent 2 2 2 2 2 9 3" xfId="12218"/>
    <cellStyle name="Percent 2 2 2 2 2 9 4" xfId="12219"/>
    <cellStyle name="Percent 2 2 2 2 3" xfId="12220"/>
    <cellStyle name="Percent 2 2 2 2 3 10" xfId="12221"/>
    <cellStyle name="Percent 2 2 2 2 3 2" xfId="12222"/>
    <cellStyle name="Percent 2 2 2 2 3 2 2" xfId="12223"/>
    <cellStyle name="Percent 2 2 2 2 3 2 2 2" xfId="12224"/>
    <cellStyle name="Percent 2 2 2 2 3 2 2 2 2" xfId="12225"/>
    <cellStyle name="Percent 2 2 2 2 3 2 2 2 3" xfId="12226"/>
    <cellStyle name="Percent 2 2 2 2 3 2 2 2 4" xfId="12227"/>
    <cellStyle name="Percent 2 2 2 2 3 2 2 3" xfId="12228"/>
    <cellStyle name="Percent 2 2 2 2 3 2 2 3 2" xfId="12229"/>
    <cellStyle name="Percent 2 2 2 2 3 2 2 3 3" xfId="12230"/>
    <cellStyle name="Percent 2 2 2 2 3 2 2 3 4" xfId="12231"/>
    <cellStyle name="Percent 2 2 2 2 3 2 2 4" xfId="12232"/>
    <cellStyle name="Percent 2 2 2 2 3 2 2 5" xfId="12233"/>
    <cellStyle name="Percent 2 2 2 2 3 2 2 6" xfId="12234"/>
    <cellStyle name="Percent 2 2 2 2 3 2 3" xfId="12235"/>
    <cellStyle name="Percent 2 2 2 2 3 2 3 2" xfId="12236"/>
    <cellStyle name="Percent 2 2 2 2 3 2 3 2 2" xfId="12237"/>
    <cellStyle name="Percent 2 2 2 2 3 2 3 2 3" xfId="12238"/>
    <cellStyle name="Percent 2 2 2 2 3 2 3 2 4" xfId="12239"/>
    <cellStyle name="Percent 2 2 2 2 3 2 3 3" xfId="12240"/>
    <cellStyle name="Percent 2 2 2 2 3 2 3 3 2" xfId="12241"/>
    <cellStyle name="Percent 2 2 2 2 3 2 3 3 3" xfId="12242"/>
    <cellStyle name="Percent 2 2 2 2 3 2 3 3 4" xfId="12243"/>
    <cellStyle name="Percent 2 2 2 2 3 2 3 4" xfId="12244"/>
    <cellStyle name="Percent 2 2 2 2 3 2 3 5" xfId="12245"/>
    <cellStyle name="Percent 2 2 2 2 3 2 3 6" xfId="12246"/>
    <cellStyle name="Percent 2 2 2 2 3 2 4" xfId="12247"/>
    <cellStyle name="Percent 2 2 2 2 3 2 4 2" xfId="12248"/>
    <cellStyle name="Percent 2 2 2 2 3 2 4 3" xfId="12249"/>
    <cellStyle name="Percent 2 2 2 2 3 2 4 4" xfId="12250"/>
    <cellStyle name="Percent 2 2 2 2 3 2 5" xfId="12251"/>
    <cellStyle name="Percent 2 2 2 2 3 2 5 2" xfId="12252"/>
    <cellStyle name="Percent 2 2 2 2 3 2 5 3" xfId="12253"/>
    <cellStyle name="Percent 2 2 2 2 3 2 5 4" xfId="12254"/>
    <cellStyle name="Percent 2 2 2 2 3 2 6" xfId="12255"/>
    <cellStyle name="Percent 2 2 2 2 3 2 7" xfId="12256"/>
    <cellStyle name="Percent 2 2 2 2 3 2 8" xfId="12257"/>
    <cellStyle name="Percent 2 2 2 2 3 3" xfId="12258"/>
    <cellStyle name="Percent 2 2 2 2 3 3 2" xfId="12259"/>
    <cellStyle name="Percent 2 2 2 2 3 3 2 2" xfId="12260"/>
    <cellStyle name="Percent 2 2 2 2 3 3 2 2 2" xfId="12261"/>
    <cellStyle name="Percent 2 2 2 2 3 3 2 2 3" xfId="12262"/>
    <cellStyle name="Percent 2 2 2 2 3 3 2 2 4" xfId="12263"/>
    <cellStyle name="Percent 2 2 2 2 3 3 2 3" xfId="12264"/>
    <cellStyle name="Percent 2 2 2 2 3 3 2 3 2" xfId="12265"/>
    <cellStyle name="Percent 2 2 2 2 3 3 2 3 3" xfId="12266"/>
    <cellStyle name="Percent 2 2 2 2 3 3 2 3 4" xfId="12267"/>
    <cellStyle name="Percent 2 2 2 2 3 3 2 4" xfId="12268"/>
    <cellStyle name="Percent 2 2 2 2 3 3 2 5" xfId="12269"/>
    <cellStyle name="Percent 2 2 2 2 3 3 2 6" xfId="12270"/>
    <cellStyle name="Percent 2 2 2 2 3 3 3" xfId="12271"/>
    <cellStyle name="Percent 2 2 2 2 3 3 3 2" xfId="12272"/>
    <cellStyle name="Percent 2 2 2 2 3 3 3 2 2" xfId="12273"/>
    <cellStyle name="Percent 2 2 2 2 3 3 3 2 3" xfId="12274"/>
    <cellStyle name="Percent 2 2 2 2 3 3 3 2 4" xfId="12275"/>
    <cellStyle name="Percent 2 2 2 2 3 3 3 3" xfId="12276"/>
    <cellStyle name="Percent 2 2 2 2 3 3 3 3 2" xfId="12277"/>
    <cellStyle name="Percent 2 2 2 2 3 3 3 3 3" xfId="12278"/>
    <cellStyle name="Percent 2 2 2 2 3 3 3 3 4" xfId="12279"/>
    <cellStyle name="Percent 2 2 2 2 3 3 3 4" xfId="12280"/>
    <cellStyle name="Percent 2 2 2 2 3 3 3 5" xfId="12281"/>
    <cellStyle name="Percent 2 2 2 2 3 3 3 6" xfId="12282"/>
    <cellStyle name="Percent 2 2 2 2 3 3 4" xfId="12283"/>
    <cellStyle name="Percent 2 2 2 2 3 3 4 2" xfId="12284"/>
    <cellStyle name="Percent 2 2 2 2 3 3 4 3" xfId="12285"/>
    <cellStyle name="Percent 2 2 2 2 3 3 4 4" xfId="12286"/>
    <cellStyle name="Percent 2 2 2 2 3 3 5" xfId="12287"/>
    <cellStyle name="Percent 2 2 2 2 3 3 5 2" xfId="12288"/>
    <cellStyle name="Percent 2 2 2 2 3 3 5 3" xfId="12289"/>
    <cellStyle name="Percent 2 2 2 2 3 3 5 4" xfId="12290"/>
    <cellStyle name="Percent 2 2 2 2 3 3 6" xfId="12291"/>
    <cellStyle name="Percent 2 2 2 2 3 3 7" xfId="12292"/>
    <cellStyle name="Percent 2 2 2 2 3 3 8" xfId="12293"/>
    <cellStyle name="Percent 2 2 2 2 3 4" xfId="12294"/>
    <cellStyle name="Percent 2 2 2 2 3 4 2" xfId="12295"/>
    <cellStyle name="Percent 2 2 2 2 3 4 2 2" xfId="12296"/>
    <cellStyle name="Percent 2 2 2 2 3 4 2 3" xfId="12297"/>
    <cellStyle name="Percent 2 2 2 2 3 4 2 4" xfId="12298"/>
    <cellStyle name="Percent 2 2 2 2 3 4 3" xfId="12299"/>
    <cellStyle name="Percent 2 2 2 2 3 4 3 2" xfId="12300"/>
    <cellStyle name="Percent 2 2 2 2 3 4 3 3" xfId="12301"/>
    <cellStyle name="Percent 2 2 2 2 3 4 3 4" xfId="12302"/>
    <cellStyle name="Percent 2 2 2 2 3 4 4" xfId="12303"/>
    <cellStyle name="Percent 2 2 2 2 3 4 5" xfId="12304"/>
    <cellStyle name="Percent 2 2 2 2 3 4 6" xfId="12305"/>
    <cellStyle name="Percent 2 2 2 2 3 5" xfId="12306"/>
    <cellStyle name="Percent 2 2 2 2 3 5 2" xfId="12307"/>
    <cellStyle name="Percent 2 2 2 2 3 5 2 2" xfId="12308"/>
    <cellStyle name="Percent 2 2 2 2 3 5 2 3" xfId="12309"/>
    <cellStyle name="Percent 2 2 2 2 3 5 2 4" xfId="12310"/>
    <cellStyle name="Percent 2 2 2 2 3 5 3" xfId="12311"/>
    <cellStyle name="Percent 2 2 2 2 3 5 3 2" xfId="12312"/>
    <cellStyle name="Percent 2 2 2 2 3 5 3 3" xfId="12313"/>
    <cellStyle name="Percent 2 2 2 2 3 5 3 4" xfId="12314"/>
    <cellStyle name="Percent 2 2 2 2 3 5 4" xfId="12315"/>
    <cellStyle name="Percent 2 2 2 2 3 5 5" xfId="12316"/>
    <cellStyle name="Percent 2 2 2 2 3 5 6" xfId="12317"/>
    <cellStyle name="Percent 2 2 2 2 3 6" xfId="12318"/>
    <cellStyle name="Percent 2 2 2 2 3 6 2" xfId="12319"/>
    <cellStyle name="Percent 2 2 2 2 3 6 3" xfId="12320"/>
    <cellStyle name="Percent 2 2 2 2 3 6 4" xfId="12321"/>
    <cellStyle name="Percent 2 2 2 2 3 7" xfId="12322"/>
    <cellStyle name="Percent 2 2 2 2 3 7 2" xfId="12323"/>
    <cellStyle name="Percent 2 2 2 2 3 7 3" xfId="12324"/>
    <cellStyle name="Percent 2 2 2 2 3 7 4" xfId="12325"/>
    <cellStyle name="Percent 2 2 2 2 3 8" xfId="12326"/>
    <cellStyle name="Percent 2 2 2 2 3 9" xfId="12327"/>
    <cellStyle name="Percent 2 2 2 2 4" xfId="12328"/>
    <cellStyle name="Percent 2 2 2 2 4 2" xfId="12329"/>
    <cellStyle name="Percent 2 2 2 2 4 2 2" xfId="12330"/>
    <cellStyle name="Percent 2 2 2 2 4 2 2 2" xfId="12331"/>
    <cellStyle name="Percent 2 2 2 2 4 2 2 3" xfId="12332"/>
    <cellStyle name="Percent 2 2 2 2 4 2 2 4" xfId="12333"/>
    <cellStyle name="Percent 2 2 2 2 4 2 3" xfId="12334"/>
    <cellStyle name="Percent 2 2 2 2 4 2 3 2" xfId="12335"/>
    <cellStyle name="Percent 2 2 2 2 4 2 3 3" xfId="12336"/>
    <cellStyle name="Percent 2 2 2 2 4 2 3 4" xfId="12337"/>
    <cellStyle name="Percent 2 2 2 2 4 2 4" xfId="12338"/>
    <cellStyle name="Percent 2 2 2 2 4 2 5" xfId="12339"/>
    <cellStyle name="Percent 2 2 2 2 4 2 6" xfId="12340"/>
    <cellStyle name="Percent 2 2 2 2 4 3" xfId="12341"/>
    <cellStyle name="Percent 2 2 2 2 4 3 2" xfId="12342"/>
    <cellStyle name="Percent 2 2 2 2 4 3 2 2" xfId="12343"/>
    <cellStyle name="Percent 2 2 2 2 4 3 2 3" xfId="12344"/>
    <cellStyle name="Percent 2 2 2 2 4 3 2 4" xfId="12345"/>
    <cellStyle name="Percent 2 2 2 2 4 3 3" xfId="12346"/>
    <cellStyle name="Percent 2 2 2 2 4 3 3 2" xfId="12347"/>
    <cellStyle name="Percent 2 2 2 2 4 3 3 3" xfId="12348"/>
    <cellStyle name="Percent 2 2 2 2 4 3 3 4" xfId="12349"/>
    <cellStyle name="Percent 2 2 2 2 4 3 4" xfId="12350"/>
    <cellStyle name="Percent 2 2 2 2 4 3 5" xfId="12351"/>
    <cellStyle name="Percent 2 2 2 2 4 3 6" xfId="12352"/>
    <cellStyle name="Percent 2 2 2 2 4 4" xfId="12353"/>
    <cellStyle name="Percent 2 2 2 2 4 4 2" xfId="12354"/>
    <cellStyle name="Percent 2 2 2 2 4 4 3" xfId="12355"/>
    <cellStyle name="Percent 2 2 2 2 4 4 4" xfId="12356"/>
    <cellStyle name="Percent 2 2 2 2 4 5" xfId="12357"/>
    <cellStyle name="Percent 2 2 2 2 4 5 2" xfId="12358"/>
    <cellStyle name="Percent 2 2 2 2 4 5 3" xfId="12359"/>
    <cellStyle name="Percent 2 2 2 2 4 5 4" xfId="12360"/>
    <cellStyle name="Percent 2 2 2 2 4 6" xfId="12361"/>
    <cellStyle name="Percent 2 2 2 2 4 7" xfId="12362"/>
    <cellStyle name="Percent 2 2 2 2 4 8" xfId="12363"/>
    <cellStyle name="Percent 2 2 2 2 5" xfId="12364"/>
    <cellStyle name="Percent 2 2 2 2 5 2" xfId="12365"/>
    <cellStyle name="Percent 2 2 2 2 5 2 2" xfId="12366"/>
    <cellStyle name="Percent 2 2 2 2 5 2 2 2" xfId="12367"/>
    <cellStyle name="Percent 2 2 2 2 5 2 2 3" xfId="12368"/>
    <cellStyle name="Percent 2 2 2 2 5 2 2 4" xfId="12369"/>
    <cellStyle name="Percent 2 2 2 2 5 2 3" xfId="12370"/>
    <cellStyle name="Percent 2 2 2 2 5 2 3 2" xfId="12371"/>
    <cellStyle name="Percent 2 2 2 2 5 2 3 3" xfId="12372"/>
    <cellStyle name="Percent 2 2 2 2 5 2 3 4" xfId="12373"/>
    <cellStyle name="Percent 2 2 2 2 5 2 4" xfId="12374"/>
    <cellStyle name="Percent 2 2 2 2 5 2 5" xfId="12375"/>
    <cellStyle name="Percent 2 2 2 2 5 2 6" xfId="12376"/>
    <cellStyle name="Percent 2 2 2 2 5 3" xfId="12377"/>
    <cellStyle name="Percent 2 2 2 2 5 3 2" xfId="12378"/>
    <cellStyle name="Percent 2 2 2 2 5 3 2 2" xfId="12379"/>
    <cellStyle name="Percent 2 2 2 2 5 3 2 3" xfId="12380"/>
    <cellStyle name="Percent 2 2 2 2 5 3 2 4" xfId="12381"/>
    <cellStyle name="Percent 2 2 2 2 5 3 3" xfId="12382"/>
    <cellStyle name="Percent 2 2 2 2 5 3 3 2" xfId="12383"/>
    <cellStyle name="Percent 2 2 2 2 5 3 3 3" xfId="12384"/>
    <cellStyle name="Percent 2 2 2 2 5 3 3 4" xfId="12385"/>
    <cellStyle name="Percent 2 2 2 2 5 3 4" xfId="12386"/>
    <cellStyle name="Percent 2 2 2 2 5 3 5" xfId="12387"/>
    <cellStyle name="Percent 2 2 2 2 5 3 6" xfId="12388"/>
    <cellStyle name="Percent 2 2 2 2 5 4" xfId="12389"/>
    <cellStyle name="Percent 2 2 2 2 5 4 2" xfId="12390"/>
    <cellStyle name="Percent 2 2 2 2 5 4 3" xfId="12391"/>
    <cellStyle name="Percent 2 2 2 2 5 4 4" xfId="12392"/>
    <cellStyle name="Percent 2 2 2 2 5 5" xfId="12393"/>
    <cellStyle name="Percent 2 2 2 2 5 5 2" xfId="12394"/>
    <cellStyle name="Percent 2 2 2 2 5 5 3" xfId="12395"/>
    <cellStyle name="Percent 2 2 2 2 5 5 4" xfId="12396"/>
    <cellStyle name="Percent 2 2 2 2 5 6" xfId="12397"/>
    <cellStyle name="Percent 2 2 2 2 5 7" xfId="12398"/>
    <cellStyle name="Percent 2 2 2 2 5 8" xfId="12399"/>
    <cellStyle name="Percent 2 2 2 2 6" xfId="12400"/>
    <cellStyle name="Percent 2 2 2 2 6 2" xfId="12401"/>
    <cellStyle name="Percent 2 2 2 2 6 2 2" xfId="12402"/>
    <cellStyle name="Percent 2 2 2 2 6 2 2 2" xfId="12403"/>
    <cellStyle name="Percent 2 2 2 2 6 2 2 3" xfId="12404"/>
    <cellStyle name="Percent 2 2 2 2 6 2 2 4" xfId="12405"/>
    <cellStyle name="Percent 2 2 2 2 6 2 3" xfId="12406"/>
    <cellStyle name="Percent 2 2 2 2 6 2 3 2" xfId="12407"/>
    <cellStyle name="Percent 2 2 2 2 6 2 3 3" xfId="12408"/>
    <cellStyle name="Percent 2 2 2 2 6 2 3 4" xfId="12409"/>
    <cellStyle name="Percent 2 2 2 2 6 2 4" xfId="12410"/>
    <cellStyle name="Percent 2 2 2 2 6 2 5" xfId="12411"/>
    <cellStyle name="Percent 2 2 2 2 6 2 6" xfId="12412"/>
    <cellStyle name="Percent 2 2 2 2 6 3" xfId="12413"/>
    <cellStyle name="Percent 2 2 2 2 6 3 2" xfId="12414"/>
    <cellStyle name="Percent 2 2 2 2 6 3 2 2" xfId="12415"/>
    <cellStyle name="Percent 2 2 2 2 6 3 2 3" xfId="12416"/>
    <cellStyle name="Percent 2 2 2 2 6 3 2 4" xfId="12417"/>
    <cellStyle name="Percent 2 2 2 2 6 3 3" xfId="12418"/>
    <cellStyle name="Percent 2 2 2 2 6 3 3 2" xfId="12419"/>
    <cellStyle name="Percent 2 2 2 2 6 3 3 3" xfId="12420"/>
    <cellStyle name="Percent 2 2 2 2 6 3 3 4" xfId="12421"/>
    <cellStyle name="Percent 2 2 2 2 6 3 4" xfId="12422"/>
    <cellStyle name="Percent 2 2 2 2 6 3 5" xfId="12423"/>
    <cellStyle name="Percent 2 2 2 2 6 3 6" xfId="12424"/>
    <cellStyle name="Percent 2 2 2 2 6 4" xfId="12425"/>
    <cellStyle name="Percent 2 2 2 2 6 4 2" xfId="12426"/>
    <cellStyle name="Percent 2 2 2 2 6 4 3" xfId="12427"/>
    <cellStyle name="Percent 2 2 2 2 6 4 4" xfId="12428"/>
    <cellStyle name="Percent 2 2 2 2 6 5" xfId="12429"/>
    <cellStyle name="Percent 2 2 2 2 6 5 2" xfId="12430"/>
    <cellStyle name="Percent 2 2 2 2 6 5 3" xfId="12431"/>
    <cellStyle name="Percent 2 2 2 2 6 5 4" xfId="12432"/>
    <cellStyle name="Percent 2 2 2 2 6 6" xfId="12433"/>
    <cellStyle name="Percent 2 2 2 2 6 7" xfId="12434"/>
    <cellStyle name="Percent 2 2 2 2 6 8" xfId="12435"/>
    <cellStyle name="Percent 2 2 2 2 7" xfId="12436"/>
    <cellStyle name="Percent 2 2 2 2 7 2" xfId="12437"/>
    <cellStyle name="Percent 2 2 2 2 7 2 2" xfId="12438"/>
    <cellStyle name="Percent 2 2 2 2 7 2 3" xfId="12439"/>
    <cellStyle name="Percent 2 2 2 2 7 2 4" xfId="12440"/>
    <cellStyle name="Percent 2 2 2 2 7 3" xfId="12441"/>
    <cellStyle name="Percent 2 2 2 2 7 3 2" xfId="12442"/>
    <cellStyle name="Percent 2 2 2 2 7 3 3" xfId="12443"/>
    <cellStyle name="Percent 2 2 2 2 7 3 4" xfId="12444"/>
    <cellStyle name="Percent 2 2 2 2 7 4" xfId="12445"/>
    <cellStyle name="Percent 2 2 2 2 7 5" xfId="12446"/>
    <cellStyle name="Percent 2 2 2 2 7 6" xfId="12447"/>
    <cellStyle name="Percent 2 2 2 2 8" xfId="12448"/>
    <cellStyle name="Percent 2 2 2 2 8 2" xfId="12449"/>
    <cellStyle name="Percent 2 2 2 2 8 2 2" xfId="12450"/>
    <cellStyle name="Percent 2 2 2 2 8 2 3" xfId="12451"/>
    <cellStyle name="Percent 2 2 2 2 8 2 4" xfId="12452"/>
    <cellStyle name="Percent 2 2 2 2 8 3" xfId="12453"/>
    <cellStyle name="Percent 2 2 2 2 8 3 2" xfId="12454"/>
    <cellStyle name="Percent 2 2 2 2 8 3 3" xfId="12455"/>
    <cellStyle name="Percent 2 2 2 2 8 3 4" xfId="12456"/>
    <cellStyle name="Percent 2 2 2 2 8 4" xfId="12457"/>
    <cellStyle name="Percent 2 2 2 2 8 5" xfId="12458"/>
    <cellStyle name="Percent 2 2 2 2 8 6" xfId="12459"/>
    <cellStyle name="Percent 2 2 2 2 9" xfId="12460"/>
    <cellStyle name="Percent 2 2 2 2 9 2" xfId="12461"/>
    <cellStyle name="Percent 2 2 2 2 9 3" xfId="12462"/>
    <cellStyle name="Percent 2 2 2 2 9 4" xfId="12463"/>
    <cellStyle name="Percent 2 2 2 3" xfId="12464"/>
    <cellStyle name="Percent 2 2 2 3 10" xfId="12465"/>
    <cellStyle name="Percent 2 2 2 3 11" xfId="12466"/>
    <cellStyle name="Percent 2 2 2 3 12" xfId="12467"/>
    <cellStyle name="Percent 2 2 2 3 2" xfId="12468"/>
    <cellStyle name="Percent 2 2 2 3 2 10" xfId="12469"/>
    <cellStyle name="Percent 2 2 2 3 2 2" xfId="12470"/>
    <cellStyle name="Percent 2 2 2 3 2 2 2" xfId="12471"/>
    <cellStyle name="Percent 2 2 2 3 2 2 2 2" xfId="12472"/>
    <cellStyle name="Percent 2 2 2 3 2 2 2 2 2" xfId="12473"/>
    <cellStyle name="Percent 2 2 2 3 2 2 2 2 3" xfId="12474"/>
    <cellStyle name="Percent 2 2 2 3 2 2 2 2 4" xfId="12475"/>
    <cellStyle name="Percent 2 2 2 3 2 2 2 3" xfId="12476"/>
    <cellStyle name="Percent 2 2 2 3 2 2 2 3 2" xfId="12477"/>
    <cellStyle name="Percent 2 2 2 3 2 2 2 3 3" xfId="12478"/>
    <cellStyle name="Percent 2 2 2 3 2 2 2 3 4" xfId="12479"/>
    <cellStyle name="Percent 2 2 2 3 2 2 2 4" xfId="12480"/>
    <cellStyle name="Percent 2 2 2 3 2 2 2 5" xfId="12481"/>
    <cellStyle name="Percent 2 2 2 3 2 2 2 6" xfId="12482"/>
    <cellStyle name="Percent 2 2 2 3 2 2 3" xfId="12483"/>
    <cellStyle name="Percent 2 2 2 3 2 2 3 2" xfId="12484"/>
    <cellStyle name="Percent 2 2 2 3 2 2 3 2 2" xfId="12485"/>
    <cellStyle name="Percent 2 2 2 3 2 2 3 2 3" xfId="12486"/>
    <cellStyle name="Percent 2 2 2 3 2 2 3 2 4" xfId="12487"/>
    <cellStyle name="Percent 2 2 2 3 2 2 3 3" xfId="12488"/>
    <cellStyle name="Percent 2 2 2 3 2 2 3 3 2" xfId="12489"/>
    <cellStyle name="Percent 2 2 2 3 2 2 3 3 3" xfId="12490"/>
    <cellStyle name="Percent 2 2 2 3 2 2 3 3 4" xfId="12491"/>
    <cellStyle name="Percent 2 2 2 3 2 2 3 4" xfId="12492"/>
    <cellStyle name="Percent 2 2 2 3 2 2 3 5" xfId="12493"/>
    <cellStyle name="Percent 2 2 2 3 2 2 3 6" xfId="12494"/>
    <cellStyle name="Percent 2 2 2 3 2 2 4" xfId="12495"/>
    <cellStyle name="Percent 2 2 2 3 2 2 4 2" xfId="12496"/>
    <cellStyle name="Percent 2 2 2 3 2 2 4 3" xfId="12497"/>
    <cellStyle name="Percent 2 2 2 3 2 2 4 4" xfId="12498"/>
    <cellStyle name="Percent 2 2 2 3 2 2 5" xfId="12499"/>
    <cellStyle name="Percent 2 2 2 3 2 2 5 2" xfId="12500"/>
    <cellStyle name="Percent 2 2 2 3 2 2 5 3" xfId="12501"/>
    <cellStyle name="Percent 2 2 2 3 2 2 5 4" xfId="12502"/>
    <cellStyle name="Percent 2 2 2 3 2 2 6" xfId="12503"/>
    <cellStyle name="Percent 2 2 2 3 2 2 7" xfId="12504"/>
    <cellStyle name="Percent 2 2 2 3 2 2 8" xfId="12505"/>
    <cellStyle name="Percent 2 2 2 3 2 3" xfId="12506"/>
    <cellStyle name="Percent 2 2 2 3 2 3 2" xfId="12507"/>
    <cellStyle name="Percent 2 2 2 3 2 3 2 2" xfId="12508"/>
    <cellStyle name="Percent 2 2 2 3 2 3 2 2 2" xfId="12509"/>
    <cellStyle name="Percent 2 2 2 3 2 3 2 2 3" xfId="12510"/>
    <cellStyle name="Percent 2 2 2 3 2 3 2 2 4" xfId="12511"/>
    <cellStyle name="Percent 2 2 2 3 2 3 2 3" xfId="12512"/>
    <cellStyle name="Percent 2 2 2 3 2 3 2 3 2" xfId="12513"/>
    <cellStyle name="Percent 2 2 2 3 2 3 2 3 3" xfId="12514"/>
    <cellStyle name="Percent 2 2 2 3 2 3 2 3 4" xfId="12515"/>
    <cellStyle name="Percent 2 2 2 3 2 3 2 4" xfId="12516"/>
    <cellStyle name="Percent 2 2 2 3 2 3 2 5" xfId="12517"/>
    <cellStyle name="Percent 2 2 2 3 2 3 2 6" xfId="12518"/>
    <cellStyle name="Percent 2 2 2 3 2 3 3" xfId="12519"/>
    <cellStyle name="Percent 2 2 2 3 2 3 3 2" xfId="12520"/>
    <cellStyle name="Percent 2 2 2 3 2 3 3 2 2" xfId="12521"/>
    <cellStyle name="Percent 2 2 2 3 2 3 3 2 3" xfId="12522"/>
    <cellStyle name="Percent 2 2 2 3 2 3 3 2 4" xfId="12523"/>
    <cellStyle name="Percent 2 2 2 3 2 3 3 3" xfId="12524"/>
    <cellStyle name="Percent 2 2 2 3 2 3 3 3 2" xfId="12525"/>
    <cellStyle name="Percent 2 2 2 3 2 3 3 3 3" xfId="12526"/>
    <cellStyle name="Percent 2 2 2 3 2 3 3 3 4" xfId="12527"/>
    <cellStyle name="Percent 2 2 2 3 2 3 3 4" xfId="12528"/>
    <cellStyle name="Percent 2 2 2 3 2 3 3 5" xfId="12529"/>
    <cellStyle name="Percent 2 2 2 3 2 3 3 6" xfId="12530"/>
    <cellStyle name="Percent 2 2 2 3 2 3 4" xfId="12531"/>
    <cellStyle name="Percent 2 2 2 3 2 3 4 2" xfId="12532"/>
    <cellStyle name="Percent 2 2 2 3 2 3 4 3" xfId="12533"/>
    <cellStyle name="Percent 2 2 2 3 2 3 4 4" xfId="12534"/>
    <cellStyle name="Percent 2 2 2 3 2 3 5" xfId="12535"/>
    <cellStyle name="Percent 2 2 2 3 2 3 5 2" xfId="12536"/>
    <cellStyle name="Percent 2 2 2 3 2 3 5 3" xfId="12537"/>
    <cellStyle name="Percent 2 2 2 3 2 3 5 4" xfId="12538"/>
    <cellStyle name="Percent 2 2 2 3 2 3 6" xfId="12539"/>
    <cellStyle name="Percent 2 2 2 3 2 3 7" xfId="12540"/>
    <cellStyle name="Percent 2 2 2 3 2 3 8" xfId="12541"/>
    <cellStyle name="Percent 2 2 2 3 2 4" xfId="12542"/>
    <cellStyle name="Percent 2 2 2 3 2 4 2" xfId="12543"/>
    <cellStyle name="Percent 2 2 2 3 2 4 2 2" xfId="12544"/>
    <cellStyle name="Percent 2 2 2 3 2 4 2 3" xfId="12545"/>
    <cellStyle name="Percent 2 2 2 3 2 4 2 4" xfId="12546"/>
    <cellStyle name="Percent 2 2 2 3 2 4 3" xfId="12547"/>
    <cellStyle name="Percent 2 2 2 3 2 4 3 2" xfId="12548"/>
    <cellStyle name="Percent 2 2 2 3 2 4 3 3" xfId="12549"/>
    <cellStyle name="Percent 2 2 2 3 2 4 3 4" xfId="12550"/>
    <cellStyle name="Percent 2 2 2 3 2 4 4" xfId="12551"/>
    <cellStyle name="Percent 2 2 2 3 2 4 5" xfId="12552"/>
    <cellStyle name="Percent 2 2 2 3 2 4 6" xfId="12553"/>
    <cellStyle name="Percent 2 2 2 3 2 5" xfId="12554"/>
    <cellStyle name="Percent 2 2 2 3 2 5 2" xfId="12555"/>
    <cellStyle name="Percent 2 2 2 3 2 5 2 2" xfId="12556"/>
    <cellStyle name="Percent 2 2 2 3 2 5 2 3" xfId="12557"/>
    <cellStyle name="Percent 2 2 2 3 2 5 2 4" xfId="12558"/>
    <cellStyle name="Percent 2 2 2 3 2 5 3" xfId="12559"/>
    <cellStyle name="Percent 2 2 2 3 2 5 3 2" xfId="12560"/>
    <cellStyle name="Percent 2 2 2 3 2 5 3 3" xfId="12561"/>
    <cellStyle name="Percent 2 2 2 3 2 5 3 4" xfId="12562"/>
    <cellStyle name="Percent 2 2 2 3 2 5 4" xfId="12563"/>
    <cellStyle name="Percent 2 2 2 3 2 5 5" xfId="12564"/>
    <cellStyle name="Percent 2 2 2 3 2 5 6" xfId="12565"/>
    <cellStyle name="Percent 2 2 2 3 2 6" xfId="12566"/>
    <cellStyle name="Percent 2 2 2 3 2 6 2" xfId="12567"/>
    <cellStyle name="Percent 2 2 2 3 2 6 3" xfId="12568"/>
    <cellStyle name="Percent 2 2 2 3 2 6 4" xfId="12569"/>
    <cellStyle name="Percent 2 2 2 3 2 7" xfId="12570"/>
    <cellStyle name="Percent 2 2 2 3 2 7 2" xfId="12571"/>
    <cellStyle name="Percent 2 2 2 3 2 7 3" xfId="12572"/>
    <cellStyle name="Percent 2 2 2 3 2 7 4" xfId="12573"/>
    <cellStyle name="Percent 2 2 2 3 2 8" xfId="12574"/>
    <cellStyle name="Percent 2 2 2 3 2 9" xfId="12575"/>
    <cellStyle name="Percent 2 2 2 3 3" xfId="12576"/>
    <cellStyle name="Percent 2 2 2 3 3 2" xfId="12577"/>
    <cellStyle name="Percent 2 2 2 3 3 2 2" xfId="12578"/>
    <cellStyle name="Percent 2 2 2 3 3 2 2 2" xfId="12579"/>
    <cellStyle name="Percent 2 2 2 3 3 2 2 3" xfId="12580"/>
    <cellStyle name="Percent 2 2 2 3 3 2 2 4" xfId="12581"/>
    <cellStyle name="Percent 2 2 2 3 3 2 3" xfId="12582"/>
    <cellStyle name="Percent 2 2 2 3 3 2 3 2" xfId="12583"/>
    <cellStyle name="Percent 2 2 2 3 3 2 3 3" xfId="12584"/>
    <cellStyle name="Percent 2 2 2 3 3 2 3 4" xfId="12585"/>
    <cellStyle name="Percent 2 2 2 3 3 2 4" xfId="12586"/>
    <cellStyle name="Percent 2 2 2 3 3 2 5" xfId="12587"/>
    <cellStyle name="Percent 2 2 2 3 3 2 6" xfId="12588"/>
    <cellStyle name="Percent 2 2 2 3 3 3" xfId="12589"/>
    <cellStyle name="Percent 2 2 2 3 3 3 2" xfId="12590"/>
    <cellStyle name="Percent 2 2 2 3 3 3 2 2" xfId="12591"/>
    <cellStyle name="Percent 2 2 2 3 3 3 2 3" xfId="12592"/>
    <cellStyle name="Percent 2 2 2 3 3 3 2 4" xfId="12593"/>
    <cellStyle name="Percent 2 2 2 3 3 3 3" xfId="12594"/>
    <cellStyle name="Percent 2 2 2 3 3 3 3 2" xfId="12595"/>
    <cellStyle name="Percent 2 2 2 3 3 3 3 3" xfId="12596"/>
    <cellStyle name="Percent 2 2 2 3 3 3 3 4" xfId="12597"/>
    <cellStyle name="Percent 2 2 2 3 3 3 4" xfId="12598"/>
    <cellStyle name="Percent 2 2 2 3 3 3 5" xfId="12599"/>
    <cellStyle name="Percent 2 2 2 3 3 3 6" xfId="12600"/>
    <cellStyle name="Percent 2 2 2 3 3 4" xfId="12601"/>
    <cellStyle name="Percent 2 2 2 3 3 4 2" xfId="12602"/>
    <cellStyle name="Percent 2 2 2 3 3 4 3" xfId="12603"/>
    <cellStyle name="Percent 2 2 2 3 3 4 4" xfId="12604"/>
    <cellStyle name="Percent 2 2 2 3 3 5" xfId="12605"/>
    <cellStyle name="Percent 2 2 2 3 3 5 2" xfId="12606"/>
    <cellStyle name="Percent 2 2 2 3 3 5 3" xfId="12607"/>
    <cellStyle name="Percent 2 2 2 3 3 5 4" xfId="12608"/>
    <cellStyle name="Percent 2 2 2 3 3 6" xfId="12609"/>
    <cellStyle name="Percent 2 2 2 3 3 7" xfId="12610"/>
    <cellStyle name="Percent 2 2 2 3 3 8" xfId="12611"/>
    <cellStyle name="Percent 2 2 2 3 4" xfId="12612"/>
    <cellStyle name="Percent 2 2 2 3 4 2" xfId="12613"/>
    <cellStyle name="Percent 2 2 2 3 4 2 2" xfId="12614"/>
    <cellStyle name="Percent 2 2 2 3 4 2 2 2" xfId="12615"/>
    <cellStyle name="Percent 2 2 2 3 4 2 2 3" xfId="12616"/>
    <cellStyle name="Percent 2 2 2 3 4 2 2 4" xfId="12617"/>
    <cellStyle name="Percent 2 2 2 3 4 2 3" xfId="12618"/>
    <cellStyle name="Percent 2 2 2 3 4 2 3 2" xfId="12619"/>
    <cellStyle name="Percent 2 2 2 3 4 2 3 3" xfId="12620"/>
    <cellStyle name="Percent 2 2 2 3 4 2 3 4" xfId="12621"/>
    <cellStyle name="Percent 2 2 2 3 4 2 4" xfId="12622"/>
    <cellStyle name="Percent 2 2 2 3 4 2 5" xfId="12623"/>
    <cellStyle name="Percent 2 2 2 3 4 2 6" xfId="12624"/>
    <cellStyle name="Percent 2 2 2 3 4 3" xfId="12625"/>
    <cellStyle name="Percent 2 2 2 3 4 3 2" xfId="12626"/>
    <cellStyle name="Percent 2 2 2 3 4 3 2 2" xfId="12627"/>
    <cellStyle name="Percent 2 2 2 3 4 3 2 3" xfId="12628"/>
    <cellStyle name="Percent 2 2 2 3 4 3 2 4" xfId="12629"/>
    <cellStyle name="Percent 2 2 2 3 4 3 3" xfId="12630"/>
    <cellStyle name="Percent 2 2 2 3 4 3 3 2" xfId="12631"/>
    <cellStyle name="Percent 2 2 2 3 4 3 3 3" xfId="12632"/>
    <cellStyle name="Percent 2 2 2 3 4 3 3 4" xfId="12633"/>
    <cellStyle name="Percent 2 2 2 3 4 3 4" xfId="12634"/>
    <cellStyle name="Percent 2 2 2 3 4 3 5" xfId="12635"/>
    <cellStyle name="Percent 2 2 2 3 4 3 6" xfId="12636"/>
    <cellStyle name="Percent 2 2 2 3 4 4" xfId="12637"/>
    <cellStyle name="Percent 2 2 2 3 4 4 2" xfId="12638"/>
    <cellStyle name="Percent 2 2 2 3 4 4 3" xfId="12639"/>
    <cellStyle name="Percent 2 2 2 3 4 4 4" xfId="12640"/>
    <cellStyle name="Percent 2 2 2 3 4 5" xfId="12641"/>
    <cellStyle name="Percent 2 2 2 3 4 5 2" xfId="12642"/>
    <cellStyle name="Percent 2 2 2 3 4 5 3" xfId="12643"/>
    <cellStyle name="Percent 2 2 2 3 4 5 4" xfId="12644"/>
    <cellStyle name="Percent 2 2 2 3 4 6" xfId="12645"/>
    <cellStyle name="Percent 2 2 2 3 4 7" xfId="12646"/>
    <cellStyle name="Percent 2 2 2 3 4 8" xfId="12647"/>
    <cellStyle name="Percent 2 2 2 3 5" xfId="12648"/>
    <cellStyle name="Percent 2 2 2 3 5 2" xfId="12649"/>
    <cellStyle name="Percent 2 2 2 3 5 2 2" xfId="12650"/>
    <cellStyle name="Percent 2 2 2 3 5 2 2 2" xfId="12651"/>
    <cellStyle name="Percent 2 2 2 3 5 2 2 3" xfId="12652"/>
    <cellStyle name="Percent 2 2 2 3 5 2 2 4" xfId="12653"/>
    <cellStyle name="Percent 2 2 2 3 5 2 3" xfId="12654"/>
    <cellStyle name="Percent 2 2 2 3 5 2 3 2" xfId="12655"/>
    <cellStyle name="Percent 2 2 2 3 5 2 3 3" xfId="12656"/>
    <cellStyle name="Percent 2 2 2 3 5 2 3 4" xfId="12657"/>
    <cellStyle name="Percent 2 2 2 3 5 2 4" xfId="12658"/>
    <cellStyle name="Percent 2 2 2 3 5 2 5" xfId="12659"/>
    <cellStyle name="Percent 2 2 2 3 5 2 6" xfId="12660"/>
    <cellStyle name="Percent 2 2 2 3 5 3" xfId="12661"/>
    <cellStyle name="Percent 2 2 2 3 5 3 2" xfId="12662"/>
    <cellStyle name="Percent 2 2 2 3 5 3 2 2" xfId="12663"/>
    <cellStyle name="Percent 2 2 2 3 5 3 2 3" xfId="12664"/>
    <cellStyle name="Percent 2 2 2 3 5 3 2 4" xfId="12665"/>
    <cellStyle name="Percent 2 2 2 3 5 3 3" xfId="12666"/>
    <cellStyle name="Percent 2 2 2 3 5 3 3 2" xfId="12667"/>
    <cellStyle name="Percent 2 2 2 3 5 3 3 3" xfId="12668"/>
    <cellStyle name="Percent 2 2 2 3 5 3 3 4" xfId="12669"/>
    <cellStyle name="Percent 2 2 2 3 5 3 4" xfId="12670"/>
    <cellStyle name="Percent 2 2 2 3 5 3 5" xfId="12671"/>
    <cellStyle name="Percent 2 2 2 3 5 3 6" xfId="12672"/>
    <cellStyle name="Percent 2 2 2 3 5 4" xfId="12673"/>
    <cellStyle name="Percent 2 2 2 3 5 4 2" xfId="12674"/>
    <cellStyle name="Percent 2 2 2 3 5 4 3" xfId="12675"/>
    <cellStyle name="Percent 2 2 2 3 5 4 4" xfId="12676"/>
    <cellStyle name="Percent 2 2 2 3 5 5" xfId="12677"/>
    <cellStyle name="Percent 2 2 2 3 5 5 2" xfId="12678"/>
    <cellStyle name="Percent 2 2 2 3 5 5 3" xfId="12679"/>
    <cellStyle name="Percent 2 2 2 3 5 5 4" xfId="12680"/>
    <cellStyle name="Percent 2 2 2 3 5 6" xfId="12681"/>
    <cellStyle name="Percent 2 2 2 3 5 7" xfId="12682"/>
    <cellStyle name="Percent 2 2 2 3 5 8" xfId="12683"/>
    <cellStyle name="Percent 2 2 2 3 6" xfId="12684"/>
    <cellStyle name="Percent 2 2 2 3 6 2" xfId="12685"/>
    <cellStyle name="Percent 2 2 2 3 6 2 2" xfId="12686"/>
    <cellStyle name="Percent 2 2 2 3 6 2 3" xfId="12687"/>
    <cellStyle name="Percent 2 2 2 3 6 2 4" xfId="12688"/>
    <cellStyle name="Percent 2 2 2 3 6 3" xfId="12689"/>
    <cellStyle name="Percent 2 2 2 3 6 3 2" xfId="12690"/>
    <cellStyle name="Percent 2 2 2 3 6 3 3" xfId="12691"/>
    <cellStyle name="Percent 2 2 2 3 6 3 4" xfId="12692"/>
    <cellStyle name="Percent 2 2 2 3 6 4" xfId="12693"/>
    <cellStyle name="Percent 2 2 2 3 6 5" xfId="12694"/>
    <cellStyle name="Percent 2 2 2 3 6 6" xfId="12695"/>
    <cellStyle name="Percent 2 2 2 3 7" xfId="12696"/>
    <cellStyle name="Percent 2 2 2 3 7 2" xfId="12697"/>
    <cellStyle name="Percent 2 2 2 3 7 2 2" xfId="12698"/>
    <cellStyle name="Percent 2 2 2 3 7 2 3" xfId="12699"/>
    <cellStyle name="Percent 2 2 2 3 7 2 4" xfId="12700"/>
    <cellStyle name="Percent 2 2 2 3 7 3" xfId="12701"/>
    <cellStyle name="Percent 2 2 2 3 7 3 2" xfId="12702"/>
    <cellStyle name="Percent 2 2 2 3 7 3 3" xfId="12703"/>
    <cellStyle name="Percent 2 2 2 3 7 3 4" xfId="12704"/>
    <cellStyle name="Percent 2 2 2 3 7 4" xfId="12705"/>
    <cellStyle name="Percent 2 2 2 3 7 5" xfId="12706"/>
    <cellStyle name="Percent 2 2 2 3 7 6" xfId="12707"/>
    <cellStyle name="Percent 2 2 2 3 8" xfId="12708"/>
    <cellStyle name="Percent 2 2 2 3 8 2" xfId="12709"/>
    <cellStyle name="Percent 2 2 2 3 8 3" xfId="12710"/>
    <cellStyle name="Percent 2 2 2 3 8 4" xfId="12711"/>
    <cellStyle name="Percent 2 2 2 3 9" xfId="12712"/>
    <cellStyle name="Percent 2 2 2 3 9 2" xfId="12713"/>
    <cellStyle name="Percent 2 2 2 3 9 3" xfId="12714"/>
    <cellStyle name="Percent 2 2 2 3 9 4" xfId="12715"/>
    <cellStyle name="Percent 2 2 2 4" xfId="12716"/>
    <cellStyle name="Percent 2 2 2 4 10" xfId="12717"/>
    <cellStyle name="Percent 2 2 2 4 2" xfId="12718"/>
    <cellStyle name="Percent 2 2 2 4 2 2" xfId="12719"/>
    <cellStyle name="Percent 2 2 2 4 2 2 2" xfId="12720"/>
    <cellStyle name="Percent 2 2 2 4 2 2 2 2" xfId="12721"/>
    <cellStyle name="Percent 2 2 2 4 2 2 2 3" xfId="12722"/>
    <cellStyle name="Percent 2 2 2 4 2 2 2 4" xfId="12723"/>
    <cellStyle name="Percent 2 2 2 4 2 2 3" xfId="12724"/>
    <cellStyle name="Percent 2 2 2 4 2 2 3 2" xfId="12725"/>
    <cellStyle name="Percent 2 2 2 4 2 2 3 3" xfId="12726"/>
    <cellStyle name="Percent 2 2 2 4 2 2 3 4" xfId="12727"/>
    <cellStyle name="Percent 2 2 2 4 2 2 4" xfId="12728"/>
    <cellStyle name="Percent 2 2 2 4 2 2 5" xfId="12729"/>
    <cellStyle name="Percent 2 2 2 4 2 2 6" xfId="12730"/>
    <cellStyle name="Percent 2 2 2 4 2 3" xfId="12731"/>
    <cellStyle name="Percent 2 2 2 4 2 3 2" xfId="12732"/>
    <cellStyle name="Percent 2 2 2 4 2 3 2 2" xfId="12733"/>
    <cellStyle name="Percent 2 2 2 4 2 3 2 3" xfId="12734"/>
    <cellStyle name="Percent 2 2 2 4 2 3 2 4" xfId="12735"/>
    <cellStyle name="Percent 2 2 2 4 2 3 3" xfId="12736"/>
    <cellStyle name="Percent 2 2 2 4 2 3 3 2" xfId="12737"/>
    <cellStyle name="Percent 2 2 2 4 2 3 3 3" xfId="12738"/>
    <cellStyle name="Percent 2 2 2 4 2 3 3 4" xfId="12739"/>
    <cellStyle name="Percent 2 2 2 4 2 3 4" xfId="12740"/>
    <cellStyle name="Percent 2 2 2 4 2 3 5" xfId="12741"/>
    <cellStyle name="Percent 2 2 2 4 2 3 6" xfId="12742"/>
    <cellStyle name="Percent 2 2 2 4 2 4" xfId="12743"/>
    <cellStyle name="Percent 2 2 2 4 2 4 2" xfId="12744"/>
    <cellStyle name="Percent 2 2 2 4 2 4 3" xfId="12745"/>
    <cellStyle name="Percent 2 2 2 4 2 4 4" xfId="12746"/>
    <cellStyle name="Percent 2 2 2 4 2 5" xfId="12747"/>
    <cellStyle name="Percent 2 2 2 4 2 5 2" xfId="12748"/>
    <cellStyle name="Percent 2 2 2 4 2 5 3" xfId="12749"/>
    <cellStyle name="Percent 2 2 2 4 2 5 4" xfId="12750"/>
    <cellStyle name="Percent 2 2 2 4 2 6" xfId="12751"/>
    <cellStyle name="Percent 2 2 2 4 2 7" xfId="12752"/>
    <cellStyle name="Percent 2 2 2 4 2 8" xfId="12753"/>
    <cellStyle name="Percent 2 2 2 4 3" xfId="12754"/>
    <cellStyle name="Percent 2 2 2 4 3 2" xfId="12755"/>
    <cellStyle name="Percent 2 2 2 4 3 2 2" xfId="12756"/>
    <cellStyle name="Percent 2 2 2 4 3 2 2 2" xfId="12757"/>
    <cellStyle name="Percent 2 2 2 4 3 2 2 3" xfId="12758"/>
    <cellStyle name="Percent 2 2 2 4 3 2 2 4" xfId="12759"/>
    <cellStyle name="Percent 2 2 2 4 3 2 3" xfId="12760"/>
    <cellStyle name="Percent 2 2 2 4 3 2 3 2" xfId="12761"/>
    <cellStyle name="Percent 2 2 2 4 3 2 3 3" xfId="12762"/>
    <cellStyle name="Percent 2 2 2 4 3 2 3 4" xfId="12763"/>
    <cellStyle name="Percent 2 2 2 4 3 2 4" xfId="12764"/>
    <cellStyle name="Percent 2 2 2 4 3 2 5" xfId="12765"/>
    <cellStyle name="Percent 2 2 2 4 3 2 6" xfId="12766"/>
    <cellStyle name="Percent 2 2 2 4 3 3" xfId="12767"/>
    <cellStyle name="Percent 2 2 2 4 3 3 2" xfId="12768"/>
    <cellStyle name="Percent 2 2 2 4 3 3 2 2" xfId="12769"/>
    <cellStyle name="Percent 2 2 2 4 3 3 2 3" xfId="12770"/>
    <cellStyle name="Percent 2 2 2 4 3 3 2 4" xfId="12771"/>
    <cellStyle name="Percent 2 2 2 4 3 3 3" xfId="12772"/>
    <cellStyle name="Percent 2 2 2 4 3 3 3 2" xfId="12773"/>
    <cellStyle name="Percent 2 2 2 4 3 3 3 3" xfId="12774"/>
    <cellStyle name="Percent 2 2 2 4 3 3 3 4" xfId="12775"/>
    <cellStyle name="Percent 2 2 2 4 3 3 4" xfId="12776"/>
    <cellStyle name="Percent 2 2 2 4 3 3 5" xfId="12777"/>
    <cellStyle name="Percent 2 2 2 4 3 3 6" xfId="12778"/>
    <cellStyle name="Percent 2 2 2 4 3 4" xfId="12779"/>
    <cellStyle name="Percent 2 2 2 4 3 4 2" xfId="12780"/>
    <cellStyle name="Percent 2 2 2 4 3 4 3" xfId="12781"/>
    <cellStyle name="Percent 2 2 2 4 3 4 4" xfId="12782"/>
    <cellStyle name="Percent 2 2 2 4 3 5" xfId="12783"/>
    <cellStyle name="Percent 2 2 2 4 3 5 2" xfId="12784"/>
    <cellStyle name="Percent 2 2 2 4 3 5 3" xfId="12785"/>
    <cellStyle name="Percent 2 2 2 4 3 5 4" xfId="12786"/>
    <cellStyle name="Percent 2 2 2 4 3 6" xfId="12787"/>
    <cellStyle name="Percent 2 2 2 4 3 7" xfId="12788"/>
    <cellStyle name="Percent 2 2 2 4 3 8" xfId="12789"/>
    <cellStyle name="Percent 2 2 2 4 4" xfId="12790"/>
    <cellStyle name="Percent 2 2 2 4 4 2" xfId="12791"/>
    <cellStyle name="Percent 2 2 2 4 4 2 2" xfId="12792"/>
    <cellStyle name="Percent 2 2 2 4 4 2 3" xfId="12793"/>
    <cellStyle name="Percent 2 2 2 4 4 2 4" xfId="12794"/>
    <cellStyle name="Percent 2 2 2 4 4 3" xfId="12795"/>
    <cellStyle name="Percent 2 2 2 4 4 3 2" xfId="12796"/>
    <cellStyle name="Percent 2 2 2 4 4 3 3" xfId="12797"/>
    <cellStyle name="Percent 2 2 2 4 4 3 4" xfId="12798"/>
    <cellStyle name="Percent 2 2 2 4 4 4" xfId="12799"/>
    <cellStyle name="Percent 2 2 2 4 4 5" xfId="12800"/>
    <cellStyle name="Percent 2 2 2 4 4 6" xfId="12801"/>
    <cellStyle name="Percent 2 2 2 4 5" xfId="12802"/>
    <cellStyle name="Percent 2 2 2 4 5 2" xfId="12803"/>
    <cellStyle name="Percent 2 2 2 4 5 2 2" xfId="12804"/>
    <cellStyle name="Percent 2 2 2 4 5 2 3" xfId="12805"/>
    <cellStyle name="Percent 2 2 2 4 5 2 4" xfId="12806"/>
    <cellStyle name="Percent 2 2 2 4 5 3" xfId="12807"/>
    <cellStyle name="Percent 2 2 2 4 5 3 2" xfId="12808"/>
    <cellStyle name="Percent 2 2 2 4 5 3 3" xfId="12809"/>
    <cellStyle name="Percent 2 2 2 4 5 3 4" xfId="12810"/>
    <cellStyle name="Percent 2 2 2 4 5 4" xfId="12811"/>
    <cellStyle name="Percent 2 2 2 4 5 5" xfId="12812"/>
    <cellStyle name="Percent 2 2 2 4 5 6" xfId="12813"/>
    <cellStyle name="Percent 2 2 2 4 6" xfId="12814"/>
    <cellStyle name="Percent 2 2 2 4 6 2" xfId="12815"/>
    <cellStyle name="Percent 2 2 2 4 6 3" xfId="12816"/>
    <cellStyle name="Percent 2 2 2 4 6 4" xfId="12817"/>
    <cellStyle name="Percent 2 2 2 4 7" xfId="12818"/>
    <cellStyle name="Percent 2 2 2 4 7 2" xfId="12819"/>
    <cellStyle name="Percent 2 2 2 4 7 3" xfId="12820"/>
    <cellStyle name="Percent 2 2 2 4 7 4" xfId="12821"/>
    <cellStyle name="Percent 2 2 2 4 8" xfId="12822"/>
    <cellStyle name="Percent 2 2 2 4 9" xfId="12823"/>
    <cellStyle name="Percent 2 2 2 5" xfId="12824"/>
    <cellStyle name="Percent 2 2 2 5 2" xfId="12825"/>
    <cellStyle name="Percent 2 2 2 5 2 2" xfId="12826"/>
    <cellStyle name="Percent 2 2 2 5 2 2 2" xfId="12827"/>
    <cellStyle name="Percent 2 2 2 5 2 2 3" xfId="12828"/>
    <cellStyle name="Percent 2 2 2 5 2 2 4" xfId="12829"/>
    <cellStyle name="Percent 2 2 2 5 2 3" xfId="12830"/>
    <cellStyle name="Percent 2 2 2 5 2 3 2" xfId="12831"/>
    <cellStyle name="Percent 2 2 2 5 2 3 3" xfId="12832"/>
    <cellStyle name="Percent 2 2 2 5 2 3 4" xfId="12833"/>
    <cellStyle name="Percent 2 2 2 5 2 4" xfId="12834"/>
    <cellStyle name="Percent 2 2 2 5 2 5" xfId="12835"/>
    <cellStyle name="Percent 2 2 2 5 2 6" xfId="12836"/>
    <cellStyle name="Percent 2 2 2 5 3" xfId="12837"/>
    <cellStyle name="Percent 2 2 2 5 3 2" xfId="12838"/>
    <cellStyle name="Percent 2 2 2 5 3 2 2" xfId="12839"/>
    <cellStyle name="Percent 2 2 2 5 3 2 3" xfId="12840"/>
    <cellStyle name="Percent 2 2 2 5 3 2 4" xfId="12841"/>
    <cellStyle name="Percent 2 2 2 5 3 3" xfId="12842"/>
    <cellStyle name="Percent 2 2 2 5 3 3 2" xfId="12843"/>
    <cellStyle name="Percent 2 2 2 5 3 3 3" xfId="12844"/>
    <cellStyle name="Percent 2 2 2 5 3 3 4" xfId="12845"/>
    <cellStyle name="Percent 2 2 2 5 3 4" xfId="12846"/>
    <cellStyle name="Percent 2 2 2 5 3 5" xfId="12847"/>
    <cellStyle name="Percent 2 2 2 5 3 6" xfId="12848"/>
    <cellStyle name="Percent 2 2 2 5 4" xfId="12849"/>
    <cellStyle name="Percent 2 2 2 5 4 2" xfId="12850"/>
    <cellStyle name="Percent 2 2 2 5 4 3" xfId="12851"/>
    <cellStyle name="Percent 2 2 2 5 4 4" xfId="12852"/>
    <cellStyle name="Percent 2 2 2 5 5" xfId="12853"/>
    <cellStyle name="Percent 2 2 2 5 5 2" xfId="12854"/>
    <cellStyle name="Percent 2 2 2 5 5 3" xfId="12855"/>
    <cellStyle name="Percent 2 2 2 5 5 4" xfId="12856"/>
    <cellStyle name="Percent 2 2 2 5 6" xfId="12857"/>
    <cellStyle name="Percent 2 2 2 5 7" xfId="12858"/>
    <cellStyle name="Percent 2 2 2 5 8" xfId="12859"/>
    <cellStyle name="Percent 2 2 2 6" xfId="12860"/>
    <cellStyle name="Percent 2 2 2 6 2" xfId="12861"/>
    <cellStyle name="Percent 2 2 2 6 2 2" xfId="12862"/>
    <cellStyle name="Percent 2 2 2 6 2 2 2" xfId="12863"/>
    <cellStyle name="Percent 2 2 2 6 2 2 3" xfId="12864"/>
    <cellStyle name="Percent 2 2 2 6 2 2 4" xfId="12865"/>
    <cellStyle name="Percent 2 2 2 6 2 3" xfId="12866"/>
    <cellStyle name="Percent 2 2 2 6 2 3 2" xfId="12867"/>
    <cellStyle name="Percent 2 2 2 6 2 3 3" xfId="12868"/>
    <cellStyle name="Percent 2 2 2 6 2 3 4" xfId="12869"/>
    <cellStyle name="Percent 2 2 2 6 2 4" xfId="12870"/>
    <cellStyle name="Percent 2 2 2 6 2 5" xfId="12871"/>
    <cellStyle name="Percent 2 2 2 6 2 6" xfId="12872"/>
    <cellStyle name="Percent 2 2 2 6 3" xfId="12873"/>
    <cellStyle name="Percent 2 2 2 6 3 2" xfId="12874"/>
    <cellStyle name="Percent 2 2 2 6 3 2 2" xfId="12875"/>
    <cellStyle name="Percent 2 2 2 6 3 2 3" xfId="12876"/>
    <cellStyle name="Percent 2 2 2 6 3 2 4" xfId="12877"/>
    <cellStyle name="Percent 2 2 2 6 3 3" xfId="12878"/>
    <cellStyle name="Percent 2 2 2 6 3 3 2" xfId="12879"/>
    <cellStyle name="Percent 2 2 2 6 3 3 3" xfId="12880"/>
    <cellStyle name="Percent 2 2 2 6 3 3 4" xfId="12881"/>
    <cellStyle name="Percent 2 2 2 6 3 4" xfId="12882"/>
    <cellStyle name="Percent 2 2 2 6 3 5" xfId="12883"/>
    <cellStyle name="Percent 2 2 2 6 3 6" xfId="12884"/>
    <cellStyle name="Percent 2 2 2 6 4" xfId="12885"/>
    <cellStyle name="Percent 2 2 2 6 4 2" xfId="12886"/>
    <cellStyle name="Percent 2 2 2 6 4 3" xfId="12887"/>
    <cellStyle name="Percent 2 2 2 6 4 4" xfId="12888"/>
    <cellStyle name="Percent 2 2 2 6 5" xfId="12889"/>
    <cellStyle name="Percent 2 2 2 6 5 2" xfId="12890"/>
    <cellStyle name="Percent 2 2 2 6 5 3" xfId="12891"/>
    <cellStyle name="Percent 2 2 2 6 5 4" xfId="12892"/>
    <cellStyle name="Percent 2 2 2 6 6" xfId="12893"/>
    <cellStyle name="Percent 2 2 2 6 7" xfId="12894"/>
    <cellStyle name="Percent 2 2 2 6 8" xfId="12895"/>
    <cellStyle name="Percent 2 2 2 7" xfId="12896"/>
    <cellStyle name="Percent 2 2 2 7 2" xfId="12897"/>
    <cellStyle name="Percent 2 2 2 7 2 2" xfId="12898"/>
    <cellStyle name="Percent 2 2 2 7 2 2 2" xfId="12899"/>
    <cellStyle name="Percent 2 2 2 7 2 2 3" xfId="12900"/>
    <cellStyle name="Percent 2 2 2 7 2 2 4" xfId="12901"/>
    <cellStyle name="Percent 2 2 2 7 2 3" xfId="12902"/>
    <cellStyle name="Percent 2 2 2 7 2 3 2" xfId="12903"/>
    <cellStyle name="Percent 2 2 2 7 2 3 3" xfId="12904"/>
    <cellStyle name="Percent 2 2 2 7 2 3 4" xfId="12905"/>
    <cellStyle name="Percent 2 2 2 7 2 4" xfId="12906"/>
    <cellStyle name="Percent 2 2 2 7 2 5" xfId="12907"/>
    <cellStyle name="Percent 2 2 2 7 2 6" xfId="12908"/>
    <cellStyle name="Percent 2 2 2 7 3" xfId="12909"/>
    <cellStyle name="Percent 2 2 2 7 3 2" xfId="12910"/>
    <cellStyle name="Percent 2 2 2 7 3 2 2" xfId="12911"/>
    <cellStyle name="Percent 2 2 2 7 3 2 3" xfId="12912"/>
    <cellStyle name="Percent 2 2 2 7 3 2 4" xfId="12913"/>
    <cellStyle name="Percent 2 2 2 7 3 3" xfId="12914"/>
    <cellStyle name="Percent 2 2 2 7 3 3 2" xfId="12915"/>
    <cellStyle name="Percent 2 2 2 7 3 3 3" xfId="12916"/>
    <cellStyle name="Percent 2 2 2 7 3 3 4" xfId="12917"/>
    <cellStyle name="Percent 2 2 2 7 3 4" xfId="12918"/>
    <cellStyle name="Percent 2 2 2 7 3 5" xfId="12919"/>
    <cellStyle name="Percent 2 2 2 7 3 6" xfId="12920"/>
    <cellStyle name="Percent 2 2 2 7 4" xfId="12921"/>
    <cellStyle name="Percent 2 2 2 7 4 2" xfId="12922"/>
    <cellStyle name="Percent 2 2 2 7 4 3" xfId="12923"/>
    <cellStyle name="Percent 2 2 2 7 4 4" xfId="12924"/>
    <cellStyle name="Percent 2 2 2 7 5" xfId="12925"/>
    <cellStyle name="Percent 2 2 2 7 5 2" xfId="12926"/>
    <cellStyle name="Percent 2 2 2 7 5 3" xfId="12927"/>
    <cellStyle name="Percent 2 2 2 7 5 4" xfId="12928"/>
    <cellStyle name="Percent 2 2 2 7 6" xfId="12929"/>
    <cellStyle name="Percent 2 2 2 7 7" xfId="12930"/>
    <cellStyle name="Percent 2 2 2 7 8" xfId="12931"/>
    <cellStyle name="Percent 2 2 2 8" xfId="12932"/>
    <cellStyle name="Percent 2 2 2 8 2" xfId="12933"/>
    <cellStyle name="Percent 2 2 2 8 2 2" xfId="12934"/>
    <cellStyle name="Percent 2 2 2 8 2 3" xfId="12935"/>
    <cellStyle name="Percent 2 2 2 8 2 4" xfId="12936"/>
    <cellStyle name="Percent 2 2 2 8 3" xfId="12937"/>
    <cellStyle name="Percent 2 2 2 8 3 2" xfId="12938"/>
    <cellStyle name="Percent 2 2 2 8 3 3" xfId="12939"/>
    <cellStyle name="Percent 2 2 2 8 3 4" xfId="12940"/>
    <cellStyle name="Percent 2 2 2 8 4" xfId="12941"/>
    <cellStyle name="Percent 2 2 2 8 5" xfId="12942"/>
    <cellStyle name="Percent 2 2 2 8 6" xfId="12943"/>
    <cellStyle name="Percent 2 2 2 9" xfId="12944"/>
    <cellStyle name="Percent 2 2 2 9 2" xfId="12945"/>
    <cellStyle name="Percent 2 2 2 9 2 2" xfId="12946"/>
    <cellStyle name="Percent 2 2 2 9 2 3" xfId="12947"/>
    <cellStyle name="Percent 2 2 2 9 2 4" xfId="12948"/>
    <cellStyle name="Percent 2 2 2 9 3" xfId="12949"/>
    <cellStyle name="Percent 2 2 2 9 3 2" xfId="12950"/>
    <cellStyle name="Percent 2 2 2 9 3 3" xfId="12951"/>
    <cellStyle name="Percent 2 2 2 9 3 4" xfId="12952"/>
    <cellStyle name="Percent 2 2 2 9 4" xfId="12953"/>
    <cellStyle name="Percent 2 2 2 9 5" xfId="12954"/>
    <cellStyle name="Percent 2 2 2 9 6" xfId="12955"/>
    <cellStyle name="Percent 2 2 3" xfId="12956"/>
    <cellStyle name="Percent 2 2 3 10" xfId="12957"/>
    <cellStyle name="Percent 2 2 3 10 2" xfId="12958"/>
    <cellStyle name="Percent 2 2 3 10 3" xfId="12959"/>
    <cellStyle name="Percent 2 2 3 10 4" xfId="12960"/>
    <cellStyle name="Percent 2 2 3 11" xfId="12961"/>
    <cellStyle name="Percent 2 2 3 11 2" xfId="12962"/>
    <cellStyle name="Percent 2 2 3 11 3" xfId="12963"/>
    <cellStyle name="Percent 2 2 3 11 4" xfId="12964"/>
    <cellStyle name="Percent 2 2 3 12" xfId="12965"/>
    <cellStyle name="Percent 2 2 3 12 2" xfId="12966"/>
    <cellStyle name="Percent 2 2 3 12 3" xfId="12967"/>
    <cellStyle name="Percent 2 2 3 12 4" xfId="12968"/>
    <cellStyle name="Percent 2 2 3 13" xfId="12969"/>
    <cellStyle name="Percent 2 2 3 14" xfId="12970"/>
    <cellStyle name="Percent 2 2 3 15" xfId="12971"/>
    <cellStyle name="Percent 2 2 3 16" xfId="12972"/>
    <cellStyle name="Percent 2 2 3 17" xfId="12973"/>
    <cellStyle name="Percent 2 2 3 2" xfId="12974"/>
    <cellStyle name="Percent 2 2 3 2 10" xfId="12975"/>
    <cellStyle name="Percent 2 2 3 2 10 2" xfId="12976"/>
    <cellStyle name="Percent 2 2 3 2 10 3" xfId="12977"/>
    <cellStyle name="Percent 2 2 3 2 10 4" xfId="12978"/>
    <cellStyle name="Percent 2 2 3 2 11" xfId="12979"/>
    <cellStyle name="Percent 2 2 3 2 12" xfId="12980"/>
    <cellStyle name="Percent 2 2 3 2 13" xfId="12981"/>
    <cellStyle name="Percent 2 2 3 2 2" xfId="12982"/>
    <cellStyle name="Percent 2 2 3 2 2 10" xfId="12983"/>
    <cellStyle name="Percent 2 2 3 2 2 11" xfId="12984"/>
    <cellStyle name="Percent 2 2 3 2 2 12" xfId="12985"/>
    <cellStyle name="Percent 2 2 3 2 2 2" xfId="12986"/>
    <cellStyle name="Percent 2 2 3 2 2 2 10" xfId="12987"/>
    <cellStyle name="Percent 2 2 3 2 2 2 2" xfId="12988"/>
    <cellStyle name="Percent 2 2 3 2 2 2 2 2" xfId="12989"/>
    <cellStyle name="Percent 2 2 3 2 2 2 2 2 2" xfId="12990"/>
    <cellStyle name="Percent 2 2 3 2 2 2 2 2 2 2" xfId="12991"/>
    <cellStyle name="Percent 2 2 3 2 2 2 2 2 2 3" xfId="12992"/>
    <cellStyle name="Percent 2 2 3 2 2 2 2 2 2 4" xfId="12993"/>
    <cellStyle name="Percent 2 2 3 2 2 2 2 2 3" xfId="12994"/>
    <cellStyle name="Percent 2 2 3 2 2 2 2 2 3 2" xfId="12995"/>
    <cellStyle name="Percent 2 2 3 2 2 2 2 2 3 3" xfId="12996"/>
    <cellStyle name="Percent 2 2 3 2 2 2 2 2 3 4" xfId="12997"/>
    <cellStyle name="Percent 2 2 3 2 2 2 2 2 4" xfId="12998"/>
    <cellStyle name="Percent 2 2 3 2 2 2 2 2 5" xfId="12999"/>
    <cellStyle name="Percent 2 2 3 2 2 2 2 2 6" xfId="13000"/>
    <cellStyle name="Percent 2 2 3 2 2 2 2 3" xfId="13001"/>
    <cellStyle name="Percent 2 2 3 2 2 2 2 3 2" xfId="13002"/>
    <cellStyle name="Percent 2 2 3 2 2 2 2 3 2 2" xfId="13003"/>
    <cellStyle name="Percent 2 2 3 2 2 2 2 3 2 3" xfId="13004"/>
    <cellStyle name="Percent 2 2 3 2 2 2 2 3 2 4" xfId="13005"/>
    <cellStyle name="Percent 2 2 3 2 2 2 2 3 3" xfId="13006"/>
    <cellStyle name="Percent 2 2 3 2 2 2 2 3 3 2" xfId="13007"/>
    <cellStyle name="Percent 2 2 3 2 2 2 2 3 3 3" xfId="13008"/>
    <cellStyle name="Percent 2 2 3 2 2 2 2 3 3 4" xfId="13009"/>
    <cellStyle name="Percent 2 2 3 2 2 2 2 3 4" xfId="13010"/>
    <cellStyle name="Percent 2 2 3 2 2 2 2 3 5" xfId="13011"/>
    <cellStyle name="Percent 2 2 3 2 2 2 2 3 6" xfId="13012"/>
    <cellStyle name="Percent 2 2 3 2 2 2 2 4" xfId="13013"/>
    <cellStyle name="Percent 2 2 3 2 2 2 2 4 2" xfId="13014"/>
    <cellStyle name="Percent 2 2 3 2 2 2 2 4 3" xfId="13015"/>
    <cellStyle name="Percent 2 2 3 2 2 2 2 4 4" xfId="13016"/>
    <cellStyle name="Percent 2 2 3 2 2 2 2 5" xfId="13017"/>
    <cellStyle name="Percent 2 2 3 2 2 2 2 5 2" xfId="13018"/>
    <cellStyle name="Percent 2 2 3 2 2 2 2 5 3" xfId="13019"/>
    <cellStyle name="Percent 2 2 3 2 2 2 2 5 4" xfId="13020"/>
    <cellStyle name="Percent 2 2 3 2 2 2 2 6" xfId="13021"/>
    <cellStyle name="Percent 2 2 3 2 2 2 2 7" xfId="13022"/>
    <cellStyle name="Percent 2 2 3 2 2 2 2 8" xfId="13023"/>
    <cellStyle name="Percent 2 2 3 2 2 2 3" xfId="13024"/>
    <cellStyle name="Percent 2 2 3 2 2 2 3 2" xfId="13025"/>
    <cellStyle name="Percent 2 2 3 2 2 2 3 2 2" xfId="13026"/>
    <cellStyle name="Percent 2 2 3 2 2 2 3 2 2 2" xfId="13027"/>
    <cellStyle name="Percent 2 2 3 2 2 2 3 2 2 3" xfId="13028"/>
    <cellStyle name="Percent 2 2 3 2 2 2 3 2 2 4" xfId="13029"/>
    <cellStyle name="Percent 2 2 3 2 2 2 3 2 3" xfId="13030"/>
    <cellStyle name="Percent 2 2 3 2 2 2 3 2 3 2" xfId="13031"/>
    <cellStyle name="Percent 2 2 3 2 2 2 3 2 3 3" xfId="13032"/>
    <cellStyle name="Percent 2 2 3 2 2 2 3 2 3 4" xfId="13033"/>
    <cellStyle name="Percent 2 2 3 2 2 2 3 2 4" xfId="13034"/>
    <cellStyle name="Percent 2 2 3 2 2 2 3 2 5" xfId="13035"/>
    <cellStyle name="Percent 2 2 3 2 2 2 3 2 6" xfId="13036"/>
    <cellStyle name="Percent 2 2 3 2 2 2 3 3" xfId="13037"/>
    <cellStyle name="Percent 2 2 3 2 2 2 3 3 2" xfId="13038"/>
    <cellStyle name="Percent 2 2 3 2 2 2 3 3 2 2" xfId="13039"/>
    <cellStyle name="Percent 2 2 3 2 2 2 3 3 2 3" xfId="13040"/>
    <cellStyle name="Percent 2 2 3 2 2 2 3 3 2 4" xfId="13041"/>
    <cellStyle name="Percent 2 2 3 2 2 2 3 3 3" xfId="13042"/>
    <cellStyle name="Percent 2 2 3 2 2 2 3 3 3 2" xfId="13043"/>
    <cellStyle name="Percent 2 2 3 2 2 2 3 3 3 3" xfId="13044"/>
    <cellStyle name="Percent 2 2 3 2 2 2 3 3 3 4" xfId="13045"/>
    <cellStyle name="Percent 2 2 3 2 2 2 3 3 4" xfId="13046"/>
    <cellStyle name="Percent 2 2 3 2 2 2 3 3 5" xfId="13047"/>
    <cellStyle name="Percent 2 2 3 2 2 2 3 3 6" xfId="13048"/>
    <cellStyle name="Percent 2 2 3 2 2 2 3 4" xfId="13049"/>
    <cellStyle name="Percent 2 2 3 2 2 2 3 4 2" xfId="13050"/>
    <cellStyle name="Percent 2 2 3 2 2 2 3 4 3" xfId="13051"/>
    <cellStyle name="Percent 2 2 3 2 2 2 3 4 4" xfId="13052"/>
    <cellStyle name="Percent 2 2 3 2 2 2 3 5" xfId="13053"/>
    <cellStyle name="Percent 2 2 3 2 2 2 3 5 2" xfId="13054"/>
    <cellStyle name="Percent 2 2 3 2 2 2 3 5 3" xfId="13055"/>
    <cellStyle name="Percent 2 2 3 2 2 2 3 5 4" xfId="13056"/>
    <cellStyle name="Percent 2 2 3 2 2 2 3 6" xfId="13057"/>
    <cellStyle name="Percent 2 2 3 2 2 2 3 7" xfId="13058"/>
    <cellStyle name="Percent 2 2 3 2 2 2 3 8" xfId="13059"/>
    <cellStyle name="Percent 2 2 3 2 2 2 4" xfId="13060"/>
    <cellStyle name="Percent 2 2 3 2 2 2 4 2" xfId="13061"/>
    <cellStyle name="Percent 2 2 3 2 2 2 4 2 2" xfId="13062"/>
    <cellStyle name="Percent 2 2 3 2 2 2 4 2 3" xfId="13063"/>
    <cellStyle name="Percent 2 2 3 2 2 2 4 2 4" xfId="13064"/>
    <cellStyle name="Percent 2 2 3 2 2 2 4 3" xfId="13065"/>
    <cellStyle name="Percent 2 2 3 2 2 2 4 3 2" xfId="13066"/>
    <cellStyle name="Percent 2 2 3 2 2 2 4 3 3" xfId="13067"/>
    <cellStyle name="Percent 2 2 3 2 2 2 4 3 4" xfId="13068"/>
    <cellStyle name="Percent 2 2 3 2 2 2 4 4" xfId="13069"/>
    <cellStyle name="Percent 2 2 3 2 2 2 4 5" xfId="13070"/>
    <cellStyle name="Percent 2 2 3 2 2 2 4 6" xfId="13071"/>
    <cellStyle name="Percent 2 2 3 2 2 2 5" xfId="13072"/>
    <cellStyle name="Percent 2 2 3 2 2 2 5 2" xfId="13073"/>
    <cellStyle name="Percent 2 2 3 2 2 2 5 2 2" xfId="13074"/>
    <cellStyle name="Percent 2 2 3 2 2 2 5 2 3" xfId="13075"/>
    <cellStyle name="Percent 2 2 3 2 2 2 5 2 4" xfId="13076"/>
    <cellStyle name="Percent 2 2 3 2 2 2 5 3" xfId="13077"/>
    <cellStyle name="Percent 2 2 3 2 2 2 5 3 2" xfId="13078"/>
    <cellStyle name="Percent 2 2 3 2 2 2 5 3 3" xfId="13079"/>
    <cellStyle name="Percent 2 2 3 2 2 2 5 3 4" xfId="13080"/>
    <cellStyle name="Percent 2 2 3 2 2 2 5 4" xfId="13081"/>
    <cellStyle name="Percent 2 2 3 2 2 2 5 5" xfId="13082"/>
    <cellStyle name="Percent 2 2 3 2 2 2 5 6" xfId="13083"/>
    <cellStyle name="Percent 2 2 3 2 2 2 6" xfId="13084"/>
    <cellStyle name="Percent 2 2 3 2 2 2 6 2" xfId="13085"/>
    <cellStyle name="Percent 2 2 3 2 2 2 6 3" xfId="13086"/>
    <cellStyle name="Percent 2 2 3 2 2 2 6 4" xfId="13087"/>
    <cellStyle name="Percent 2 2 3 2 2 2 7" xfId="13088"/>
    <cellStyle name="Percent 2 2 3 2 2 2 7 2" xfId="13089"/>
    <cellStyle name="Percent 2 2 3 2 2 2 7 3" xfId="13090"/>
    <cellStyle name="Percent 2 2 3 2 2 2 7 4" xfId="13091"/>
    <cellStyle name="Percent 2 2 3 2 2 2 8" xfId="13092"/>
    <cellStyle name="Percent 2 2 3 2 2 2 9" xfId="13093"/>
    <cellStyle name="Percent 2 2 3 2 2 3" xfId="13094"/>
    <cellStyle name="Percent 2 2 3 2 2 3 2" xfId="13095"/>
    <cellStyle name="Percent 2 2 3 2 2 3 2 2" xfId="13096"/>
    <cellStyle name="Percent 2 2 3 2 2 3 2 2 2" xfId="13097"/>
    <cellStyle name="Percent 2 2 3 2 2 3 2 2 3" xfId="13098"/>
    <cellStyle name="Percent 2 2 3 2 2 3 2 2 4" xfId="13099"/>
    <cellStyle name="Percent 2 2 3 2 2 3 2 3" xfId="13100"/>
    <cellStyle name="Percent 2 2 3 2 2 3 2 3 2" xfId="13101"/>
    <cellStyle name="Percent 2 2 3 2 2 3 2 3 3" xfId="13102"/>
    <cellStyle name="Percent 2 2 3 2 2 3 2 3 4" xfId="13103"/>
    <cellStyle name="Percent 2 2 3 2 2 3 2 4" xfId="13104"/>
    <cellStyle name="Percent 2 2 3 2 2 3 2 5" xfId="13105"/>
    <cellStyle name="Percent 2 2 3 2 2 3 2 6" xfId="13106"/>
    <cellStyle name="Percent 2 2 3 2 2 3 3" xfId="13107"/>
    <cellStyle name="Percent 2 2 3 2 2 3 3 2" xfId="13108"/>
    <cellStyle name="Percent 2 2 3 2 2 3 3 2 2" xfId="13109"/>
    <cellStyle name="Percent 2 2 3 2 2 3 3 2 3" xfId="13110"/>
    <cellStyle name="Percent 2 2 3 2 2 3 3 2 4" xfId="13111"/>
    <cellStyle name="Percent 2 2 3 2 2 3 3 3" xfId="13112"/>
    <cellStyle name="Percent 2 2 3 2 2 3 3 3 2" xfId="13113"/>
    <cellStyle name="Percent 2 2 3 2 2 3 3 3 3" xfId="13114"/>
    <cellStyle name="Percent 2 2 3 2 2 3 3 3 4" xfId="13115"/>
    <cellStyle name="Percent 2 2 3 2 2 3 3 4" xfId="13116"/>
    <cellStyle name="Percent 2 2 3 2 2 3 3 5" xfId="13117"/>
    <cellStyle name="Percent 2 2 3 2 2 3 3 6" xfId="13118"/>
    <cellStyle name="Percent 2 2 3 2 2 3 4" xfId="13119"/>
    <cellStyle name="Percent 2 2 3 2 2 3 4 2" xfId="13120"/>
    <cellStyle name="Percent 2 2 3 2 2 3 4 3" xfId="13121"/>
    <cellStyle name="Percent 2 2 3 2 2 3 4 4" xfId="13122"/>
    <cellStyle name="Percent 2 2 3 2 2 3 5" xfId="13123"/>
    <cellStyle name="Percent 2 2 3 2 2 3 5 2" xfId="13124"/>
    <cellStyle name="Percent 2 2 3 2 2 3 5 3" xfId="13125"/>
    <cellStyle name="Percent 2 2 3 2 2 3 5 4" xfId="13126"/>
    <cellStyle name="Percent 2 2 3 2 2 3 6" xfId="13127"/>
    <cellStyle name="Percent 2 2 3 2 2 3 7" xfId="13128"/>
    <cellStyle name="Percent 2 2 3 2 2 3 8" xfId="13129"/>
    <cellStyle name="Percent 2 2 3 2 2 4" xfId="13130"/>
    <cellStyle name="Percent 2 2 3 2 2 4 2" xfId="13131"/>
    <cellStyle name="Percent 2 2 3 2 2 4 2 2" xfId="13132"/>
    <cellStyle name="Percent 2 2 3 2 2 4 2 2 2" xfId="13133"/>
    <cellStyle name="Percent 2 2 3 2 2 4 2 2 3" xfId="13134"/>
    <cellStyle name="Percent 2 2 3 2 2 4 2 2 4" xfId="13135"/>
    <cellStyle name="Percent 2 2 3 2 2 4 2 3" xfId="13136"/>
    <cellStyle name="Percent 2 2 3 2 2 4 2 3 2" xfId="13137"/>
    <cellStyle name="Percent 2 2 3 2 2 4 2 3 3" xfId="13138"/>
    <cellStyle name="Percent 2 2 3 2 2 4 2 3 4" xfId="13139"/>
    <cellStyle name="Percent 2 2 3 2 2 4 2 4" xfId="13140"/>
    <cellStyle name="Percent 2 2 3 2 2 4 2 5" xfId="13141"/>
    <cellStyle name="Percent 2 2 3 2 2 4 2 6" xfId="13142"/>
    <cellStyle name="Percent 2 2 3 2 2 4 3" xfId="13143"/>
    <cellStyle name="Percent 2 2 3 2 2 4 3 2" xfId="13144"/>
    <cellStyle name="Percent 2 2 3 2 2 4 3 2 2" xfId="13145"/>
    <cellStyle name="Percent 2 2 3 2 2 4 3 2 3" xfId="13146"/>
    <cellStyle name="Percent 2 2 3 2 2 4 3 2 4" xfId="13147"/>
    <cellStyle name="Percent 2 2 3 2 2 4 3 3" xfId="13148"/>
    <cellStyle name="Percent 2 2 3 2 2 4 3 3 2" xfId="13149"/>
    <cellStyle name="Percent 2 2 3 2 2 4 3 3 3" xfId="13150"/>
    <cellStyle name="Percent 2 2 3 2 2 4 3 3 4" xfId="13151"/>
    <cellStyle name="Percent 2 2 3 2 2 4 3 4" xfId="13152"/>
    <cellStyle name="Percent 2 2 3 2 2 4 3 5" xfId="13153"/>
    <cellStyle name="Percent 2 2 3 2 2 4 3 6" xfId="13154"/>
    <cellStyle name="Percent 2 2 3 2 2 4 4" xfId="13155"/>
    <cellStyle name="Percent 2 2 3 2 2 4 4 2" xfId="13156"/>
    <cellStyle name="Percent 2 2 3 2 2 4 4 3" xfId="13157"/>
    <cellStyle name="Percent 2 2 3 2 2 4 4 4" xfId="13158"/>
    <cellStyle name="Percent 2 2 3 2 2 4 5" xfId="13159"/>
    <cellStyle name="Percent 2 2 3 2 2 4 5 2" xfId="13160"/>
    <cellStyle name="Percent 2 2 3 2 2 4 5 3" xfId="13161"/>
    <cellStyle name="Percent 2 2 3 2 2 4 5 4" xfId="13162"/>
    <cellStyle name="Percent 2 2 3 2 2 4 6" xfId="13163"/>
    <cellStyle name="Percent 2 2 3 2 2 4 7" xfId="13164"/>
    <cellStyle name="Percent 2 2 3 2 2 4 8" xfId="13165"/>
    <cellStyle name="Percent 2 2 3 2 2 5" xfId="13166"/>
    <cellStyle name="Percent 2 2 3 2 2 5 2" xfId="13167"/>
    <cellStyle name="Percent 2 2 3 2 2 5 2 2" xfId="13168"/>
    <cellStyle name="Percent 2 2 3 2 2 5 2 2 2" xfId="13169"/>
    <cellStyle name="Percent 2 2 3 2 2 5 2 2 3" xfId="13170"/>
    <cellStyle name="Percent 2 2 3 2 2 5 2 2 4" xfId="13171"/>
    <cellStyle name="Percent 2 2 3 2 2 5 2 3" xfId="13172"/>
    <cellStyle name="Percent 2 2 3 2 2 5 2 3 2" xfId="13173"/>
    <cellStyle name="Percent 2 2 3 2 2 5 2 3 3" xfId="13174"/>
    <cellStyle name="Percent 2 2 3 2 2 5 2 3 4" xfId="13175"/>
    <cellStyle name="Percent 2 2 3 2 2 5 2 4" xfId="13176"/>
    <cellStyle name="Percent 2 2 3 2 2 5 2 5" xfId="13177"/>
    <cellStyle name="Percent 2 2 3 2 2 5 2 6" xfId="13178"/>
    <cellStyle name="Percent 2 2 3 2 2 5 3" xfId="13179"/>
    <cellStyle name="Percent 2 2 3 2 2 5 3 2" xfId="13180"/>
    <cellStyle name="Percent 2 2 3 2 2 5 3 2 2" xfId="13181"/>
    <cellStyle name="Percent 2 2 3 2 2 5 3 2 3" xfId="13182"/>
    <cellStyle name="Percent 2 2 3 2 2 5 3 2 4" xfId="13183"/>
    <cellStyle name="Percent 2 2 3 2 2 5 3 3" xfId="13184"/>
    <cellStyle name="Percent 2 2 3 2 2 5 3 3 2" xfId="13185"/>
    <cellStyle name="Percent 2 2 3 2 2 5 3 3 3" xfId="13186"/>
    <cellStyle name="Percent 2 2 3 2 2 5 3 3 4" xfId="13187"/>
    <cellStyle name="Percent 2 2 3 2 2 5 3 4" xfId="13188"/>
    <cellStyle name="Percent 2 2 3 2 2 5 3 5" xfId="13189"/>
    <cellStyle name="Percent 2 2 3 2 2 5 3 6" xfId="13190"/>
    <cellStyle name="Percent 2 2 3 2 2 5 4" xfId="13191"/>
    <cellStyle name="Percent 2 2 3 2 2 5 4 2" xfId="13192"/>
    <cellStyle name="Percent 2 2 3 2 2 5 4 3" xfId="13193"/>
    <cellStyle name="Percent 2 2 3 2 2 5 4 4" xfId="13194"/>
    <cellStyle name="Percent 2 2 3 2 2 5 5" xfId="13195"/>
    <cellStyle name="Percent 2 2 3 2 2 5 5 2" xfId="13196"/>
    <cellStyle name="Percent 2 2 3 2 2 5 5 3" xfId="13197"/>
    <cellStyle name="Percent 2 2 3 2 2 5 5 4" xfId="13198"/>
    <cellStyle name="Percent 2 2 3 2 2 5 6" xfId="13199"/>
    <cellStyle name="Percent 2 2 3 2 2 5 7" xfId="13200"/>
    <cellStyle name="Percent 2 2 3 2 2 5 8" xfId="13201"/>
    <cellStyle name="Percent 2 2 3 2 2 6" xfId="13202"/>
    <cellStyle name="Percent 2 2 3 2 2 6 2" xfId="13203"/>
    <cellStyle name="Percent 2 2 3 2 2 6 2 2" xfId="13204"/>
    <cellStyle name="Percent 2 2 3 2 2 6 2 3" xfId="13205"/>
    <cellStyle name="Percent 2 2 3 2 2 6 2 4" xfId="13206"/>
    <cellStyle name="Percent 2 2 3 2 2 6 3" xfId="13207"/>
    <cellStyle name="Percent 2 2 3 2 2 6 3 2" xfId="13208"/>
    <cellStyle name="Percent 2 2 3 2 2 6 3 3" xfId="13209"/>
    <cellStyle name="Percent 2 2 3 2 2 6 3 4" xfId="13210"/>
    <cellStyle name="Percent 2 2 3 2 2 6 4" xfId="13211"/>
    <cellStyle name="Percent 2 2 3 2 2 6 5" xfId="13212"/>
    <cellStyle name="Percent 2 2 3 2 2 6 6" xfId="13213"/>
    <cellStyle name="Percent 2 2 3 2 2 7" xfId="13214"/>
    <cellStyle name="Percent 2 2 3 2 2 7 2" xfId="13215"/>
    <cellStyle name="Percent 2 2 3 2 2 7 2 2" xfId="13216"/>
    <cellStyle name="Percent 2 2 3 2 2 7 2 3" xfId="13217"/>
    <cellStyle name="Percent 2 2 3 2 2 7 2 4" xfId="13218"/>
    <cellStyle name="Percent 2 2 3 2 2 7 3" xfId="13219"/>
    <cellStyle name="Percent 2 2 3 2 2 7 3 2" xfId="13220"/>
    <cellStyle name="Percent 2 2 3 2 2 7 3 3" xfId="13221"/>
    <cellStyle name="Percent 2 2 3 2 2 7 3 4" xfId="13222"/>
    <cellStyle name="Percent 2 2 3 2 2 7 4" xfId="13223"/>
    <cellStyle name="Percent 2 2 3 2 2 7 5" xfId="13224"/>
    <cellStyle name="Percent 2 2 3 2 2 7 6" xfId="13225"/>
    <cellStyle name="Percent 2 2 3 2 2 8" xfId="13226"/>
    <cellStyle name="Percent 2 2 3 2 2 8 2" xfId="13227"/>
    <cellStyle name="Percent 2 2 3 2 2 8 3" xfId="13228"/>
    <cellStyle name="Percent 2 2 3 2 2 8 4" xfId="13229"/>
    <cellStyle name="Percent 2 2 3 2 2 9" xfId="13230"/>
    <cellStyle name="Percent 2 2 3 2 2 9 2" xfId="13231"/>
    <cellStyle name="Percent 2 2 3 2 2 9 3" xfId="13232"/>
    <cellStyle name="Percent 2 2 3 2 2 9 4" xfId="13233"/>
    <cellStyle name="Percent 2 2 3 2 3" xfId="13234"/>
    <cellStyle name="Percent 2 2 3 2 3 10" xfId="13235"/>
    <cellStyle name="Percent 2 2 3 2 3 2" xfId="13236"/>
    <cellStyle name="Percent 2 2 3 2 3 2 2" xfId="13237"/>
    <cellStyle name="Percent 2 2 3 2 3 2 2 2" xfId="13238"/>
    <cellStyle name="Percent 2 2 3 2 3 2 2 2 2" xfId="13239"/>
    <cellStyle name="Percent 2 2 3 2 3 2 2 2 3" xfId="13240"/>
    <cellStyle name="Percent 2 2 3 2 3 2 2 2 4" xfId="13241"/>
    <cellStyle name="Percent 2 2 3 2 3 2 2 3" xfId="13242"/>
    <cellStyle name="Percent 2 2 3 2 3 2 2 3 2" xfId="13243"/>
    <cellStyle name="Percent 2 2 3 2 3 2 2 3 3" xfId="13244"/>
    <cellStyle name="Percent 2 2 3 2 3 2 2 3 4" xfId="13245"/>
    <cellStyle name="Percent 2 2 3 2 3 2 2 4" xfId="13246"/>
    <cellStyle name="Percent 2 2 3 2 3 2 2 5" xfId="13247"/>
    <cellStyle name="Percent 2 2 3 2 3 2 2 6" xfId="13248"/>
    <cellStyle name="Percent 2 2 3 2 3 2 3" xfId="13249"/>
    <cellStyle name="Percent 2 2 3 2 3 2 3 2" xfId="13250"/>
    <cellStyle name="Percent 2 2 3 2 3 2 3 2 2" xfId="13251"/>
    <cellStyle name="Percent 2 2 3 2 3 2 3 2 3" xfId="13252"/>
    <cellStyle name="Percent 2 2 3 2 3 2 3 2 4" xfId="13253"/>
    <cellStyle name="Percent 2 2 3 2 3 2 3 3" xfId="13254"/>
    <cellStyle name="Percent 2 2 3 2 3 2 3 3 2" xfId="13255"/>
    <cellStyle name="Percent 2 2 3 2 3 2 3 3 3" xfId="13256"/>
    <cellStyle name="Percent 2 2 3 2 3 2 3 3 4" xfId="13257"/>
    <cellStyle name="Percent 2 2 3 2 3 2 3 4" xfId="13258"/>
    <cellStyle name="Percent 2 2 3 2 3 2 3 5" xfId="13259"/>
    <cellStyle name="Percent 2 2 3 2 3 2 3 6" xfId="13260"/>
    <cellStyle name="Percent 2 2 3 2 3 2 4" xfId="13261"/>
    <cellStyle name="Percent 2 2 3 2 3 2 4 2" xfId="13262"/>
    <cellStyle name="Percent 2 2 3 2 3 2 4 3" xfId="13263"/>
    <cellStyle name="Percent 2 2 3 2 3 2 4 4" xfId="13264"/>
    <cellStyle name="Percent 2 2 3 2 3 2 5" xfId="13265"/>
    <cellStyle name="Percent 2 2 3 2 3 2 5 2" xfId="13266"/>
    <cellStyle name="Percent 2 2 3 2 3 2 5 3" xfId="13267"/>
    <cellStyle name="Percent 2 2 3 2 3 2 5 4" xfId="13268"/>
    <cellStyle name="Percent 2 2 3 2 3 2 6" xfId="13269"/>
    <cellStyle name="Percent 2 2 3 2 3 2 7" xfId="13270"/>
    <cellStyle name="Percent 2 2 3 2 3 2 8" xfId="13271"/>
    <cellStyle name="Percent 2 2 3 2 3 3" xfId="13272"/>
    <cellStyle name="Percent 2 2 3 2 3 3 2" xfId="13273"/>
    <cellStyle name="Percent 2 2 3 2 3 3 2 2" xfId="13274"/>
    <cellStyle name="Percent 2 2 3 2 3 3 2 2 2" xfId="13275"/>
    <cellStyle name="Percent 2 2 3 2 3 3 2 2 3" xfId="13276"/>
    <cellStyle name="Percent 2 2 3 2 3 3 2 2 4" xfId="13277"/>
    <cellStyle name="Percent 2 2 3 2 3 3 2 3" xfId="13278"/>
    <cellStyle name="Percent 2 2 3 2 3 3 2 3 2" xfId="13279"/>
    <cellStyle name="Percent 2 2 3 2 3 3 2 3 3" xfId="13280"/>
    <cellStyle name="Percent 2 2 3 2 3 3 2 3 4" xfId="13281"/>
    <cellStyle name="Percent 2 2 3 2 3 3 2 4" xfId="13282"/>
    <cellStyle name="Percent 2 2 3 2 3 3 2 5" xfId="13283"/>
    <cellStyle name="Percent 2 2 3 2 3 3 2 6" xfId="13284"/>
    <cellStyle name="Percent 2 2 3 2 3 3 3" xfId="13285"/>
    <cellStyle name="Percent 2 2 3 2 3 3 3 2" xfId="13286"/>
    <cellStyle name="Percent 2 2 3 2 3 3 3 2 2" xfId="13287"/>
    <cellStyle name="Percent 2 2 3 2 3 3 3 2 3" xfId="13288"/>
    <cellStyle name="Percent 2 2 3 2 3 3 3 2 4" xfId="13289"/>
    <cellStyle name="Percent 2 2 3 2 3 3 3 3" xfId="13290"/>
    <cellStyle name="Percent 2 2 3 2 3 3 3 3 2" xfId="13291"/>
    <cellStyle name="Percent 2 2 3 2 3 3 3 3 3" xfId="13292"/>
    <cellStyle name="Percent 2 2 3 2 3 3 3 3 4" xfId="13293"/>
    <cellStyle name="Percent 2 2 3 2 3 3 3 4" xfId="13294"/>
    <cellStyle name="Percent 2 2 3 2 3 3 3 5" xfId="13295"/>
    <cellStyle name="Percent 2 2 3 2 3 3 3 6" xfId="13296"/>
    <cellStyle name="Percent 2 2 3 2 3 3 4" xfId="13297"/>
    <cellStyle name="Percent 2 2 3 2 3 3 4 2" xfId="13298"/>
    <cellStyle name="Percent 2 2 3 2 3 3 4 3" xfId="13299"/>
    <cellStyle name="Percent 2 2 3 2 3 3 4 4" xfId="13300"/>
    <cellStyle name="Percent 2 2 3 2 3 3 5" xfId="13301"/>
    <cellStyle name="Percent 2 2 3 2 3 3 5 2" xfId="13302"/>
    <cellStyle name="Percent 2 2 3 2 3 3 5 3" xfId="13303"/>
    <cellStyle name="Percent 2 2 3 2 3 3 5 4" xfId="13304"/>
    <cellStyle name="Percent 2 2 3 2 3 3 6" xfId="13305"/>
    <cellStyle name="Percent 2 2 3 2 3 3 7" xfId="13306"/>
    <cellStyle name="Percent 2 2 3 2 3 3 8" xfId="13307"/>
    <cellStyle name="Percent 2 2 3 2 3 4" xfId="13308"/>
    <cellStyle name="Percent 2 2 3 2 3 4 2" xfId="13309"/>
    <cellStyle name="Percent 2 2 3 2 3 4 2 2" xfId="13310"/>
    <cellStyle name="Percent 2 2 3 2 3 4 2 3" xfId="13311"/>
    <cellStyle name="Percent 2 2 3 2 3 4 2 4" xfId="13312"/>
    <cellStyle name="Percent 2 2 3 2 3 4 3" xfId="13313"/>
    <cellStyle name="Percent 2 2 3 2 3 4 3 2" xfId="13314"/>
    <cellStyle name="Percent 2 2 3 2 3 4 3 3" xfId="13315"/>
    <cellStyle name="Percent 2 2 3 2 3 4 3 4" xfId="13316"/>
    <cellStyle name="Percent 2 2 3 2 3 4 4" xfId="13317"/>
    <cellStyle name="Percent 2 2 3 2 3 4 5" xfId="13318"/>
    <cellStyle name="Percent 2 2 3 2 3 4 6" xfId="13319"/>
    <cellStyle name="Percent 2 2 3 2 3 5" xfId="13320"/>
    <cellStyle name="Percent 2 2 3 2 3 5 2" xfId="13321"/>
    <cellStyle name="Percent 2 2 3 2 3 5 2 2" xfId="13322"/>
    <cellStyle name="Percent 2 2 3 2 3 5 2 3" xfId="13323"/>
    <cellStyle name="Percent 2 2 3 2 3 5 2 4" xfId="13324"/>
    <cellStyle name="Percent 2 2 3 2 3 5 3" xfId="13325"/>
    <cellStyle name="Percent 2 2 3 2 3 5 3 2" xfId="13326"/>
    <cellStyle name="Percent 2 2 3 2 3 5 3 3" xfId="13327"/>
    <cellStyle name="Percent 2 2 3 2 3 5 3 4" xfId="13328"/>
    <cellStyle name="Percent 2 2 3 2 3 5 4" xfId="13329"/>
    <cellStyle name="Percent 2 2 3 2 3 5 5" xfId="13330"/>
    <cellStyle name="Percent 2 2 3 2 3 5 6" xfId="13331"/>
    <cellStyle name="Percent 2 2 3 2 3 6" xfId="13332"/>
    <cellStyle name="Percent 2 2 3 2 3 6 2" xfId="13333"/>
    <cellStyle name="Percent 2 2 3 2 3 6 3" xfId="13334"/>
    <cellStyle name="Percent 2 2 3 2 3 6 4" xfId="13335"/>
    <cellStyle name="Percent 2 2 3 2 3 7" xfId="13336"/>
    <cellStyle name="Percent 2 2 3 2 3 7 2" xfId="13337"/>
    <cellStyle name="Percent 2 2 3 2 3 7 3" xfId="13338"/>
    <cellStyle name="Percent 2 2 3 2 3 7 4" xfId="13339"/>
    <cellStyle name="Percent 2 2 3 2 3 8" xfId="13340"/>
    <cellStyle name="Percent 2 2 3 2 3 9" xfId="13341"/>
    <cellStyle name="Percent 2 2 3 2 4" xfId="13342"/>
    <cellStyle name="Percent 2 2 3 2 4 2" xfId="13343"/>
    <cellStyle name="Percent 2 2 3 2 4 2 2" xfId="13344"/>
    <cellStyle name="Percent 2 2 3 2 4 2 2 2" xfId="13345"/>
    <cellStyle name="Percent 2 2 3 2 4 2 2 3" xfId="13346"/>
    <cellStyle name="Percent 2 2 3 2 4 2 2 4" xfId="13347"/>
    <cellStyle name="Percent 2 2 3 2 4 2 3" xfId="13348"/>
    <cellStyle name="Percent 2 2 3 2 4 2 3 2" xfId="13349"/>
    <cellStyle name="Percent 2 2 3 2 4 2 3 3" xfId="13350"/>
    <cellStyle name="Percent 2 2 3 2 4 2 3 4" xfId="13351"/>
    <cellStyle name="Percent 2 2 3 2 4 2 4" xfId="13352"/>
    <cellStyle name="Percent 2 2 3 2 4 2 5" xfId="13353"/>
    <cellStyle name="Percent 2 2 3 2 4 2 6" xfId="13354"/>
    <cellStyle name="Percent 2 2 3 2 4 3" xfId="13355"/>
    <cellStyle name="Percent 2 2 3 2 4 3 2" xfId="13356"/>
    <cellStyle name="Percent 2 2 3 2 4 3 2 2" xfId="13357"/>
    <cellStyle name="Percent 2 2 3 2 4 3 2 3" xfId="13358"/>
    <cellStyle name="Percent 2 2 3 2 4 3 2 4" xfId="13359"/>
    <cellStyle name="Percent 2 2 3 2 4 3 3" xfId="13360"/>
    <cellStyle name="Percent 2 2 3 2 4 3 3 2" xfId="13361"/>
    <cellStyle name="Percent 2 2 3 2 4 3 3 3" xfId="13362"/>
    <cellStyle name="Percent 2 2 3 2 4 3 3 4" xfId="13363"/>
    <cellStyle name="Percent 2 2 3 2 4 3 4" xfId="13364"/>
    <cellStyle name="Percent 2 2 3 2 4 3 5" xfId="13365"/>
    <cellStyle name="Percent 2 2 3 2 4 3 6" xfId="13366"/>
    <cellStyle name="Percent 2 2 3 2 4 4" xfId="13367"/>
    <cellStyle name="Percent 2 2 3 2 4 4 2" xfId="13368"/>
    <cellStyle name="Percent 2 2 3 2 4 4 3" xfId="13369"/>
    <cellStyle name="Percent 2 2 3 2 4 4 4" xfId="13370"/>
    <cellStyle name="Percent 2 2 3 2 4 5" xfId="13371"/>
    <cellStyle name="Percent 2 2 3 2 4 5 2" xfId="13372"/>
    <cellStyle name="Percent 2 2 3 2 4 5 3" xfId="13373"/>
    <cellStyle name="Percent 2 2 3 2 4 5 4" xfId="13374"/>
    <cellStyle name="Percent 2 2 3 2 4 6" xfId="13375"/>
    <cellStyle name="Percent 2 2 3 2 4 7" xfId="13376"/>
    <cellStyle name="Percent 2 2 3 2 4 8" xfId="13377"/>
    <cellStyle name="Percent 2 2 3 2 5" xfId="13378"/>
    <cellStyle name="Percent 2 2 3 2 5 2" xfId="13379"/>
    <cellStyle name="Percent 2 2 3 2 5 2 2" xfId="13380"/>
    <cellStyle name="Percent 2 2 3 2 5 2 2 2" xfId="13381"/>
    <cellStyle name="Percent 2 2 3 2 5 2 2 3" xfId="13382"/>
    <cellStyle name="Percent 2 2 3 2 5 2 2 4" xfId="13383"/>
    <cellStyle name="Percent 2 2 3 2 5 2 3" xfId="13384"/>
    <cellStyle name="Percent 2 2 3 2 5 2 3 2" xfId="13385"/>
    <cellStyle name="Percent 2 2 3 2 5 2 3 3" xfId="13386"/>
    <cellStyle name="Percent 2 2 3 2 5 2 3 4" xfId="13387"/>
    <cellStyle name="Percent 2 2 3 2 5 2 4" xfId="13388"/>
    <cellStyle name="Percent 2 2 3 2 5 2 5" xfId="13389"/>
    <cellStyle name="Percent 2 2 3 2 5 2 6" xfId="13390"/>
    <cellStyle name="Percent 2 2 3 2 5 3" xfId="13391"/>
    <cellStyle name="Percent 2 2 3 2 5 3 2" xfId="13392"/>
    <cellStyle name="Percent 2 2 3 2 5 3 2 2" xfId="13393"/>
    <cellStyle name="Percent 2 2 3 2 5 3 2 3" xfId="13394"/>
    <cellStyle name="Percent 2 2 3 2 5 3 2 4" xfId="13395"/>
    <cellStyle name="Percent 2 2 3 2 5 3 3" xfId="13396"/>
    <cellStyle name="Percent 2 2 3 2 5 3 3 2" xfId="13397"/>
    <cellStyle name="Percent 2 2 3 2 5 3 3 3" xfId="13398"/>
    <cellStyle name="Percent 2 2 3 2 5 3 3 4" xfId="13399"/>
    <cellStyle name="Percent 2 2 3 2 5 3 4" xfId="13400"/>
    <cellStyle name="Percent 2 2 3 2 5 3 5" xfId="13401"/>
    <cellStyle name="Percent 2 2 3 2 5 3 6" xfId="13402"/>
    <cellStyle name="Percent 2 2 3 2 5 4" xfId="13403"/>
    <cellStyle name="Percent 2 2 3 2 5 4 2" xfId="13404"/>
    <cellStyle name="Percent 2 2 3 2 5 4 3" xfId="13405"/>
    <cellStyle name="Percent 2 2 3 2 5 4 4" xfId="13406"/>
    <cellStyle name="Percent 2 2 3 2 5 5" xfId="13407"/>
    <cellStyle name="Percent 2 2 3 2 5 5 2" xfId="13408"/>
    <cellStyle name="Percent 2 2 3 2 5 5 3" xfId="13409"/>
    <cellStyle name="Percent 2 2 3 2 5 5 4" xfId="13410"/>
    <cellStyle name="Percent 2 2 3 2 5 6" xfId="13411"/>
    <cellStyle name="Percent 2 2 3 2 5 7" xfId="13412"/>
    <cellStyle name="Percent 2 2 3 2 5 8" xfId="13413"/>
    <cellStyle name="Percent 2 2 3 2 6" xfId="13414"/>
    <cellStyle name="Percent 2 2 3 2 6 2" xfId="13415"/>
    <cellStyle name="Percent 2 2 3 2 6 2 2" xfId="13416"/>
    <cellStyle name="Percent 2 2 3 2 6 2 2 2" xfId="13417"/>
    <cellStyle name="Percent 2 2 3 2 6 2 2 3" xfId="13418"/>
    <cellStyle name="Percent 2 2 3 2 6 2 2 4" xfId="13419"/>
    <cellStyle name="Percent 2 2 3 2 6 2 3" xfId="13420"/>
    <cellStyle name="Percent 2 2 3 2 6 2 3 2" xfId="13421"/>
    <cellStyle name="Percent 2 2 3 2 6 2 3 3" xfId="13422"/>
    <cellStyle name="Percent 2 2 3 2 6 2 3 4" xfId="13423"/>
    <cellStyle name="Percent 2 2 3 2 6 2 4" xfId="13424"/>
    <cellStyle name="Percent 2 2 3 2 6 2 5" xfId="13425"/>
    <cellStyle name="Percent 2 2 3 2 6 2 6" xfId="13426"/>
    <cellStyle name="Percent 2 2 3 2 6 3" xfId="13427"/>
    <cellStyle name="Percent 2 2 3 2 6 3 2" xfId="13428"/>
    <cellStyle name="Percent 2 2 3 2 6 3 2 2" xfId="13429"/>
    <cellStyle name="Percent 2 2 3 2 6 3 2 3" xfId="13430"/>
    <cellStyle name="Percent 2 2 3 2 6 3 2 4" xfId="13431"/>
    <cellStyle name="Percent 2 2 3 2 6 3 3" xfId="13432"/>
    <cellStyle name="Percent 2 2 3 2 6 3 3 2" xfId="13433"/>
    <cellStyle name="Percent 2 2 3 2 6 3 3 3" xfId="13434"/>
    <cellStyle name="Percent 2 2 3 2 6 3 3 4" xfId="13435"/>
    <cellStyle name="Percent 2 2 3 2 6 3 4" xfId="13436"/>
    <cellStyle name="Percent 2 2 3 2 6 3 5" xfId="13437"/>
    <cellStyle name="Percent 2 2 3 2 6 3 6" xfId="13438"/>
    <cellStyle name="Percent 2 2 3 2 6 4" xfId="13439"/>
    <cellStyle name="Percent 2 2 3 2 6 4 2" xfId="13440"/>
    <cellStyle name="Percent 2 2 3 2 6 4 3" xfId="13441"/>
    <cellStyle name="Percent 2 2 3 2 6 4 4" xfId="13442"/>
    <cellStyle name="Percent 2 2 3 2 6 5" xfId="13443"/>
    <cellStyle name="Percent 2 2 3 2 6 5 2" xfId="13444"/>
    <cellStyle name="Percent 2 2 3 2 6 5 3" xfId="13445"/>
    <cellStyle name="Percent 2 2 3 2 6 5 4" xfId="13446"/>
    <cellStyle name="Percent 2 2 3 2 6 6" xfId="13447"/>
    <cellStyle name="Percent 2 2 3 2 6 7" xfId="13448"/>
    <cellStyle name="Percent 2 2 3 2 6 8" xfId="13449"/>
    <cellStyle name="Percent 2 2 3 2 7" xfId="13450"/>
    <cellStyle name="Percent 2 2 3 2 7 2" xfId="13451"/>
    <cellStyle name="Percent 2 2 3 2 7 2 2" xfId="13452"/>
    <cellStyle name="Percent 2 2 3 2 7 2 3" xfId="13453"/>
    <cellStyle name="Percent 2 2 3 2 7 2 4" xfId="13454"/>
    <cellStyle name="Percent 2 2 3 2 7 3" xfId="13455"/>
    <cellStyle name="Percent 2 2 3 2 7 3 2" xfId="13456"/>
    <cellStyle name="Percent 2 2 3 2 7 3 3" xfId="13457"/>
    <cellStyle name="Percent 2 2 3 2 7 3 4" xfId="13458"/>
    <cellStyle name="Percent 2 2 3 2 7 4" xfId="13459"/>
    <cellStyle name="Percent 2 2 3 2 7 5" xfId="13460"/>
    <cellStyle name="Percent 2 2 3 2 7 6" xfId="13461"/>
    <cellStyle name="Percent 2 2 3 2 8" xfId="13462"/>
    <cellStyle name="Percent 2 2 3 2 8 2" xfId="13463"/>
    <cellStyle name="Percent 2 2 3 2 8 2 2" xfId="13464"/>
    <cellStyle name="Percent 2 2 3 2 8 2 3" xfId="13465"/>
    <cellStyle name="Percent 2 2 3 2 8 2 4" xfId="13466"/>
    <cellStyle name="Percent 2 2 3 2 8 3" xfId="13467"/>
    <cellStyle name="Percent 2 2 3 2 8 3 2" xfId="13468"/>
    <cellStyle name="Percent 2 2 3 2 8 3 3" xfId="13469"/>
    <cellStyle name="Percent 2 2 3 2 8 3 4" xfId="13470"/>
    <cellStyle name="Percent 2 2 3 2 8 4" xfId="13471"/>
    <cellStyle name="Percent 2 2 3 2 8 5" xfId="13472"/>
    <cellStyle name="Percent 2 2 3 2 8 6" xfId="13473"/>
    <cellStyle name="Percent 2 2 3 2 9" xfId="13474"/>
    <cellStyle name="Percent 2 2 3 2 9 2" xfId="13475"/>
    <cellStyle name="Percent 2 2 3 2 9 3" xfId="13476"/>
    <cellStyle name="Percent 2 2 3 2 9 4" xfId="13477"/>
    <cellStyle name="Percent 2 2 3 3" xfId="13478"/>
    <cellStyle name="Percent 2 2 3 3 10" xfId="13479"/>
    <cellStyle name="Percent 2 2 3 3 11" xfId="13480"/>
    <cellStyle name="Percent 2 2 3 3 12" xfId="13481"/>
    <cellStyle name="Percent 2 2 3 3 2" xfId="13482"/>
    <cellStyle name="Percent 2 2 3 3 2 10" xfId="13483"/>
    <cellStyle name="Percent 2 2 3 3 2 2" xfId="13484"/>
    <cellStyle name="Percent 2 2 3 3 2 2 2" xfId="13485"/>
    <cellStyle name="Percent 2 2 3 3 2 2 2 2" xfId="13486"/>
    <cellStyle name="Percent 2 2 3 3 2 2 2 2 2" xfId="13487"/>
    <cellStyle name="Percent 2 2 3 3 2 2 2 2 3" xfId="13488"/>
    <cellStyle name="Percent 2 2 3 3 2 2 2 2 4" xfId="13489"/>
    <cellStyle name="Percent 2 2 3 3 2 2 2 3" xfId="13490"/>
    <cellStyle name="Percent 2 2 3 3 2 2 2 3 2" xfId="13491"/>
    <cellStyle name="Percent 2 2 3 3 2 2 2 3 3" xfId="13492"/>
    <cellStyle name="Percent 2 2 3 3 2 2 2 3 4" xfId="13493"/>
    <cellStyle name="Percent 2 2 3 3 2 2 2 4" xfId="13494"/>
    <cellStyle name="Percent 2 2 3 3 2 2 2 5" xfId="13495"/>
    <cellStyle name="Percent 2 2 3 3 2 2 2 6" xfId="13496"/>
    <cellStyle name="Percent 2 2 3 3 2 2 3" xfId="13497"/>
    <cellStyle name="Percent 2 2 3 3 2 2 3 2" xfId="13498"/>
    <cellStyle name="Percent 2 2 3 3 2 2 3 2 2" xfId="13499"/>
    <cellStyle name="Percent 2 2 3 3 2 2 3 2 3" xfId="13500"/>
    <cellStyle name="Percent 2 2 3 3 2 2 3 2 4" xfId="13501"/>
    <cellStyle name="Percent 2 2 3 3 2 2 3 3" xfId="13502"/>
    <cellStyle name="Percent 2 2 3 3 2 2 3 3 2" xfId="13503"/>
    <cellStyle name="Percent 2 2 3 3 2 2 3 3 3" xfId="13504"/>
    <cellStyle name="Percent 2 2 3 3 2 2 3 3 4" xfId="13505"/>
    <cellStyle name="Percent 2 2 3 3 2 2 3 4" xfId="13506"/>
    <cellStyle name="Percent 2 2 3 3 2 2 3 5" xfId="13507"/>
    <cellStyle name="Percent 2 2 3 3 2 2 3 6" xfId="13508"/>
    <cellStyle name="Percent 2 2 3 3 2 2 4" xfId="13509"/>
    <cellStyle name="Percent 2 2 3 3 2 2 4 2" xfId="13510"/>
    <cellStyle name="Percent 2 2 3 3 2 2 4 3" xfId="13511"/>
    <cellStyle name="Percent 2 2 3 3 2 2 4 4" xfId="13512"/>
    <cellStyle name="Percent 2 2 3 3 2 2 5" xfId="13513"/>
    <cellStyle name="Percent 2 2 3 3 2 2 5 2" xfId="13514"/>
    <cellStyle name="Percent 2 2 3 3 2 2 5 3" xfId="13515"/>
    <cellStyle name="Percent 2 2 3 3 2 2 5 4" xfId="13516"/>
    <cellStyle name="Percent 2 2 3 3 2 2 6" xfId="13517"/>
    <cellStyle name="Percent 2 2 3 3 2 2 7" xfId="13518"/>
    <cellStyle name="Percent 2 2 3 3 2 2 8" xfId="13519"/>
    <cellStyle name="Percent 2 2 3 3 2 3" xfId="13520"/>
    <cellStyle name="Percent 2 2 3 3 2 3 2" xfId="13521"/>
    <cellStyle name="Percent 2 2 3 3 2 3 2 2" xfId="13522"/>
    <cellStyle name="Percent 2 2 3 3 2 3 2 2 2" xfId="13523"/>
    <cellStyle name="Percent 2 2 3 3 2 3 2 2 3" xfId="13524"/>
    <cellStyle name="Percent 2 2 3 3 2 3 2 2 4" xfId="13525"/>
    <cellStyle name="Percent 2 2 3 3 2 3 2 3" xfId="13526"/>
    <cellStyle name="Percent 2 2 3 3 2 3 2 3 2" xfId="13527"/>
    <cellStyle name="Percent 2 2 3 3 2 3 2 3 3" xfId="13528"/>
    <cellStyle name="Percent 2 2 3 3 2 3 2 3 4" xfId="13529"/>
    <cellStyle name="Percent 2 2 3 3 2 3 2 4" xfId="13530"/>
    <cellStyle name="Percent 2 2 3 3 2 3 2 5" xfId="13531"/>
    <cellStyle name="Percent 2 2 3 3 2 3 2 6" xfId="13532"/>
    <cellStyle name="Percent 2 2 3 3 2 3 3" xfId="13533"/>
    <cellStyle name="Percent 2 2 3 3 2 3 3 2" xfId="13534"/>
    <cellStyle name="Percent 2 2 3 3 2 3 3 2 2" xfId="13535"/>
    <cellStyle name="Percent 2 2 3 3 2 3 3 2 3" xfId="13536"/>
    <cellStyle name="Percent 2 2 3 3 2 3 3 2 4" xfId="13537"/>
    <cellStyle name="Percent 2 2 3 3 2 3 3 3" xfId="13538"/>
    <cellStyle name="Percent 2 2 3 3 2 3 3 3 2" xfId="13539"/>
    <cellStyle name="Percent 2 2 3 3 2 3 3 3 3" xfId="13540"/>
    <cellStyle name="Percent 2 2 3 3 2 3 3 3 4" xfId="13541"/>
    <cellStyle name="Percent 2 2 3 3 2 3 3 4" xfId="13542"/>
    <cellStyle name="Percent 2 2 3 3 2 3 3 5" xfId="13543"/>
    <cellStyle name="Percent 2 2 3 3 2 3 3 6" xfId="13544"/>
    <cellStyle name="Percent 2 2 3 3 2 3 4" xfId="13545"/>
    <cellStyle name="Percent 2 2 3 3 2 3 4 2" xfId="13546"/>
    <cellStyle name="Percent 2 2 3 3 2 3 4 3" xfId="13547"/>
    <cellStyle name="Percent 2 2 3 3 2 3 4 4" xfId="13548"/>
    <cellStyle name="Percent 2 2 3 3 2 3 5" xfId="13549"/>
    <cellStyle name="Percent 2 2 3 3 2 3 5 2" xfId="13550"/>
    <cellStyle name="Percent 2 2 3 3 2 3 5 3" xfId="13551"/>
    <cellStyle name="Percent 2 2 3 3 2 3 5 4" xfId="13552"/>
    <cellStyle name="Percent 2 2 3 3 2 3 6" xfId="13553"/>
    <cellStyle name="Percent 2 2 3 3 2 3 7" xfId="13554"/>
    <cellStyle name="Percent 2 2 3 3 2 3 8" xfId="13555"/>
    <cellStyle name="Percent 2 2 3 3 2 4" xfId="13556"/>
    <cellStyle name="Percent 2 2 3 3 2 4 2" xfId="13557"/>
    <cellStyle name="Percent 2 2 3 3 2 4 2 2" xfId="13558"/>
    <cellStyle name="Percent 2 2 3 3 2 4 2 3" xfId="13559"/>
    <cellStyle name="Percent 2 2 3 3 2 4 2 4" xfId="13560"/>
    <cellStyle name="Percent 2 2 3 3 2 4 3" xfId="13561"/>
    <cellStyle name="Percent 2 2 3 3 2 4 3 2" xfId="13562"/>
    <cellStyle name="Percent 2 2 3 3 2 4 3 3" xfId="13563"/>
    <cellStyle name="Percent 2 2 3 3 2 4 3 4" xfId="13564"/>
    <cellStyle name="Percent 2 2 3 3 2 4 4" xfId="13565"/>
    <cellStyle name="Percent 2 2 3 3 2 4 5" xfId="13566"/>
    <cellStyle name="Percent 2 2 3 3 2 4 6" xfId="13567"/>
    <cellStyle name="Percent 2 2 3 3 2 5" xfId="13568"/>
    <cellStyle name="Percent 2 2 3 3 2 5 2" xfId="13569"/>
    <cellStyle name="Percent 2 2 3 3 2 5 2 2" xfId="13570"/>
    <cellStyle name="Percent 2 2 3 3 2 5 2 3" xfId="13571"/>
    <cellStyle name="Percent 2 2 3 3 2 5 2 4" xfId="13572"/>
    <cellStyle name="Percent 2 2 3 3 2 5 3" xfId="13573"/>
    <cellStyle name="Percent 2 2 3 3 2 5 3 2" xfId="13574"/>
    <cellStyle name="Percent 2 2 3 3 2 5 3 3" xfId="13575"/>
    <cellStyle name="Percent 2 2 3 3 2 5 3 4" xfId="13576"/>
    <cellStyle name="Percent 2 2 3 3 2 5 4" xfId="13577"/>
    <cellStyle name="Percent 2 2 3 3 2 5 5" xfId="13578"/>
    <cellStyle name="Percent 2 2 3 3 2 5 6" xfId="13579"/>
    <cellStyle name="Percent 2 2 3 3 2 6" xfId="13580"/>
    <cellStyle name="Percent 2 2 3 3 2 6 2" xfId="13581"/>
    <cellStyle name="Percent 2 2 3 3 2 6 3" xfId="13582"/>
    <cellStyle name="Percent 2 2 3 3 2 6 4" xfId="13583"/>
    <cellStyle name="Percent 2 2 3 3 2 7" xfId="13584"/>
    <cellStyle name="Percent 2 2 3 3 2 7 2" xfId="13585"/>
    <cellStyle name="Percent 2 2 3 3 2 7 3" xfId="13586"/>
    <cellStyle name="Percent 2 2 3 3 2 7 4" xfId="13587"/>
    <cellStyle name="Percent 2 2 3 3 2 8" xfId="13588"/>
    <cellStyle name="Percent 2 2 3 3 2 9" xfId="13589"/>
    <cellStyle name="Percent 2 2 3 3 3" xfId="13590"/>
    <cellStyle name="Percent 2 2 3 3 3 2" xfId="13591"/>
    <cellStyle name="Percent 2 2 3 3 3 2 2" xfId="13592"/>
    <cellStyle name="Percent 2 2 3 3 3 2 2 2" xfId="13593"/>
    <cellStyle name="Percent 2 2 3 3 3 2 2 3" xfId="13594"/>
    <cellStyle name="Percent 2 2 3 3 3 2 2 4" xfId="13595"/>
    <cellStyle name="Percent 2 2 3 3 3 2 3" xfId="13596"/>
    <cellStyle name="Percent 2 2 3 3 3 2 3 2" xfId="13597"/>
    <cellStyle name="Percent 2 2 3 3 3 2 3 3" xfId="13598"/>
    <cellStyle name="Percent 2 2 3 3 3 2 3 4" xfId="13599"/>
    <cellStyle name="Percent 2 2 3 3 3 2 4" xfId="13600"/>
    <cellStyle name="Percent 2 2 3 3 3 2 5" xfId="13601"/>
    <cellStyle name="Percent 2 2 3 3 3 2 6" xfId="13602"/>
    <cellStyle name="Percent 2 2 3 3 3 3" xfId="13603"/>
    <cellStyle name="Percent 2 2 3 3 3 3 2" xfId="13604"/>
    <cellStyle name="Percent 2 2 3 3 3 3 2 2" xfId="13605"/>
    <cellStyle name="Percent 2 2 3 3 3 3 2 3" xfId="13606"/>
    <cellStyle name="Percent 2 2 3 3 3 3 2 4" xfId="13607"/>
    <cellStyle name="Percent 2 2 3 3 3 3 3" xfId="13608"/>
    <cellStyle name="Percent 2 2 3 3 3 3 3 2" xfId="13609"/>
    <cellStyle name="Percent 2 2 3 3 3 3 3 3" xfId="13610"/>
    <cellStyle name="Percent 2 2 3 3 3 3 3 4" xfId="13611"/>
    <cellStyle name="Percent 2 2 3 3 3 3 4" xfId="13612"/>
    <cellStyle name="Percent 2 2 3 3 3 3 5" xfId="13613"/>
    <cellStyle name="Percent 2 2 3 3 3 3 6" xfId="13614"/>
    <cellStyle name="Percent 2 2 3 3 3 4" xfId="13615"/>
    <cellStyle name="Percent 2 2 3 3 3 4 2" xfId="13616"/>
    <cellStyle name="Percent 2 2 3 3 3 4 3" xfId="13617"/>
    <cellStyle name="Percent 2 2 3 3 3 4 4" xfId="13618"/>
    <cellStyle name="Percent 2 2 3 3 3 5" xfId="13619"/>
    <cellStyle name="Percent 2 2 3 3 3 5 2" xfId="13620"/>
    <cellStyle name="Percent 2 2 3 3 3 5 3" xfId="13621"/>
    <cellStyle name="Percent 2 2 3 3 3 5 4" xfId="13622"/>
    <cellStyle name="Percent 2 2 3 3 3 6" xfId="13623"/>
    <cellStyle name="Percent 2 2 3 3 3 7" xfId="13624"/>
    <cellStyle name="Percent 2 2 3 3 3 8" xfId="13625"/>
    <cellStyle name="Percent 2 2 3 3 4" xfId="13626"/>
    <cellStyle name="Percent 2 2 3 3 4 2" xfId="13627"/>
    <cellStyle name="Percent 2 2 3 3 4 2 2" xfId="13628"/>
    <cellStyle name="Percent 2 2 3 3 4 2 2 2" xfId="13629"/>
    <cellStyle name="Percent 2 2 3 3 4 2 2 3" xfId="13630"/>
    <cellStyle name="Percent 2 2 3 3 4 2 2 4" xfId="13631"/>
    <cellStyle name="Percent 2 2 3 3 4 2 3" xfId="13632"/>
    <cellStyle name="Percent 2 2 3 3 4 2 3 2" xfId="13633"/>
    <cellStyle name="Percent 2 2 3 3 4 2 3 3" xfId="13634"/>
    <cellStyle name="Percent 2 2 3 3 4 2 3 4" xfId="13635"/>
    <cellStyle name="Percent 2 2 3 3 4 2 4" xfId="13636"/>
    <cellStyle name="Percent 2 2 3 3 4 2 5" xfId="13637"/>
    <cellStyle name="Percent 2 2 3 3 4 2 6" xfId="13638"/>
    <cellStyle name="Percent 2 2 3 3 4 3" xfId="13639"/>
    <cellStyle name="Percent 2 2 3 3 4 3 2" xfId="13640"/>
    <cellStyle name="Percent 2 2 3 3 4 3 2 2" xfId="13641"/>
    <cellStyle name="Percent 2 2 3 3 4 3 2 3" xfId="13642"/>
    <cellStyle name="Percent 2 2 3 3 4 3 2 4" xfId="13643"/>
    <cellStyle name="Percent 2 2 3 3 4 3 3" xfId="13644"/>
    <cellStyle name="Percent 2 2 3 3 4 3 3 2" xfId="13645"/>
    <cellStyle name="Percent 2 2 3 3 4 3 3 3" xfId="13646"/>
    <cellStyle name="Percent 2 2 3 3 4 3 3 4" xfId="13647"/>
    <cellStyle name="Percent 2 2 3 3 4 3 4" xfId="13648"/>
    <cellStyle name="Percent 2 2 3 3 4 3 5" xfId="13649"/>
    <cellStyle name="Percent 2 2 3 3 4 3 6" xfId="13650"/>
    <cellStyle name="Percent 2 2 3 3 4 4" xfId="13651"/>
    <cellStyle name="Percent 2 2 3 3 4 4 2" xfId="13652"/>
    <cellStyle name="Percent 2 2 3 3 4 4 3" xfId="13653"/>
    <cellStyle name="Percent 2 2 3 3 4 4 4" xfId="13654"/>
    <cellStyle name="Percent 2 2 3 3 4 5" xfId="13655"/>
    <cellStyle name="Percent 2 2 3 3 4 5 2" xfId="13656"/>
    <cellStyle name="Percent 2 2 3 3 4 5 3" xfId="13657"/>
    <cellStyle name="Percent 2 2 3 3 4 5 4" xfId="13658"/>
    <cellStyle name="Percent 2 2 3 3 4 6" xfId="13659"/>
    <cellStyle name="Percent 2 2 3 3 4 7" xfId="13660"/>
    <cellStyle name="Percent 2 2 3 3 4 8" xfId="13661"/>
    <cellStyle name="Percent 2 2 3 3 5" xfId="13662"/>
    <cellStyle name="Percent 2 2 3 3 5 2" xfId="13663"/>
    <cellStyle name="Percent 2 2 3 3 5 2 2" xfId="13664"/>
    <cellStyle name="Percent 2 2 3 3 5 2 2 2" xfId="13665"/>
    <cellStyle name="Percent 2 2 3 3 5 2 2 3" xfId="13666"/>
    <cellStyle name="Percent 2 2 3 3 5 2 2 4" xfId="13667"/>
    <cellStyle name="Percent 2 2 3 3 5 2 3" xfId="13668"/>
    <cellStyle name="Percent 2 2 3 3 5 2 3 2" xfId="13669"/>
    <cellStyle name="Percent 2 2 3 3 5 2 3 3" xfId="13670"/>
    <cellStyle name="Percent 2 2 3 3 5 2 3 4" xfId="13671"/>
    <cellStyle name="Percent 2 2 3 3 5 2 4" xfId="13672"/>
    <cellStyle name="Percent 2 2 3 3 5 2 5" xfId="13673"/>
    <cellStyle name="Percent 2 2 3 3 5 2 6" xfId="13674"/>
    <cellStyle name="Percent 2 2 3 3 5 3" xfId="13675"/>
    <cellStyle name="Percent 2 2 3 3 5 3 2" xfId="13676"/>
    <cellStyle name="Percent 2 2 3 3 5 3 2 2" xfId="13677"/>
    <cellStyle name="Percent 2 2 3 3 5 3 2 3" xfId="13678"/>
    <cellStyle name="Percent 2 2 3 3 5 3 2 4" xfId="13679"/>
    <cellStyle name="Percent 2 2 3 3 5 3 3" xfId="13680"/>
    <cellStyle name="Percent 2 2 3 3 5 3 3 2" xfId="13681"/>
    <cellStyle name="Percent 2 2 3 3 5 3 3 3" xfId="13682"/>
    <cellStyle name="Percent 2 2 3 3 5 3 3 4" xfId="13683"/>
    <cellStyle name="Percent 2 2 3 3 5 3 4" xfId="13684"/>
    <cellStyle name="Percent 2 2 3 3 5 3 5" xfId="13685"/>
    <cellStyle name="Percent 2 2 3 3 5 3 6" xfId="13686"/>
    <cellStyle name="Percent 2 2 3 3 5 4" xfId="13687"/>
    <cellStyle name="Percent 2 2 3 3 5 4 2" xfId="13688"/>
    <cellStyle name="Percent 2 2 3 3 5 4 3" xfId="13689"/>
    <cellStyle name="Percent 2 2 3 3 5 4 4" xfId="13690"/>
    <cellStyle name="Percent 2 2 3 3 5 5" xfId="13691"/>
    <cellStyle name="Percent 2 2 3 3 5 5 2" xfId="13692"/>
    <cellStyle name="Percent 2 2 3 3 5 5 3" xfId="13693"/>
    <cellStyle name="Percent 2 2 3 3 5 5 4" xfId="13694"/>
    <cellStyle name="Percent 2 2 3 3 5 6" xfId="13695"/>
    <cellStyle name="Percent 2 2 3 3 5 7" xfId="13696"/>
    <cellStyle name="Percent 2 2 3 3 5 8" xfId="13697"/>
    <cellStyle name="Percent 2 2 3 3 6" xfId="13698"/>
    <cellStyle name="Percent 2 2 3 3 6 2" xfId="13699"/>
    <cellStyle name="Percent 2 2 3 3 6 2 2" xfId="13700"/>
    <cellStyle name="Percent 2 2 3 3 6 2 3" xfId="13701"/>
    <cellStyle name="Percent 2 2 3 3 6 2 4" xfId="13702"/>
    <cellStyle name="Percent 2 2 3 3 6 3" xfId="13703"/>
    <cellStyle name="Percent 2 2 3 3 6 3 2" xfId="13704"/>
    <cellStyle name="Percent 2 2 3 3 6 3 3" xfId="13705"/>
    <cellStyle name="Percent 2 2 3 3 6 3 4" xfId="13706"/>
    <cellStyle name="Percent 2 2 3 3 6 4" xfId="13707"/>
    <cellStyle name="Percent 2 2 3 3 6 5" xfId="13708"/>
    <cellStyle name="Percent 2 2 3 3 6 6" xfId="13709"/>
    <cellStyle name="Percent 2 2 3 3 7" xfId="13710"/>
    <cellStyle name="Percent 2 2 3 3 7 2" xfId="13711"/>
    <cellStyle name="Percent 2 2 3 3 7 2 2" xfId="13712"/>
    <cellStyle name="Percent 2 2 3 3 7 2 3" xfId="13713"/>
    <cellStyle name="Percent 2 2 3 3 7 2 4" xfId="13714"/>
    <cellStyle name="Percent 2 2 3 3 7 3" xfId="13715"/>
    <cellStyle name="Percent 2 2 3 3 7 3 2" xfId="13716"/>
    <cellStyle name="Percent 2 2 3 3 7 3 3" xfId="13717"/>
    <cellStyle name="Percent 2 2 3 3 7 3 4" xfId="13718"/>
    <cellStyle name="Percent 2 2 3 3 7 4" xfId="13719"/>
    <cellStyle name="Percent 2 2 3 3 7 5" xfId="13720"/>
    <cellStyle name="Percent 2 2 3 3 7 6" xfId="13721"/>
    <cellStyle name="Percent 2 2 3 3 8" xfId="13722"/>
    <cellStyle name="Percent 2 2 3 3 8 2" xfId="13723"/>
    <cellStyle name="Percent 2 2 3 3 8 3" xfId="13724"/>
    <cellStyle name="Percent 2 2 3 3 8 4" xfId="13725"/>
    <cellStyle name="Percent 2 2 3 3 9" xfId="13726"/>
    <cellStyle name="Percent 2 2 3 3 9 2" xfId="13727"/>
    <cellStyle name="Percent 2 2 3 3 9 3" xfId="13728"/>
    <cellStyle name="Percent 2 2 3 3 9 4" xfId="13729"/>
    <cellStyle name="Percent 2 2 3 4" xfId="13730"/>
    <cellStyle name="Percent 2 2 3 4 10" xfId="13731"/>
    <cellStyle name="Percent 2 2 3 4 2" xfId="13732"/>
    <cellStyle name="Percent 2 2 3 4 2 2" xfId="13733"/>
    <cellStyle name="Percent 2 2 3 4 2 2 2" xfId="13734"/>
    <cellStyle name="Percent 2 2 3 4 2 2 2 2" xfId="13735"/>
    <cellStyle name="Percent 2 2 3 4 2 2 2 3" xfId="13736"/>
    <cellStyle name="Percent 2 2 3 4 2 2 2 4" xfId="13737"/>
    <cellStyle name="Percent 2 2 3 4 2 2 3" xfId="13738"/>
    <cellStyle name="Percent 2 2 3 4 2 2 3 2" xfId="13739"/>
    <cellStyle name="Percent 2 2 3 4 2 2 3 3" xfId="13740"/>
    <cellStyle name="Percent 2 2 3 4 2 2 3 4" xfId="13741"/>
    <cellStyle name="Percent 2 2 3 4 2 2 4" xfId="13742"/>
    <cellStyle name="Percent 2 2 3 4 2 2 5" xfId="13743"/>
    <cellStyle name="Percent 2 2 3 4 2 2 6" xfId="13744"/>
    <cellStyle name="Percent 2 2 3 4 2 3" xfId="13745"/>
    <cellStyle name="Percent 2 2 3 4 2 3 2" xfId="13746"/>
    <cellStyle name="Percent 2 2 3 4 2 3 2 2" xfId="13747"/>
    <cellStyle name="Percent 2 2 3 4 2 3 2 3" xfId="13748"/>
    <cellStyle name="Percent 2 2 3 4 2 3 2 4" xfId="13749"/>
    <cellStyle name="Percent 2 2 3 4 2 3 3" xfId="13750"/>
    <cellStyle name="Percent 2 2 3 4 2 3 3 2" xfId="13751"/>
    <cellStyle name="Percent 2 2 3 4 2 3 3 3" xfId="13752"/>
    <cellStyle name="Percent 2 2 3 4 2 3 3 4" xfId="13753"/>
    <cellStyle name="Percent 2 2 3 4 2 3 4" xfId="13754"/>
    <cellStyle name="Percent 2 2 3 4 2 3 5" xfId="13755"/>
    <cellStyle name="Percent 2 2 3 4 2 3 6" xfId="13756"/>
    <cellStyle name="Percent 2 2 3 4 2 4" xfId="13757"/>
    <cellStyle name="Percent 2 2 3 4 2 4 2" xfId="13758"/>
    <cellStyle name="Percent 2 2 3 4 2 4 3" xfId="13759"/>
    <cellStyle name="Percent 2 2 3 4 2 4 4" xfId="13760"/>
    <cellStyle name="Percent 2 2 3 4 2 5" xfId="13761"/>
    <cellStyle name="Percent 2 2 3 4 2 5 2" xfId="13762"/>
    <cellStyle name="Percent 2 2 3 4 2 5 3" xfId="13763"/>
    <cellStyle name="Percent 2 2 3 4 2 5 4" xfId="13764"/>
    <cellStyle name="Percent 2 2 3 4 2 6" xfId="13765"/>
    <cellStyle name="Percent 2 2 3 4 2 7" xfId="13766"/>
    <cellStyle name="Percent 2 2 3 4 2 8" xfId="13767"/>
    <cellStyle name="Percent 2 2 3 4 3" xfId="13768"/>
    <cellStyle name="Percent 2 2 3 4 3 2" xfId="13769"/>
    <cellStyle name="Percent 2 2 3 4 3 2 2" xfId="13770"/>
    <cellStyle name="Percent 2 2 3 4 3 2 2 2" xfId="13771"/>
    <cellStyle name="Percent 2 2 3 4 3 2 2 3" xfId="13772"/>
    <cellStyle name="Percent 2 2 3 4 3 2 2 4" xfId="13773"/>
    <cellStyle name="Percent 2 2 3 4 3 2 3" xfId="13774"/>
    <cellStyle name="Percent 2 2 3 4 3 2 3 2" xfId="13775"/>
    <cellStyle name="Percent 2 2 3 4 3 2 3 3" xfId="13776"/>
    <cellStyle name="Percent 2 2 3 4 3 2 3 4" xfId="13777"/>
    <cellStyle name="Percent 2 2 3 4 3 2 4" xfId="13778"/>
    <cellStyle name="Percent 2 2 3 4 3 2 5" xfId="13779"/>
    <cellStyle name="Percent 2 2 3 4 3 2 6" xfId="13780"/>
    <cellStyle name="Percent 2 2 3 4 3 3" xfId="13781"/>
    <cellStyle name="Percent 2 2 3 4 3 3 2" xfId="13782"/>
    <cellStyle name="Percent 2 2 3 4 3 3 2 2" xfId="13783"/>
    <cellStyle name="Percent 2 2 3 4 3 3 2 3" xfId="13784"/>
    <cellStyle name="Percent 2 2 3 4 3 3 2 4" xfId="13785"/>
    <cellStyle name="Percent 2 2 3 4 3 3 3" xfId="13786"/>
    <cellStyle name="Percent 2 2 3 4 3 3 3 2" xfId="13787"/>
    <cellStyle name="Percent 2 2 3 4 3 3 3 3" xfId="13788"/>
    <cellStyle name="Percent 2 2 3 4 3 3 3 4" xfId="13789"/>
    <cellStyle name="Percent 2 2 3 4 3 3 4" xfId="13790"/>
    <cellStyle name="Percent 2 2 3 4 3 3 5" xfId="13791"/>
    <cellStyle name="Percent 2 2 3 4 3 3 6" xfId="13792"/>
    <cellStyle name="Percent 2 2 3 4 3 4" xfId="13793"/>
    <cellStyle name="Percent 2 2 3 4 3 4 2" xfId="13794"/>
    <cellStyle name="Percent 2 2 3 4 3 4 3" xfId="13795"/>
    <cellStyle name="Percent 2 2 3 4 3 4 4" xfId="13796"/>
    <cellStyle name="Percent 2 2 3 4 3 5" xfId="13797"/>
    <cellStyle name="Percent 2 2 3 4 3 5 2" xfId="13798"/>
    <cellStyle name="Percent 2 2 3 4 3 5 3" xfId="13799"/>
    <cellStyle name="Percent 2 2 3 4 3 5 4" xfId="13800"/>
    <cellStyle name="Percent 2 2 3 4 3 6" xfId="13801"/>
    <cellStyle name="Percent 2 2 3 4 3 7" xfId="13802"/>
    <cellStyle name="Percent 2 2 3 4 3 8" xfId="13803"/>
    <cellStyle name="Percent 2 2 3 4 4" xfId="13804"/>
    <cellStyle name="Percent 2 2 3 4 4 2" xfId="13805"/>
    <cellStyle name="Percent 2 2 3 4 4 2 2" xfId="13806"/>
    <cellStyle name="Percent 2 2 3 4 4 2 3" xfId="13807"/>
    <cellStyle name="Percent 2 2 3 4 4 2 4" xfId="13808"/>
    <cellStyle name="Percent 2 2 3 4 4 3" xfId="13809"/>
    <cellStyle name="Percent 2 2 3 4 4 3 2" xfId="13810"/>
    <cellStyle name="Percent 2 2 3 4 4 3 3" xfId="13811"/>
    <cellStyle name="Percent 2 2 3 4 4 3 4" xfId="13812"/>
    <cellStyle name="Percent 2 2 3 4 4 4" xfId="13813"/>
    <cellStyle name="Percent 2 2 3 4 4 5" xfId="13814"/>
    <cellStyle name="Percent 2 2 3 4 4 6" xfId="13815"/>
    <cellStyle name="Percent 2 2 3 4 5" xfId="13816"/>
    <cellStyle name="Percent 2 2 3 4 5 2" xfId="13817"/>
    <cellStyle name="Percent 2 2 3 4 5 2 2" xfId="13818"/>
    <cellStyle name="Percent 2 2 3 4 5 2 3" xfId="13819"/>
    <cellStyle name="Percent 2 2 3 4 5 2 4" xfId="13820"/>
    <cellStyle name="Percent 2 2 3 4 5 3" xfId="13821"/>
    <cellStyle name="Percent 2 2 3 4 5 3 2" xfId="13822"/>
    <cellStyle name="Percent 2 2 3 4 5 3 3" xfId="13823"/>
    <cellStyle name="Percent 2 2 3 4 5 3 4" xfId="13824"/>
    <cellStyle name="Percent 2 2 3 4 5 4" xfId="13825"/>
    <cellStyle name="Percent 2 2 3 4 5 5" xfId="13826"/>
    <cellStyle name="Percent 2 2 3 4 5 6" xfId="13827"/>
    <cellStyle name="Percent 2 2 3 4 6" xfId="13828"/>
    <cellStyle name="Percent 2 2 3 4 6 2" xfId="13829"/>
    <cellStyle name="Percent 2 2 3 4 6 3" xfId="13830"/>
    <cellStyle name="Percent 2 2 3 4 6 4" xfId="13831"/>
    <cellStyle name="Percent 2 2 3 4 7" xfId="13832"/>
    <cellStyle name="Percent 2 2 3 4 7 2" xfId="13833"/>
    <cellStyle name="Percent 2 2 3 4 7 3" xfId="13834"/>
    <cellStyle name="Percent 2 2 3 4 7 4" xfId="13835"/>
    <cellStyle name="Percent 2 2 3 4 8" xfId="13836"/>
    <cellStyle name="Percent 2 2 3 4 9" xfId="13837"/>
    <cellStyle name="Percent 2 2 3 5" xfId="13838"/>
    <cellStyle name="Percent 2 2 3 5 2" xfId="13839"/>
    <cellStyle name="Percent 2 2 3 5 2 2" xfId="13840"/>
    <cellStyle name="Percent 2 2 3 5 2 2 2" xfId="13841"/>
    <cellStyle name="Percent 2 2 3 5 2 2 3" xfId="13842"/>
    <cellStyle name="Percent 2 2 3 5 2 2 4" xfId="13843"/>
    <cellStyle name="Percent 2 2 3 5 2 3" xfId="13844"/>
    <cellStyle name="Percent 2 2 3 5 2 3 2" xfId="13845"/>
    <cellStyle name="Percent 2 2 3 5 2 3 3" xfId="13846"/>
    <cellStyle name="Percent 2 2 3 5 2 3 4" xfId="13847"/>
    <cellStyle name="Percent 2 2 3 5 2 4" xfId="13848"/>
    <cellStyle name="Percent 2 2 3 5 2 5" xfId="13849"/>
    <cellStyle name="Percent 2 2 3 5 2 6" xfId="13850"/>
    <cellStyle name="Percent 2 2 3 5 3" xfId="13851"/>
    <cellStyle name="Percent 2 2 3 5 3 2" xfId="13852"/>
    <cellStyle name="Percent 2 2 3 5 3 2 2" xfId="13853"/>
    <cellStyle name="Percent 2 2 3 5 3 2 3" xfId="13854"/>
    <cellStyle name="Percent 2 2 3 5 3 2 4" xfId="13855"/>
    <cellStyle name="Percent 2 2 3 5 3 3" xfId="13856"/>
    <cellStyle name="Percent 2 2 3 5 3 3 2" xfId="13857"/>
    <cellStyle name="Percent 2 2 3 5 3 3 3" xfId="13858"/>
    <cellStyle name="Percent 2 2 3 5 3 3 4" xfId="13859"/>
    <cellStyle name="Percent 2 2 3 5 3 4" xfId="13860"/>
    <cellStyle name="Percent 2 2 3 5 3 5" xfId="13861"/>
    <cellStyle name="Percent 2 2 3 5 3 6" xfId="13862"/>
    <cellStyle name="Percent 2 2 3 5 4" xfId="13863"/>
    <cellStyle name="Percent 2 2 3 5 4 2" xfId="13864"/>
    <cellStyle name="Percent 2 2 3 5 4 3" xfId="13865"/>
    <cellStyle name="Percent 2 2 3 5 4 4" xfId="13866"/>
    <cellStyle name="Percent 2 2 3 5 5" xfId="13867"/>
    <cellStyle name="Percent 2 2 3 5 5 2" xfId="13868"/>
    <cellStyle name="Percent 2 2 3 5 5 3" xfId="13869"/>
    <cellStyle name="Percent 2 2 3 5 5 4" xfId="13870"/>
    <cellStyle name="Percent 2 2 3 5 6" xfId="13871"/>
    <cellStyle name="Percent 2 2 3 5 7" xfId="13872"/>
    <cellStyle name="Percent 2 2 3 5 8" xfId="13873"/>
    <cellStyle name="Percent 2 2 3 6" xfId="13874"/>
    <cellStyle name="Percent 2 2 3 6 2" xfId="13875"/>
    <cellStyle name="Percent 2 2 3 6 2 2" xfId="13876"/>
    <cellStyle name="Percent 2 2 3 6 2 2 2" xfId="13877"/>
    <cellStyle name="Percent 2 2 3 6 2 2 3" xfId="13878"/>
    <cellStyle name="Percent 2 2 3 6 2 2 4" xfId="13879"/>
    <cellStyle name="Percent 2 2 3 6 2 3" xfId="13880"/>
    <cellStyle name="Percent 2 2 3 6 2 3 2" xfId="13881"/>
    <cellStyle name="Percent 2 2 3 6 2 3 3" xfId="13882"/>
    <cellStyle name="Percent 2 2 3 6 2 3 4" xfId="13883"/>
    <cellStyle name="Percent 2 2 3 6 2 4" xfId="13884"/>
    <cellStyle name="Percent 2 2 3 6 2 5" xfId="13885"/>
    <cellStyle name="Percent 2 2 3 6 2 6" xfId="13886"/>
    <cellStyle name="Percent 2 2 3 6 3" xfId="13887"/>
    <cellStyle name="Percent 2 2 3 6 3 2" xfId="13888"/>
    <cellStyle name="Percent 2 2 3 6 3 2 2" xfId="13889"/>
    <cellStyle name="Percent 2 2 3 6 3 2 3" xfId="13890"/>
    <cellStyle name="Percent 2 2 3 6 3 2 4" xfId="13891"/>
    <cellStyle name="Percent 2 2 3 6 3 3" xfId="13892"/>
    <cellStyle name="Percent 2 2 3 6 3 3 2" xfId="13893"/>
    <cellStyle name="Percent 2 2 3 6 3 3 3" xfId="13894"/>
    <cellStyle name="Percent 2 2 3 6 3 3 4" xfId="13895"/>
    <cellStyle name="Percent 2 2 3 6 3 4" xfId="13896"/>
    <cellStyle name="Percent 2 2 3 6 3 5" xfId="13897"/>
    <cellStyle name="Percent 2 2 3 6 3 6" xfId="13898"/>
    <cellStyle name="Percent 2 2 3 6 4" xfId="13899"/>
    <cellStyle name="Percent 2 2 3 6 4 2" xfId="13900"/>
    <cellStyle name="Percent 2 2 3 6 4 3" xfId="13901"/>
    <cellStyle name="Percent 2 2 3 6 4 4" xfId="13902"/>
    <cellStyle name="Percent 2 2 3 6 5" xfId="13903"/>
    <cellStyle name="Percent 2 2 3 6 5 2" xfId="13904"/>
    <cellStyle name="Percent 2 2 3 6 5 3" xfId="13905"/>
    <cellStyle name="Percent 2 2 3 6 5 4" xfId="13906"/>
    <cellStyle name="Percent 2 2 3 6 6" xfId="13907"/>
    <cellStyle name="Percent 2 2 3 6 7" xfId="13908"/>
    <cellStyle name="Percent 2 2 3 6 8" xfId="13909"/>
    <cellStyle name="Percent 2 2 3 7" xfId="13910"/>
    <cellStyle name="Percent 2 2 3 7 2" xfId="13911"/>
    <cellStyle name="Percent 2 2 3 7 2 2" xfId="13912"/>
    <cellStyle name="Percent 2 2 3 7 2 2 2" xfId="13913"/>
    <cellStyle name="Percent 2 2 3 7 2 2 3" xfId="13914"/>
    <cellStyle name="Percent 2 2 3 7 2 2 4" xfId="13915"/>
    <cellStyle name="Percent 2 2 3 7 2 3" xfId="13916"/>
    <cellStyle name="Percent 2 2 3 7 2 3 2" xfId="13917"/>
    <cellStyle name="Percent 2 2 3 7 2 3 3" xfId="13918"/>
    <cellStyle name="Percent 2 2 3 7 2 3 4" xfId="13919"/>
    <cellStyle name="Percent 2 2 3 7 2 4" xfId="13920"/>
    <cellStyle name="Percent 2 2 3 7 2 5" xfId="13921"/>
    <cellStyle name="Percent 2 2 3 7 2 6" xfId="13922"/>
    <cellStyle name="Percent 2 2 3 7 3" xfId="13923"/>
    <cellStyle name="Percent 2 2 3 7 3 2" xfId="13924"/>
    <cellStyle name="Percent 2 2 3 7 3 2 2" xfId="13925"/>
    <cellStyle name="Percent 2 2 3 7 3 2 3" xfId="13926"/>
    <cellStyle name="Percent 2 2 3 7 3 2 4" xfId="13927"/>
    <cellStyle name="Percent 2 2 3 7 3 3" xfId="13928"/>
    <cellStyle name="Percent 2 2 3 7 3 3 2" xfId="13929"/>
    <cellStyle name="Percent 2 2 3 7 3 3 3" xfId="13930"/>
    <cellStyle name="Percent 2 2 3 7 3 3 4" xfId="13931"/>
    <cellStyle name="Percent 2 2 3 7 3 4" xfId="13932"/>
    <cellStyle name="Percent 2 2 3 7 3 5" xfId="13933"/>
    <cellStyle name="Percent 2 2 3 7 3 6" xfId="13934"/>
    <cellStyle name="Percent 2 2 3 7 4" xfId="13935"/>
    <cellStyle name="Percent 2 2 3 7 4 2" xfId="13936"/>
    <cellStyle name="Percent 2 2 3 7 4 3" xfId="13937"/>
    <cellStyle name="Percent 2 2 3 7 4 4" xfId="13938"/>
    <cellStyle name="Percent 2 2 3 7 5" xfId="13939"/>
    <cellStyle name="Percent 2 2 3 7 5 2" xfId="13940"/>
    <cellStyle name="Percent 2 2 3 7 5 3" xfId="13941"/>
    <cellStyle name="Percent 2 2 3 7 5 4" xfId="13942"/>
    <cellStyle name="Percent 2 2 3 7 6" xfId="13943"/>
    <cellStyle name="Percent 2 2 3 7 7" xfId="13944"/>
    <cellStyle name="Percent 2 2 3 7 8" xfId="13945"/>
    <cellStyle name="Percent 2 2 3 8" xfId="13946"/>
    <cellStyle name="Percent 2 2 3 8 2" xfId="13947"/>
    <cellStyle name="Percent 2 2 3 8 2 2" xfId="13948"/>
    <cellStyle name="Percent 2 2 3 8 2 3" xfId="13949"/>
    <cellStyle name="Percent 2 2 3 8 2 4" xfId="13950"/>
    <cellStyle name="Percent 2 2 3 8 3" xfId="13951"/>
    <cellStyle name="Percent 2 2 3 8 3 2" xfId="13952"/>
    <cellStyle name="Percent 2 2 3 8 3 3" xfId="13953"/>
    <cellStyle name="Percent 2 2 3 8 3 4" xfId="13954"/>
    <cellStyle name="Percent 2 2 3 8 4" xfId="13955"/>
    <cellStyle name="Percent 2 2 3 8 5" xfId="13956"/>
    <cellStyle name="Percent 2 2 3 8 6" xfId="13957"/>
    <cellStyle name="Percent 2 2 3 9" xfId="13958"/>
    <cellStyle name="Percent 2 2 3 9 2" xfId="13959"/>
    <cellStyle name="Percent 2 2 3 9 2 2" xfId="13960"/>
    <cellStyle name="Percent 2 2 3 9 2 3" xfId="13961"/>
    <cellStyle name="Percent 2 2 3 9 2 4" xfId="13962"/>
    <cellStyle name="Percent 2 2 3 9 3" xfId="13963"/>
    <cellStyle name="Percent 2 2 3 9 3 2" xfId="13964"/>
    <cellStyle name="Percent 2 2 3 9 3 3" xfId="13965"/>
    <cellStyle name="Percent 2 2 3 9 3 4" xfId="13966"/>
    <cellStyle name="Percent 2 2 3 9 4" xfId="13967"/>
    <cellStyle name="Percent 2 2 3 9 5" xfId="13968"/>
    <cellStyle name="Percent 2 2 3 9 6" xfId="13969"/>
    <cellStyle name="Percent 2 2 4" xfId="13970"/>
    <cellStyle name="Percent 2 2 4 10" xfId="13971"/>
    <cellStyle name="Percent 2 2 4 10 2" xfId="13972"/>
    <cellStyle name="Percent 2 2 4 10 3" xfId="13973"/>
    <cellStyle name="Percent 2 2 4 10 4" xfId="13974"/>
    <cellStyle name="Percent 2 2 4 11" xfId="13975"/>
    <cellStyle name="Percent 2 2 4 12" xfId="13976"/>
    <cellStyle name="Percent 2 2 4 13" xfId="13977"/>
    <cellStyle name="Percent 2 2 4 2" xfId="13978"/>
    <cellStyle name="Percent 2 2 4 2 10" xfId="13979"/>
    <cellStyle name="Percent 2 2 4 2 11" xfId="13980"/>
    <cellStyle name="Percent 2 2 4 2 12" xfId="13981"/>
    <cellStyle name="Percent 2 2 4 2 2" xfId="13982"/>
    <cellStyle name="Percent 2 2 4 2 2 10" xfId="13983"/>
    <cellStyle name="Percent 2 2 4 2 2 2" xfId="13984"/>
    <cellStyle name="Percent 2 2 4 2 2 2 2" xfId="13985"/>
    <cellStyle name="Percent 2 2 4 2 2 2 2 2" xfId="13986"/>
    <cellStyle name="Percent 2 2 4 2 2 2 2 2 2" xfId="13987"/>
    <cellStyle name="Percent 2 2 4 2 2 2 2 2 3" xfId="13988"/>
    <cellStyle name="Percent 2 2 4 2 2 2 2 2 4" xfId="13989"/>
    <cellStyle name="Percent 2 2 4 2 2 2 2 3" xfId="13990"/>
    <cellStyle name="Percent 2 2 4 2 2 2 2 3 2" xfId="13991"/>
    <cellStyle name="Percent 2 2 4 2 2 2 2 3 3" xfId="13992"/>
    <cellStyle name="Percent 2 2 4 2 2 2 2 3 4" xfId="13993"/>
    <cellStyle name="Percent 2 2 4 2 2 2 2 4" xfId="13994"/>
    <cellStyle name="Percent 2 2 4 2 2 2 2 5" xfId="13995"/>
    <cellStyle name="Percent 2 2 4 2 2 2 2 6" xfId="13996"/>
    <cellStyle name="Percent 2 2 4 2 2 2 3" xfId="13997"/>
    <cellStyle name="Percent 2 2 4 2 2 2 3 2" xfId="13998"/>
    <cellStyle name="Percent 2 2 4 2 2 2 3 2 2" xfId="13999"/>
    <cellStyle name="Percent 2 2 4 2 2 2 3 2 3" xfId="14000"/>
    <cellStyle name="Percent 2 2 4 2 2 2 3 2 4" xfId="14001"/>
    <cellStyle name="Percent 2 2 4 2 2 2 3 3" xfId="14002"/>
    <cellStyle name="Percent 2 2 4 2 2 2 3 3 2" xfId="14003"/>
    <cellStyle name="Percent 2 2 4 2 2 2 3 3 3" xfId="14004"/>
    <cellStyle name="Percent 2 2 4 2 2 2 3 3 4" xfId="14005"/>
    <cellStyle name="Percent 2 2 4 2 2 2 3 4" xfId="14006"/>
    <cellStyle name="Percent 2 2 4 2 2 2 3 5" xfId="14007"/>
    <cellStyle name="Percent 2 2 4 2 2 2 3 6" xfId="14008"/>
    <cellStyle name="Percent 2 2 4 2 2 2 4" xfId="14009"/>
    <cellStyle name="Percent 2 2 4 2 2 2 4 2" xfId="14010"/>
    <cellStyle name="Percent 2 2 4 2 2 2 4 3" xfId="14011"/>
    <cellStyle name="Percent 2 2 4 2 2 2 4 4" xfId="14012"/>
    <cellStyle name="Percent 2 2 4 2 2 2 5" xfId="14013"/>
    <cellStyle name="Percent 2 2 4 2 2 2 5 2" xfId="14014"/>
    <cellStyle name="Percent 2 2 4 2 2 2 5 3" xfId="14015"/>
    <cellStyle name="Percent 2 2 4 2 2 2 5 4" xfId="14016"/>
    <cellStyle name="Percent 2 2 4 2 2 2 6" xfId="14017"/>
    <cellStyle name="Percent 2 2 4 2 2 2 7" xfId="14018"/>
    <cellStyle name="Percent 2 2 4 2 2 2 8" xfId="14019"/>
    <cellStyle name="Percent 2 2 4 2 2 3" xfId="14020"/>
    <cellStyle name="Percent 2 2 4 2 2 3 2" xfId="14021"/>
    <cellStyle name="Percent 2 2 4 2 2 3 2 2" xfId="14022"/>
    <cellStyle name="Percent 2 2 4 2 2 3 2 2 2" xfId="14023"/>
    <cellStyle name="Percent 2 2 4 2 2 3 2 2 3" xfId="14024"/>
    <cellStyle name="Percent 2 2 4 2 2 3 2 2 4" xfId="14025"/>
    <cellStyle name="Percent 2 2 4 2 2 3 2 3" xfId="14026"/>
    <cellStyle name="Percent 2 2 4 2 2 3 2 3 2" xfId="14027"/>
    <cellStyle name="Percent 2 2 4 2 2 3 2 3 3" xfId="14028"/>
    <cellStyle name="Percent 2 2 4 2 2 3 2 3 4" xfId="14029"/>
    <cellStyle name="Percent 2 2 4 2 2 3 2 4" xfId="14030"/>
    <cellStyle name="Percent 2 2 4 2 2 3 2 5" xfId="14031"/>
    <cellStyle name="Percent 2 2 4 2 2 3 2 6" xfId="14032"/>
    <cellStyle name="Percent 2 2 4 2 2 3 3" xfId="14033"/>
    <cellStyle name="Percent 2 2 4 2 2 3 3 2" xfId="14034"/>
    <cellStyle name="Percent 2 2 4 2 2 3 3 2 2" xfId="14035"/>
    <cellStyle name="Percent 2 2 4 2 2 3 3 2 3" xfId="14036"/>
    <cellStyle name="Percent 2 2 4 2 2 3 3 2 4" xfId="14037"/>
    <cellStyle name="Percent 2 2 4 2 2 3 3 3" xfId="14038"/>
    <cellStyle name="Percent 2 2 4 2 2 3 3 3 2" xfId="14039"/>
    <cellStyle name="Percent 2 2 4 2 2 3 3 3 3" xfId="14040"/>
    <cellStyle name="Percent 2 2 4 2 2 3 3 3 4" xfId="14041"/>
    <cellStyle name="Percent 2 2 4 2 2 3 3 4" xfId="14042"/>
    <cellStyle name="Percent 2 2 4 2 2 3 3 5" xfId="14043"/>
    <cellStyle name="Percent 2 2 4 2 2 3 3 6" xfId="14044"/>
    <cellStyle name="Percent 2 2 4 2 2 3 4" xfId="14045"/>
    <cellStyle name="Percent 2 2 4 2 2 3 4 2" xfId="14046"/>
    <cellStyle name="Percent 2 2 4 2 2 3 4 3" xfId="14047"/>
    <cellStyle name="Percent 2 2 4 2 2 3 4 4" xfId="14048"/>
    <cellStyle name="Percent 2 2 4 2 2 3 5" xfId="14049"/>
    <cellStyle name="Percent 2 2 4 2 2 3 5 2" xfId="14050"/>
    <cellStyle name="Percent 2 2 4 2 2 3 5 3" xfId="14051"/>
    <cellStyle name="Percent 2 2 4 2 2 3 5 4" xfId="14052"/>
    <cellStyle name="Percent 2 2 4 2 2 3 6" xfId="14053"/>
    <cellStyle name="Percent 2 2 4 2 2 3 7" xfId="14054"/>
    <cellStyle name="Percent 2 2 4 2 2 3 8" xfId="14055"/>
    <cellStyle name="Percent 2 2 4 2 2 4" xfId="14056"/>
    <cellStyle name="Percent 2 2 4 2 2 4 2" xfId="14057"/>
    <cellStyle name="Percent 2 2 4 2 2 4 2 2" xfId="14058"/>
    <cellStyle name="Percent 2 2 4 2 2 4 2 3" xfId="14059"/>
    <cellStyle name="Percent 2 2 4 2 2 4 2 4" xfId="14060"/>
    <cellStyle name="Percent 2 2 4 2 2 4 3" xfId="14061"/>
    <cellStyle name="Percent 2 2 4 2 2 4 3 2" xfId="14062"/>
    <cellStyle name="Percent 2 2 4 2 2 4 3 3" xfId="14063"/>
    <cellStyle name="Percent 2 2 4 2 2 4 3 4" xfId="14064"/>
    <cellStyle name="Percent 2 2 4 2 2 4 4" xfId="14065"/>
    <cellStyle name="Percent 2 2 4 2 2 4 5" xfId="14066"/>
    <cellStyle name="Percent 2 2 4 2 2 4 6" xfId="14067"/>
    <cellStyle name="Percent 2 2 4 2 2 5" xfId="14068"/>
    <cellStyle name="Percent 2 2 4 2 2 5 2" xfId="14069"/>
    <cellStyle name="Percent 2 2 4 2 2 5 2 2" xfId="14070"/>
    <cellStyle name="Percent 2 2 4 2 2 5 2 3" xfId="14071"/>
    <cellStyle name="Percent 2 2 4 2 2 5 2 4" xfId="14072"/>
    <cellStyle name="Percent 2 2 4 2 2 5 3" xfId="14073"/>
    <cellStyle name="Percent 2 2 4 2 2 5 3 2" xfId="14074"/>
    <cellStyle name="Percent 2 2 4 2 2 5 3 3" xfId="14075"/>
    <cellStyle name="Percent 2 2 4 2 2 5 3 4" xfId="14076"/>
    <cellStyle name="Percent 2 2 4 2 2 5 4" xfId="14077"/>
    <cellStyle name="Percent 2 2 4 2 2 5 5" xfId="14078"/>
    <cellStyle name="Percent 2 2 4 2 2 5 6" xfId="14079"/>
    <cellStyle name="Percent 2 2 4 2 2 6" xfId="14080"/>
    <cellStyle name="Percent 2 2 4 2 2 6 2" xfId="14081"/>
    <cellStyle name="Percent 2 2 4 2 2 6 3" xfId="14082"/>
    <cellStyle name="Percent 2 2 4 2 2 6 4" xfId="14083"/>
    <cellStyle name="Percent 2 2 4 2 2 7" xfId="14084"/>
    <cellStyle name="Percent 2 2 4 2 2 7 2" xfId="14085"/>
    <cellStyle name="Percent 2 2 4 2 2 7 3" xfId="14086"/>
    <cellStyle name="Percent 2 2 4 2 2 7 4" xfId="14087"/>
    <cellStyle name="Percent 2 2 4 2 2 8" xfId="14088"/>
    <cellStyle name="Percent 2 2 4 2 2 9" xfId="14089"/>
    <cellStyle name="Percent 2 2 4 2 3" xfId="14090"/>
    <cellStyle name="Percent 2 2 4 2 3 2" xfId="14091"/>
    <cellStyle name="Percent 2 2 4 2 3 2 2" xfId="14092"/>
    <cellStyle name="Percent 2 2 4 2 3 2 2 2" xfId="14093"/>
    <cellStyle name="Percent 2 2 4 2 3 2 2 3" xfId="14094"/>
    <cellStyle name="Percent 2 2 4 2 3 2 2 4" xfId="14095"/>
    <cellStyle name="Percent 2 2 4 2 3 2 3" xfId="14096"/>
    <cellStyle name="Percent 2 2 4 2 3 2 3 2" xfId="14097"/>
    <cellStyle name="Percent 2 2 4 2 3 2 3 3" xfId="14098"/>
    <cellStyle name="Percent 2 2 4 2 3 2 3 4" xfId="14099"/>
    <cellStyle name="Percent 2 2 4 2 3 2 4" xfId="14100"/>
    <cellStyle name="Percent 2 2 4 2 3 2 5" xfId="14101"/>
    <cellStyle name="Percent 2 2 4 2 3 2 6" xfId="14102"/>
    <cellStyle name="Percent 2 2 4 2 3 3" xfId="14103"/>
    <cellStyle name="Percent 2 2 4 2 3 3 2" xfId="14104"/>
    <cellStyle name="Percent 2 2 4 2 3 3 2 2" xfId="14105"/>
    <cellStyle name="Percent 2 2 4 2 3 3 2 3" xfId="14106"/>
    <cellStyle name="Percent 2 2 4 2 3 3 2 4" xfId="14107"/>
    <cellStyle name="Percent 2 2 4 2 3 3 3" xfId="14108"/>
    <cellStyle name="Percent 2 2 4 2 3 3 3 2" xfId="14109"/>
    <cellStyle name="Percent 2 2 4 2 3 3 3 3" xfId="14110"/>
    <cellStyle name="Percent 2 2 4 2 3 3 3 4" xfId="14111"/>
    <cellStyle name="Percent 2 2 4 2 3 3 4" xfId="14112"/>
    <cellStyle name="Percent 2 2 4 2 3 3 5" xfId="14113"/>
    <cellStyle name="Percent 2 2 4 2 3 3 6" xfId="14114"/>
    <cellStyle name="Percent 2 2 4 2 3 4" xfId="14115"/>
    <cellStyle name="Percent 2 2 4 2 3 4 2" xfId="14116"/>
    <cellStyle name="Percent 2 2 4 2 3 4 3" xfId="14117"/>
    <cellStyle name="Percent 2 2 4 2 3 4 4" xfId="14118"/>
    <cellStyle name="Percent 2 2 4 2 3 5" xfId="14119"/>
    <cellStyle name="Percent 2 2 4 2 3 5 2" xfId="14120"/>
    <cellStyle name="Percent 2 2 4 2 3 5 3" xfId="14121"/>
    <cellStyle name="Percent 2 2 4 2 3 5 4" xfId="14122"/>
    <cellStyle name="Percent 2 2 4 2 3 6" xfId="14123"/>
    <cellStyle name="Percent 2 2 4 2 3 7" xfId="14124"/>
    <cellStyle name="Percent 2 2 4 2 3 8" xfId="14125"/>
    <cellStyle name="Percent 2 2 4 2 4" xfId="14126"/>
    <cellStyle name="Percent 2 2 4 2 4 2" xfId="14127"/>
    <cellStyle name="Percent 2 2 4 2 4 2 2" xfId="14128"/>
    <cellStyle name="Percent 2 2 4 2 4 2 2 2" xfId="14129"/>
    <cellStyle name="Percent 2 2 4 2 4 2 2 3" xfId="14130"/>
    <cellStyle name="Percent 2 2 4 2 4 2 2 4" xfId="14131"/>
    <cellStyle name="Percent 2 2 4 2 4 2 3" xfId="14132"/>
    <cellStyle name="Percent 2 2 4 2 4 2 3 2" xfId="14133"/>
    <cellStyle name="Percent 2 2 4 2 4 2 3 3" xfId="14134"/>
    <cellStyle name="Percent 2 2 4 2 4 2 3 4" xfId="14135"/>
    <cellStyle name="Percent 2 2 4 2 4 2 4" xfId="14136"/>
    <cellStyle name="Percent 2 2 4 2 4 2 5" xfId="14137"/>
    <cellStyle name="Percent 2 2 4 2 4 2 6" xfId="14138"/>
    <cellStyle name="Percent 2 2 4 2 4 3" xfId="14139"/>
    <cellStyle name="Percent 2 2 4 2 4 3 2" xfId="14140"/>
    <cellStyle name="Percent 2 2 4 2 4 3 2 2" xfId="14141"/>
    <cellStyle name="Percent 2 2 4 2 4 3 2 3" xfId="14142"/>
    <cellStyle name="Percent 2 2 4 2 4 3 2 4" xfId="14143"/>
    <cellStyle name="Percent 2 2 4 2 4 3 3" xfId="14144"/>
    <cellStyle name="Percent 2 2 4 2 4 3 3 2" xfId="14145"/>
    <cellStyle name="Percent 2 2 4 2 4 3 3 3" xfId="14146"/>
    <cellStyle name="Percent 2 2 4 2 4 3 3 4" xfId="14147"/>
    <cellStyle name="Percent 2 2 4 2 4 3 4" xfId="14148"/>
    <cellStyle name="Percent 2 2 4 2 4 3 5" xfId="14149"/>
    <cellStyle name="Percent 2 2 4 2 4 3 6" xfId="14150"/>
    <cellStyle name="Percent 2 2 4 2 4 4" xfId="14151"/>
    <cellStyle name="Percent 2 2 4 2 4 4 2" xfId="14152"/>
    <cellStyle name="Percent 2 2 4 2 4 4 3" xfId="14153"/>
    <cellStyle name="Percent 2 2 4 2 4 4 4" xfId="14154"/>
    <cellStyle name="Percent 2 2 4 2 4 5" xfId="14155"/>
    <cellStyle name="Percent 2 2 4 2 4 5 2" xfId="14156"/>
    <cellStyle name="Percent 2 2 4 2 4 5 3" xfId="14157"/>
    <cellStyle name="Percent 2 2 4 2 4 5 4" xfId="14158"/>
    <cellStyle name="Percent 2 2 4 2 4 6" xfId="14159"/>
    <cellStyle name="Percent 2 2 4 2 4 7" xfId="14160"/>
    <cellStyle name="Percent 2 2 4 2 4 8" xfId="14161"/>
    <cellStyle name="Percent 2 2 4 2 5" xfId="14162"/>
    <cellStyle name="Percent 2 2 4 2 5 2" xfId="14163"/>
    <cellStyle name="Percent 2 2 4 2 5 2 2" xfId="14164"/>
    <cellStyle name="Percent 2 2 4 2 5 2 2 2" xfId="14165"/>
    <cellStyle name="Percent 2 2 4 2 5 2 2 3" xfId="14166"/>
    <cellStyle name="Percent 2 2 4 2 5 2 2 4" xfId="14167"/>
    <cellStyle name="Percent 2 2 4 2 5 2 3" xfId="14168"/>
    <cellStyle name="Percent 2 2 4 2 5 2 3 2" xfId="14169"/>
    <cellStyle name="Percent 2 2 4 2 5 2 3 3" xfId="14170"/>
    <cellStyle name="Percent 2 2 4 2 5 2 3 4" xfId="14171"/>
    <cellStyle name="Percent 2 2 4 2 5 2 4" xfId="14172"/>
    <cellStyle name="Percent 2 2 4 2 5 2 5" xfId="14173"/>
    <cellStyle name="Percent 2 2 4 2 5 2 6" xfId="14174"/>
    <cellStyle name="Percent 2 2 4 2 5 3" xfId="14175"/>
    <cellStyle name="Percent 2 2 4 2 5 3 2" xfId="14176"/>
    <cellStyle name="Percent 2 2 4 2 5 3 2 2" xfId="14177"/>
    <cellStyle name="Percent 2 2 4 2 5 3 2 3" xfId="14178"/>
    <cellStyle name="Percent 2 2 4 2 5 3 2 4" xfId="14179"/>
    <cellStyle name="Percent 2 2 4 2 5 3 3" xfId="14180"/>
    <cellStyle name="Percent 2 2 4 2 5 3 3 2" xfId="14181"/>
    <cellStyle name="Percent 2 2 4 2 5 3 3 3" xfId="14182"/>
    <cellStyle name="Percent 2 2 4 2 5 3 3 4" xfId="14183"/>
    <cellStyle name="Percent 2 2 4 2 5 3 4" xfId="14184"/>
    <cellStyle name="Percent 2 2 4 2 5 3 5" xfId="14185"/>
    <cellStyle name="Percent 2 2 4 2 5 3 6" xfId="14186"/>
    <cellStyle name="Percent 2 2 4 2 5 4" xfId="14187"/>
    <cellStyle name="Percent 2 2 4 2 5 4 2" xfId="14188"/>
    <cellStyle name="Percent 2 2 4 2 5 4 3" xfId="14189"/>
    <cellStyle name="Percent 2 2 4 2 5 4 4" xfId="14190"/>
    <cellStyle name="Percent 2 2 4 2 5 5" xfId="14191"/>
    <cellStyle name="Percent 2 2 4 2 5 5 2" xfId="14192"/>
    <cellStyle name="Percent 2 2 4 2 5 5 3" xfId="14193"/>
    <cellStyle name="Percent 2 2 4 2 5 5 4" xfId="14194"/>
    <cellStyle name="Percent 2 2 4 2 5 6" xfId="14195"/>
    <cellStyle name="Percent 2 2 4 2 5 7" xfId="14196"/>
    <cellStyle name="Percent 2 2 4 2 5 8" xfId="14197"/>
    <cellStyle name="Percent 2 2 4 2 6" xfId="14198"/>
    <cellStyle name="Percent 2 2 4 2 6 2" xfId="14199"/>
    <cellStyle name="Percent 2 2 4 2 6 2 2" xfId="14200"/>
    <cellStyle name="Percent 2 2 4 2 6 2 3" xfId="14201"/>
    <cellStyle name="Percent 2 2 4 2 6 2 4" xfId="14202"/>
    <cellStyle name="Percent 2 2 4 2 6 3" xfId="14203"/>
    <cellStyle name="Percent 2 2 4 2 6 3 2" xfId="14204"/>
    <cellStyle name="Percent 2 2 4 2 6 3 3" xfId="14205"/>
    <cellStyle name="Percent 2 2 4 2 6 3 4" xfId="14206"/>
    <cellStyle name="Percent 2 2 4 2 6 4" xfId="14207"/>
    <cellStyle name="Percent 2 2 4 2 6 5" xfId="14208"/>
    <cellStyle name="Percent 2 2 4 2 6 6" xfId="14209"/>
    <cellStyle name="Percent 2 2 4 2 7" xfId="14210"/>
    <cellStyle name="Percent 2 2 4 2 7 2" xfId="14211"/>
    <cellStyle name="Percent 2 2 4 2 7 2 2" xfId="14212"/>
    <cellStyle name="Percent 2 2 4 2 7 2 3" xfId="14213"/>
    <cellStyle name="Percent 2 2 4 2 7 2 4" xfId="14214"/>
    <cellStyle name="Percent 2 2 4 2 7 3" xfId="14215"/>
    <cellStyle name="Percent 2 2 4 2 7 3 2" xfId="14216"/>
    <cellStyle name="Percent 2 2 4 2 7 3 3" xfId="14217"/>
    <cellStyle name="Percent 2 2 4 2 7 3 4" xfId="14218"/>
    <cellStyle name="Percent 2 2 4 2 7 4" xfId="14219"/>
    <cellStyle name="Percent 2 2 4 2 7 5" xfId="14220"/>
    <cellStyle name="Percent 2 2 4 2 7 6" xfId="14221"/>
    <cellStyle name="Percent 2 2 4 2 8" xfId="14222"/>
    <cellStyle name="Percent 2 2 4 2 8 2" xfId="14223"/>
    <cellStyle name="Percent 2 2 4 2 8 3" xfId="14224"/>
    <cellStyle name="Percent 2 2 4 2 8 4" xfId="14225"/>
    <cellStyle name="Percent 2 2 4 2 9" xfId="14226"/>
    <cellStyle name="Percent 2 2 4 2 9 2" xfId="14227"/>
    <cellStyle name="Percent 2 2 4 2 9 3" xfId="14228"/>
    <cellStyle name="Percent 2 2 4 2 9 4" xfId="14229"/>
    <cellStyle name="Percent 2 2 4 3" xfId="14230"/>
    <cellStyle name="Percent 2 2 4 3 10" xfId="14231"/>
    <cellStyle name="Percent 2 2 4 3 2" xfId="14232"/>
    <cellStyle name="Percent 2 2 4 3 2 2" xfId="14233"/>
    <cellStyle name="Percent 2 2 4 3 2 2 2" xfId="14234"/>
    <cellStyle name="Percent 2 2 4 3 2 2 2 2" xfId="14235"/>
    <cellStyle name="Percent 2 2 4 3 2 2 2 3" xfId="14236"/>
    <cellStyle name="Percent 2 2 4 3 2 2 2 4" xfId="14237"/>
    <cellStyle name="Percent 2 2 4 3 2 2 3" xfId="14238"/>
    <cellStyle name="Percent 2 2 4 3 2 2 3 2" xfId="14239"/>
    <cellStyle name="Percent 2 2 4 3 2 2 3 3" xfId="14240"/>
    <cellStyle name="Percent 2 2 4 3 2 2 3 4" xfId="14241"/>
    <cellStyle name="Percent 2 2 4 3 2 2 4" xfId="14242"/>
    <cellStyle name="Percent 2 2 4 3 2 2 5" xfId="14243"/>
    <cellStyle name="Percent 2 2 4 3 2 2 6" xfId="14244"/>
    <cellStyle name="Percent 2 2 4 3 2 3" xfId="14245"/>
    <cellStyle name="Percent 2 2 4 3 2 3 2" xfId="14246"/>
    <cellStyle name="Percent 2 2 4 3 2 3 2 2" xfId="14247"/>
    <cellStyle name="Percent 2 2 4 3 2 3 2 3" xfId="14248"/>
    <cellStyle name="Percent 2 2 4 3 2 3 2 4" xfId="14249"/>
    <cellStyle name="Percent 2 2 4 3 2 3 3" xfId="14250"/>
    <cellStyle name="Percent 2 2 4 3 2 3 3 2" xfId="14251"/>
    <cellStyle name="Percent 2 2 4 3 2 3 3 3" xfId="14252"/>
    <cellStyle name="Percent 2 2 4 3 2 3 3 4" xfId="14253"/>
    <cellStyle name="Percent 2 2 4 3 2 3 4" xfId="14254"/>
    <cellStyle name="Percent 2 2 4 3 2 3 5" xfId="14255"/>
    <cellStyle name="Percent 2 2 4 3 2 3 6" xfId="14256"/>
    <cellStyle name="Percent 2 2 4 3 2 4" xfId="14257"/>
    <cellStyle name="Percent 2 2 4 3 2 4 2" xfId="14258"/>
    <cellStyle name="Percent 2 2 4 3 2 4 3" xfId="14259"/>
    <cellStyle name="Percent 2 2 4 3 2 4 4" xfId="14260"/>
    <cellStyle name="Percent 2 2 4 3 2 5" xfId="14261"/>
    <cellStyle name="Percent 2 2 4 3 2 5 2" xfId="14262"/>
    <cellStyle name="Percent 2 2 4 3 2 5 3" xfId="14263"/>
    <cellStyle name="Percent 2 2 4 3 2 5 4" xfId="14264"/>
    <cellStyle name="Percent 2 2 4 3 2 6" xfId="14265"/>
    <cellStyle name="Percent 2 2 4 3 2 7" xfId="14266"/>
    <cellStyle name="Percent 2 2 4 3 2 8" xfId="14267"/>
    <cellStyle name="Percent 2 2 4 3 3" xfId="14268"/>
    <cellStyle name="Percent 2 2 4 3 3 2" xfId="14269"/>
    <cellStyle name="Percent 2 2 4 3 3 2 2" xfId="14270"/>
    <cellStyle name="Percent 2 2 4 3 3 2 2 2" xfId="14271"/>
    <cellStyle name="Percent 2 2 4 3 3 2 2 3" xfId="14272"/>
    <cellStyle name="Percent 2 2 4 3 3 2 2 4" xfId="14273"/>
    <cellStyle name="Percent 2 2 4 3 3 2 3" xfId="14274"/>
    <cellStyle name="Percent 2 2 4 3 3 2 3 2" xfId="14275"/>
    <cellStyle name="Percent 2 2 4 3 3 2 3 3" xfId="14276"/>
    <cellStyle name="Percent 2 2 4 3 3 2 3 4" xfId="14277"/>
    <cellStyle name="Percent 2 2 4 3 3 2 4" xfId="14278"/>
    <cellStyle name="Percent 2 2 4 3 3 2 5" xfId="14279"/>
    <cellStyle name="Percent 2 2 4 3 3 2 6" xfId="14280"/>
    <cellStyle name="Percent 2 2 4 3 3 3" xfId="14281"/>
    <cellStyle name="Percent 2 2 4 3 3 3 2" xfId="14282"/>
    <cellStyle name="Percent 2 2 4 3 3 3 2 2" xfId="14283"/>
    <cellStyle name="Percent 2 2 4 3 3 3 2 3" xfId="14284"/>
    <cellStyle name="Percent 2 2 4 3 3 3 2 4" xfId="14285"/>
    <cellStyle name="Percent 2 2 4 3 3 3 3" xfId="14286"/>
    <cellStyle name="Percent 2 2 4 3 3 3 3 2" xfId="14287"/>
    <cellStyle name="Percent 2 2 4 3 3 3 3 3" xfId="14288"/>
    <cellStyle name="Percent 2 2 4 3 3 3 3 4" xfId="14289"/>
    <cellStyle name="Percent 2 2 4 3 3 3 4" xfId="14290"/>
    <cellStyle name="Percent 2 2 4 3 3 3 5" xfId="14291"/>
    <cellStyle name="Percent 2 2 4 3 3 3 6" xfId="14292"/>
    <cellStyle name="Percent 2 2 4 3 3 4" xfId="14293"/>
    <cellStyle name="Percent 2 2 4 3 3 4 2" xfId="14294"/>
    <cellStyle name="Percent 2 2 4 3 3 4 3" xfId="14295"/>
    <cellStyle name="Percent 2 2 4 3 3 4 4" xfId="14296"/>
    <cellStyle name="Percent 2 2 4 3 3 5" xfId="14297"/>
    <cellStyle name="Percent 2 2 4 3 3 5 2" xfId="14298"/>
    <cellStyle name="Percent 2 2 4 3 3 5 3" xfId="14299"/>
    <cellStyle name="Percent 2 2 4 3 3 5 4" xfId="14300"/>
    <cellStyle name="Percent 2 2 4 3 3 6" xfId="14301"/>
    <cellStyle name="Percent 2 2 4 3 3 7" xfId="14302"/>
    <cellStyle name="Percent 2 2 4 3 3 8" xfId="14303"/>
    <cellStyle name="Percent 2 2 4 3 4" xfId="14304"/>
    <cellStyle name="Percent 2 2 4 3 4 2" xfId="14305"/>
    <cellStyle name="Percent 2 2 4 3 4 2 2" xfId="14306"/>
    <cellStyle name="Percent 2 2 4 3 4 2 3" xfId="14307"/>
    <cellStyle name="Percent 2 2 4 3 4 2 4" xfId="14308"/>
    <cellStyle name="Percent 2 2 4 3 4 3" xfId="14309"/>
    <cellStyle name="Percent 2 2 4 3 4 3 2" xfId="14310"/>
    <cellStyle name="Percent 2 2 4 3 4 3 3" xfId="14311"/>
    <cellStyle name="Percent 2 2 4 3 4 3 4" xfId="14312"/>
    <cellStyle name="Percent 2 2 4 3 4 4" xfId="14313"/>
    <cellStyle name="Percent 2 2 4 3 4 5" xfId="14314"/>
    <cellStyle name="Percent 2 2 4 3 4 6" xfId="14315"/>
    <cellStyle name="Percent 2 2 4 3 5" xfId="14316"/>
    <cellStyle name="Percent 2 2 4 3 5 2" xfId="14317"/>
    <cellStyle name="Percent 2 2 4 3 5 2 2" xfId="14318"/>
    <cellStyle name="Percent 2 2 4 3 5 2 3" xfId="14319"/>
    <cellStyle name="Percent 2 2 4 3 5 2 4" xfId="14320"/>
    <cellStyle name="Percent 2 2 4 3 5 3" xfId="14321"/>
    <cellStyle name="Percent 2 2 4 3 5 3 2" xfId="14322"/>
    <cellStyle name="Percent 2 2 4 3 5 3 3" xfId="14323"/>
    <cellStyle name="Percent 2 2 4 3 5 3 4" xfId="14324"/>
    <cellStyle name="Percent 2 2 4 3 5 4" xfId="14325"/>
    <cellStyle name="Percent 2 2 4 3 5 5" xfId="14326"/>
    <cellStyle name="Percent 2 2 4 3 5 6" xfId="14327"/>
    <cellStyle name="Percent 2 2 4 3 6" xfId="14328"/>
    <cellStyle name="Percent 2 2 4 3 6 2" xfId="14329"/>
    <cellStyle name="Percent 2 2 4 3 6 3" xfId="14330"/>
    <cellStyle name="Percent 2 2 4 3 6 4" xfId="14331"/>
    <cellStyle name="Percent 2 2 4 3 7" xfId="14332"/>
    <cellStyle name="Percent 2 2 4 3 7 2" xfId="14333"/>
    <cellStyle name="Percent 2 2 4 3 7 3" xfId="14334"/>
    <cellStyle name="Percent 2 2 4 3 7 4" xfId="14335"/>
    <cellStyle name="Percent 2 2 4 3 8" xfId="14336"/>
    <cellStyle name="Percent 2 2 4 3 9" xfId="14337"/>
    <cellStyle name="Percent 2 2 4 4" xfId="14338"/>
    <cellStyle name="Percent 2 2 4 4 2" xfId="14339"/>
    <cellStyle name="Percent 2 2 4 4 2 2" xfId="14340"/>
    <cellStyle name="Percent 2 2 4 4 2 2 2" xfId="14341"/>
    <cellStyle name="Percent 2 2 4 4 2 2 3" xfId="14342"/>
    <cellStyle name="Percent 2 2 4 4 2 2 4" xfId="14343"/>
    <cellStyle name="Percent 2 2 4 4 2 3" xfId="14344"/>
    <cellStyle name="Percent 2 2 4 4 2 3 2" xfId="14345"/>
    <cellStyle name="Percent 2 2 4 4 2 3 3" xfId="14346"/>
    <cellStyle name="Percent 2 2 4 4 2 3 4" xfId="14347"/>
    <cellStyle name="Percent 2 2 4 4 2 4" xfId="14348"/>
    <cellStyle name="Percent 2 2 4 4 2 5" xfId="14349"/>
    <cellStyle name="Percent 2 2 4 4 2 6" xfId="14350"/>
    <cellStyle name="Percent 2 2 4 4 3" xfId="14351"/>
    <cellStyle name="Percent 2 2 4 4 3 2" xfId="14352"/>
    <cellStyle name="Percent 2 2 4 4 3 2 2" xfId="14353"/>
    <cellStyle name="Percent 2 2 4 4 3 2 3" xfId="14354"/>
    <cellStyle name="Percent 2 2 4 4 3 2 4" xfId="14355"/>
    <cellStyle name="Percent 2 2 4 4 3 3" xfId="14356"/>
    <cellStyle name="Percent 2 2 4 4 3 3 2" xfId="14357"/>
    <cellStyle name="Percent 2 2 4 4 3 3 3" xfId="14358"/>
    <cellStyle name="Percent 2 2 4 4 3 3 4" xfId="14359"/>
    <cellStyle name="Percent 2 2 4 4 3 4" xfId="14360"/>
    <cellStyle name="Percent 2 2 4 4 3 5" xfId="14361"/>
    <cellStyle name="Percent 2 2 4 4 3 6" xfId="14362"/>
    <cellStyle name="Percent 2 2 4 4 4" xfId="14363"/>
    <cellStyle name="Percent 2 2 4 4 4 2" xfId="14364"/>
    <cellStyle name="Percent 2 2 4 4 4 3" xfId="14365"/>
    <cellStyle name="Percent 2 2 4 4 4 4" xfId="14366"/>
    <cellStyle name="Percent 2 2 4 4 5" xfId="14367"/>
    <cellStyle name="Percent 2 2 4 4 5 2" xfId="14368"/>
    <cellStyle name="Percent 2 2 4 4 5 3" xfId="14369"/>
    <cellStyle name="Percent 2 2 4 4 5 4" xfId="14370"/>
    <cellStyle name="Percent 2 2 4 4 6" xfId="14371"/>
    <cellStyle name="Percent 2 2 4 4 7" xfId="14372"/>
    <cellStyle name="Percent 2 2 4 4 8" xfId="14373"/>
    <cellStyle name="Percent 2 2 4 5" xfId="14374"/>
    <cellStyle name="Percent 2 2 4 5 2" xfId="14375"/>
    <cellStyle name="Percent 2 2 4 5 2 2" xfId="14376"/>
    <cellStyle name="Percent 2 2 4 5 2 2 2" xfId="14377"/>
    <cellStyle name="Percent 2 2 4 5 2 2 3" xfId="14378"/>
    <cellStyle name="Percent 2 2 4 5 2 2 4" xfId="14379"/>
    <cellStyle name="Percent 2 2 4 5 2 3" xfId="14380"/>
    <cellStyle name="Percent 2 2 4 5 2 3 2" xfId="14381"/>
    <cellStyle name="Percent 2 2 4 5 2 3 3" xfId="14382"/>
    <cellStyle name="Percent 2 2 4 5 2 3 4" xfId="14383"/>
    <cellStyle name="Percent 2 2 4 5 2 4" xfId="14384"/>
    <cellStyle name="Percent 2 2 4 5 2 5" xfId="14385"/>
    <cellStyle name="Percent 2 2 4 5 2 6" xfId="14386"/>
    <cellStyle name="Percent 2 2 4 5 3" xfId="14387"/>
    <cellStyle name="Percent 2 2 4 5 3 2" xfId="14388"/>
    <cellStyle name="Percent 2 2 4 5 3 2 2" xfId="14389"/>
    <cellStyle name="Percent 2 2 4 5 3 2 3" xfId="14390"/>
    <cellStyle name="Percent 2 2 4 5 3 2 4" xfId="14391"/>
    <cellStyle name="Percent 2 2 4 5 3 3" xfId="14392"/>
    <cellStyle name="Percent 2 2 4 5 3 3 2" xfId="14393"/>
    <cellStyle name="Percent 2 2 4 5 3 3 3" xfId="14394"/>
    <cellStyle name="Percent 2 2 4 5 3 3 4" xfId="14395"/>
    <cellStyle name="Percent 2 2 4 5 3 4" xfId="14396"/>
    <cellStyle name="Percent 2 2 4 5 3 5" xfId="14397"/>
    <cellStyle name="Percent 2 2 4 5 3 6" xfId="14398"/>
    <cellStyle name="Percent 2 2 4 5 4" xfId="14399"/>
    <cellStyle name="Percent 2 2 4 5 4 2" xfId="14400"/>
    <cellStyle name="Percent 2 2 4 5 4 3" xfId="14401"/>
    <cellStyle name="Percent 2 2 4 5 4 4" xfId="14402"/>
    <cellStyle name="Percent 2 2 4 5 5" xfId="14403"/>
    <cellStyle name="Percent 2 2 4 5 5 2" xfId="14404"/>
    <cellStyle name="Percent 2 2 4 5 5 3" xfId="14405"/>
    <cellStyle name="Percent 2 2 4 5 5 4" xfId="14406"/>
    <cellStyle name="Percent 2 2 4 5 6" xfId="14407"/>
    <cellStyle name="Percent 2 2 4 5 7" xfId="14408"/>
    <cellStyle name="Percent 2 2 4 5 8" xfId="14409"/>
    <cellStyle name="Percent 2 2 4 6" xfId="14410"/>
    <cellStyle name="Percent 2 2 4 6 2" xfId="14411"/>
    <cellStyle name="Percent 2 2 4 6 2 2" xfId="14412"/>
    <cellStyle name="Percent 2 2 4 6 2 2 2" xfId="14413"/>
    <cellStyle name="Percent 2 2 4 6 2 2 3" xfId="14414"/>
    <cellStyle name="Percent 2 2 4 6 2 2 4" xfId="14415"/>
    <cellStyle name="Percent 2 2 4 6 2 3" xfId="14416"/>
    <cellStyle name="Percent 2 2 4 6 2 3 2" xfId="14417"/>
    <cellStyle name="Percent 2 2 4 6 2 3 3" xfId="14418"/>
    <cellStyle name="Percent 2 2 4 6 2 3 4" xfId="14419"/>
    <cellStyle name="Percent 2 2 4 6 2 4" xfId="14420"/>
    <cellStyle name="Percent 2 2 4 6 2 5" xfId="14421"/>
    <cellStyle name="Percent 2 2 4 6 2 6" xfId="14422"/>
    <cellStyle name="Percent 2 2 4 6 3" xfId="14423"/>
    <cellStyle name="Percent 2 2 4 6 3 2" xfId="14424"/>
    <cellStyle name="Percent 2 2 4 6 3 2 2" xfId="14425"/>
    <cellStyle name="Percent 2 2 4 6 3 2 3" xfId="14426"/>
    <cellStyle name="Percent 2 2 4 6 3 2 4" xfId="14427"/>
    <cellStyle name="Percent 2 2 4 6 3 3" xfId="14428"/>
    <cellStyle name="Percent 2 2 4 6 3 3 2" xfId="14429"/>
    <cellStyle name="Percent 2 2 4 6 3 3 3" xfId="14430"/>
    <cellStyle name="Percent 2 2 4 6 3 3 4" xfId="14431"/>
    <cellStyle name="Percent 2 2 4 6 3 4" xfId="14432"/>
    <cellStyle name="Percent 2 2 4 6 3 5" xfId="14433"/>
    <cellStyle name="Percent 2 2 4 6 3 6" xfId="14434"/>
    <cellStyle name="Percent 2 2 4 6 4" xfId="14435"/>
    <cellStyle name="Percent 2 2 4 6 4 2" xfId="14436"/>
    <cellStyle name="Percent 2 2 4 6 4 3" xfId="14437"/>
    <cellStyle name="Percent 2 2 4 6 4 4" xfId="14438"/>
    <cellStyle name="Percent 2 2 4 6 5" xfId="14439"/>
    <cellStyle name="Percent 2 2 4 6 5 2" xfId="14440"/>
    <cellStyle name="Percent 2 2 4 6 5 3" xfId="14441"/>
    <cellStyle name="Percent 2 2 4 6 5 4" xfId="14442"/>
    <cellStyle name="Percent 2 2 4 6 6" xfId="14443"/>
    <cellStyle name="Percent 2 2 4 6 7" xfId="14444"/>
    <cellStyle name="Percent 2 2 4 6 8" xfId="14445"/>
    <cellStyle name="Percent 2 2 4 7" xfId="14446"/>
    <cellStyle name="Percent 2 2 4 7 2" xfId="14447"/>
    <cellStyle name="Percent 2 2 4 7 2 2" xfId="14448"/>
    <cellStyle name="Percent 2 2 4 7 2 3" xfId="14449"/>
    <cellStyle name="Percent 2 2 4 7 2 4" xfId="14450"/>
    <cellStyle name="Percent 2 2 4 7 3" xfId="14451"/>
    <cellStyle name="Percent 2 2 4 7 3 2" xfId="14452"/>
    <cellStyle name="Percent 2 2 4 7 3 3" xfId="14453"/>
    <cellStyle name="Percent 2 2 4 7 3 4" xfId="14454"/>
    <cellStyle name="Percent 2 2 4 7 4" xfId="14455"/>
    <cellStyle name="Percent 2 2 4 7 5" xfId="14456"/>
    <cellStyle name="Percent 2 2 4 7 6" xfId="14457"/>
    <cellStyle name="Percent 2 2 4 8" xfId="14458"/>
    <cellStyle name="Percent 2 2 4 8 2" xfId="14459"/>
    <cellStyle name="Percent 2 2 4 8 2 2" xfId="14460"/>
    <cellStyle name="Percent 2 2 4 8 2 3" xfId="14461"/>
    <cellStyle name="Percent 2 2 4 8 2 4" xfId="14462"/>
    <cellStyle name="Percent 2 2 4 8 3" xfId="14463"/>
    <cellStyle name="Percent 2 2 4 8 3 2" xfId="14464"/>
    <cellStyle name="Percent 2 2 4 8 3 3" xfId="14465"/>
    <cellStyle name="Percent 2 2 4 8 3 4" xfId="14466"/>
    <cellStyle name="Percent 2 2 4 8 4" xfId="14467"/>
    <cellStyle name="Percent 2 2 4 8 5" xfId="14468"/>
    <cellStyle name="Percent 2 2 4 8 6" xfId="14469"/>
    <cellStyle name="Percent 2 2 4 9" xfId="14470"/>
    <cellStyle name="Percent 2 2 4 9 2" xfId="14471"/>
    <cellStyle name="Percent 2 2 4 9 3" xfId="14472"/>
    <cellStyle name="Percent 2 2 4 9 4" xfId="14473"/>
    <cellStyle name="Percent 2 2 5" xfId="14474"/>
    <cellStyle name="Percent 2 2 5 10" xfId="14475"/>
    <cellStyle name="Percent 2 2 5 11" xfId="14476"/>
    <cellStyle name="Percent 2 2 5 12" xfId="14477"/>
    <cellStyle name="Percent 2 2 5 2" xfId="14478"/>
    <cellStyle name="Percent 2 2 5 2 10" xfId="14479"/>
    <cellStyle name="Percent 2 2 5 2 2" xfId="14480"/>
    <cellStyle name="Percent 2 2 5 2 2 2" xfId="14481"/>
    <cellStyle name="Percent 2 2 5 2 2 2 2" xfId="14482"/>
    <cellStyle name="Percent 2 2 5 2 2 2 2 2" xfId="14483"/>
    <cellStyle name="Percent 2 2 5 2 2 2 2 3" xfId="14484"/>
    <cellStyle name="Percent 2 2 5 2 2 2 2 4" xfId="14485"/>
    <cellStyle name="Percent 2 2 5 2 2 2 3" xfId="14486"/>
    <cellStyle name="Percent 2 2 5 2 2 2 3 2" xfId="14487"/>
    <cellStyle name="Percent 2 2 5 2 2 2 3 3" xfId="14488"/>
    <cellStyle name="Percent 2 2 5 2 2 2 3 4" xfId="14489"/>
    <cellStyle name="Percent 2 2 5 2 2 2 4" xfId="14490"/>
    <cellStyle name="Percent 2 2 5 2 2 2 5" xfId="14491"/>
    <cellStyle name="Percent 2 2 5 2 2 2 6" xfId="14492"/>
    <cellStyle name="Percent 2 2 5 2 2 3" xfId="14493"/>
    <cellStyle name="Percent 2 2 5 2 2 3 2" xfId="14494"/>
    <cellStyle name="Percent 2 2 5 2 2 3 2 2" xfId="14495"/>
    <cellStyle name="Percent 2 2 5 2 2 3 2 3" xfId="14496"/>
    <cellStyle name="Percent 2 2 5 2 2 3 2 4" xfId="14497"/>
    <cellStyle name="Percent 2 2 5 2 2 3 3" xfId="14498"/>
    <cellStyle name="Percent 2 2 5 2 2 3 3 2" xfId="14499"/>
    <cellStyle name="Percent 2 2 5 2 2 3 3 3" xfId="14500"/>
    <cellStyle name="Percent 2 2 5 2 2 3 3 4" xfId="14501"/>
    <cellStyle name="Percent 2 2 5 2 2 3 4" xfId="14502"/>
    <cellStyle name="Percent 2 2 5 2 2 3 5" xfId="14503"/>
    <cellStyle name="Percent 2 2 5 2 2 3 6" xfId="14504"/>
    <cellStyle name="Percent 2 2 5 2 2 4" xfId="14505"/>
    <cellStyle name="Percent 2 2 5 2 2 4 2" xfId="14506"/>
    <cellStyle name="Percent 2 2 5 2 2 4 3" xfId="14507"/>
    <cellStyle name="Percent 2 2 5 2 2 4 4" xfId="14508"/>
    <cellStyle name="Percent 2 2 5 2 2 5" xfId="14509"/>
    <cellStyle name="Percent 2 2 5 2 2 5 2" xfId="14510"/>
    <cellStyle name="Percent 2 2 5 2 2 5 3" xfId="14511"/>
    <cellStyle name="Percent 2 2 5 2 2 5 4" xfId="14512"/>
    <cellStyle name="Percent 2 2 5 2 2 6" xfId="14513"/>
    <cellStyle name="Percent 2 2 5 2 2 7" xfId="14514"/>
    <cellStyle name="Percent 2 2 5 2 2 8" xfId="14515"/>
    <cellStyle name="Percent 2 2 5 2 3" xfId="14516"/>
    <cellStyle name="Percent 2 2 5 2 3 2" xfId="14517"/>
    <cellStyle name="Percent 2 2 5 2 3 2 2" xfId="14518"/>
    <cellStyle name="Percent 2 2 5 2 3 2 2 2" xfId="14519"/>
    <cellStyle name="Percent 2 2 5 2 3 2 2 3" xfId="14520"/>
    <cellStyle name="Percent 2 2 5 2 3 2 2 4" xfId="14521"/>
    <cellStyle name="Percent 2 2 5 2 3 2 3" xfId="14522"/>
    <cellStyle name="Percent 2 2 5 2 3 2 3 2" xfId="14523"/>
    <cellStyle name="Percent 2 2 5 2 3 2 3 3" xfId="14524"/>
    <cellStyle name="Percent 2 2 5 2 3 2 3 4" xfId="14525"/>
    <cellStyle name="Percent 2 2 5 2 3 2 4" xfId="14526"/>
    <cellStyle name="Percent 2 2 5 2 3 2 5" xfId="14527"/>
    <cellStyle name="Percent 2 2 5 2 3 2 6" xfId="14528"/>
    <cellStyle name="Percent 2 2 5 2 3 3" xfId="14529"/>
    <cellStyle name="Percent 2 2 5 2 3 3 2" xfId="14530"/>
    <cellStyle name="Percent 2 2 5 2 3 3 2 2" xfId="14531"/>
    <cellStyle name="Percent 2 2 5 2 3 3 2 3" xfId="14532"/>
    <cellStyle name="Percent 2 2 5 2 3 3 2 4" xfId="14533"/>
    <cellStyle name="Percent 2 2 5 2 3 3 3" xfId="14534"/>
    <cellStyle name="Percent 2 2 5 2 3 3 3 2" xfId="14535"/>
    <cellStyle name="Percent 2 2 5 2 3 3 3 3" xfId="14536"/>
    <cellStyle name="Percent 2 2 5 2 3 3 3 4" xfId="14537"/>
    <cellStyle name="Percent 2 2 5 2 3 3 4" xfId="14538"/>
    <cellStyle name="Percent 2 2 5 2 3 3 5" xfId="14539"/>
    <cellStyle name="Percent 2 2 5 2 3 3 6" xfId="14540"/>
    <cellStyle name="Percent 2 2 5 2 3 4" xfId="14541"/>
    <cellStyle name="Percent 2 2 5 2 3 4 2" xfId="14542"/>
    <cellStyle name="Percent 2 2 5 2 3 4 3" xfId="14543"/>
    <cellStyle name="Percent 2 2 5 2 3 4 4" xfId="14544"/>
    <cellStyle name="Percent 2 2 5 2 3 5" xfId="14545"/>
    <cellStyle name="Percent 2 2 5 2 3 5 2" xfId="14546"/>
    <cellStyle name="Percent 2 2 5 2 3 5 3" xfId="14547"/>
    <cellStyle name="Percent 2 2 5 2 3 5 4" xfId="14548"/>
    <cellStyle name="Percent 2 2 5 2 3 6" xfId="14549"/>
    <cellStyle name="Percent 2 2 5 2 3 7" xfId="14550"/>
    <cellStyle name="Percent 2 2 5 2 3 8" xfId="14551"/>
    <cellStyle name="Percent 2 2 5 2 4" xfId="14552"/>
    <cellStyle name="Percent 2 2 5 2 4 2" xfId="14553"/>
    <cellStyle name="Percent 2 2 5 2 4 2 2" xfId="14554"/>
    <cellStyle name="Percent 2 2 5 2 4 2 3" xfId="14555"/>
    <cellStyle name="Percent 2 2 5 2 4 2 4" xfId="14556"/>
    <cellStyle name="Percent 2 2 5 2 4 3" xfId="14557"/>
    <cellStyle name="Percent 2 2 5 2 4 3 2" xfId="14558"/>
    <cellStyle name="Percent 2 2 5 2 4 3 3" xfId="14559"/>
    <cellStyle name="Percent 2 2 5 2 4 3 4" xfId="14560"/>
    <cellStyle name="Percent 2 2 5 2 4 4" xfId="14561"/>
    <cellStyle name="Percent 2 2 5 2 4 5" xfId="14562"/>
    <cellStyle name="Percent 2 2 5 2 4 6" xfId="14563"/>
    <cellStyle name="Percent 2 2 5 2 5" xfId="14564"/>
    <cellStyle name="Percent 2 2 5 2 5 2" xfId="14565"/>
    <cellStyle name="Percent 2 2 5 2 5 2 2" xfId="14566"/>
    <cellStyle name="Percent 2 2 5 2 5 2 3" xfId="14567"/>
    <cellStyle name="Percent 2 2 5 2 5 2 4" xfId="14568"/>
    <cellStyle name="Percent 2 2 5 2 5 3" xfId="14569"/>
    <cellStyle name="Percent 2 2 5 2 5 3 2" xfId="14570"/>
    <cellStyle name="Percent 2 2 5 2 5 3 3" xfId="14571"/>
    <cellStyle name="Percent 2 2 5 2 5 3 4" xfId="14572"/>
    <cellStyle name="Percent 2 2 5 2 5 4" xfId="14573"/>
    <cellStyle name="Percent 2 2 5 2 5 5" xfId="14574"/>
    <cellStyle name="Percent 2 2 5 2 5 6" xfId="14575"/>
    <cellStyle name="Percent 2 2 5 2 6" xfId="14576"/>
    <cellStyle name="Percent 2 2 5 2 6 2" xfId="14577"/>
    <cellStyle name="Percent 2 2 5 2 6 3" xfId="14578"/>
    <cellStyle name="Percent 2 2 5 2 6 4" xfId="14579"/>
    <cellStyle name="Percent 2 2 5 2 7" xfId="14580"/>
    <cellStyle name="Percent 2 2 5 2 7 2" xfId="14581"/>
    <cellStyle name="Percent 2 2 5 2 7 3" xfId="14582"/>
    <cellStyle name="Percent 2 2 5 2 7 4" xfId="14583"/>
    <cellStyle name="Percent 2 2 5 2 8" xfId="14584"/>
    <cellStyle name="Percent 2 2 5 2 9" xfId="14585"/>
    <cellStyle name="Percent 2 2 5 3" xfId="14586"/>
    <cellStyle name="Percent 2 2 5 3 2" xfId="14587"/>
    <cellStyle name="Percent 2 2 5 3 2 2" xfId="14588"/>
    <cellStyle name="Percent 2 2 5 3 2 2 2" xfId="14589"/>
    <cellStyle name="Percent 2 2 5 3 2 2 3" xfId="14590"/>
    <cellStyle name="Percent 2 2 5 3 2 2 4" xfId="14591"/>
    <cellStyle name="Percent 2 2 5 3 2 3" xfId="14592"/>
    <cellStyle name="Percent 2 2 5 3 2 3 2" xfId="14593"/>
    <cellStyle name="Percent 2 2 5 3 2 3 3" xfId="14594"/>
    <cellStyle name="Percent 2 2 5 3 2 3 4" xfId="14595"/>
    <cellStyle name="Percent 2 2 5 3 2 4" xfId="14596"/>
    <cellStyle name="Percent 2 2 5 3 2 5" xfId="14597"/>
    <cellStyle name="Percent 2 2 5 3 2 6" xfId="14598"/>
    <cellStyle name="Percent 2 2 5 3 3" xfId="14599"/>
    <cellStyle name="Percent 2 2 5 3 3 2" xfId="14600"/>
    <cellStyle name="Percent 2 2 5 3 3 2 2" xfId="14601"/>
    <cellStyle name="Percent 2 2 5 3 3 2 3" xfId="14602"/>
    <cellStyle name="Percent 2 2 5 3 3 2 4" xfId="14603"/>
    <cellStyle name="Percent 2 2 5 3 3 3" xfId="14604"/>
    <cellStyle name="Percent 2 2 5 3 3 3 2" xfId="14605"/>
    <cellStyle name="Percent 2 2 5 3 3 3 3" xfId="14606"/>
    <cellStyle name="Percent 2 2 5 3 3 3 4" xfId="14607"/>
    <cellStyle name="Percent 2 2 5 3 3 4" xfId="14608"/>
    <cellStyle name="Percent 2 2 5 3 3 5" xfId="14609"/>
    <cellStyle name="Percent 2 2 5 3 3 6" xfId="14610"/>
    <cellStyle name="Percent 2 2 5 3 4" xfId="14611"/>
    <cellStyle name="Percent 2 2 5 3 4 2" xfId="14612"/>
    <cellStyle name="Percent 2 2 5 3 4 3" xfId="14613"/>
    <cellStyle name="Percent 2 2 5 3 4 4" xfId="14614"/>
    <cellStyle name="Percent 2 2 5 3 5" xfId="14615"/>
    <cellStyle name="Percent 2 2 5 3 5 2" xfId="14616"/>
    <cellStyle name="Percent 2 2 5 3 5 3" xfId="14617"/>
    <cellStyle name="Percent 2 2 5 3 5 4" xfId="14618"/>
    <cellStyle name="Percent 2 2 5 3 6" xfId="14619"/>
    <cellStyle name="Percent 2 2 5 3 7" xfId="14620"/>
    <cellStyle name="Percent 2 2 5 3 8" xfId="14621"/>
    <cellStyle name="Percent 2 2 5 4" xfId="14622"/>
    <cellStyle name="Percent 2 2 5 4 2" xfId="14623"/>
    <cellStyle name="Percent 2 2 5 4 2 2" xfId="14624"/>
    <cellStyle name="Percent 2 2 5 4 2 2 2" xfId="14625"/>
    <cellStyle name="Percent 2 2 5 4 2 2 3" xfId="14626"/>
    <cellStyle name="Percent 2 2 5 4 2 2 4" xfId="14627"/>
    <cellStyle name="Percent 2 2 5 4 2 3" xfId="14628"/>
    <cellStyle name="Percent 2 2 5 4 2 3 2" xfId="14629"/>
    <cellStyle name="Percent 2 2 5 4 2 3 3" xfId="14630"/>
    <cellStyle name="Percent 2 2 5 4 2 3 4" xfId="14631"/>
    <cellStyle name="Percent 2 2 5 4 2 4" xfId="14632"/>
    <cellStyle name="Percent 2 2 5 4 2 5" xfId="14633"/>
    <cellStyle name="Percent 2 2 5 4 2 6" xfId="14634"/>
    <cellStyle name="Percent 2 2 5 4 3" xfId="14635"/>
    <cellStyle name="Percent 2 2 5 4 3 2" xfId="14636"/>
    <cellStyle name="Percent 2 2 5 4 3 2 2" xfId="14637"/>
    <cellStyle name="Percent 2 2 5 4 3 2 3" xfId="14638"/>
    <cellStyle name="Percent 2 2 5 4 3 2 4" xfId="14639"/>
    <cellStyle name="Percent 2 2 5 4 3 3" xfId="14640"/>
    <cellStyle name="Percent 2 2 5 4 3 3 2" xfId="14641"/>
    <cellStyle name="Percent 2 2 5 4 3 3 3" xfId="14642"/>
    <cellStyle name="Percent 2 2 5 4 3 3 4" xfId="14643"/>
    <cellStyle name="Percent 2 2 5 4 3 4" xfId="14644"/>
    <cellStyle name="Percent 2 2 5 4 3 5" xfId="14645"/>
    <cellStyle name="Percent 2 2 5 4 3 6" xfId="14646"/>
    <cellStyle name="Percent 2 2 5 4 4" xfId="14647"/>
    <cellStyle name="Percent 2 2 5 4 4 2" xfId="14648"/>
    <cellStyle name="Percent 2 2 5 4 4 3" xfId="14649"/>
    <cellStyle name="Percent 2 2 5 4 4 4" xfId="14650"/>
    <cellStyle name="Percent 2 2 5 4 5" xfId="14651"/>
    <cellStyle name="Percent 2 2 5 4 5 2" xfId="14652"/>
    <cellStyle name="Percent 2 2 5 4 5 3" xfId="14653"/>
    <cellStyle name="Percent 2 2 5 4 5 4" xfId="14654"/>
    <cellStyle name="Percent 2 2 5 4 6" xfId="14655"/>
    <cellStyle name="Percent 2 2 5 4 7" xfId="14656"/>
    <cellStyle name="Percent 2 2 5 4 8" xfId="14657"/>
    <cellStyle name="Percent 2 2 5 5" xfId="14658"/>
    <cellStyle name="Percent 2 2 5 5 2" xfId="14659"/>
    <cellStyle name="Percent 2 2 5 5 2 2" xfId="14660"/>
    <cellStyle name="Percent 2 2 5 5 2 2 2" xfId="14661"/>
    <cellStyle name="Percent 2 2 5 5 2 2 3" xfId="14662"/>
    <cellStyle name="Percent 2 2 5 5 2 2 4" xfId="14663"/>
    <cellStyle name="Percent 2 2 5 5 2 3" xfId="14664"/>
    <cellStyle name="Percent 2 2 5 5 2 3 2" xfId="14665"/>
    <cellStyle name="Percent 2 2 5 5 2 3 3" xfId="14666"/>
    <cellStyle name="Percent 2 2 5 5 2 3 4" xfId="14667"/>
    <cellStyle name="Percent 2 2 5 5 2 4" xfId="14668"/>
    <cellStyle name="Percent 2 2 5 5 2 5" xfId="14669"/>
    <cellStyle name="Percent 2 2 5 5 2 6" xfId="14670"/>
    <cellStyle name="Percent 2 2 5 5 3" xfId="14671"/>
    <cellStyle name="Percent 2 2 5 5 3 2" xfId="14672"/>
    <cellStyle name="Percent 2 2 5 5 3 2 2" xfId="14673"/>
    <cellStyle name="Percent 2 2 5 5 3 2 3" xfId="14674"/>
    <cellStyle name="Percent 2 2 5 5 3 2 4" xfId="14675"/>
    <cellStyle name="Percent 2 2 5 5 3 3" xfId="14676"/>
    <cellStyle name="Percent 2 2 5 5 3 3 2" xfId="14677"/>
    <cellStyle name="Percent 2 2 5 5 3 3 3" xfId="14678"/>
    <cellStyle name="Percent 2 2 5 5 3 3 4" xfId="14679"/>
    <cellStyle name="Percent 2 2 5 5 3 4" xfId="14680"/>
    <cellStyle name="Percent 2 2 5 5 3 5" xfId="14681"/>
    <cellStyle name="Percent 2 2 5 5 3 6" xfId="14682"/>
    <cellStyle name="Percent 2 2 5 5 4" xfId="14683"/>
    <cellStyle name="Percent 2 2 5 5 4 2" xfId="14684"/>
    <cellStyle name="Percent 2 2 5 5 4 3" xfId="14685"/>
    <cellStyle name="Percent 2 2 5 5 4 4" xfId="14686"/>
    <cellStyle name="Percent 2 2 5 5 5" xfId="14687"/>
    <cellStyle name="Percent 2 2 5 5 5 2" xfId="14688"/>
    <cellStyle name="Percent 2 2 5 5 5 3" xfId="14689"/>
    <cellStyle name="Percent 2 2 5 5 5 4" xfId="14690"/>
    <cellStyle name="Percent 2 2 5 5 6" xfId="14691"/>
    <cellStyle name="Percent 2 2 5 5 7" xfId="14692"/>
    <cellStyle name="Percent 2 2 5 5 8" xfId="14693"/>
    <cellStyle name="Percent 2 2 5 6" xfId="14694"/>
    <cellStyle name="Percent 2 2 5 6 2" xfId="14695"/>
    <cellStyle name="Percent 2 2 5 6 2 2" xfId="14696"/>
    <cellStyle name="Percent 2 2 5 6 2 3" xfId="14697"/>
    <cellStyle name="Percent 2 2 5 6 2 4" xfId="14698"/>
    <cellStyle name="Percent 2 2 5 6 3" xfId="14699"/>
    <cellStyle name="Percent 2 2 5 6 3 2" xfId="14700"/>
    <cellStyle name="Percent 2 2 5 6 3 3" xfId="14701"/>
    <cellStyle name="Percent 2 2 5 6 3 4" xfId="14702"/>
    <cellStyle name="Percent 2 2 5 6 4" xfId="14703"/>
    <cellStyle name="Percent 2 2 5 6 5" xfId="14704"/>
    <cellStyle name="Percent 2 2 5 6 6" xfId="14705"/>
    <cellStyle name="Percent 2 2 5 7" xfId="14706"/>
    <cellStyle name="Percent 2 2 5 7 2" xfId="14707"/>
    <cellStyle name="Percent 2 2 5 7 2 2" xfId="14708"/>
    <cellStyle name="Percent 2 2 5 7 2 3" xfId="14709"/>
    <cellStyle name="Percent 2 2 5 7 2 4" xfId="14710"/>
    <cellStyle name="Percent 2 2 5 7 3" xfId="14711"/>
    <cellStyle name="Percent 2 2 5 7 3 2" xfId="14712"/>
    <cellStyle name="Percent 2 2 5 7 3 3" xfId="14713"/>
    <cellStyle name="Percent 2 2 5 7 3 4" xfId="14714"/>
    <cellStyle name="Percent 2 2 5 7 4" xfId="14715"/>
    <cellStyle name="Percent 2 2 5 7 5" xfId="14716"/>
    <cellStyle name="Percent 2 2 5 7 6" xfId="14717"/>
    <cellStyle name="Percent 2 2 5 8" xfId="14718"/>
    <cellStyle name="Percent 2 2 5 8 2" xfId="14719"/>
    <cellStyle name="Percent 2 2 5 8 3" xfId="14720"/>
    <cellStyle name="Percent 2 2 5 8 4" xfId="14721"/>
    <cellStyle name="Percent 2 2 5 9" xfId="14722"/>
    <cellStyle name="Percent 2 2 5 9 2" xfId="14723"/>
    <cellStyle name="Percent 2 2 5 9 3" xfId="14724"/>
    <cellStyle name="Percent 2 2 5 9 4" xfId="14725"/>
    <cellStyle name="Percent 2 2 6" xfId="14726"/>
    <cellStyle name="Percent 2 2 6 10" xfId="14727"/>
    <cellStyle name="Percent 2 2 6 2" xfId="14728"/>
    <cellStyle name="Percent 2 2 6 2 2" xfId="14729"/>
    <cellStyle name="Percent 2 2 6 2 2 2" xfId="14730"/>
    <cellStyle name="Percent 2 2 6 2 2 2 2" xfId="14731"/>
    <cellStyle name="Percent 2 2 6 2 2 2 3" xfId="14732"/>
    <cellStyle name="Percent 2 2 6 2 2 2 4" xfId="14733"/>
    <cellStyle name="Percent 2 2 6 2 2 3" xfId="14734"/>
    <cellStyle name="Percent 2 2 6 2 2 3 2" xfId="14735"/>
    <cellStyle name="Percent 2 2 6 2 2 3 3" xfId="14736"/>
    <cellStyle name="Percent 2 2 6 2 2 3 4" xfId="14737"/>
    <cellStyle name="Percent 2 2 6 2 2 4" xfId="14738"/>
    <cellStyle name="Percent 2 2 6 2 2 5" xfId="14739"/>
    <cellStyle name="Percent 2 2 6 2 2 6" xfId="14740"/>
    <cellStyle name="Percent 2 2 6 2 3" xfId="14741"/>
    <cellStyle name="Percent 2 2 6 2 3 2" xfId="14742"/>
    <cellStyle name="Percent 2 2 6 2 3 2 2" xfId="14743"/>
    <cellStyle name="Percent 2 2 6 2 3 2 3" xfId="14744"/>
    <cellStyle name="Percent 2 2 6 2 3 2 4" xfId="14745"/>
    <cellStyle name="Percent 2 2 6 2 3 3" xfId="14746"/>
    <cellStyle name="Percent 2 2 6 2 3 3 2" xfId="14747"/>
    <cellStyle name="Percent 2 2 6 2 3 3 3" xfId="14748"/>
    <cellStyle name="Percent 2 2 6 2 3 3 4" xfId="14749"/>
    <cellStyle name="Percent 2 2 6 2 3 4" xfId="14750"/>
    <cellStyle name="Percent 2 2 6 2 3 5" xfId="14751"/>
    <cellStyle name="Percent 2 2 6 2 3 6" xfId="14752"/>
    <cellStyle name="Percent 2 2 6 2 4" xfId="14753"/>
    <cellStyle name="Percent 2 2 6 2 4 2" xfId="14754"/>
    <cellStyle name="Percent 2 2 6 2 4 3" xfId="14755"/>
    <cellStyle name="Percent 2 2 6 2 4 4" xfId="14756"/>
    <cellStyle name="Percent 2 2 6 2 5" xfId="14757"/>
    <cellStyle name="Percent 2 2 6 2 5 2" xfId="14758"/>
    <cellStyle name="Percent 2 2 6 2 5 3" xfId="14759"/>
    <cellStyle name="Percent 2 2 6 2 5 4" xfId="14760"/>
    <cellStyle name="Percent 2 2 6 2 6" xfId="14761"/>
    <cellStyle name="Percent 2 2 6 2 7" xfId="14762"/>
    <cellStyle name="Percent 2 2 6 2 8" xfId="14763"/>
    <cellStyle name="Percent 2 2 6 3" xfId="14764"/>
    <cellStyle name="Percent 2 2 6 3 2" xfId="14765"/>
    <cellStyle name="Percent 2 2 6 3 2 2" xfId="14766"/>
    <cellStyle name="Percent 2 2 6 3 2 2 2" xfId="14767"/>
    <cellStyle name="Percent 2 2 6 3 2 2 3" xfId="14768"/>
    <cellStyle name="Percent 2 2 6 3 2 2 4" xfId="14769"/>
    <cellStyle name="Percent 2 2 6 3 2 3" xfId="14770"/>
    <cellStyle name="Percent 2 2 6 3 2 3 2" xfId="14771"/>
    <cellStyle name="Percent 2 2 6 3 2 3 3" xfId="14772"/>
    <cellStyle name="Percent 2 2 6 3 2 3 4" xfId="14773"/>
    <cellStyle name="Percent 2 2 6 3 2 4" xfId="14774"/>
    <cellStyle name="Percent 2 2 6 3 2 5" xfId="14775"/>
    <cellStyle name="Percent 2 2 6 3 2 6" xfId="14776"/>
    <cellStyle name="Percent 2 2 6 3 3" xfId="14777"/>
    <cellStyle name="Percent 2 2 6 3 3 2" xfId="14778"/>
    <cellStyle name="Percent 2 2 6 3 3 2 2" xfId="14779"/>
    <cellStyle name="Percent 2 2 6 3 3 2 3" xfId="14780"/>
    <cellStyle name="Percent 2 2 6 3 3 2 4" xfId="14781"/>
    <cellStyle name="Percent 2 2 6 3 3 3" xfId="14782"/>
    <cellStyle name="Percent 2 2 6 3 3 3 2" xfId="14783"/>
    <cellStyle name="Percent 2 2 6 3 3 3 3" xfId="14784"/>
    <cellStyle name="Percent 2 2 6 3 3 3 4" xfId="14785"/>
    <cellStyle name="Percent 2 2 6 3 3 4" xfId="14786"/>
    <cellStyle name="Percent 2 2 6 3 3 5" xfId="14787"/>
    <cellStyle name="Percent 2 2 6 3 3 6" xfId="14788"/>
    <cellStyle name="Percent 2 2 6 3 4" xfId="14789"/>
    <cellStyle name="Percent 2 2 6 3 4 2" xfId="14790"/>
    <cellStyle name="Percent 2 2 6 3 4 3" xfId="14791"/>
    <cellStyle name="Percent 2 2 6 3 4 4" xfId="14792"/>
    <cellStyle name="Percent 2 2 6 3 5" xfId="14793"/>
    <cellStyle name="Percent 2 2 6 3 5 2" xfId="14794"/>
    <cellStyle name="Percent 2 2 6 3 5 3" xfId="14795"/>
    <cellStyle name="Percent 2 2 6 3 5 4" xfId="14796"/>
    <cellStyle name="Percent 2 2 6 3 6" xfId="14797"/>
    <cellStyle name="Percent 2 2 6 3 7" xfId="14798"/>
    <cellStyle name="Percent 2 2 6 3 8" xfId="14799"/>
    <cellStyle name="Percent 2 2 6 4" xfId="14800"/>
    <cellStyle name="Percent 2 2 6 4 2" xfId="14801"/>
    <cellStyle name="Percent 2 2 6 4 2 2" xfId="14802"/>
    <cellStyle name="Percent 2 2 6 4 2 3" xfId="14803"/>
    <cellStyle name="Percent 2 2 6 4 2 4" xfId="14804"/>
    <cellStyle name="Percent 2 2 6 4 3" xfId="14805"/>
    <cellStyle name="Percent 2 2 6 4 3 2" xfId="14806"/>
    <cellStyle name="Percent 2 2 6 4 3 3" xfId="14807"/>
    <cellStyle name="Percent 2 2 6 4 3 4" xfId="14808"/>
    <cellStyle name="Percent 2 2 6 4 4" xfId="14809"/>
    <cellStyle name="Percent 2 2 6 4 5" xfId="14810"/>
    <cellStyle name="Percent 2 2 6 4 6" xfId="14811"/>
    <cellStyle name="Percent 2 2 6 5" xfId="14812"/>
    <cellStyle name="Percent 2 2 6 5 2" xfId="14813"/>
    <cellStyle name="Percent 2 2 6 5 2 2" xfId="14814"/>
    <cellStyle name="Percent 2 2 6 5 2 3" xfId="14815"/>
    <cellStyle name="Percent 2 2 6 5 2 4" xfId="14816"/>
    <cellStyle name="Percent 2 2 6 5 3" xfId="14817"/>
    <cellStyle name="Percent 2 2 6 5 3 2" xfId="14818"/>
    <cellStyle name="Percent 2 2 6 5 3 3" xfId="14819"/>
    <cellStyle name="Percent 2 2 6 5 3 4" xfId="14820"/>
    <cellStyle name="Percent 2 2 6 5 4" xfId="14821"/>
    <cellStyle name="Percent 2 2 6 5 5" xfId="14822"/>
    <cellStyle name="Percent 2 2 6 5 6" xfId="14823"/>
    <cellStyle name="Percent 2 2 6 6" xfId="14824"/>
    <cellStyle name="Percent 2 2 6 6 2" xfId="14825"/>
    <cellStyle name="Percent 2 2 6 6 3" xfId="14826"/>
    <cellStyle name="Percent 2 2 6 6 4" xfId="14827"/>
    <cellStyle name="Percent 2 2 6 7" xfId="14828"/>
    <cellStyle name="Percent 2 2 6 7 2" xfId="14829"/>
    <cellStyle name="Percent 2 2 6 7 3" xfId="14830"/>
    <cellStyle name="Percent 2 2 6 7 4" xfId="14831"/>
    <cellStyle name="Percent 2 2 6 8" xfId="14832"/>
    <cellStyle name="Percent 2 2 6 9" xfId="14833"/>
    <cellStyle name="Percent 2 2 7" xfId="14834"/>
    <cellStyle name="Percent 2 2 7 2" xfId="14835"/>
    <cellStyle name="Percent 2 2 7 2 2" xfId="14836"/>
    <cellStyle name="Percent 2 2 7 2 2 2" xfId="14837"/>
    <cellStyle name="Percent 2 2 7 2 2 3" xfId="14838"/>
    <cellStyle name="Percent 2 2 7 2 2 4" xfId="14839"/>
    <cellStyle name="Percent 2 2 7 2 3" xfId="14840"/>
    <cellStyle name="Percent 2 2 7 2 3 2" xfId="14841"/>
    <cellStyle name="Percent 2 2 7 2 3 3" xfId="14842"/>
    <cellStyle name="Percent 2 2 7 2 3 4" xfId="14843"/>
    <cellStyle name="Percent 2 2 7 2 4" xfId="14844"/>
    <cellStyle name="Percent 2 2 7 2 5" xfId="14845"/>
    <cellStyle name="Percent 2 2 7 2 6" xfId="14846"/>
    <cellStyle name="Percent 2 2 7 3" xfId="14847"/>
    <cellStyle name="Percent 2 2 7 3 2" xfId="14848"/>
    <cellStyle name="Percent 2 2 7 3 2 2" xfId="14849"/>
    <cellStyle name="Percent 2 2 7 3 2 3" xfId="14850"/>
    <cellStyle name="Percent 2 2 7 3 2 4" xfId="14851"/>
    <cellStyle name="Percent 2 2 7 3 3" xfId="14852"/>
    <cellStyle name="Percent 2 2 7 3 3 2" xfId="14853"/>
    <cellStyle name="Percent 2 2 7 3 3 3" xfId="14854"/>
    <cellStyle name="Percent 2 2 7 3 3 4" xfId="14855"/>
    <cellStyle name="Percent 2 2 7 3 4" xfId="14856"/>
    <cellStyle name="Percent 2 2 7 3 5" xfId="14857"/>
    <cellStyle name="Percent 2 2 7 3 6" xfId="14858"/>
    <cellStyle name="Percent 2 2 7 4" xfId="14859"/>
    <cellStyle name="Percent 2 2 7 4 2" xfId="14860"/>
    <cellStyle name="Percent 2 2 7 4 3" xfId="14861"/>
    <cellStyle name="Percent 2 2 7 4 4" xfId="14862"/>
    <cellStyle name="Percent 2 2 7 5" xfId="14863"/>
    <cellStyle name="Percent 2 2 7 5 2" xfId="14864"/>
    <cellStyle name="Percent 2 2 7 5 3" xfId="14865"/>
    <cellStyle name="Percent 2 2 7 5 4" xfId="14866"/>
    <cellStyle name="Percent 2 2 7 6" xfId="14867"/>
    <cellStyle name="Percent 2 2 7 7" xfId="14868"/>
    <cellStyle name="Percent 2 2 7 8" xfId="14869"/>
    <cellStyle name="Percent 2 2 8" xfId="14870"/>
    <cellStyle name="Percent 2 2 8 2" xfId="14871"/>
    <cellStyle name="Percent 2 2 8 2 2" xfId="14872"/>
    <cellStyle name="Percent 2 2 8 2 2 2" xfId="14873"/>
    <cellStyle name="Percent 2 2 8 2 2 3" xfId="14874"/>
    <cellStyle name="Percent 2 2 8 2 2 4" xfId="14875"/>
    <cellStyle name="Percent 2 2 8 2 3" xfId="14876"/>
    <cellStyle name="Percent 2 2 8 2 3 2" xfId="14877"/>
    <cellStyle name="Percent 2 2 8 2 3 3" xfId="14878"/>
    <cellStyle name="Percent 2 2 8 2 3 4" xfId="14879"/>
    <cellStyle name="Percent 2 2 8 2 4" xfId="14880"/>
    <cellStyle name="Percent 2 2 8 2 5" xfId="14881"/>
    <cellStyle name="Percent 2 2 8 2 6" xfId="14882"/>
    <cellStyle name="Percent 2 2 8 3" xfId="14883"/>
    <cellStyle name="Percent 2 2 8 3 2" xfId="14884"/>
    <cellStyle name="Percent 2 2 8 3 2 2" xfId="14885"/>
    <cellStyle name="Percent 2 2 8 3 2 3" xfId="14886"/>
    <cellStyle name="Percent 2 2 8 3 2 4" xfId="14887"/>
    <cellStyle name="Percent 2 2 8 3 3" xfId="14888"/>
    <cellStyle name="Percent 2 2 8 3 3 2" xfId="14889"/>
    <cellStyle name="Percent 2 2 8 3 3 3" xfId="14890"/>
    <cellStyle name="Percent 2 2 8 3 3 4" xfId="14891"/>
    <cellStyle name="Percent 2 2 8 3 4" xfId="14892"/>
    <cellStyle name="Percent 2 2 8 3 5" xfId="14893"/>
    <cellStyle name="Percent 2 2 8 3 6" xfId="14894"/>
    <cellStyle name="Percent 2 2 8 4" xfId="14895"/>
    <cellStyle name="Percent 2 2 8 4 2" xfId="14896"/>
    <cellStyle name="Percent 2 2 8 4 3" xfId="14897"/>
    <cellStyle name="Percent 2 2 8 4 4" xfId="14898"/>
    <cellStyle name="Percent 2 2 8 5" xfId="14899"/>
    <cellStyle name="Percent 2 2 8 5 2" xfId="14900"/>
    <cellStyle name="Percent 2 2 8 5 3" xfId="14901"/>
    <cellStyle name="Percent 2 2 8 5 4" xfId="14902"/>
    <cellStyle name="Percent 2 2 8 6" xfId="14903"/>
    <cellStyle name="Percent 2 2 8 7" xfId="14904"/>
    <cellStyle name="Percent 2 2 8 8" xfId="14905"/>
    <cellStyle name="Percent 2 2 9" xfId="14906"/>
    <cellStyle name="Percent 2 2 9 2" xfId="14907"/>
    <cellStyle name="Percent 2 2 9 2 2" xfId="14908"/>
    <cellStyle name="Percent 2 2 9 2 2 2" xfId="14909"/>
    <cellStyle name="Percent 2 2 9 2 2 3" xfId="14910"/>
    <cellStyle name="Percent 2 2 9 2 2 4" xfId="14911"/>
    <cellStyle name="Percent 2 2 9 2 3" xfId="14912"/>
    <cellStyle name="Percent 2 2 9 2 3 2" xfId="14913"/>
    <cellStyle name="Percent 2 2 9 2 3 3" xfId="14914"/>
    <cellStyle name="Percent 2 2 9 2 3 4" xfId="14915"/>
    <cellStyle name="Percent 2 2 9 2 4" xfId="14916"/>
    <cellStyle name="Percent 2 2 9 2 5" xfId="14917"/>
    <cellStyle name="Percent 2 2 9 2 6" xfId="14918"/>
    <cellStyle name="Percent 2 2 9 3" xfId="14919"/>
    <cellStyle name="Percent 2 2 9 3 2" xfId="14920"/>
    <cellStyle name="Percent 2 2 9 3 2 2" xfId="14921"/>
    <cellStyle name="Percent 2 2 9 3 2 3" xfId="14922"/>
    <cellStyle name="Percent 2 2 9 3 2 4" xfId="14923"/>
    <cellStyle name="Percent 2 2 9 3 3" xfId="14924"/>
    <cellStyle name="Percent 2 2 9 3 3 2" xfId="14925"/>
    <cellStyle name="Percent 2 2 9 3 3 3" xfId="14926"/>
    <cellStyle name="Percent 2 2 9 3 3 4" xfId="14927"/>
    <cellStyle name="Percent 2 2 9 3 4" xfId="14928"/>
    <cellStyle name="Percent 2 2 9 3 5" xfId="14929"/>
    <cellStyle name="Percent 2 2 9 3 6" xfId="14930"/>
    <cellStyle name="Percent 2 2 9 4" xfId="14931"/>
    <cellStyle name="Percent 2 2 9 4 2" xfId="14932"/>
    <cellStyle name="Percent 2 2 9 4 3" xfId="14933"/>
    <cellStyle name="Percent 2 2 9 4 4" xfId="14934"/>
    <cellStyle name="Percent 2 2 9 5" xfId="14935"/>
    <cellStyle name="Percent 2 2 9 5 2" xfId="14936"/>
    <cellStyle name="Percent 2 2 9 5 3" xfId="14937"/>
    <cellStyle name="Percent 2 2 9 5 4" xfId="14938"/>
    <cellStyle name="Percent 2 2 9 6" xfId="14939"/>
    <cellStyle name="Percent 2 2 9 7" xfId="14940"/>
    <cellStyle name="Percent 2 2 9 8" xfId="14941"/>
    <cellStyle name="Percent 2 20" xfId="14942"/>
    <cellStyle name="Percent 2 21" xfId="14943"/>
    <cellStyle name="Percent 2 22" xfId="14944"/>
    <cellStyle name="Percent 2 23" xfId="14945"/>
    <cellStyle name="Percent 2 3" xfId="14946"/>
    <cellStyle name="Percent 2 3 10" xfId="14947"/>
    <cellStyle name="Percent 2 3 10 2" xfId="14948"/>
    <cellStyle name="Percent 2 3 10 2 2" xfId="14949"/>
    <cellStyle name="Percent 2 3 10 2 3" xfId="14950"/>
    <cellStyle name="Percent 2 3 10 2 4" xfId="14951"/>
    <cellStyle name="Percent 2 3 10 3" xfId="14952"/>
    <cellStyle name="Percent 2 3 10 3 2" xfId="14953"/>
    <cellStyle name="Percent 2 3 10 3 3" xfId="14954"/>
    <cellStyle name="Percent 2 3 10 3 4" xfId="14955"/>
    <cellStyle name="Percent 2 3 10 4" xfId="14956"/>
    <cellStyle name="Percent 2 3 10 5" xfId="14957"/>
    <cellStyle name="Percent 2 3 10 6" xfId="14958"/>
    <cellStyle name="Percent 2 3 11" xfId="14959"/>
    <cellStyle name="Percent 2 3 11 2" xfId="14960"/>
    <cellStyle name="Percent 2 3 11 2 2" xfId="14961"/>
    <cellStyle name="Percent 2 3 11 2 3" xfId="14962"/>
    <cellStyle name="Percent 2 3 11 2 4" xfId="14963"/>
    <cellStyle name="Percent 2 3 11 3" xfId="14964"/>
    <cellStyle name="Percent 2 3 11 3 2" xfId="14965"/>
    <cellStyle name="Percent 2 3 11 3 3" xfId="14966"/>
    <cellStyle name="Percent 2 3 11 3 4" xfId="14967"/>
    <cellStyle name="Percent 2 3 11 4" xfId="14968"/>
    <cellStyle name="Percent 2 3 11 5" xfId="14969"/>
    <cellStyle name="Percent 2 3 11 6" xfId="14970"/>
    <cellStyle name="Percent 2 3 12" xfId="14971"/>
    <cellStyle name="Percent 2 3 12 2" xfId="14972"/>
    <cellStyle name="Percent 2 3 12 3" xfId="14973"/>
    <cellStyle name="Percent 2 3 12 4" xfId="14974"/>
    <cellStyle name="Percent 2 3 13" xfId="14975"/>
    <cellStyle name="Percent 2 3 13 2" xfId="14976"/>
    <cellStyle name="Percent 2 3 13 3" xfId="14977"/>
    <cellStyle name="Percent 2 3 13 4" xfId="14978"/>
    <cellStyle name="Percent 2 3 14" xfId="14979"/>
    <cellStyle name="Percent 2 3 14 2" xfId="14980"/>
    <cellStyle name="Percent 2 3 14 3" xfId="14981"/>
    <cellStyle name="Percent 2 3 14 4" xfId="14982"/>
    <cellStyle name="Percent 2 3 14 5" xfId="14983"/>
    <cellStyle name="Percent 2 3 15" xfId="14984"/>
    <cellStyle name="Percent 2 3 16" xfId="14985"/>
    <cellStyle name="Percent 2 3 17" xfId="14986"/>
    <cellStyle name="Percent 2 3 18" xfId="14987"/>
    <cellStyle name="Percent 2 3 19" xfId="14988"/>
    <cellStyle name="Percent 2 3 2" xfId="14989"/>
    <cellStyle name="Percent 2 3 2 10" xfId="14990"/>
    <cellStyle name="Percent 2 3 2 10 2" xfId="14991"/>
    <cellStyle name="Percent 2 3 2 10 3" xfId="14992"/>
    <cellStyle name="Percent 2 3 2 10 4" xfId="14993"/>
    <cellStyle name="Percent 2 3 2 11" xfId="14994"/>
    <cellStyle name="Percent 2 3 2 11 2" xfId="14995"/>
    <cellStyle name="Percent 2 3 2 11 3" xfId="14996"/>
    <cellStyle name="Percent 2 3 2 11 4" xfId="14997"/>
    <cellStyle name="Percent 2 3 2 12" xfId="14998"/>
    <cellStyle name="Percent 2 3 2 12 2" xfId="14999"/>
    <cellStyle name="Percent 2 3 2 12 3" xfId="15000"/>
    <cellStyle name="Percent 2 3 2 12 4" xfId="15001"/>
    <cellStyle name="Percent 2 3 2 12 5" xfId="15002"/>
    <cellStyle name="Percent 2 3 2 13" xfId="15003"/>
    <cellStyle name="Percent 2 3 2 14" xfId="15004"/>
    <cellStyle name="Percent 2 3 2 15" xfId="15005"/>
    <cellStyle name="Percent 2 3 2 16" xfId="15006"/>
    <cellStyle name="Percent 2 3 2 17" xfId="15007"/>
    <cellStyle name="Percent 2 3 2 2" xfId="15008"/>
    <cellStyle name="Percent 2 3 2 2 10" xfId="15009"/>
    <cellStyle name="Percent 2 3 2 2 10 2" xfId="15010"/>
    <cellStyle name="Percent 2 3 2 2 10 3" xfId="15011"/>
    <cellStyle name="Percent 2 3 2 2 10 4" xfId="15012"/>
    <cellStyle name="Percent 2 3 2 2 11" xfId="15013"/>
    <cellStyle name="Percent 2 3 2 2 12" xfId="15014"/>
    <cellStyle name="Percent 2 3 2 2 13" xfId="15015"/>
    <cellStyle name="Percent 2 3 2 2 2" xfId="15016"/>
    <cellStyle name="Percent 2 3 2 2 2 10" xfId="15017"/>
    <cellStyle name="Percent 2 3 2 2 2 11" xfId="15018"/>
    <cellStyle name="Percent 2 3 2 2 2 12" xfId="15019"/>
    <cellStyle name="Percent 2 3 2 2 2 2" xfId="15020"/>
    <cellStyle name="Percent 2 3 2 2 2 2 10" xfId="15021"/>
    <cellStyle name="Percent 2 3 2 2 2 2 2" xfId="15022"/>
    <cellStyle name="Percent 2 3 2 2 2 2 2 2" xfId="15023"/>
    <cellStyle name="Percent 2 3 2 2 2 2 2 2 2" xfId="15024"/>
    <cellStyle name="Percent 2 3 2 2 2 2 2 2 2 2" xfId="15025"/>
    <cellStyle name="Percent 2 3 2 2 2 2 2 2 2 3" xfId="15026"/>
    <cellStyle name="Percent 2 3 2 2 2 2 2 2 2 4" xfId="15027"/>
    <cellStyle name="Percent 2 3 2 2 2 2 2 2 3" xfId="15028"/>
    <cellStyle name="Percent 2 3 2 2 2 2 2 2 3 2" xfId="15029"/>
    <cellStyle name="Percent 2 3 2 2 2 2 2 2 3 3" xfId="15030"/>
    <cellStyle name="Percent 2 3 2 2 2 2 2 2 3 4" xfId="15031"/>
    <cellStyle name="Percent 2 3 2 2 2 2 2 2 4" xfId="15032"/>
    <cellStyle name="Percent 2 3 2 2 2 2 2 2 5" xfId="15033"/>
    <cellStyle name="Percent 2 3 2 2 2 2 2 2 6" xfId="15034"/>
    <cellStyle name="Percent 2 3 2 2 2 2 2 3" xfId="15035"/>
    <cellStyle name="Percent 2 3 2 2 2 2 2 3 2" xfId="15036"/>
    <cellStyle name="Percent 2 3 2 2 2 2 2 3 2 2" xfId="15037"/>
    <cellStyle name="Percent 2 3 2 2 2 2 2 3 2 3" xfId="15038"/>
    <cellStyle name="Percent 2 3 2 2 2 2 2 3 2 4" xfId="15039"/>
    <cellStyle name="Percent 2 3 2 2 2 2 2 3 3" xfId="15040"/>
    <cellStyle name="Percent 2 3 2 2 2 2 2 3 3 2" xfId="15041"/>
    <cellStyle name="Percent 2 3 2 2 2 2 2 3 3 3" xfId="15042"/>
    <cellStyle name="Percent 2 3 2 2 2 2 2 3 3 4" xfId="15043"/>
    <cellStyle name="Percent 2 3 2 2 2 2 2 3 4" xfId="15044"/>
    <cellStyle name="Percent 2 3 2 2 2 2 2 3 5" xfId="15045"/>
    <cellStyle name="Percent 2 3 2 2 2 2 2 3 6" xfId="15046"/>
    <cellStyle name="Percent 2 3 2 2 2 2 2 4" xfId="15047"/>
    <cellStyle name="Percent 2 3 2 2 2 2 2 4 2" xfId="15048"/>
    <cellStyle name="Percent 2 3 2 2 2 2 2 4 3" xfId="15049"/>
    <cellStyle name="Percent 2 3 2 2 2 2 2 4 4" xfId="15050"/>
    <cellStyle name="Percent 2 3 2 2 2 2 2 5" xfId="15051"/>
    <cellStyle name="Percent 2 3 2 2 2 2 2 5 2" xfId="15052"/>
    <cellStyle name="Percent 2 3 2 2 2 2 2 5 3" xfId="15053"/>
    <cellStyle name="Percent 2 3 2 2 2 2 2 5 4" xfId="15054"/>
    <cellStyle name="Percent 2 3 2 2 2 2 2 6" xfId="15055"/>
    <cellStyle name="Percent 2 3 2 2 2 2 2 7" xfId="15056"/>
    <cellStyle name="Percent 2 3 2 2 2 2 2 8" xfId="15057"/>
    <cellStyle name="Percent 2 3 2 2 2 2 3" xfId="15058"/>
    <cellStyle name="Percent 2 3 2 2 2 2 3 2" xfId="15059"/>
    <cellStyle name="Percent 2 3 2 2 2 2 3 2 2" xfId="15060"/>
    <cellStyle name="Percent 2 3 2 2 2 2 3 2 2 2" xfId="15061"/>
    <cellStyle name="Percent 2 3 2 2 2 2 3 2 2 3" xfId="15062"/>
    <cellStyle name="Percent 2 3 2 2 2 2 3 2 2 4" xfId="15063"/>
    <cellStyle name="Percent 2 3 2 2 2 2 3 2 3" xfId="15064"/>
    <cellStyle name="Percent 2 3 2 2 2 2 3 2 3 2" xfId="15065"/>
    <cellStyle name="Percent 2 3 2 2 2 2 3 2 3 3" xfId="15066"/>
    <cellStyle name="Percent 2 3 2 2 2 2 3 2 3 4" xfId="15067"/>
    <cellStyle name="Percent 2 3 2 2 2 2 3 2 4" xfId="15068"/>
    <cellStyle name="Percent 2 3 2 2 2 2 3 2 5" xfId="15069"/>
    <cellStyle name="Percent 2 3 2 2 2 2 3 2 6" xfId="15070"/>
    <cellStyle name="Percent 2 3 2 2 2 2 3 3" xfId="15071"/>
    <cellStyle name="Percent 2 3 2 2 2 2 3 3 2" xfId="15072"/>
    <cellStyle name="Percent 2 3 2 2 2 2 3 3 2 2" xfId="15073"/>
    <cellStyle name="Percent 2 3 2 2 2 2 3 3 2 3" xfId="15074"/>
    <cellStyle name="Percent 2 3 2 2 2 2 3 3 2 4" xfId="15075"/>
    <cellStyle name="Percent 2 3 2 2 2 2 3 3 3" xfId="15076"/>
    <cellStyle name="Percent 2 3 2 2 2 2 3 3 3 2" xfId="15077"/>
    <cellStyle name="Percent 2 3 2 2 2 2 3 3 3 3" xfId="15078"/>
    <cellStyle name="Percent 2 3 2 2 2 2 3 3 3 4" xfId="15079"/>
    <cellStyle name="Percent 2 3 2 2 2 2 3 3 4" xfId="15080"/>
    <cellStyle name="Percent 2 3 2 2 2 2 3 3 5" xfId="15081"/>
    <cellStyle name="Percent 2 3 2 2 2 2 3 3 6" xfId="15082"/>
    <cellStyle name="Percent 2 3 2 2 2 2 3 4" xfId="15083"/>
    <cellStyle name="Percent 2 3 2 2 2 2 3 4 2" xfId="15084"/>
    <cellStyle name="Percent 2 3 2 2 2 2 3 4 3" xfId="15085"/>
    <cellStyle name="Percent 2 3 2 2 2 2 3 4 4" xfId="15086"/>
    <cellStyle name="Percent 2 3 2 2 2 2 3 5" xfId="15087"/>
    <cellStyle name="Percent 2 3 2 2 2 2 3 5 2" xfId="15088"/>
    <cellStyle name="Percent 2 3 2 2 2 2 3 5 3" xfId="15089"/>
    <cellStyle name="Percent 2 3 2 2 2 2 3 5 4" xfId="15090"/>
    <cellStyle name="Percent 2 3 2 2 2 2 3 6" xfId="15091"/>
    <cellStyle name="Percent 2 3 2 2 2 2 3 7" xfId="15092"/>
    <cellStyle name="Percent 2 3 2 2 2 2 3 8" xfId="15093"/>
    <cellStyle name="Percent 2 3 2 2 2 2 4" xfId="15094"/>
    <cellStyle name="Percent 2 3 2 2 2 2 4 2" xfId="15095"/>
    <cellStyle name="Percent 2 3 2 2 2 2 4 2 2" xfId="15096"/>
    <cellStyle name="Percent 2 3 2 2 2 2 4 2 3" xfId="15097"/>
    <cellStyle name="Percent 2 3 2 2 2 2 4 2 4" xfId="15098"/>
    <cellStyle name="Percent 2 3 2 2 2 2 4 3" xfId="15099"/>
    <cellStyle name="Percent 2 3 2 2 2 2 4 3 2" xfId="15100"/>
    <cellStyle name="Percent 2 3 2 2 2 2 4 3 3" xfId="15101"/>
    <cellStyle name="Percent 2 3 2 2 2 2 4 3 4" xfId="15102"/>
    <cellStyle name="Percent 2 3 2 2 2 2 4 4" xfId="15103"/>
    <cellStyle name="Percent 2 3 2 2 2 2 4 5" xfId="15104"/>
    <cellStyle name="Percent 2 3 2 2 2 2 4 6" xfId="15105"/>
    <cellStyle name="Percent 2 3 2 2 2 2 5" xfId="15106"/>
    <cellStyle name="Percent 2 3 2 2 2 2 5 2" xfId="15107"/>
    <cellStyle name="Percent 2 3 2 2 2 2 5 2 2" xfId="15108"/>
    <cellStyle name="Percent 2 3 2 2 2 2 5 2 3" xfId="15109"/>
    <cellStyle name="Percent 2 3 2 2 2 2 5 2 4" xfId="15110"/>
    <cellStyle name="Percent 2 3 2 2 2 2 5 3" xfId="15111"/>
    <cellStyle name="Percent 2 3 2 2 2 2 5 3 2" xfId="15112"/>
    <cellStyle name="Percent 2 3 2 2 2 2 5 3 3" xfId="15113"/>
    <cellStyle name="Percent 2 3 2 2 2 2 5 3 4" xfId="15114"/>
    <cellStyle name="Percent 2 3 2 2 2 2 5 4" xfId="15115"/>
    <cellStyle name="Percent 2 3 2 2 2 2 5 5" xfId="15116"/>
    <cellStyle name="Percent 2 3 2 2 2 2 5 6" xfId="15117"/>
    <cellStyle name="Percent 2 3 2 2 2 2 6" xfId="15118"/>
    <cellStyle name="Percent 2 3 2 2 2 2 6 2" xfId="15119"/>
    <cellStyle name="Percent 2 3 2 2 2 2 6 3" xfId="15120"/>
    <cellStyle name="Percent 2 3 2 2 2 2 6 4" xfId="15121"/>
    <cellStyle name="Percent 2 3 2 2 2 2 7" xfId="15122"/>
    <cellStyle name="Percent 2 3 2 2 2 2 7 2" xfId="15123"/>
    <cellStyle name="Percent 2 3 2 2 2 2 7 3" xfId="15124"/>
    <cellStyle name="Percent 2 3 2 2 2 2 7 4" xfId="15125"/>
    <cellStyle name="Percent 2 3 2 2 2 2 8" xfId="15126"/>
    <cellStyle name="Percent 2 3 2 2 2 2 9" xfId="15127"/>
    <cellStyle name="Percent 2 3 2 2 2 3" xfId="15128"/>
    <cellStyle name="Percent 2 3 2 2 2 3 2" xfId="15129"/>
    <cellStyle name="Percent 2 3 2 2 2 3 2 2" xfId="15130"/>
    <cellStyle name="Percent 2 3 2 2 2 3 2 2 2" xfId="15131"/>
    <cellStyle name="Percent 2 3 2 2 2 3 2 2 3" xfId="15132"/>
    <cellStyle name="Percent 2 3 2 2 2 3 2 2 4" xfId="15133"/>
    <cellStyle name="Percent 2 3 2 2 2 3 2 3" xfId="15134"/>
    <cellStyle name="Percent 2 3 2 2 2 3 2 3 2" xfId="15135"/>
    <cellStyle name="Percent 2 3 2 2 2 3 2 3 3" xfId="15136"/>
    <cellStyle name="Percent 2 3 2 2 2 3 2 3 4" xfId="15137"/>
    <cellStyle name="Percent 2 3 2 2 2 3 2 4" xfId="15138"/>
    <cellStyle name="Percent 2 3 2 2 2 3 2 5" xfId="15139"/>
    <cellStyle name="Percent 2 3 2 2 2 3 2 6" xfId="15140"/>
    <cellStyle name="Percent 2 3 2 2 2 3 3" xfId="15141"/>
    <cellStyle name="Percent 2 3 2 2 2 3 3 2" xfId="15142"/>
    <cellStyle name="Percent 2 3 2 2 2 3 3 2 2" xfId="15143"/>
    <cellStyle name="Percent 2 3 2 2 2 3 3 2 3" xfId="15144"/>
    <cellStyle name="Percent 2 3 2 2 2 3 3 2 4" xfId="15145"/>
    <cellStyle name="Percent 2 3 2 2 2 3 3 3" xfId="15146"/>
    <cellStyle name="Percent 2 3 2 2 2 3 3 3 2" xfId="15147"/>
    <cellStyle name="Percent 2 3 2 2 2 3 3 3 3" xfId="15148"/>
    <cellStyle name="Percent 2 3 2 2 2 3 3 3 4" xfId="15149"/>
    <cellStyle name="Percent 2 3 2 2 2 3 3 4" xfId="15150"/>
    <cellStyle name="Percent 2 3 2 2 2 3 3 5" xfId="15151"/>
    <cellStyle name="Percent 2 3 2 2 2 3 3 6" xfId="15152"/>
    <cellStyle name="Percent 2 3 2 2 2 3 4" xfId="15153"/>
    <cellStyle name="Percent 2 3 2 2 2 3 4 2" xfId="15154"/>
    <cellStyle name="Percent 2 3 2 2 2 3 4 3" xfId="15155"/>
    <cellStyle name="Percent 2 3 2 2 2 3 4 4" xfId="15156"/>
    <cellStyle name="Percent 2 3 2 2 2 3 5" xfId="15157"/>
    <cellStyle name="Percent 2 3 2 2 2 3 5 2" xfId="15158"/>
    <cellStyle name="Percent 2 3 2 2 2 3 5 3" xfId="15159"/>
    <cellStyle name="Percent 2 3 2 2 2 3 5 4" xfId="15160"/>
    <cellStyle name="Percent 2 3 2 2 2 3 6" xfId="15161"/>
    <cellStyle name="Percent 2 3 2 2 2 3 7" xfId="15162"/>
    <cellStyle name="Percent 2 3 2 2 2 3 8" xfId="15163"/>
    <cellStyle name="Percent 2 3 2 2 2 4" xfId="15164"/>
    <cellStyle name="Percent 2 3 2 2 2 4 2" xfId="15165"/>
    <cellStyle name="Percent 2 3 2 2 2 4 2 2" xfId="15166"/>
    <cellStyle name="Percent 2 3 2 2 2 4 2 2 2" xfId="15167"/>
    <cellStyle name="Percent 2 3 2 2 2 4 2 2 3" xfId="15168"/>
    <cellStyle name="Percent 2 3 2 2 2 4 2 2 4" xfId="15169"/>
    <cellStyle name="Percent 2 3 2 2 2 4 2 3" xfId="15170"/>
    <cellStyle name="Percent 2 3 2 2 2 4 2 3 2" xfId="15171"/>
    <cellStyle name="Percent 2 3 2 2 2 4 2 3 3" xfId="15172"/>
    <cellStyle name="Percent 2 3 2 2 2 4 2 3 4" xfId="15173"/>
    <cellStyle name="Percent 2 3 2 2 2 4 2 4" xfId="15174"/>
    <cellStyle name="Percent 2 3 2 2 2 4 2 5" xfId="15175"/>
    <cellStyle name="Percent 2 3 2 2 2 4 2 6" xfId="15176"/>
    <cellStyle name="Percent 2 3 2 2 2 4 3" xfId="15177"/>
    <cellStyle name="Percent 2 3 2 2 2 4 3 2" xfId="15178"/>
    <cellStyle name="Percent 2 3 2 2 2 4 3 2 2" xfId="15179"/>
    <cellStyle name="Percent 2 3 2 2 2 4 3 2 3" xfId="15180"/>
    <cellStyle name="Percent 2 3 2 2 2 4 3 2 4" xfId="15181"/>
    <cellStyle name="Percent 2 3 2 2 2 4 3 3" xfId="15182"/>
    <cellStyle name="Percent 2 3 2 2 2 4 3 3 2" xfId="15183"/>
    <cellStyle name="Percent 2 3 2 2 2 4 3 3 3" xfId="15184"/>
    <cellStyle name="Percent 2 3 2 2 2 4 3 3 4" xfId="15185"/>
    <cellStyle name="Percent 2 3 2 2 2 4 3 4" xfId="15186"/>
    <cellStyle name="Percent 2 3 2 2 2 4 3 5" xfId="15187"/>
    <cellStyle name="Percent 2 3 2 2 2 4 3 6" xfId="15188"/>
    <cellStyle name="Percent 2 3 2 2 2 4 4" xfId="15189"/>
    <cellStyle name="Percent 2 3 2 2 2 4 4 2" xfId="15190"/>
    <cellStyle name="Percent 2 3 2 2 2 4 4 3" xfId="15191"/>
    <cellStyle name="Percent 2 3 2 2 2 4 4 4" xfId="15192"/>
    <cellStyle name="Percent 2 3 2 2 2 4 5" xfId="15193"/>
    <cellStyle name="Percent 2 3 2 2 2 4 5 2" xfId="15194"/>
    <cellStyle name="Percent 2 3 2 2 2 4 5 3" xfId="15195"/>
    <cellStyle name="Percent 2 3 2 2 2 4 5 4" xfId="15196"/>
    <cellStyle name="Percent 2 3 2 2 2 4 6" xfId="15197"/>
    <cellStyle name="Percent 2 3 2 2 2 4 7" xfId="15198"/>
    <cellStyle name="Percent 2 3 2 2 2 4 8" xfId="15199"/>
    <cellStyle name="Percent 2 3 2 2 2 5" xfId="15200"/>
    <cellStyle name="Percent 2 3 2 2 2 5 2" xfId="15201"/>
    <cellStyle name="Percent 2 3 2 2 2 5 2 2" xfId="15202"/>
    <cellStyle name="Percent 2 3 2 2 2 5 2 2 2" xfId="15203"/>
    <cellStyle name="Percent 2 3 2 2 2 5 2 2 3" xfId="15204"/>
    <cellStyle name="Percent 2 3 2 2 2 5 2 2 4" xfId="15205"/>
    <cellStyle name="Percent 2 3 2 2 2 5 2 3" xfId="15206"/>
    <cellStyle name="Percent 2 3 2 2 2 5 2 3 2" xfId="15207"/>
    <cellStyle name="Percent 2 3 2 2 2 5 2 3 3" xfId="15208"/>
    <cellStyle name="Percent 2 3 2 2 2 5 2 3 4" xfId="15209"/>
    <cellStyle name="Percent 2 3 2 2 2 5 2 4" xfId="15210"/>
    <cellStyle name="Percent 2 3 2 2 2 5 2 5" xfId="15211"/>
    <cellStyle name="Percent 2 3 2 2 2 5 2 6" xfId="15212"/>
    <cellStyle name="Percent 2 3 2 2 2 5 3" xfId="15213"/>
    <cellStyle name="Percent 2 3 2 2 2 5 3 2" xfId="15214"/>
    <cellStyle name="Percent 2 3 2 2 2 5 3 2 2" xfId="15215"/>
    <cellStyle name="Percent 2 3 2 2 2 5 3 2 3" xfId="15216"/>
    <cellStyle name="Percent 2 3 2 2 2 5 3 2 4" xfId="15217"/>
    <cellStyle name="Percent 2 3 2 2 2 5 3 3" xfId="15218"/>
    <cellStyle name="Percent 2 3 2 2 2 5 3 3 2" xfId="15219"/>
    <cellStyle name="Percent 2 3 2 2 2 5 3 3 3" xfId="15220"/>
    <cellStyle name="Percent 2 3 2 2 2 5 3 3 4" xfId="15221"/>
    <cellStyle name="Percent 2 3 2 2 2 5 3 4" xfId="15222"/>
    <cellStyle name="Percent 2 3 2 2 2 5 3 5" xfId="15223"/>
    <cellStyle name="Percent 2 3 2 2 2 5 3 6" xfId="15224"/>
    <cellStyle name="Percent 2 3 2 2 2 5 4" xfId="15225"/>
    <cellStyle name="Percent 2 3 2 2 2 5 4 2" xfId="15226"/>
    <cellStyle name="Percent 2 3 2 2 2 5 4 3" xfId="15227"/>
    <cellStyle name="Percent 2 3 2 2 2 5 4 4" xfId="15228"/>
    <cellStyle name="Percent 2 3 2 2 2 5 5" xfId="15229"/>
    <cellStyle name="Percent 2 3 2 2 2 5 5 2" xfId="15230"/>
    <cellStyle name="Percent 2 3 2 2 2 5 5 3" xfId="15231"/>
    <cellStyle name="Percent 2 3 2 2 2 5 5 4" xfId="15232"/>
    <cellStyle name="Percent 2 3 2 2 2 5 6" xfId="15233"/>
    <cellStyle name="Percent 2 3 2 2 2 5 7" xfId="15234"/>
    <cellStyle name="Percent 2 3 2 2 2 5 8" xfId="15235"/>
    <cellStyle name="Percent 2 3 2 2 2 6" xfId="15236"/>
    <cellStyle name="Percent 2 3 2 2 2 6 2" xfId="15237"/>
    <cellStyle name="Percent 2 3 2 2 2 6 2 2" xfId="15238"/>
    <cellStyle name="Percent 2 3 2 2 2 6 2 3" xfId="15239"/>
    <cellStyle name="Percent 2 3 2 2 2 6 2 4" xfId="15240"/>
    <cellStyle name="Percent 2 3 2 2 2 6 3" xfId="15241"/>
    <cellStyle name="Percent 2 3 2 2 2 6 3 2" xfId="15242"/>
    <cellStyle name="Percent 2 3 2 2 2 6 3 3" xfId="15243"/>
    <cellStyle name="Percent 2 3 2 2 2 6 3 4" xfId="15244"/>
    <cellStyle name="Percent 2 3 2 2 2 6 4" xfId="15245"/>
    <cellStyle name="Percent 2 3 2 2 2 6 5" xfId="15246"/>
    <cellStyle name="Percent 2 3 2 2 2 6 6" xfId="15247"/>
    <cellStyle name="Percent 2 3 2 2 2 7" xfId="15248"/>
    <cellStyle name="Percent 2 3 2 2 2 7 2" xfId="15249"/>
    <cellStyle name="Percent 2 3 2 2 2 7 2 2" xfId="15250"/>
    <cellStyle name="Percent 2 3 2 2 2 7 2 3" xfId="15251"/>
    <cellStyle name="Percent 2 3 2 2 2 7 2 4" xfId="15252"/>
    <cellStyle name="Percent 2 3 2 2 2 7 3" xfId="15253"/>
    <cellStyle name="Percent 2 3 2 2 2 7 3 2" xfId="15254"/>
    <cellStyle name="Percent 2 3 2 2 2 7 3 3" xfId="15255"/>
    <cellStyle name="Percent 2 3 2 2 2 7 3 4" xfId="15256"/>
    <cellStyle name="Percent 2 3 2 2 2 7 4" xfId="15257"/>
    <cellStyle name="Percent 2 3 2 2 2 7 5" xfId="15258"/>
    <cellStyle name="Percent 2 3 2 2 2 7 6" xfId="15259"/>
    <cellStyle name="Percent 2 3 2 2 2 8" xfId="15260"/>
    <cellStyle name="Percent 2 3 2 2 2 8 2" xfId="15261"/>
    <cellStyle name="Percent 2 3 2 2 2 8 3" xfId="15262"/>
    <cellStyle name="Percent 2 3 2 2 2 8 4" xfId="15263"/>
    <cellStyle name="Percent 2 3 2 2 2 9" xfId="15264"/>
    <cellStyle name="Percent 2 3 2 2 2 9 2" xfId="15265"/>
    <cellStyle name="Percent 2 3 2 2 2 9 3" xfId="15266"/>
    <cellStyle name="Percent 2 3 2 2 2 9 4" xfId="15267"/>
    <cellStyle name="Percent 2 3 2 2 3" xfId="15268"/>
    <cellStyle name="Percent 2 3 2 2 3 10" xfId="15269"/>
    <cellStyle name="Percent 2 3 2 2 3 2" xfId="15270"/>
    <cellStyle name="Percent 2 3 2 2 3 2 2" xfId="15271"/>
    <cellStyle name="Percent 2 3 2 2 3 2 2 2" xfId="15272"/>
    <cellStyle name="Percent 2 3 2 2 3 2 2 2 2" xfId="15273"/>
    <cellStyle name="Percent 2 3 2 2 3 2 2 2 3" xfId="15274"/>
    <cellStyle name="Percent 2 3 2 2 3 2 2 2 4" xfId="15275"/>
    <cellStyle name="Percent 2 3 2 2 3 2 2 3" xfId="15276"/>
    <cellStyle name="Percent 2 3 2 2 3 2 2 3 2" xfId="15277"/>
    <cellStyle name="Percent 2 3 2 2 3 2 2 3 3" xfId="15278"/>
    <cellStyle name="Percent 2 3 2 2 3 2 2 3 4" xfId="15279"/>
    <cellStyle name="Percent 2 3 2 2 3 2 2 4" xfId="15280"/>
    <cellStyle name="Percent 2 3 2 2 3 2 2 5" xfId="15281"/>
    <cellStyle name="Percent 2 3 2 2 3 2 2 6" xfId="15282"/>
    <cellStyle name="Percent 2 3 2 2 3 2 3" xfId="15283"/>
    <cellStyle name="Percent 2 3 2 2 3 2 3 2" xfId="15284"/>
    <cellStyle name="Percent 2 3 2 2 3 2 3 2 2" xfId="15285"/>
    <cellStyle name="Percent 2 3 2 2 3 2 3 2 3" xfId="15286"/>
    <cellStyle name="Percent 2 3 2 2 3 2 3 2 4" xfId="15287"/>
    <cellStyle name="Percent 2 3 2 2 3 2 3 3" xfId="15288"/>
    <cellStyle name="Percent 2 3 2 2 3 2 3 3 2" xfId="15289"/>
    <cellStyle name="Percent 2 3 2 2 3 2 3 3 3" xfId="15290"/>
    <cellStyle name="Percent 2 3 2 2 3 2 3 3 4" xfId="15291"/>
    <cellStyle name="Percent 2 3 2 2 3 2 3 4" xfId="15292"/>
    <cellStyle name="Percent 2 3 2 2 3 2 3 5" xfId="15293"/>
    <cellStyle name="Percent 2 3 2 2 3 2 3 6" xfId="15294"/>
    <cellStyle name="Percent 2 3 2 2 3 2 4" xfId="15295"/>
    <cellStyle name="Percent 2 3 2 2 3 2 4 2" xfId="15296"/>
    <cellStyle name="Percent 2 3 2 2 3 2 4 3" xfId="15297"/>
    <cellStyle name="Percent 2 3 2 2 3 2 4 4" xfId="15298"/>
    <cellStyle name="Percent 2 3 2 2 3 2 5" xfId="15299"/>
    <cellStyle name="Percent 2 3 2 2 3 2 5 2" xfId="15300"/>
    <cellStyle name="Percent 2 3 2 2 3 2 5 3" xfId="15301"/>
    <cellStyle name="Percent 2 3 2 2 3 2 5 4" xfId="15302"/>
    <cellStyle name="Percent 2 3 2 2 3 2 6" xfId="15303"/>
    <cellStyle name="Percent 2 3 2 2 3 2 7" xfId="15304"/>
    <cellStyle name="Percent 2 3 2 2 3 2 8" xfId="15305"/>
    <cellStyle name="Percent 2 3 2 2 3 3" xfId="15306"/>
    <cellStyle name="Percent 2 3 2 2 3 3 2" xfId="15307"/>
    <cellStyle name="Percent 2 3 2 2 3 3 2 2" xfId="15308"/>
    <cellStyle name="Percent 2 3 2 2 3 3 2 2 2" xfId="15309"/>
    <cellStyle name="Percent 2 3 2 2 3 3 2 2 3" xfId="15310"/>
    <cellStyle name="Percent 2 3 2 2 3 3 2 2 4" xfId="15311"/>
    <cellStyle name="Percent 2 3 2 2 3 3 2 3" xfId="15312"/>
    <cellStyle name="Percent 2 3 2 2 3 3 2 3 2" xfId="15313"/>
    <cellStyle name="Percent 2 3 2 2 3 3 2 3 3" xfId="15314"/>
    <cellStyle name="Percent 2 3 2 2 3 3 2 3 4" xfId="15315"/>
    <cellStyle name="Percent 2 3 2 2 3 3 2 4" xfId="15316"/>
    <cellStyle name="Percent 2 3 2 2 3 3 2 5" xfId="15317"/>
    <cellStyle name="Percent 2 3 2 2 3 3 2 6" xfId="15318"/>
    <cellStyle name="Percent 2 3 2 2 3 3 3" xfId="15319"/>
    <cellStyle name="Percent 2 3 2 2 3 3 3 2" xfId="15320"/>
    <cellStyle name="Percent 2 3 2 2 3 3 3 2 2" xfId="15321"/>
    <cellStyle name="Percent 2 3 2 2 3 3 3 2 3" xfId="15322"/>
    <cellStyle name="Percent 2 3 2 2 3 3 3 2 4" xfId="15323"/>
    <cellStyle name="Percent 2 3 2 2 3 3 3 3" xfId="15324"/>
    <cellStyle name="Percent 2 3 2 2 3 3 3 3 2" xfId="15325"/>
    <cellStyle name="Percent 2 3 2 2 3 3 3 3 3" xfId="15326"/>
    <cellStyle name="Percent 2 3 2 2 3 3 3 3 4" xfId="15327"/>
    <cellStyle name="Percent 2 3 2 2 3 3 3 4" xfId="15328"/>
    <cellStyle name="Percent 2 3 2 2 3 3 3 5" xfId="15329"/>
    <cellStyle name="Percent 2 3 2 2 3 3 3 6" xfId="15330"/>
    <cellStyle name="Percent 2 3 2 2 3 3 4" xfId="15331"/>
    <cellStyle name="Percent 2 3 2 2 3 3 4 2" xfId="15332"/>
    <cellStyle name="Percent 2 3 2 2 3 3 4 3" xfId="15333"/>
    <cellStyle name="Percent 2 3 2 2 3 3 4 4" xfId="15334"/>
    <cellStyle name="Percent 2 3 2 2 3 3 5" xfId="15335"/>
    <cellStyle name="Percent 2 3 2 2 3 3 5 2" xfId="15336"/>
    <cellStyle name="Percent 2 3 2 2 3 3 5 3" xfId="15337"/>
    <cellStyle name="Percent 2 3 2 2 3 3 5 4" xfId="15338"/>
    <cellStyle name="Percent 2 3 2 2 3 3 6" xfId="15339"/>
    <cellStyle name="Percent 2 3 2 2 3 3 7" xfId="15340"/>
    <cellStyle name="Percent 2 3 2 2 3 3 8" xfId="15341"/>
    <cellStyle name="Percent 2 3 2 2 3 4" xfId="15342"/>
    <cellStyle name="Percent 2 3 2 2 3 4 2" xfId="15343"/>
    <cellStyle name="Percent 2 3 2 2 3 4 2 2" xfId="15344"/>
    <cellStyle name="Percent 2 3 2 2 3 4 2 3" xfId="15345"/>
    <cellStyle name="Percent 2 3 2 2 3 4 2 4" xfId="15346"/>
    <cellStyle name="Percent 2 3 2 2 3 4 3" xfId="15347"/>
    <cellStyle name="Percent 2 3 2 2 3 4 3 2" xfId="15348"/>
    <cellStyle name="Percent 2 3 2 2 3 4 3 3" xfId="15349"/>
    <cellStyle name="Percent 2 3 2 2 3 4 3 4" xfId="15350"/>
    <cellStyle name="Percent 2 3 2 2 3 4 4" xfId="15351"/>
    <cellStyle name="Percent 2 3 2 2 3 4 5" xfId="15352"/>
    <cellStyle name="Percent 2 3 2 2 3 4 6" xfId="15353"/>
    <cellStyle name="Percent 2 3 2 2 3 5" xfId="15354"/>
    <cellStyle name="Percent 2 3 2 2 3 5 2" xfId="15355"/>
    <cellStyle name="Percent 2 3 2 2 3 5 2 2" xfId="15356"/>
    <cellStyle name="Percent 2 3 2 2 3 5 2 3" xfId="15357"/>
    <cellStyle name="Percent 2 3 2 2 3 5 2 4" xfId="15358"/>
    <cellStyle name="Percent 2 3 2 2 3 5 3" xfId="15359"/>
    <cellStyle name="Percent 2 3 2 2 3 5 3 2" xfId="15360"/>
    <cellStyle name="Percent 2 3 2 2 3 5 3 3" xfId="15361"/>
    <cellStyle name="Percent 2 3 2 2 3 5 3 4" xfId="15362"/>
    <cellStyle name="Percent 2 3 2 2 3 5 4" xfId="15363"/>
    <cellStyle name="Percent 2 3 2 2 3 5 5" xfId="15364"/>
    <cellStyle name="Percent 2 3 2 2 3 5 6" xfId="15365"/>
    <cellStyle name="Percent 2 3 2 2 3 6" xfId="15366"/>
    <cellStyle name="Percent 2 3 2 2 3 6 2" xfId="15367"/>
    <cellStyle name="Percent 2 3 2 2 3 6 3" xfId="15368"/>
    <cellStyle name="Percent 2 3 2 2 3 6 4" xfId="15369"/>
    <cellStyle name="Percent 2 3 2 2 3 7" xfId="15370"/>
    <cellStyle name="Percent 2 3 2 2 3 7 2" xfId="15371"/>
    <cellStyle name="Percent 2 3 2 2 3 7 3" xfId="15372"/>
    <cellStyle name="Percent 2 3 2 2 3 7 4" xfId="15373"/>
    <cellStyle name="Percent 2 3 2 2 3 8" xfId="15374"/>
    <cellStyle name="Percent 2 3 2 2 3 9" xfId="15375"/>
    <cellStyle name="Percent 2 3 2 2 4" xfId="15376"/>
    <cellStyle name="Percent 2 3 2 2 4 2" xfId="15377"/>
    <cellStyle name="Percent 2 3 2 2 4 2 2" xfId="15378"/>
    <cellStyle name="Percent 2 3 2 2 4 2 2 2" xfId="15379"/>
    <cellStyle name="Percent 2 3 2 2 4 2 2 3" xfId="15380"/>
    <cellStyle name="Percent 2 3 2 2 4 2 2 4" xfId="15381"/>
    <cellStyle name="Percent 2 3 2 2 4 2 3" xfId="15382"/>
    <cellStyle name="Percent 2 3 2 2 4 2 3 2" xfId="15383"/>
    <cellStyle name="Percent 2 3 2 2 4 2 3 3" xfId="15384"/>
    <cellStyle name="Percent 2 3 2 2 4 2 3 4" xfId="15385"/>
    <cellStyle name="Percent 2 3 2 2 4 2 4" xfId="15386"/>
    <cellStyle name="Percent 2 3 2 2 4 2 5" xfId="15387"/>
    <cellStyle name="Percent 2 3 2 2 4 2 6" xfId="15388"/>
    <cellStyle name="Percent 2 3 2 2 4 3" xfId="15389"/>
    <cellStyle name="Percent 2 3 2 2 4 3 2" xfId="15390"/>
    <cellStyle name="Percent 2 3 2 2 4 3 2 2" xfId="15391"/>
    <cellStyle name="Percent 2 3 2 2 4 3 2 3" xfId="15392"/>
    <cellStyle name="Percent 2 3 2 2 4 3 2 4" xfId="15393"/>
    <cellStyle name="Percent 2 3 2 2 4 3 3" xfId="15394"/>
    <cellStyle name="Percent 2 3 2 2 4 3 3 2" xfId="15395"/>
    <cellStyle name="Percent 2 3 2 2 4 3 3 3" xfId="15396"/>
    <cellStyle name="Percent 2 3 2 2 4 3 3 4" xfId="15397"/>
    <cellStyle name="Percent 2 3 2 2 4 3 4" xfId="15398"/>
    <cellStyle name="Percent 2 3 2 2 4 3 5" xfId="15399"/>
    <cellStyle name="Percent 2 3 2 2 4 3 6" xfId="15400"/>
    <cellStyle name="Percent 2 3 2 2 4 4" xfId="15401"/>
    <cellStyle name="Percent 2 3 2 2 4 4 2" xfId="15402"/>
    <cellStyle name="Percent 2 3 2 2 4 4 3" xfId="15403"/>
    <cellStyle name="Percent 2 3 2 2 4 4 4" xfId="15404"/>
    <cellStyle name="Percent 2 3 2 2 4 5" xfId="15405"/>
    <cellStyle name="Percent 2 3 2 2 4 5 2" xfId="15406"/>
    <cellStyle name="Percent 2 3 2 2 4 5 3" xfId="15407"/>
    <cellStyle name="Percent 2 3 2 2 4 5 4" xfId="15408"/>
    <cellStyle name="Percent 2 3 2 2 4 6" xfId="15409"/>
    <cellStyle name="Percent 2 3 2 2 4 7" xfId="15410"/>
    <cellStyle name="Percent 2 3 2 2 4 8" xfId="15411"/>
    <cellStyle name="Percent 2 3 2 2 5" xfId="15412"/>
    <cellStyle name="Percent 2 3 2 2 5 2" xfId="15413"/>
    <cellStyle name="Percent 2 3 2 2 5 2 2" xfId="15414"/>
    <cellStyle name="Percent 2 3 2 2 5 2 2 2" xfId="15415"/>
    <cellStyle name="Percent 2 3 2 2 5 2 2 3" xfId="15416"/>
    <cellStyle name="Percent 2 3 2 2 5 2 2 4" xfId="15417"/>
    <cellStyle name="Percent 2 3 2 2 5 2 3" xfId="15418"/>
    <cellStyle name="Percent 2 3 2 2 5 2 3 2" xfId="15419"/>
    <cellStyle name="Percent 2 3 2 2 5 2 3 3" xfId="15420"/>
    <cellStyle name="Percent 2 3 2 2 5 2 3 4" xfId="15421"/>
    <cellStyle name="Percent 2 3 2 2 5 2 4" xfId="15422"/>
    <cellStyle name="Percent 2 3 2 2 5 2 5" xfId="15423"/>
    <cellStyle name="Percent 2 3 2 2 5 2 6" xfId="15424"/>
    <cellStyle name="Percent 2 3 2 2 5 3" xfId="15425"/>
    <cellStyle name="Percent 2 3 2 2 5 3 2" xfId="15426"/>
    <cellStyle name="Percent 2 3 2 2 5 3 2 2" xfId="15427"/>
    <cellStyle name="Percent 2 3 2 2 5 3 2 3" xfId="15428"/>
    <cellStyle name="Percent 2 3 2 2 5 3 2 4" xfId="15429"/>
    <cellStyle name="Percent 2 3 2 2 5 3 3" xfId="15430"/>
    <cellStyle name="Percent 2 3 2 2 5 3 3 2" xfId="15431"/>
    <cellStyle name="Percent 2 3 2 2 5 3 3 3" xfId="15432"/>
    <cellStyle name="Percent 2 3 2 2 5 3 3 4" xfId="15433"/>
    <cellStyle name="Percent 2 3 2 2 5 3 4" xfId="15434"/>
    <cellStyle name="Percent 2 3 2 2 5 3 5" xfId="15435"/>
    <cellStyle name="Percent 2 3 2 2 5 3 6" xfId="15436"/>
    <cellStyle name="Percent 2 3 2 2 5 4" xfId="15437"/>
    <cellStyle name="Percent 2 3 2 2 5 4 2" xfId="15438"/>
    <cellStyle name="Percent 2 3 2 2 5 4 3" xfId="15439"/>
    <cellStyle name="Percent 2 3 2 2 5 4 4" xfId="15440"/>
    <cellStyle name="Percent 2 3 2 2 5 5" xfId="15441"/>
    <cellStyle name="Percent 2 3 2 2 5 5 2" xfId="15442"/>
    <cellStyle name="Percent 2 3 2 2 5 5 3" xfId="15443"/>
    <cellStyle name="Percent 2 3 2 2 5 5 4" xfId="15444"/>
    <cellStyle name="Percent 2 3 2 2 5 6" xfId="15445"/>
    <cellStyle name="Percent 2 3 2 2 5 7" xfId="15446"/>
    <cellStyle name="Percent 2 3 2 2 5 8" xfId="15447"/>
    <cellStyle name="Percent 2 3 2 2 6" xfId="15448"/>
    <cellStyle name="Percent 2 3 2 2 6 2" xfId="15449"/>
    <cellStyle name="Percent 2 3 2 2 6 2 2" xfId="15450"/>
    <cellStyle name="Percent 2 3 2 2 6 2 2 2" xfId="15451"/>
    <cellStyle name="Percent 2 3 2 2 6 2 2 3" xfId="15452"/>
    <cellStyle name="Percent 2 3 2 2 6 2 2 4" xfId="15453"/>
    <cellStyle name="Percent 2 3 2 2 6 2 3" xfId="15454"/>
    <cellStyle name="Percent 2 3 2 2 6 2 3 2" xfId="15455"/>
    <cellStyle name="Percent 2 3 2 2 6 2 3 3" xfId="15456"/>
    <cellStyle name="Percent 2 3 2 2 6 2 3 4" xfId="15457"/>
    <cellStyle name="Percent 2 3 2 2 6 2 4" xfId="15458"/>
    <cellStyle name="Percent 2 3 2 2 6 2 5" xfId="15459"/>
    <cellStyle name="Percent 2 3 2 2 6 2 6" xfId="15460"/>
    <cellStyle name="Percent 2 3 2 2 6 3" xfId="15461"/>
    <cellStyle name="Percent 2 3 2 2 6 3 2" xfId="15462"/>
    <cellStyle name="Percent 2 3 2 2 6 3 2 2" xfId="15463"/>
    <cellStyle name="Percent 2 3 2 2 6 3 2 3" xfId="15464"/>
    <cellStyle name="Percent 2 3 2 2 6 3 2 4" xfId="15465"/>
    <cellStyle name="Percent 2 3 2 2 6 3 3" xfId="15466"/>
    <cellStyle name="Percent 2 3 2 2 6 3 3 2" xfId="15467"/>
    <cellStyle name="Percent 2 3 2 2 6 3 3 3" xfId="15468"/>
    <cellStyle name="Percent 2 3 2 2 6 3 3 4" xfId="15469"/>
    <cellStyle name="Percent 2 3 2 2 6 3 4" xfId="15470"/>
    <cellStyle name="Percent 2 3 2 2 6 3 5" xfId="15471"/>
    <cellStyle name="Percent 2 3 2 2 6 3 6" xfId="15472"/>
    <cellStyle name="Percent 2 3 2 2 6 4" xfId="15473"/>
    <cellStyle name="Percent 2 3 2 2 6 4 2" xfId="15474"/>
    <cellStyle name="Percent 2 3 2 2 6 4 3" xfId="15475"/>
    <cellStyle name="Percent 2 3 2 2 6 4 4" xfId="15476"/>
    <cellStyle name="Percent 2 3 2 2 6 5" xfId="15477"/>
    <cellStyle name="Percent 2 3 2 2 6 5 2" xfId="15478"/>
    <cellStyle name="Percent 2 3 2 2 6 5 3" xfId="15479"/>
    <cellStyle name="Percent 2 3 2 2 6 5 4" xfId="15480"/>
    <cellStyle name="Percent 2 3 2 2 6 6" xfId="15481"/>
    <cellStyle name="Percent 2 3 2 2 6 7" xfId="15482"/>
    <cellStyle name="Percent 2 3 2 2 6 8" xfId="15483"/>
    <cellStyle name="Percent 2 3 2 2 7" xfId="15484"/>
    <cellStyle name="Percent 2 3 2 2 7 2" xfId="15485"/>
    <cellStyle name="Percent 2 3 2 2 7 2 2" xfId="15486"/>
    <cellStyle name="Percent 2 3 2 2 7 2 3" xfId="15487"/>
    <cellStyle name="Percent 2 3 2 2 7 2 4" xfId="15488"/>
    <cellStyle name="Percent 2 3 2 2 7 3" xfId="15489"/>
    <cellStyle name="Percent 2 3 2 2 7 3 2" xfId="15490"/>
    <cellStyle name="Percent 2 3 2 2 7 3 3" xfId="15491"/>
    <cellStyle name="Percent 2 3 2 2 7 3 4" xfId="15492"/>
    <cellStyle name="Percent 2 3 2 2 7 4" xfId="15493"/>
    <cellStyle name="Percent 2 3 2 2 7 5" xfId="15494"/>
    <cellStyle name="Percent 2 3 2 2 7 6" xfId="15495"/>
    <cellStyle name="Percent 2 3 2 2 8" xfId="15496"/>
    <cellStyle name="Percent 2 3 2 2 8 2" xfId="15497"/>
    <cellStyle name="Percent 2 3 2 2 8 2 2" xfId="15498"/>
    <cellStyle name="Percent 2 3 2 2 8 2 3" xfId="15499"/>
    <cellStyle name="Percent 2 3 2 2 8 2 4" xfId="15500"/>
    <cellStyle name="Percent 2 3 2 2 8 3" xfId="15501"/>
    <cellStyle name="Percent 2 3 2 2 8 3 2" xfId="15502"/>
    <cellStyle name="Percent 2 3 2 2 8 3 3" xfId="15503"/>
    <cellStyle name="Percent 2 3 2 2 8 3 4" xfId="15504"/>
    <cellStyle name="Percent 2 3 2 2 8 4" xfId="15505"/>
    <cellStyle name="Percent 2 3 2 2 8 5" xfId="15506"/>
    <cellStyle name="Percent 2 3 2 2 8 6" xfId="15507"/>
    <cellStyle name="Percent 2 3 2 2 9" xfId="15508"/>
    <cellStyle name="Percent 2 3 2 2 9 2" xfId="15509"/>
    <cellStyle name="Percent 2 3 2 2 9 3" xfId="15510"/>
    <cellStyle name="Percent 2 3 2 2 9 4" xfId="15511"/>
    <cellStyle name="Percent 2 3 2 3" xfId="15512"/>
    <cellStyle name="Percent 2 3 2 3 10" xfId="15513"/>
    <cellStyle name="Percent 2 3 2 3 11" xfId="15514"/>
    <cellStyle name="Percent 2 3 2 3 12" xfId="15515"/>
    <cellStyle name="Percent 2 3 2 3 2" xfId="15516"/>
    <cellStyle name="Percent 2 3 2 3 2 10" xfId="15517"/>
    <cellStyle name="Percent 2 3 2 3 2 2" xfId="15518"/>
    <cellStyle name="Percent 2 3 2 3 2 2 2" xfId="15519"/>
    <cellStyle name="Percent 2 3 2 3 2 2 2 2" xfId="15520"/>
    <cellStyle name="Percent 2 3 2 3 2 2 2 2 2" xfId="15521"/>
    <cellStyle name="Percent 2 3 2 3 2 2 2 2 3" xfId="15522"/>
    <cellStyle name="Percent 2 3 2 3 2 2 2 2 4" xfId="15523"/>
    <cellStyle name="Percent 2 3 2 3 2 2 2 3" xfId="15524"/>
    <cellStyle name="Percent 2 3 2 3 2 2 2 3 2" xfId="15525"/>
    <cellStyle name="Percent 2 3 2 3 2 2 2 3 3" xfId="15526"/>
    <cellStyle name="Percent 2 3 2 3 2 2 2 3 4" xfId="15527"/>
    <cellStyle name="Percent 2 3 2 3 2 2 2 4" xfId="15528"/>
    <cellStyle name="Percent 2 3 2 3 2 2 2 5" xfId="15529"/>
    <cellStyle name="Percent 2 3 2 3 2 2 2 6" xfId="15530"/>
    <cellStyle name="Percent 2 3 2 3 2 2 3" xfId="15531"/>
    <cellStyle name="Percent 2 3 2 3 2 2 3 2" xfId="15532"/>
    <cellStyle name="Percent 2 3 2 3 2 2 3 2 2" xfId="15533"/>
    <cellStyle name="Percent 2 3 2 3 2 2 3 2 3" xfId="15534"/>
    <cellStyle name="Percent 2 3 2 3 2 2 3 2 4" xfId="15535"/>
    <cellStyle name="Percent 2 3 2 3 2 2 3 3" xfId="15536"/>
    <cellStyle name="Percent 2 3 2 3 2 2 3 3 2" xfId="15537"/>
    <cellStyle name="Percent 2 3 2 3 2 2 3 3 3" xfId="15538"/>
    <cellStyle name="Percent 2 3 2 3 2 2 3 3 4" xfId="15539"/>
    <cellStyle name="Percent 2 3 2 3 2 2 3 4" xfId="15540"/>
    <cellStyle name="Percent 2 3 2 3 2 2 3 5" xfId="15541"/>
    <cellStyle name="Percent 2 3 2 3 2 2 3 6" xfId="15542"/>
    <cellStyle name="Percent 2 3 2 3 2 2 4" xfId="15543"/>
    <cellStyle name="Percent 2 3 2 3 2 2 4 2" xfId="15544"/>
    <cellStyle name="Percent 2 3 2 3 2 2 4 3" xfId="15545"/>
    <cellStyle name="Percent 2 3 2 3 2 2 4 4" xfId="15546"/>
    <cellStyle name="Percent 2 3 2 3 2 2 5" xfId="15547"/>
    <cellStyle name="Percent 2 3 2 3 2 2 5 2" xfId="15548"/>
    <cellStyle name="Percent 2 3 2 3 2 2 5 3" xfId="15549"/>
    <cellStyle name="Percent 2 3 2 3 2 2 5 4" xfId="15550"/>
    <cellStyle name="Percent 2 3 2 3 2 2 6" xfId="15551"/>
    <cellStyle name="Percent 2 3 2 3 2 2 7" xfId="15552"/>
    <cellStyle name="Percent 2 3 2 3 2 2 8" xfId="15553"/>
    <cellStyle name="Percent 2 3 2 3 2 3" xfId="15554"/>
    <cellStyle name="Percent 2 3 2 3 2 3 2" xfId="15555"/>
    <cellStyle name="Percent 2 3 2 3 2 3 2 2" xfId="15556"/>
    <cellStyle name="Percent 2 3 2 3 2 3 2 2 2" xfId="15557"/>
    <cellStyle name="Percent 2 3 2 3 2 3 2 2 3" xfId="15558"/>
    <cellStyle name="Percent 2 3 2 3 2 3 2 2 4" xfId="15559"/>
    <cellStyle name="Percent 2 3 2 3 2 3 2 3" xfId="15560"/>
    <cellStyle name="Percent 2 3 2 3 2 3 2 3 2" xfId="15561"/>
    <cellStyle name="Percent 2 3 2 3 2 3 2 3 3" xfId="15562"/>
    <cellStyle name="Percent 2 3 2 3 2 3 2 3 4" xfId="15563"/>
    <cellStyle name="Percent 2 3 2 3 2 3 2 4" xfId="15564"/>
    <cellStyle name="Percent 2 3 2 3 2 3 2 5" xfId="15565"/>
    <cellStyle name="Percent 2 3 2 3 2 3 2 6" xfId="15566"/>
    <cellStyle name="Percent 2 3 2 3 2 3 3" xfId="15567"/>
    <cellStyle name="Percent 2 3 2 3 2 3 3 2" xfId="15568"/>
    <cellStyle name="Percent 2 3 2 3 2 3 3 2 2" xfId="15569"/>
    <cellStyle name="Percent 2 3 2 3 2 3 3 2 3" xfId="15570"/>
    <cellStyle name="Percent 2 3 2 3 2 3 3 2 4" xfId="15571"/>
    <cellStyle name="Percent 2 3 2 3 2 3 3 3" xfId="15572"/>
    <cellStyle name="Percent 2 3 2 3 2 3 3 3 2" xfId="15573"/>
    <cellStyle name="Percent 2 3 2 3 2 3 3 3 3" xfId="15574"/>
    <cellStyle name="Percent 2 3 2 3 2 3 3 3 4" xfId="15575"/>
    <cellStyle name="Percent 2 3 2 3 2 3 3 4" xfId="15576"/>
    <cellStyle name="Percent 2 3 2 3 2 3 3 5" xfId="15577"/>
    <cellStyle name="Percent 2 3 2 3 2 3 3 6" xfId="15578"/>
    <cellStyle name="Percent 2 3 2 3 2 3 4" xfId="15579"/>
    <cellStyle name="Percent 2 3 2 3 2 3 4 2" xfId="15580"/>
    <cellStyle name="Percent 2 3 2 3 2 3 4 3" xfId="15581"/>
    <cellStyle name="Percent 2 3 2 3 2 3 4 4" xfId="15582"/>
    <cellStyle name="Percent 2 3 2 3 2 3 5" xfId="15583"/>
    <cellStyle name="Percent 2 3 2 3 2 3 5 2" xfId="15584"/>
    <cellStyle name="Percent 2 3 2 3 2 3 5 3" xfId="15585"/>
    <cellStyle name="Percent 2 3 2 3 2 3 5 4" xfId="15586"/>
    <cellStyle name="Percent 2 3 2 3 2 3 6" xfId="15587"/>
    <cellStyle name="Percent 2 3 2 3 2 3 7" xfId="15588"/>
    <cellStyle name="Percent 2 3 2 3 2 3 8" xfId="15589"/>
    <cellStyle name="Percent 2 3 2 3 2 4" xfId="15590"/>
    <cellStyle name="Percent 2 3 2 3 2 4 2" xfId="15591"/>
    <cellStyle name="Percent 2 3 2 3 2 4 2 2" xfId="15592"/>
    <cellStyle name="Percent 2 3 2 3 2 4 2 3" xfId="15593"/>
    <cellStyle name="Percent 2 3 2 3 2 4 2 4" xfId="15594"/>
    <cellStyle name="Percent 2 3 2 3 2 4 3" xfId="15595"/>
    <cellStyle name="Percent 2 3 2 3 2 4 3 2" xfId="15596"/>
    <cellStyle name="Percent 2 3 2 3 2 4 3 3" xfId="15597"/>
    <cellStyle name="Percent 2 3 2 3 2 4 3 4" xfId="15598"/>
    <cellStyle name="Percent 2 3 2 3 2 4 4" xfId="15599"/>
    <cellStyle name="Percent 2 3 2 3 2 4 5" xfId="15600"/>
    <cellStyle name="Percent 2 3 2 3 2 4 6" xfId="15601"/>
    <cellStyle name="Percent 2 3 2 3 2 5" xfId="15602"/>
    <cellStyle name="Percent 2 3 2 3 2 5 2" xfId="15603"/>
    <cellStyle name="Percent 2 3 2 3 2 5 2 2" xfId="15604"/>
    <cellStyle name="Percent 2 3 2 3 2 5 2 3" xfId="15605"/>
    <cellStyle name="Percent 2 3 2 3 2 5 2 4" xfId="15606"/>
    <cellStyle name="Percent 2 3 2 3 2 5 3" xfId="15607"/>
    <cellStyle name="Percent 2 3 2 3 2 5 3 2" xfId="15608"/>
    <cellStyle name="Percent 2 3 2 3 2 5 3 3" xfId="15609"/>
    <cellStyle name="Percent 2 3 2 3 2 5 3 4" xfId="15610"/>
    <cellStyle name="Percent 2 3 2 3 2 5 4" xfId="15611"/>
    <cellStyle name="Percent 2 3 2 3 2 5 5" xfId="15612"/>
    <cellStyle name="Percent 2 3 2 3 2 5 6" xfId="15613"/>
    <cellStyle name="Percent 2 3 2 3 2 6" xfId="15614"/>
    <cellStyle name="Percent 2 3 2 3 2 6 2" xfId="15615"/>
    <cellStyle name="Percent 2 3 2 3 2 6 3" xfId="15616"/>
    <cellStyle name="Percent 2 3 2 3 2 6 4" xfId="15617"/>
    <cellStyle name="Percent 2 3 2 3 2 7" xfId="15618"/>
    <cellStyle name="Percent 2 3 2 3 2 7 2" xfId="15619"/>
    <cellStyle name="Percent 2 3 2 3 2 7 3" xfId="15620"/>
    <cellStyle name="Percent 2 3 2 3 2 7 4" xfId="15621"/>
    <cellStyle name="Percent 2 3 2 3 2 8" xfId="15622"/>
    <cellStyle name="Percent 2 3 2 3 2 9" xfId="15623"/>
    <cellStyle name="Percent 2 3 2 3 3" xfId="15624"/>
    <cellStyle name="Percent 2 3 2 3 3 2" xfId="15625"/>
    <cellStyle name="Percent 2 3 2 3 3 2 2" xfId="15626"/>
    <cellStyle name="Percent 2 3 2 3 3 2 2 2" xfId="15627"/>
    <cellStyle name="Percent 2 3 2 3 3 2 2 3" xfId="15628"/>
    <cellStyle name="Percent 2 3 2 3 3 2 2 4" xfId="15629"/>
    <cellStyle name="Percent 2 3 2 3 3 2 3" xfId="15630"/>
    <cellStyle name="Percent 2 3 2 3 3 2 3 2" xfId="15631"/>
    <cellStyle name="Percent 2 3 2 3 3 2 3 3" xfId="15632"/>
    <cellStyle name="Percent 2 3 2 3 3 2 3 4" xfId="15633"/>
    <cellStyle name="Percent 2 3 2 3 3 2 4" xfId="15634"/>
    <cellStyle name="Percent 2 3 2 3 3 2 5" xfId="15635"/>
    <cellStyle name="Percent 2 3 2 3 3 2 6" xfId="15636"/>
    <cellStyle name="Percent 2 3 2 3 3 3" xfId="15637"/>
    <cellStyle name="Percent 2 3 2 3 3 3 2" xfId="15638"/>
    <cellStyle name="Percent 2 3 2 3 3 3 2 2" xfId="15639"/>
    <cellStyle name="Percent 2 3 2 3 3 3 2 3" xfId="15640"/>
    <cellStyle name="Percent 2 3 2 3 3 3 2 4" xfId="15641"/>
    <cellStyle name="Percent 2 3 2 3 3 3 3" xfId="15642"/>
    <cellStyle name="Percent 2 3 2 3 3 3 3 2" xfId="15643"/>
    <cellStyle name="Percent 2 3 2 3 3 3 3 3" xfId="15644"/>
    <cellStyle name="Percent 2 3 2 3 3 3 3 4" xfId="15645"/>
    <cellStyle name="Percent 2 3 2 3 3 3 4" xfId="15646"/>
    <cellStyle name="Percent 2 3 2 3 3 3 5" xfId="15647"/>
    <cellStyle name="Percent 2 3 2 3 3 3 6" xfId="15648"/>
    <cellStyle name="Percent 2 3 2 3 3 4" xfId="15649"/>
    <cellStyle name="Percent 2 3 2 3 3 4 2" xfId="15650"/>
    <cellStyle name="Percent 2 3 2 3 3 4 3" xfId="15651"/>
    <cellStyle name="Percent 2 3 2 3 3 4 4" xfId="15652"/>
    <cellStyle name="Percent 2 3 2 3 3 5" xfId="15653"/>
    <cellStyle name="Percent 2 3 2 3 3 5 2" xfId="15654"/>
    <cellStyle name="Percent 2 3 2 3 3 5 3" xfId="15655"/>
    <cellStyle name="Percent 2 3 2 3 3 5 4" xfId="15656"/>
    <cellStyle name="Percent 2 3 2 3 3 6" xfId="15657"/>
    <cellStyle name="Percent 2 3 2 3 3 7" xfId="15658"/>
    <cellStyle name="Percent 2 3 2 3 3 8" xfId="15659"/>
    <cellStyle name="Percent 2 3 2 3 4" xfId="15660"/>
    <cellStyle name="Percent 2 3 2 3 4 2" xfId="15661"/>
    <cellStyle name="Percent 2 3 2 3 4 2 2" xfId="15662"/>
    <cellStyle name="Percent 2 3 2 3 4 2 2 2" xfId="15663"/>
    <cellStyle name="Percent 2 3 2 3 4 2 2 3" xfId="15664"/>
    <cellStyle name="Percent 2 3 2 3 4 2 2 4" xfId="15665"/>
    <cellStyle name="Percent 2 3 2 3 4 2 3" xfId="15666"/>
    <cellStyle name="Percent 2 3 2 3 4 2 3 2" xfId="15667"/>
    <cellStyle name="Percent 2 3 2 3 4 2 3 3" xfId="15668"/>
    <cellStyle name="Percent 2 3 2 3 4 2 3 4" xfId="15669"/>
    <cellStyle name="Percent 2 3 2 3 4 2 4" xfId="15670"/>
    <cellStyle name="Percent 2 3 2 3 4 2 5" xfId="15671"/>
    <cellStyle name="Percent 2 3 2 3 4 2 6" xfId="15672"/>
    <cellStyle name="Percent 2 3 2 3 4 3" xfId="15673"/>
    <cellStyle name="Percent 2 3 2 3 4 3 2" xfId="15674"/>
    <cellStyle name="Percent 2 3 2 3 4 3 2 2" xfId="15675"/>
    <cellStyle name="Percent 2 3 2 3 4 3 2 3" xfId="15676"/>
    <cellStyle name="Percent 2 3 2 3 4 3 2 4" xfId="15677"/>
    <cellStyle name="Percent 2 3 2 3 4 3 3" xfId="15678"/>
    <cellStyle name="Percent 2 3 2 3 4 3 3 2" xfId="15679"/>
    <cellStyle name="Percent 2 3 2 3 4 3 3 3" xfId="15680"/>
    <cellStyle name="Percent 2 3 2 3 4 3 3 4" xfId="15681"/>
    <cellStyle name="Percent 2 3 2 3 4 3 4" xfId="15682"/>
    <cellStyle name="Percent 2 3 2 3 4 3 5" xfId="15683"/>
    <cellStyle name="Percent 2 3 2 3 4 3 6" xfId="15684"/>
    <cellStyle name="Percent 2 3 2 3 4 4" xfId="15685"/>
    <cellStyle name="Percent 2 3 2 3 4 4 2" xfId="15686"/>
    <cellStyle name="Percent 2 3 2 3 4 4 3" xfId="15687"/>
    <cellStyle name="Percent 2 3 2 3 4 4 4" xfId="15688"/>
    <cellStyle name="Percent 2 3 2 3 4 5" xfId="15689"/>
    <cellStyle name="Percent 2 3 2 3 4 5 2" xfId="15690"/>
    <cellStyle name="Percent 2 3 2 3 4 5 3" xfId="15691"/>
    <cellStyle name="Percent 2 3 2 3 4 5 4" xfId="15692"/>
    <cellStyle name="Percent 2 3 2 3 4 6" xfId="15693"/>
    <cellStyle name="Percent 2 3 2 3 4 7" xfId="15694"/>
    <cellStyle name="Percent 2 3 2 3 4 8" xfId="15695"/>
    <cellStyle name="Percent 2 3 2 3 5" xfId="15696"/>
    <cellStyle name="Percent 2 3 2 3 5 2" xfId="15697"/>
    <cellStyle name="Percent 2 3 2 3 5 2 2" xfId="15698"/>
    <cellStyle name="Percent 2 3 2 3 5 2 2 2" xfId="15699"/>
    <cellStyle name="Percent 2 3 2 3 5 2 2 3" xfId="15700"/>
    <cellStyle name="Percent 2 3 2 3 5 2 2 4" xfId="15701"/>
    <cellStyle name="Percent 2 3 2 3 5 2 3" xfId="15702"/>
    <cellStyle name="Percent 2 3 2 3 5 2 3 2" xfId="15703"/>
    <cellStyle name="Percent 2 3 2 3 5 2 3 3" xfId="15704"/>
    <cellStyle name="Percent 2 3 2 3 5 2 3 4" xfId="15705"/>
    <cellStyle name="Percent 2 3 2 3 5 2 4" xfId="15706"/>
    <cellStyle name="Percent 2 3 2 3 5 2 5" xfId="15707"/>
    <cellStyle name="Percent 2 3 2 3 5 2 6" xfId="15708"/>
    <cellStyle name="Percent 2 3 2 3 5 3" xfId="15709"/>
    <cellStyle name="Percent 2 3 2 3 5 3 2" xfId="15710"/>
    <cellStyle name="Percent 2 3 2 3 5 3 2 2" xfId="15711"/>
    <cellStyle name="Percent 2 3 2 3 5 3 2 3" xfId="15712"/>
    <cellStyle name="Percent 2 3 2 3 5 3 2 4" xfId="15713"/>
    <cellStyle name="Percent 2 3 2 3 5 3 3" xfId="15714"/>
    <cellStyle name="Percent 2 3 2 3 5 3 3 2" xfId="15715"/>
    <cellStyle name="Percent 2 3 2 3 5 3 3 3" xfId="15716"/>
    <cellStyle name="Percent 2 3 2 3 5 3 3 4" xfId="15717"/>
    <cellStyle name="Percent 2 3 2 3 5 3 4" xfId="15718"/>
    <cellStyle name="Percent 2 3 2 3 5 3 5" xfId="15719"/>
    <cellStyle name="Percent 2 3 2 3 5 3 6" xfId="15720"/>
    <cellStyle name="Percent 2 3 2 3 5 4" xfId="15721"/>
    <cellStyle name="Percent 2 3 2 3 5 4 2" xfId="15722"/>
    <cellStyle name="Percent 2 3 2 3 5 4 3" xfId="15723"/>
    <cellStyle name="Percent 2 3 2 3 5 4 4" xfId="15724"/>
    <cellStyle name="Percent 2 3 2 3 5 5" xfId="15725"/>
    <cellStyle name="Percent 2 3 2 3 5 5 2" xfId="15726"/>
    <cellStyle name="Percent 2 3 2 3 5 5 3" xfId="15727"/>
    <cellStyle name="Percent 2 3 2 3 5 5 4" xfId="15728"/>
    <cellStyle name="Percent 2 3 2 3 5 6" xfId="15729"/>
    <cellStyle name="Percent 2 3 2 3 5 7" xfId="15730"/>
    <cellStyle name="Percent 2 3 2 3 5 8" xfId="15731"/>
    <cellStyle name="Percent 2 3 2 3 6" xfId="15732"/>
    <cellStyle name="Percent 2 3 2 3 6 2" xfId="15733"/>
    <cellStyle name="Percent 2 3 2 3 6 2 2" xfId="15734"/>
    <cellStyle name="Percent 2 3 2 3 6 2 3" xfId="15735"/>
    <cellStyle name="Percent 2 3 2 3 6 2 4" xfId="15736"/>
    <cellStyle name="Percent 2 3 2 3 6 3" xfId="15737"/>
    <cellStyle name="Percent 2 3 2 3 6 3 2" xfId="15738"/>
    <cellStyle name="Percent 2 3 2 3 6 3 3" xfId="15739"/>
    <cellStyle name="Percent 2 3 2 3 6 3 4" xfId="15740"/>
    <cellStyle name="Percent 2 3 2 3 6 4" xfId="15741"/>
    <cellStyle name="Percent 2 3 2 3 6 5" xfId="15742"/>
    <cellStyle name="Percent 2 3 2 3 6 6" xfId="15743"/>
    <cellStyle name="Percent 2 3 2 3 7" xfId="15744"/>
    <cellStyle name="Percent 2 3 2 3 7 2" xfId="15745"/>
    <cellStyle name="Percent 2 3 2 3 7 2 2" xfId="15746"/>
    <cellStyle name="Percent 2 3 2 3 7 2 3" xfId="15747"/>
    <cellStyle name="Percent 2 3 2 3 7 2 4" xfId="15748"/>
    <cellStyle name="Percent 2 3 2 3 7 3" xfId="15749"/>
    <cellStyle name="Percent 2 3 2 3 7 3 2" xfId="15750"/>
    <cellStyle name="Percent 2 3 2 3 7 3 3" xfId="15751"/>
    <cellStyle name="Percent 2 3 2 3 7 3 4" xfId="15752"/>
    <cellStyle name="Percent 2 3 2 3 7 4" xfId="15753"/>
    <cellStyle name="Percent 2 3 2 3 7 5" xfId="15754"/>
    <cellStyle name="Percent 2 3 2 3 7 6" xfId="15755"/>
    <cellStyle name="Percent 2 3 2 3 8" xfId="15756"/>
    <cellStyle name="Percent 2 3 2 3 8 2" xfId="15757"/>
    <cellStyle name="Percent 2 3 2 3 8 3" xfId="15758"/>
    <cellStyle name="Percent 2 3 2 3 8 4" xfId="15759"/>
    <cellStyle name="Percent 2 3 2 3 9" xfId="15760"/>
    <cellStyle name="Percent 2 3 2 3 9 2" xfId="15761"/>
    <cellStyle name="Percent 2 3 2 3 9 3" xfId="15762"/>
    <cellStyle name="Percent 2 3 2 3 9 4" xfId="15763"/>
    <cellStyle name="Percent 2 3 2 4" xfId="15764"/>
    <cellStyle name="Percent 2 3 2 4 10" xfId="15765"/>
    <cellStyle name="Percent 2 3 2 4 2" xfId="15766"/>
    <cellStyle name="Percent 2 3 2 4 2 2" xfId="15767"/>
    <cellStyle name="Percent 2 3 2 4 2 2 2" xfId="15768"/>
    <cellStyle name="Percent 2 3 2 4 2 2 2 2" xfId="15769"/>
    <cellStyle name="Percent 2 3 2 4 2 2 2 3" xfId="15770"/>
    <cellStyle name="Percent 2 3 2 4 2 2 2 4" xfId="15771"/>
    <cellStyle name="Percent 2 3 2 4 2 2 3" xfId="15772"/>
    <cellStyle name="Percent 2 3 2 4 2 2 3 2" xfId="15773"/>
    <cellStyle name="Percent 2 3 2 4 2 2 3 3" xfId="15774"/>
    <cellStyle name="Percent 2 3 2 4 2 2 3 4" xfId="15775"/>
    <cellStyle name="Percent 2 3 2 4 2 2 4" xfId="15776"/>
    <cellStyle name="Percent 2 3 2 4 2 2 5" xfId="15777"/>
    <cellStyle name="Percent 2 3 2 4 2 2 6" xfId="15778"/>
    <cellStyle name="Percent 2 3 2 4 2 3" xfId="15779"/>
    <cellStyle name="Percent 2 3 2 4 2 3 2" xfId="15780"/>
    <cellStyle name="Percent 2 3 2 4 2 3 2 2" xfId="15781"/>
    <cellStyle name="Percent 2 3 2 4 2 3 2 3" xfId="15782"/>
    <cellStyle name="Percent 2 3 2 4 2 3 2 4" xfId="15783"/>
    <cellStyle name="Percent 2 3 2 4 2 3 3" xfId="15784"/>
    <cellStyle name="Percent 2 3 2 4 2 3 3 2" xfId="15785"/>
    <cellStyle name="Percent 2 3 2 4 2 3 3 3" xfId="15786"/>
    <cellStyle name="Percent 2 3 2 4 2 3 3 4" xfId="15787"/>
    <cellStyle name="Percent 2 3 2 4 2 3 4" xfId="15788"/>
    <cellStyle name="Percent 2 3 2 4 2 3 5" xfId="15789"/>
    <cellStyle name="Percent 2 3 2 4 2 3 6" xfId="15790"/>
    <cellStyle name="Percent 2 3 2 4 2 4" xfId="15791"/>
    <cellStyle name="Percent 2 3 2 4 2 4 2" xfId="15792"/>
    <cellStyle name="Percent 2 3 2 4 2 4 3" xfId="15793"/>
    <cellStyle name="Percent 2 3 2 4 2 4 4" xfId="15794"/>
    <cellStyle name="Percent 2 3 2 4 2 5" xfId="15795"/>
    <cellStyle name="Percent 2 3 2 4 2 5 2" xfId="15796"/>
    <cellStyle name="Percent 2 3 2 4 2 5 3" xfId="15797"/>
    <cellStyle name="Percent 2 3 2 4 2 5 4" xfId="15798"/>
    <cellStyle name="Percent 2 3 2 4 2 6" xfId="15799"/>
    <cellStyle name="Percent 2 3 2 4 2 7" xfId="15800"/>
    <cellStyle name="Percent 2 3 2 4 2 8" xfId="15801"/>
    <cellStyle name="Percent 2 3 2 4 3" xfId="15802"/>
    <cellStyle name="Percent 2 3 2 4 3 2" xfId="15803"/>
    <cellStyle name="Percent 2 3 2 4 3 2 2" xfId="15804"/>
    <cellStyle name="Percent 2 3 2 4 3 2 2 2" xfId="15805"/>
    <cellStyle name="Percent 2 3 2 4 3 2 2 3" xfId="15806"/>
    <cellStyle name="Percent 2 3 2 4 3 2 2 4" xfId="15807"/>
    <cellStyle name="Percent 2 3 2 4 3 2 3" xfId="15808"/>
    <cellStyle name="Percent 2 3 2 4 3 2 3 2" xfId="15809"/>
    <cellStyle name="Percent 2 3 2 4 3 2 3 3" xfId="15810"/>
    <cellStyle name="Percent 2 3 2 4 3 2 3 4" xfId="15811"/>
    <cellStyle name="Percent 2 3 2 4 3 2 4" xfId="15812"/>
    <cellStyle name="Percent 2 3 2 4 3 2 5" xfId="15813"/>
    <cellStyle name="Percent 2 3 2 4 3 2 6" xfId="15814"/>
    <cellStyle name="Percent 2 3 2 4 3 3" xfId="15815"/>
    <cellStyle name="Percent 2 3 2 4 3 3 2" xfId="15816"/>
    <cellStyle name="Percent 2 3 2 4 3 3 2 2" xfId="15817"/>
    <cellStyle name="Percent 2 3 2 4 3 3 2 3" xfId="15818"/>
    <cellStyle name="Percent 2 3 2 4 3 3 2 4" xfId="15819"/>
    <cellStyle name="Percent 2 3 2 4 3 3 3" xfId="15820"/>
    <cellStyle name="Percent 2 3 2 4 3 3 3 2" xfId="15821"/>
    <cellStyle name="Percent 2 3 2 4 3 3 3 3" xfId="15822"/>
    <cellStyle name="Percent 2 3 2 4 3 3 3 4" xfId="15823"/>
    <cellStyle name="Percent 2 3 2 4 3 3 4" xfId="15824"/>
    <cellStyle name="Percent 2 3 2 4 3 3 5" xfId="15825"/>
    <cellStyle name="Percent 2 3 2 4 3 3 6" xfId="15826"/>
    <cellStyle name="Percent 2 3 2 4 3 4" xfId="15827"/>
    <cellStyle name="Percent 2 3 2 4 3 4 2" xfId="15828"/>
    <cellStyle name="Percent 2 3 2 4 3 4 3" xfId="15829"/>
    <cellStyle name="Percent 2 3 2 4 3 4 4" xfId="15830"/>
    <cellStyle name="Percent 2 3 2 4 3 5" xfId="15831"/>
    <cellStyle name="Percent 2 3 2 4 3 5 2" xfId="15832"/>
    <cellStyle name="Percent 2 3 2 4 3 5 3" xfId="15833"/>
    <cellStyle name="Percent 2 3 2 4 3 5 4" xfId="15834"/>
    <cellStyle name="Percent 2 3 2 4 3 6" xfId="15835"/>
    <cellStyle name="Percent 2 3 2 4 3 7" xfId="15836"/>
    <cellStyle name="Percent 2 3 2 4 3 8" xfId="15837"/>
    <cellStyle name="Percent 2 3 2 4 4" xfId="15838"/>
    <cellStyle name="Percent 2 3 2 4 4 2" xfId="15839"/>
    <cellStyle name="Percent 2 3 2 4 4 2 2" xfId="15840"/>
    <cellStyle name="Percent 2 3 2 4 4 2 3" xfId="15841"/>
    <cellStyle name="Percent 2 3 2 4 4 2 4" xfId="15842"/>
    <cellStyle name="Percent 2 3 2 4 4 3" xfId="15843"/>
    <cellStyle name="Percent 2 3 2 4 4 3 2" xfId="15844"/>
    <cellStyle name="Percent 2 3 2 4 4 3 3" xfId="15845"/>
    <cellStyle name="Percent 2 3 2 4 4 3 4" xfId="15846"/>
    <cellStyle name="Percent 2 3 2 4 4 4" xfId="15847"/>
    <cellStyle name="Percent 2 3 2 4 4 5" xfId="15848"/>
    <cellStyle name="Percent 2 3 2 4 4 6" xfId="15849"/>
    <cellStyle name="Percent 2 3 2 4 5" xfId="15850"/>
    <cellStyle name="Percent 2 3 2 4 5 2" xfId="15851"/>
    <cellStyle name="Percent 2 3 2 4 5 2 2" xfId="15852"/>
    <cellStyle name="Percent 2 3 2 4 5 2 3" xfId="15853"/>
    <cellStyle name="Percent 2 3 2 4 5 2 4" xfId="15854"/>
    <cellStyle name="Percent 2 3 2 4 5 3" xfId="15855"/>
    <cellStyle name="Percent 2 3 2 4 5 3 2" xfId="15856"/>
    <cellStyle name="Percent 2 3 2 4 5 3 3" xfId="15857"/>
    <cellStyle name="Percent 2 3 2 4 5 3 4" xfId="15858"/>
    <cellStyle name="Percent 2 3 2 4 5 4" xfId="15859"/>
    <cellStyle name="Percent 2 3 2 4 5 5" xfId="15860"/>
    <cellStyle name="Percent 2 3 2 4 5 6" xfId="15861"/>
    <cellStyle name="Percent 2 3 2 4 6" xfId="15862"/>
    <cellStyle name="Percent 2 3 2 4 6 2" xfId="15863"/>
    <cellStyle name="Percent 2 3 2 4 6 3" xfId="15864"/>
    <cellStyle name="Percent 2 3 2 4 6 4" xfId="15865"/>
    <cellStyle name="Percent 2 3 2 4 7" xfId="15866"/>
    <cellStyle name="Percent 2 3 2 4 7 2" xfId="15867"/>
    <cellStyle name="Percent 2 3 2 4 7 3" xfId="15868"/>
    <cellStyle name="Percent 2 3 2 4 7 4" xfId="15869"/>
    <cellStyle name="Percent 2 3 2 4 8" xfId="15870"/>
    <cellStyle name="Percent 2 3 2 4 9" xfId="15871"/>
    <cellStyle name="Percent 2 3 2 5" xfId="15872"/>
    <cellStyle name="Percent 2 3 2 5 2" xfId="15873"/>
    <cellStyle name="Percent 2 3 2 5 2 2" xfId="15874"/>
    <cellStyle name="Percent 2 3 2 5 2 2 2" xfId="15875"/>
    <cellStyle name="Percent 2 3 2 5 2 2 3" xfId="15876"/>
    <cellStyle name="Percent 2 3 2 5 2 2 4" xfId="15877"/>
    <cellStyle name="Percent 2 3 2 5 2 3" xfId="15878"/>
    <cellStyle name="Percent 2 3 2 5 2 3 2" xfId="15879"/>
    <cellStyle name="Percent 2 3 2 5 2 3 3" xfId="15880"/>
    <cellStyle name="Percent 2 3 2 5 2 3 4" xfId="15881"/>
    <cellStyle name="Percent 2 3 2 5 2 4" xfId="15882"/>
    <cellStyle name="Percent 2 3 2 5 2 5" xfId="15883"/>
    <cellStyle name="Percent 2 3 2 5 2 6" xfId="15884"/>
    <cellStyle name="Percent 2 3 2 5 3" xfId="15885"/>
    <cellStyle name="Percent 2 3 2 5 3 2" xfId="15886"/>
    <cellStyle name="Percent 2 3 2 5 3 2 2" xfId="15887"/>
    <cellStyle name="Percent 2 3 2 5 3 2 3" xfId="15888"/>
    <cellStyle name="Percent 2 3 2 5 3 2 4" xfId="15889"/>
    <cellStyle name="Percent 2 3 2 5 3 3" xfId="15890"/>
    <cellStyle name="Percent 2 3 2 5 3 3 2" xfId="15891"/>
    <cellStyle name="Percent 2 3 2 5 3 3 3" xfId="15892"/>
    <cellStyle name="Percent 2 3 2 5 3 3 4" xfId="15893"/>
    <cellStyle name="Percent 2 3 2 5 3 4" xfId="15894"/>
    <cellStyle name="Percent 2 3 2 5 3 5" xfId="15895"/>
    <cellStyle name="Percent 2 3 2 5 3 6" xfId="15896"/>
    <cellStyle name="Percent 2 3 2 5 4" xfId="15897"/>
    <cellStyle name="Percent 2 3 2 5 4 2" xfId="15898"/>
    <cellStyle name="Percent 2 3 2 5 4 3" xfId="15899"/>
    <cellStyle name="Percent 2 3 2 5 4 4" xfId="15900"/>
    <cellStyle name="Percent 2 3 2 5 5" xfId="15901"/>
    <cellStyle name="Percent 2 3 2 5 5 2" xfId="15902"/>
    <cellStyle name="Percent 2 3 2 5 5 3" xfId="15903"/>
    <cellStyle name="Percent 2 3 2 5 5 4" xfId="15904"/>
    <cellStyle name="Percent 2 3 2 5 6" xfId="15905"/>
    <cellStyle name="Percent 2 3 2 5 7" xfId="15906"/>
    <cellStyle name="Percent 2 3 2 5 8" xfId="15907"/>
    <cellStyle name="Percent 2 3 2 6" xfId="15908"/>
    <cellStyle name="Percent 2 3 2 6 2" xfId="15909"/>
    <cellStyle name="Percent 2 3 2 6 2 2" xfId="15910"/>
    <cellStyle name="Percent 2 3 2 6 2 2 2" xfId="15911"/>
    <cellStyle name="Percent 2 3 2 6 2 2 3" xfId="15912"/>
    <cellStyle name="Percent 2 3 2 6 2 2 4" xfId="15913"/>
    <cellStyle name="Percent 2 3 2 6 2 3" xfId="15914"/>
    <cellStyle name="Percent 2 3 2 6 2 3 2" xfId="15915"/>
    <cellStyle name="Percent 2 3 2 6 2 3 3" xfId="15916"/>
    <cellStyle name="Percent 2 3 2 6 2 3 4" xfId="15917"/>
    <cellStyle name="Percent 2 3 2 6 2 4" xfId="15918"/>
    <cellStyle name="Percent 2 3 2 6 2 5" xfId="15919"/>
    <cellStyle name="Percent 2 3 2 6 2 6" xfId="15920"/>
    <cellStyle name="Percent 2 3 2 6 3" xfId="15921"/>
    <cellStyle name="Percent 2 3 2 6 3 2" xfId="15922"/>
    <cellStyle name="Percent 2 3 2 6 3 2 2" xfId="15923"/>
    <cellStyle name="Percent 2 3 2 6 3 2 3" xfId="15924"/>
    <cellStyle name="Percent 2 3 2 6 3 2 4" xfId="15925"/>
    <cellStyle name="Percent 2 3 2 6 3 3" xfId="15926"/>
    <cellStyle name="Percent 2 3 2 6 3 3 2" xfId="15927"/>
    <cellStyle name="Percent 2 3 2 6 3 3 3" xfId="15928"/>
    <cellStyle name="Percent 2 3 2 6 3 3 4" xfId="15929"/>
    <cellStyle name="Percent 2 3 2 6 3 4" xfId="15930"/>
    <cellStyle name="Percent 2 3 2 6 3 5" xfId="15931"/>
    <cellStyle name="Percent 2 3 2 6 3 6" xfId="15932"/>
    <cellStyle name="Percent 2 3 2 6 4" xfId="15933"/>
    <cellStyle name="Percent 2 3 2 6 4 2" xfId="15934"/>
    <cellStyle name="Percent 2 3 2 6 4 3" xfId="15935"/>
    <cellStyle name="Percent 2 3 2 6 4 4" xfId="15936"/>
    <cellStyle name="Percent 2 3 2 6 5" xfId="15937"/>
    <cellStyle name="Percent 2 3 2 6 5 2" xfId="15938"/>
    <cellStyle name="Percent 2 3 2 6 5 3" xfId="15939"/>
    <cellStyle name="Percent 2 3 2 6 5 4" xfId="15940"/>
    <cellStyle name="Percent 2 3 2 6 6" xfId="15941"/>
    <cellStyle name="Percent 2 3 2 6 7" xfId="15942"/>
    <cellStyle name="Percent 2 3 2 6 8" xfId="15943"/>
    <cellStyle name="Percent 2 3 2 7" xfId="15944"/>
    <cellStyle name="Percent 2 3 2 7 2" xfId="15945"/>
    <cellStyle name="Percent 2 3 2 7 2 2" xfId="15946"/>
    <cellStyle name="Percent 2 3 2 7 2 2 2" xfId="15947"/>
    <cellStyle name="Percent 2 3 2 7 2 2 3" xfId="15948"/>
    <cellStyle name="Percent 2 3 2 7 2 2 4" xfId="15949"/>
    <cellStyle name="Percent 2 3 2 7 2 3" xfId="15950"/>
    <cellStyle name="Percent 2 3 2 7 2 3 2" xfId="15951"/>
    <cellStyle name="Percent 2 3 2 7 2 3 3" xfId="15952"/>
    <cellStyle name="Percent 2 3 2 7 2 3 4" xfId="15953"/>
    <cellStyle name="Percent 2 3 2 7 2 4" xfId="15954"/>
    <cellStyle name="Percent 2 3 2 7 2 5" xfId="15955"/>
    <cellStyle name="Percent 2 3 2 7 2 6" xfId="15956"/>
    <cellStyle name="Percent 2 3 2 7 3" xfId="15957"/>
    <cellStyle name="Percent 2 3 2 7 3 2" xfId="15958"/>
    <cellStyle name="Percent 2 3 2 7 3 2 2" xfId="15959"/>
    <cellStyle name="Percent 2 3 2 7 3 2 3" xfId="15960"/>
    <cellStyle name="Percent 2 3 2 7 3 2 4" xfId="15961"/>
    <cellStyle name="Percent 2 3 2 7 3 3" xfId="15962"/>
    <cellStyle name="Percent 2 3 2 7 3 3 2" xfId="15963"/>
    <cellStyle name="Percent 2 3 2 7 3 3 3" xfId="15964"/>
    <cellStyle name="Percent 2 3 2 7 3 3 4" xfId="15965"/>
    <cellStyle name="Percent 2 3 2 7 3 4" xfId="15966"/>
    <cellStyle name="Percent 2 3 2 7 3 5" xfId="15967"/>
    <cellStyle name="Percent 2 3 2 7 3 6" xfId="15968"/>
    <cellStyle name="Percent 2 3 2 7 4" xfId="15969"/>
    <cellStyle name="Percent 2 3 2 7 4 2" xfId="15970"/>
    <cellStyle name="Percent 2 3 2 7 4 3" xfId="15971"/>
    <cellStyle name="Percent 2 3 2 7 4 4" xfId="15972"/>
    <cellStyle name="Percent 2 3 2 7 5" xfId="15973"/>
    <cellStyle name="Percent 2 3 2 7 5 2" xfId="15974"/>
    <cellStyle name="Percent 2 3 2 7 5 3" xfId="15975"/>
    <cellStyle name="Percent 2 3 2 7 5 4" xfId="15976"/>
    <cellStyle name="Percent 2 3 2 7 6" xfId="15977"/>
    <cellStyle name="Percent 2 3 2 7 7" xfId="15978"/>
    <cellStyle name="Percent 2 3 2 7 8" xfId="15979"/>
    <cellStyle name="Percent 2 3 2 8" xfId="15980"/>
    <cellStyle name="Percent 2 3 2 8 2" xfId="15981"/>
    <cellStyle name="Percent 2 3 2 8 2 2" xfId="15982"/>
    <cellStyle name="Percent 2 3 2 8 2 3" xfId="15983"/>
    <cellStyle name="Percent 2 3 2 8 2 4" xfId="15984"/>
    <cellStyle name="Percent 2 3 2 8 3" xfId="15985"/>
    <cellStyle name="Percent 2 3 2 8 3 2" xfId="15986"/>
    <cellStyle name="Percent 2 3 2 8 3 3" xfId="15987"/>
    <cellStyle name="Percent 2 3 2 8 3 4" xfId="15988"/>
    <cellStyle name="Percent 2 3 2 8 4" xfId="15989"/>
    <cellStyle name="Percent 2 3 2 8 5" xfId="15990"/>
    <cellStyle name="Percent 2 3 2 8 6" xfId="15991"/>
    <cellStyle name="Percent 2 3 2 9" xfId="15992"/>
    <cellStyle name="Percent 2 3 2 9 2" xfId="15993"/>
    <cellStyle name="Percent 2 3 2 9 2 2" xfId="15994"/>
    <cellStyle name="Percent 2 3 2 9 2 3" xfId="15995"/>
    <cellStyle name="Percent 2 3 2 9 2 4" xfId="15996"/>
    <cellStyle name="Percent 2 3 2 9 3" xfId="15997"/>
    <cellStyle name="Percent 2 3 2 9 3 2" xfId="15998"/>
    <cellStyle name="Percent 2 3 2 9 3 3" xfId="15999"/>
    <cellStyle name="Percent 2 3 2 9 3 4" xfId="16000"/>
    <cellStyle name="Percent 2 3 2 9 4" xfId="16001"/>
    <cellStyle name="Percent 2 3 2 9 5" xfId="16002"/>
    <cellStyle name="Percent 2 3 2 9 6" xfId="16003"/>
    <cellStyle name="Percent 2 3 3" xfId="16004"/>
    <cellStyle name="Percent 2 3 3 10" xfId="16005"/>
    <cellStyle name="Percent 2 3 3 10 2" xfId="16006"/>
    <cellStyle name="Percent 2 3 3 10 3" xfId="16007"/>
    <cellStyle name="Percent 2 3 3 10 4" xfId="16008"/>
    <cellStyle name="Percent 2 3 3 11" xfId="16009"/>
    <cellStyle name="Percent 2 3 3 11 2" xfId="16010"/>
    <cellStyle name="Percent 2 3 3 11 3" xfId="16011"/>
    <cellStyle name="Percent 2 3 3 11 4" xfId="16012"/>
    <cellStyle name="Percent 2 3 3 12" xfId="16013"/>
    <cellStyle name="Percent 2 3 3 13" xfId="16014"/>
    <cellStyle name="Percent 2 3 3 14" xfId="16015"/>
    <cellStyle name="Percent 2 3 3 2" xfId="16016"/>
    <cellStyle name="Percent 2 3 3 2 10" xfId="16017"/>
    <cellStyle name="Percent 2 3 3 2 10 2" xfId="16018"/>
    <cellStyle name="Percent 2 3 3 2 10 3" xfId="16019"/>
    <cellStyle name="Percent 2 3 3 2 10 4" xfId="16020"/>
    <cellStyle name="Percent 2 3 3 2 11" xfId="16021"/>
    <cellStyle name="Percent 2 3 3 2 12" xfId="16022"/>
    <cellStyle name="Percent 2 3 3 2 13" xfId="16023"/>
    <cellStyle name="Percent 2 3 3 2 2" xfId="16024"/>
    <cellStyle name="Percent 2 3 3 2 2 10" xfId="16025"/>
    <cellStyle name="Percent 2 3 3 2 2 11" xfId="16026"/>
    <cellStyle name="Percent 2 3 3 2 2 12" xfId="16027"/>
    <cellStyle name="Percent 2 3 3 2 2 2" xfId="16028"/>
    <cellStyle name="Percent 2 3 3 2 2 2 10" xfId="16029"/>
    <cellStyle name="Percent 2 3 3 2 2 2 2" xfId="16030"/>
    <cellStyle name="Percent 2 3 3 2 2 2 2 2" xfId="16031"/>
    <cellStyle name="Percent 2 3 3 2 2 2 2 2 2" xfId="16032"/>
    <cellStyle name="Percent 2 3 3 2 2 2 2 2 2 2" xfId="16033"/>
    <cellStyle name="Percent 2 3 3 2 2 2 2 2 2 3" xfId="16034"/>
    <cellStyle name="Percent 2 3 3 2 2 2 2 2 2 4" xfId="16035"/>
    <cellStyle name="Percent 2 3 3 2 2 2 2 2 3" xfId="16036"/>
    <cellStyle name="Percent 2 3 3 2 2 2 2 2 3 2" xfId="16037"/>
    <cellStyle name="Percent 2 3 3 2 2 2 2 2 3 3" xfId="16038"/>
    <cellStyle name="Percent 2 3 3 2 2 2 2 2 3 4" xfId="16039"/>
    <cellStyle name="Percent 2 3 3 2 2 2 2 2 4" xfId="16040"/>
    <cellStyle name="Percent 2 3 3 2 2 2 2 2 5" xfId="16041"/>
    <cellStyle name="Percent 2 3 3 2 2 2 2 2 6" xfId="16042"/>
    <cellStyle name="Percent 2 3 3 2 2 2 2 3" xfId="16043"/>
    <cellStyle name="Percent 2 3 3 2 2 2 2 3 2" xfId="16044"/>
    <cellStyle name="Percent 2 3 3 2 2 2 2 3 2 2" xfId="16045"/>
    <cellStyle name="Percent 2 3 3 2 2 2 2 3 2 3" xfId="16046"/>
    <cellStyle name="Percent 2 3 3 2 2 2 2 3 2 4" xfId="16047"/>
    <cellStyle name="Percent 2 3 3 2 2 2 2 3 3" xfId="16048"/>
    <cellStyle name="Percent 2 3 3 2 2 2 2 3 3 2" xfId="16049"/>
    <cellStyle name="Percent 2 3 3 2 2 2 2 3 3 3" xfId="16050"/>
    <cellStyle name="Percent 2 3 3 2 2 2 2 3 3 4" xfId="16051"/>
    <cellStyle name="Percent 2 3 3 2 2 2 2 3 4" xfId="16052"/>
    <cellStyle name="Percent 2 3 3 2 2 2 2 3 5" xfId="16053"/>
    <cellStyle name="Percent 2 3 3 2 2 2 2 3 6" xfId="16054"/>
    <cellStyle name="Percent 2 3 3 2 2 2 2 4" xfId="16055"/>
    <cellStyle name="Percent 2 3 3 2 2 2 2 4 2" xfId="16056"/>
    <cellStyle name="Percent 2 3 3 2 2 2 2 4 3" xfId="16057"/>
    <cellStyle name="Percent 2 3 3 2 2 2 2 4 4" xfId="16058"/>
    <cellStyle name="Percent 2 3 3 2 2 2 2 5" xfId="16059"/>
    <cellStyle name="Percent 2 3 3 2 2 2 2 5 2" xfId="16060"/>
    <cellStyle name="Percent 2 3 3 2 2 2 2 5 3" xfId="16061"/>
    <cellStyle name="Percent 2 3 3 2 2 2 2 5 4" xfId="16062"/>
    <cellStyle name="Percent 2 3 3 2 2 2 2 6" xfId="16063"/>
    <cellStyle name="Percent 2 3 3 2 2 2 2 7" xfId="16064"/>
    <cellStyle name="Percent 2 3 3 2 2 2 2 8" xfId="16065"/>
    <cellStyle name="Percent 2 3 3 2 2 2 3" xfId="16066"/>
    <cellStyle name="Percent 2 3 3 2 2 2 3 2" xfId="16067"/>
    <cellStyle name="Percent 2 3 3 2 2 2 3 2 2" xfId="16068"/>
    <cellStyle name="Percent 2 3 3 2 2 2 3 2 2 2" xfId="16069"/>
    <cellStyle name="Percent 2 3 3 2 2 2 3 2 2 3" xfId="16070"/>
    <cellStyle name="Percent 2 3 3 2 2 2 3 2 2 4" xfId="16071"/>
    <cellStyle name="Percent 2 3 3 2 2 2 3 2 3" xfId="16072"/>
    <cellStyle name="Percent 2 3 3 2 2 2 3 2 3 2" xfId="16073"/>
    <cellStyle name="Percent 2 3 3 2 2 2 3 2 3 3" xfId="16074"/>
    <cellStyle name="Percent 2 3 3 2 2 2 3 2 3 4" xfId="16075"/>
    <cellStyle name="Percent 2 3 3 2 2 2 3 2 4" xfId="16076"/>
    <cellStyle name="Percent 2 3 3 2 2 2 3 2 5" xfId="16077"/>
    <cellStyle name="Percent 2 3 3 2 2 2 3 2 6" xfId="16078"/>
    <cellStyle name="Percent 2 3 3 2 2 2 3 3" xfId="16079"/>
    <cellStyle name="Percent 2 3 3 2 2 2 3 3 2" xfId="16080"/>
    <cellStyle name="Percent 2 3 3 2 2 2 3 3 2 2" xfId="16081"/>
    <cellStyle name="Percent 2 3 3 2 2 2 3 3 2 3" xfId="16082"/>
    <cellStyle name="Percent 2 3 3 2 2 2 3 3 2 4" xfId="16083"/>
    <cellStyle name="Percent 2 3 3 2 2 2 3 3 3" xfId="16084"/>
    <cellStyle name="Percent 2 3 3 2 2 2 3 3 3 2" xfId="16085"/>
    <cellStyle name="Percent 2 3 3 2 2 2 3 3 3 3" xfId="16086"/>
    <cellStyle name="Percent 2 3 3 2 2 2 3 3 3 4" xfId="16087"/>
    <cellStyle name="Percent 2 3 3 2 2 2 3 3 4" xfId="16088"/>
    <cellStyle name="Percent 2 3 3 2 2 2 3 3 5" xfId="16089"/>
    <cellStyle name="Percent 2 3 3 2 2 2 3 3 6" xfId="16090"/>
    <cellStyle name="Percent 2 3 3 2 2 2 3 4" xfId="16091"/>
    <cellStyle name="Percent 2 3 3 2 2 2 3 4 2" xfId="16092"/>
    <cellStyle name="Percent 2 3 3 2 2 2 3 4 3" xfId="16093"/>
    <cellStyle name="Percent 2 3 3 2 2 2 3 4 4" xfId="16094"/>
    <cellStyle name="Percent 2 3 3 2 2 2 3 5" xfId="16095"/>
    <cellStyle name="Percent 2 3 3 2 2 2 3 5 2" xfId="16096"/>
    <cellStyle name="Percent 2 3 3 2 2 2 3 5 3" xfId="16097"/>
    <cellStyle name="Percent 2 3 3 2 2 2 3 5 4" xfId="16098"/>
    <cellStyle name="Percent 2 3 3 2 2 2 3 6" xfId="16099"/>
    <cellStyle name="Percent 2 3 3 2 2 2 3 7" xfId="16100"/>
    <cellStyle name="Percent 2 3 3 2 2 2 3 8" xfId="16101"/>
    <cellStyle name="Percent 2 3 3 2 2 2 4" xfId="16102"/>
    <cellStyle name="Percent 2 3 3 2 2 2 4 2" xfId="16103"/>
    <cellStyle name="Percent 2 3 3 2 2 2 4 2 2" xfId="16104"/>
    <cellStyle name="Percent 2 3 3 2 2 2 4 2 3" xfId="16105"/>
    <cellStyle name="Percent 2 3 3 2 2 2 4 2 4" xfId="16106"/>
    <cellStyle name="Percent 2 3 3 2 2 2 4 3" xfId="16107"/>
    <cellStyle name="Percent 2 3 3 2 2 2 4 3 2" xfId="16108"/>
    <cellStyle name="Percent 2 3 3 2 2 2 4 3 3" xfId="16109"/>
    <cellStyle name="Percent 2 3 3 2 2 2 4 3 4" xfId="16110"/>
    <cellStyle name="Percent 2 3 3 2 2 2 4 4" xfId="16111"/>
    <cellStyle name="Percent 2 3 3 2 2 2 4 5" xfId="16112"/>
    <cellStyle name="Percent 2 3 3 2 2 2 4 6" xfId="16113"/>
    <cellStyle name="Percent 2 3 3 2 2 2 5" xfId="16114"/>
    <cellStyle name="Percent 2 3 3 2 2 2 5 2" xfId="16115"/>
    <cellStyle name="Percent 2 3 3 2 2 2 5 2 2" xfId="16116"/>
    <cellStyle name="Percent 2 3 3 2 2 2 5 2 3" xfId="16117"/>
    <cellStyle name="Percent 2 3 3 2 2 2 5 2 4" xfId="16118"/>
    <cellStyle name="Percent 2 3 3 2 2 2 5 3" xfId="16119"/>
    <cellStyle name="Percent 2 3 3 2 2 2 5 3 2" xfId="16120"/>
    <cellStyle name="Percent 2 3 3 2 2 2 5 3 3" xfId="16121"/>
    <cellStyle name="Percent 2 3 3 2 2 2 5 3 4" xfId="16122"/>
    <cellStyle name="Percent 2 3 3 2 2 2 5 4" xfId="16123"/>
    <cellStyle name="Percent 2 3 3 2 2 2 5 5" xfId="16124"/>
    <cellStyle name="Percent 2 3 3 2 2 2 5 6" xfId="16125"/>
    <cellStyle name="Percent 2 3 3 2 2 2 6" xfId="16126"/>
    <cellStyle name="Percent 2 3 3 2 2 2 6 2" xfId="16127"/>
    <cellStyle name="Percent 2 3 3 2 2 2 6 3" xfId="16128"/>
    <cellStyle name="Percent 2 3 3 2 2 2 6 4" xfId="16129"/>
    <cellStyle name="Percent 2 3 3 2 2 2 7" xfId="16130"/>
    <cellStyle name="Percent 2 3 3 2 2 2 7 2" xfId="16131"/>
    <cellStyle name="Percent 2 3 3 2 2 2 7 3" xfId="16132"/>
    <cellStyle name="Percent 2 3 3 2 2 2 7 4" xfId="16133"/>
    <cellStyle name="Percent 2 3 3 2 2 2 8" xfId="16134"/>
    <cellStyle name="Percent 2 3 3 2 2 2 9" xfId="16135"/>
    <cellStyle name="Percent 2 3 3 2 2 3" xfId="16136"/>
    <cellStyle name="Percent 2 3 3 2 2 3 2" xfId="16137"/>
    <cellStyle name="Percent 2 3 3 2 2 3 2 2" xfId="16138"/>
    <cellStyle name="Percent 2 3 3 2 2 3 2 2 2" xfId="16139"/>
    <cellStyle name="Percent 2 3 3 2 2 3 2 2 3" xfId="16140"/>
    <cellStyle name="Percent 2 3 3 2 2 3 2 2 4" xfId="16141"/>
    <cellStyle name="Percent 2 3 3 2 2 3 2 3" xfId="16142"/>
    <cellStyle name="Percent 2 3 3 2 2 3 2 3 2" xfId="16143"/>
    <cellStyle name="Percent 2 3 3 2 2 3 2 3 3" xfId="16144"/>
    <cellStyle name="Percent 2 3 3 2 2 3 2 3 4" xfId="16145"/>
    <cellStyle name="Percent 2 3 3 2 2 3 2 4" xfId="16146"/>
    <cellStyle name="Percent 2 3 3 2 2 3 2 5" xfId="16147"/>
    <cellStyle name="Percent 2 3 3 2 2 3 2 6" xfId="16148"/>
    <cellStyle name="Percent 2 3 3 2 2 3 3" xfId="16149"/>
    <cellStyle name="Percent 2 3 3 2 2 3 3 2" xfId="16150"/>
    <cellStyle name="Percent 2 3 3 2 2 3 3 2 2" xfId="16151"/>
    <cellStyle name="Percent 2 3 3 2 2 3 3 2 3" xfId="16152"/>
    <cellStyle name="Percent 2 3 3 2 2 3 3 2 4" xfId="16153"/>
    <cellStyle name="Percent 2 3 3 2 2 3 3 3" xfId="16154"/>
    <cellStyle name="Percent 2 3 3 2 2 3 3 3 2" xfId="16155"/>
    <cellStyle name="Percent 2 3 3 2 2 3 3 3 3" xfId="16156"/>
    <cellStyle name="Percent 2 3 3 2 2 3 3 3 4" xfId="16157"/>
    <cellStyle name="Percent 2 3 3 2 2 3 3 4" xfId="16158"/>
    <cellStyle name="Percent 2 3 3 2 2 3 3 5" xfId="16159"/>
    <cellStyle name="Percent 2 3 3 2 2 3 3 6" xfId="16160"/>
    <cellStyle name="Percent 2 3 3 2 2 3 4" xfId="16161"/>
    <cellStyle name="Percent 2 3 3 2 2 3 4 2" xfId="16162"/>
    <cellStyle name="Percent 2 3 3 2 2 3 4 3" xfId="16163"/>
    <cellStyle name="Percent 2 3 3 2 2 3 4 4" xfId="16164"/>
    <cellStyle name="Percent 2 3 3 2 2 3 5" xfId="16165"/>
    <cellStyle name="Percent 2 3 3 2 2 3 5 2" xfId="16166"/>
    <cellStyle name="Percent 2 3 3 2 2 3 5 3" xfId="16167"/>
    <cellStyle name="Percent 2 3 3 2 2 3 5 4" xfId="16168"/>
    <cellStyle name="Percent 2 3 3 2 2 3 6" xfId="16169"/>
    <cellStyle name="Percent 2 3 3 2 2 3 7" xfId="16170"/>
    <cellStyle name="Percent 2 3 3 2 2 3 8" xfId="16171"/>
    <cellStyle name="Percent 2 3 3 2 2 4" xfId="16172"/>
    <cellStyle name="Percent 2 3 3 2 2 4 2" xfId="16173"/>
    <cellStyle name="Percent 2 3 3 2 2 4 2 2" xfId="16174"/>
    <cellStyle name="Percent 2 3 3 2 2 4 2 2 2" xfId="16175"/>
    <cellStyle name="Percent 2 3 3 2 2 4 2 2 3" xfId="16176"/>
    <cellStyle name="Percent 2 3 3 2 2 4 2 2 4" xfId="16177"/>
    <cellStyle name="Percent 2 3 3 2 2 4 2 3" xfId="16178"/>
    <cellStyle name="Percent 2 3 3 2 2 4 2 3 2" xfId="16179"/>
    <cellStyle name="Percent 2 3 3 2 2 4 2 3 3" xfId="16180"/>
    <cellStyle name="Percent 2 3 3 2 2 4 2 3 4" xfId="16181"/>
    <cellStyle name="Percent 2 3 3 2 2 4 2 4" xfId="16182"/>
    <cellStyle name="Percent 2 3 3 2 2 4 2 5" xfId="16183"/>
    <cellStyle name="Percent 2 3 3 2 2 4 2 6" xfId="16184"/>
    <cellStyle name="Percent 2 3 3 2 2 4 3" xfId="16185"/>
    <cellStyle name="Percent 2 3 3 2 2 4 3 2" xfId="16186"/>
    <cellStyle name="Percent 2 3 3 2 2 4 3 2 2" xfId="16187"/>
    <cellStyle name="Percent 2 3 3 2 2 4 3 2 3" xfId="16188"/>
    <cellStyle name="Percent 2 3 3 2 2 4 3 2 4" xfId="16189"/>
    <cellStyle name="Percent 2 3 3 2 2 4 3 3" xfId="16190"/>
    <cellStyle name="Percent 2 3 3 2 2 4 3 3 2" xfId="16191"/>
    <cellStyle name="Percent 2 3 3 2 2 4 3 3 3" xfId="16192"/>
    <cellStyle name="Percent 2 3 3 2 2 4 3 3 4" xfId="16193"/>
    <cellStyle name="Percent 2 3 3 2 2 4 3 4" xfId="16194"/>
    <cellStyle name="Percent 2 3 3 2 2 4 3 5" xfId="16195"/>
    <cellStyle name="Percent 2 3 3 2 2 4 3 6" xfId="16196"/>
    <cellStyle name="Percent 2 3 3 2 2 4 4" xfId="16197"/>
    <cellStyle name="Percent 2 3 3 2 2 4 4 2" xfId="16198"/>
    <cellStyle name="Percent 2 3 3 2 2 4 4 3" xfId="16199"/>
    <cellStyle name="Percent 2 3 3 2 2 4 4 4" xfId="16200"/>
    <cellStyle name="Percent 2 3 3 2 2 4 5" xfId="16201"/>
    <cellStyle name="Percent 2 3 3 2 2 4 5 2" xfId="16202"/>
    <cellStyle name="Percent 2 3 3 2 2 4 5 3" xfId="16203"/>
    <cellStyle name="Percent 2 3 3 2 2 4 5 4" xfId="16204"/>
    <cellStyle name="Percent 2 3 3 2 2 4 6" xfId="16205"/>
    <cellStyle name="Percent 2 3 3 2 2 4 7" xfId="16206"/>
    <cellStyle name="Percent 2 3 3 2 2 4 8" xfId="16207"/>
    <cellStyle name="Percent 2 3 3 2 2 5" xfId="16208"/>
    <cellStyle name="Percent 2 3 3 2 2 5 2" xfId="16209"/>
    <cellStyle name="Percent 2 3 3 2 2 5 2 2" xfId="16210"/>
    <cellStyle name="Percent 2 3 3 2 2 5 2 2 2" xfId="16211"/>
    <cellStyle name="Percent 2 3 3 2 2 5 2 2 3" xfId="16212"/>
    <cellStyle name="Percent 2 3 3 2 2 5 2 2 4" xfId="16213"/>
    <cellStyle name="Percent 2 3 3 2 2 5 2 3" xfId="16214"/>
    <cellStyle name="Percent 2 3 3 2 2 5 2 3 2" xfId="16215"/>
    <cellStyle name="Percent 2 3 3 2 2 5 2 3 3" xfId="16216"/>
    <cellStyle name="Percent 2 3 3 2 2 5 2 3 4" xfId="16217"/>
    <cellStyle name="Percent 2 3 3 2 2 5 2 4" xfId="16218"/>
    <cellStyle name="Percent 2 3 3 2 2 5 2 5" xfId="16219"/>
    <cellStyle name="Percent 2 3 3 2 2 5 2 6" xfId="16220"/>
    <cellStyle name="Percent 2 3 3 2 2 5 3" xfId="16221"/>
    <cellStyle name="Percent 2 3 3 2 2 5 3 2" xfId="16222"/>
    <cellStyle name="Percent 2 3 3 2 2 5 3 2 2" xfId="16223"/>
    <cellStyle name="Percent 2 3 3 2 2 5 3 2 3" xfId="16224"/>
    <cellStyle name="Percent 2 3 3 2 2 5 3 2 4" xfId="16225"/>
    <cellStyle name="Percent 2 3 3 2 2 5 3 3" xfId="16226"/>
    <cellStyle name="Percent 2 3 3 2 2 5 3 3 2" xfId="16227"/>
    <cellStyle name="Percent 2 3 3 2 2 5 3 3 3" xfId="16228"/>
    <cellStyle name="Percent 2 3 3 2 2 5 3 3 4" xfId="16229"/>
    <cellStyle name="Percent 2 3 3 2 2 5 3 4" xfId="16230"/>
    <cellStyle name="Percent 2 3 3 2 2 5 3 5" xfId="16231"/>
    <cellStyle name="Percent 2 3 3 2 2 5 3 6" xfId="16232"/>
    <cellStyle name="Percent 2 3 3 2 2 5 4" xfId="16233"/>
    <cellStyle name="Percent 2 3 3 2 2 5 4 2" xfId="16234"/>
    <cellStyle name="Percent 2 3 3 2 2 5 4 3" xfId="16235"/>
    <cellStyle name="Percent 2 3 3 2 2 5 4 4" xfId="16236"/>
    <cellStyle name="Percent 2 3 3 2 2 5 5" xfId="16237"/>
    <cellStyle name="Percent 2 3 3 2 2 5 5 2" xfId="16238"/>
    <cellStyle name="Percent 2 3 3 2 2 5 5 3" xfId="16239"/>
    <cellStyle name="Percent 2 3 3 2 2 5 5 4" xfId="16240"/>
    <cellStyle name="Percent 2 3 3 2 2 5 6" xfId="16241"/>
    <cellStyle name="Percent 2 3 3 2 2 5 7" xfId="16242"/>
    <cellStyle name="Percent 2 3 3 2 2 5 8" xfId="16243"/>
    <cellStyle name="Percent 2 3 3 2 2 6" xfId="16244"/>
    <cellStyle name="Percent 2 3 3 2 2 6 2" xfId="16245"/>
    <cellStyle name="Percent 2 3 3 2 2 6 2 2" xfId="16246"/>
    <cellStyle name="Percent 2 3 3 2 2 6 2 3" xfId="16247"/>
    <cellStyle name="Percent 2 3 3 2 2 6 2 4" xfId="16248"/>
    <cellStyle name="Percent 2 3 3 2 2 6 3" xfId="16249"/>
    <cellStyle name="Percent 2 3 3 2 2 6 3 2" xfId="16250"/>
    <cellStyle name="Percent 2 3 3 2 2 6 3 3" xfId="16251"/>
    <cellStyle name="Percent 2 3 3 2 2 6 3 4" xfId="16252"/>
    <cellStyle name="Percent 2 3 3 2 2 6 4" xfId="16253"/>
    <cellStyle name="Percent 2 3 3 2 2 6 5" xfId="16254"/>
    <cellStyle name="Percent 2 3 3 2 2 6 6" xfId="16255"/>
    <cellStyle name="Percent 2 3 3 2 2 7" xfId="16256"/>
    <cellStyle name="Percent 2 3 3 2 2 7 2" xfId="16257"/>
    <cellStyle name="Percent 2 3 3 2 2 7 2 2" xfId="16258"/>
    <cellStyle name="Percent 2 3 3 2 2 7 2 3" xfId="16259"/>
    <cellStyle name="Percent 2 3 3 2 2 7 2 4" xfId="16260"/>
    <cellStyle name="Percent 2 3 3 2 2 7 3" xfId="16261"/>
    <cellStyle name="Percent 2 3 3 2 2 7 3 2" xfId="16262"/>
    <cellStyle name="Percent 2 3 3 2 2 7 3 3" xfId="16263"/>
    <cellStyle name="Percent 2 3 3 2 2 7 3 4" xfId="16264"/>
    <cellStyle name="Percent 2 3 3 2 2 7 4" xfId="16265"/>
    <cellStyle name="Percent 2 3 3 2 2 7 5" xfId="16266"/>
    <cellStyle name="Percent 2 3 3 2 2 7 6" xfId="16267"/>
    <cellStyle name="Percent 2 3 3 2 2 8" xfId="16268"/>
    <cellStyle name="Percent 2 3 3 2 2 8 2" xfId="16269"/>
    <cellStyle name="Percent 2 3 3 2 2 8 3" xfId="16270"/>
    <cellStyle name="Percent 2 3 3 2 2 8 4" xfId="16271"/>
    <cellStyle name="Percent 2 3 3 2 2 9" xfId="16272"/>
    <cellStyle name="Percent 2 3 3 2 2 9 2" xfId="16273"/>
    <cellStyle name="Percent 2 3 3 2 2 9 3" xfId="16274"/>
    <cellStyle name="Percent 2 3 3 2 2 9 4" xfId="16275"/>
    <cellStyle name="Percent 2 3 3 2 3" xfId="16276"/>
    <cellStyle name="Percent 2 3 3 2 3 10" xfId="16277"/>
    <cellStyle name="Percent 2 3 3 2 3 2" xfId="16278"/>
    <cellStyle name="Percent 2 3 3 2 3 2 2" xfId="16279"/>
    <cellStyle name="Percent 2 3 3 2 3 2 2 2" xfId="16280"/>
    <cellStyle name="Percent 2 3 3 2 3 2 2 2 2" xfId="16281"/>
    <cellStyle name="Percent 2 3 3 2 3 2 2 2 3" xfId="16282"/>
    <cellStyle name="Percent 2 3 3 2 3 2 2 2 4" xfId="16283"/>
    <cellStyle name="Percent 2 3 3 2 3 2 2 3" xfId="16284"/>
    <cellStyle name="Percent 2 3 3 2 3 2 2 3 2" xfId="16285"/>
    <cellStyle name="Percent 2 3 3 2 3 2 2 3 3" xfId="16286"/>
    <cellStyle name="Percent 2 3 3 2 3 2 2 3 4" xfId="16287"/>
    <cellStyle name="Percent 2 3 3 2 3 2 2 4" xfId="16288"/>
    <cellStyle name="Percent 2 3 3 2 3 2 2 5" xfId="16289"/>
    <cellStyle name="Percent 2 3 3 2 3 2 2 6" xfId="16290"/>
    <cellStyle name="Percent 2 3 3 2 3 2 3" xfId="16291"/>
    <cellStyle name="Percent 2 3 3 2 3 2 3 2" xfId="16292"/>
    <cellStyle name="Percent 2 3 3 2 3 2 3 2 2" xfId="16293"/>
    <cellStyle name="Percent 2 3 3 2 3 2 3 2 3" xfId="16294"/>
    <cellStyle name="Percent 2 3 3 2 3 2 3 2 4" xfId="16295"/>
    <cellStyle name="Percent 2 3 3 2 3 2 3 3" xfId="16296"/>
    <cellStyle name="Percent 2 3 3 2 3 2 3 3 2" xfId="16297"/>
    <cellStyle name="Percent 2 3 3 2 3 2 3 3 3" xfId="16298"/>
    <cellStyle name="Percent 2 3 3 2 3 2 3 3 4" xfId="16299"/>
    <cellStyle name="Percent 2 3 3 2 3 2 3 4" xfId="16300"/>
    <cellStyle name="Percent 2 3 3 2 3 2 3 5" xfId="16301"/>
    <cellStyle name="Percent 2 3 3 2 3 2 3 6" xfId="16302"/>
    <cellStyle name="Percent 2 3 3 2 3 2 4" xfId="16303"/>
    <cellStyle name="Percent 2 3 3 2 3 2 4 2" xfId="16304"/>
    <cellStyle name="Percent 2 3 3 2 3 2 4 3" xfId="16305"/>
    <cellStyle name="Percent 2 3 3 2 3 2 4 4" xfId="16306"/>
    <cellStyle name="Percent 2 3 3 2 3 2 5" xfId="16307"/>
    <cellStyle name="Percent 2 3 3 2 3 2 5 2" xfId="16308"/>
    <cellStyle name="Percent 2 3 3 2 3 2 5 3" xfId="16309"/>
    <cellStyle name="Percent 2 3 3 2 3 2 5 4" xfId="16310"/>
    <cellStyle name="Percent 2 3 3 2 3 2 6" xfId="16311"/>
    <cellStyle name="Percent 2 3 3 2 3 2 7" xfId="16312"/>
    <cellStyle name="Percent 2 3 3 2 3 2 8" xfId="16313"/>
    <cellStyle name="Percent 2 3 3 2 3 3" xfId="16314"/>
    <cellStyle name="Percent 2 3 3 2 3 3 2" xfId="16315"/>
    <cellStyle name="Percent 2 3 3 2 3 3 2 2" xfId="16316"/>
    <cellStyle name="Percent 2 3 3 2 3 3 2 2 2" xfId="16317"/>
    <cellStyle name="Percent 2 3 3 2 3 3 2 2 3" xfId="16318"/>
    <cellStyle name="Percent 2 3 3 2 3 3 2 2 4" xfId="16319"/>
    <cellStyle name="Percent 2 3 3 2 3 3 2 3" xfId="16320"/>
    <cellStyle name="Percent 2 3 3 2 3 3 2 3 2" xfId="16321"/>
    <cellStyle name="Percent 2 3 3 2 3 3 2 3 3" xfId="16322"/>
    <cellStyle name="Percent 2 3 3 2 3 3 2 3 4" xfId="16323"/>
    <cellStyle name="Percent 2 3 3 2 3 3 2 4" xfId="16324"/>
    <cellStyle name="Percent 2 3 3 2 3 3 2 5" xfId="16325"/>
    <cellStyle name="Percent 2 3 3 2 3 3 2 6" xfId="16326"/>
    <cellStyle name="Percent 2 3 3 2 3 3 3" xfId="16327"/>
    <cellStyle name="Percent 2 3 3 2 3 3 3 2" xfId="16328"/>
    <cellStyle name="Percent 2 3 3 2 3 3 3 2 2" xfId="16329"/>
    <cellStyle name="Percent 2 3 3 2 3 3 3 2 3" xfId="16330"/>
    <cellStyle name="Percent 2 3 3 2 3 3 3 2 4" xfId="16331"/>
    <cellStyle name="Percent 2 3 3 2 3 3 3 3" xfId="16332"/>
    <cellStyle name="Percent 2 3 3 2 3 3 3 3 2" xfId="16333"/>
    <cellStyle name="Percent 2 3 3 2 3 3 3 3 3" xfId="16334"/>
    <cellStyle name="Percent 2 3 3 2 3 3 3 3 4" xfId="16335"/>
    <cellStyle name="Percent 2 3 3 2 3 3 3 4" xfId="16336"/>
    <cellStyle name="Percent 2 3 3 2 3 3 3 5" xfId="16337"/>
    <cellStyle name="Percent 2 3 3 2 3 3 3 6" xfId="16338"/>
    <cellStyle name="Percent 2 3 3 2 3 3 4" xfId="16339"/>
    <cellStyle name="Percent 2 3 3 2 3 3 4 2" xfId="16340"/>
    <cellStyle name="Percent 2 3 3 2 3 3 4 3" xfId="16341"/>
    <cellStyle name="Percent 2 3 3 2 3 3 4 4" xfId="16342"/>
    <cellStyle name="Percent 2 3 3 2 3 3 5" xfId="16343"/>
    <cellStyle name="Percent 2 3 3 2 3 3 5 2" xfId="16344"/>
    <cellStyle name="Percent 2 3 3 2 3 3 5 3" xfId="16345"/>
    <cellStyle name="Percent 2 3 3 2 3 3 5 4" xfId="16346"/>
    <cellStyle name="Percent 2 3 3 2 3 3 6" xfId="16347"/>
    <cellStyle name="Percent 2 3 3 2 3 3 7" xfId="16348"/>
    <cellStyle name="Percent 2 3 3 2 3 3 8" xfId="16349"/>
    <cellStyle name="Percent 2 3 3 2 3 4" xfId="16350"/>
    <cellStyle name="Percent 2 3 3 2 3 4 2" xfId="16351"/>
    <cellStyle name="Percent 2 3 3 2 3 4 2 2" xfId="16352"/>
    <cellStyle name="Percent 2 3 3 2 3 4 2 3" xfId="16353"/>
    <cellStyle name="Percent 2 3 3 2 3 4 2 4" xfId="16354"/>
    <cellStyle name="Percent 2 3 3 2 3 4 3" xfId="16355"/>
    <cellStyle name="Percent 2 3 3 2 3 4 3 2" xfId="16356"/>
    <cellStyle name="Percent 2 3 3 2 3 4 3 3" xfId="16357"/>
    <cellStyle name="Percent 2 3 3 2 3 4 3 4" xfId="16358"/>
    <cellStyle name="Percent 2 3 3 2 3 4 4" xfId="16359"/>
    <cellStyle name="Percent 2 3 3 2 3 4 5" xfId="16360"/>
    <cellStyle name="Percent 2 3 3 2 3 4 6" xfId="16361"/>
    <cellStyle name="Percent 2 3 3 2 3 5" xfId="16362"/>
    <cellStyle name="Percent 2 3 3 2 3 5 2" xfId="16363"/>
    <cellStyle name="Percent 2 3 3 2 3 5 2 2" xfId="16364"/>
    <cellStyle name="Percent 2 3 3 2 3 5 2 3" xfId="16365"/>
    <cellStyle name="Percent 2 3 3 2 3 5 2 4" xfId="16366"/>
    <cellStyle name="Percent 2 3 3 2 3 5 3" xfId="16367"/>
    <cellStyle name="Percent 2 3 3 2 3 5 3 2" xfId="16368"/>
    <cellStyle name="Percent 2 3 3 2 3 5 3 3" xfId="16369"/>
    <cellStyle name="Percent 2 3 3 2 3 5 3 4" xfId="16370"/>
    <cellStyle name="Percent 2 3 3 2 3 5 4" xfId="16371"/>
    <cellStyle name="Percent 2 3 3 2 3 5 5" xfId="16372"/>
    <cellStyle name="Percent 2 3 3 2 3 5 6" xfId="16373"/>
    <cellStyle name="Percent 2 3 3 2 3 6" xfId="16374"/>
    <cellStyle name="Percent 2 3 3 2 3 6 2" xfId="16375"/>
    <cellStyle name="Percent 2 3 3 2 3 6 3" xfId="16376"/>
    <cellStyle name="Percent 2 3 3 2 3 6 4" xfId="16377"/>
    <cellStyle name="Percent 2 3 3 2 3 7" xfId="16378"/>
    <cellStyle name="Percent 2 3 3 2 3 7 2" xfId="16379"/>
    <cellStyle name="Percent 2 3 3 2 3 7 3" xfId="16380"/>
    <cellStyle name="Percent 2 3 3 2 3 7 4" xfId="16381"/>
    <cellStyle name="Percent 2 3 3 2 3 8" xfId="16382"/>
    <cellStyle name="Percent 2 3 3 2 3 9" xfId="16383"/>
    <cellStyle name="Percent 2 3 3 2 4" xfId="16384"/>
    <cellStyle name="Percent 2 3 3 2 4 2" xfId="16385"/>
    <cellStyle name="Percent 2 3 3 2 4 2 2" xfId="16386"/>
    <cellStyle name="Percent 2 3 3 2 4 2 2 2" xfId="16387"/>
    <cellStyle name="Percent 2 3 3 2 4 2 2 3" xfId="16388"/>
    <cellStyle name="Percent 2 3 3 2 4 2 2 4" xfId="16389"/>
    <cellStyle name="Percent 2 3 3 2 4 2 3" xfId="16390"/>
    <cellStyle name="Percent 2 3 3 2 4 2 3 2" xfId="16391"/>
    <cellStyle name="Percent 2 3 3 2 4 2 3 3" xfId="16392"/>
    <cellStyle name="Percent 2 3 3 2 4 2 3 4" xfId="16393"/>
    <cellStyle name="Percent 2 3 3 2 4 2 4" xfId="16394"/>
    <cellStyle name="Percent 2 3 3 2 4 2 5" xfId="16395"/>
    <cellStyle name="Percent 2 3 3 2 4 2 6" xfId="16396"/>
    <cellStyle name="Percent 2 3 3 2 4 3" xfId="16397"/>
    <cellStyle name="Percent 2 3 3 2 4 3 2" xfId="16398"/>
    <cellStyle name="Percent 2 3 3 2 4 3 2 2" xfId="16399"/>
    <cellStyle name="Percent 2 3 3 2 4 3 2 3" xfId="16400"/>
    <cellStyle name="Percent 2 3 3 2 4 3 2 4" xfId="16401"/>
    <cellStyle name="Percent 2 3 3 2 4 3 3" xfId="16402"/>
    <cellStyle name="Percent 2 3 3 2 4 3 3 2" xfId="16403"/>
    <cellStyle name="Percent 2 3 3 2 4 3 3 3" xfId="16404"/>
    <cellStyle name="Percent 2 3 3 2 4 3 3 4" xfId="16405"/>
    <cellStyle name="Percent 2 3 3 2 4 3 4" xfId="16406"/>
    <cellStyle name="Percent 2 3 3 2 4 3 5" xfId="16407"/>
    <cellStyle name="Percent 2 3 3 2 4 3 6" xfId="16408"/>
    <cellStyle name="Percent 2 3 3 2 4 4" xfId="16409"/>
    <cellStyle name="Percent 2 3 3 2 4 4 2" xfId="16410"/>
    <cellStyle name="Percent 2 3 3 2 4 4 3" xfId="16411"/>
    <cellStyle name="Percent 2 3 3 2 4 4 4" xfId="16412"/>
    <cellStyle name="Percent 2 3 3 2 4 5" xfId="16413"/>
    <cellStyle name="Percent 2 3 3 2 4 5 2" xfId="16414"/>
    <cellStyle name="Percent 2 3 3 2 4 5 3" xfId="16415"/>
    <cellStyle name="Percent 2 3 3 2 4 5 4" xfId="16416"/>
    <cellStyle name="Percent 2 3 3 2 4 6" xfId="16417"/>
    <cellStyle name="Percent 2 3 3 2 4 7" xfId="16418"/>
    <cellStyle name="Percent 2 3 3 2 4 8" xfId="16419"/>
    <cellStyle name="Percent 2 3 3 2 5" xfId="16420"/>
    <cellStyle name="Percent 2 3 3 2 5 2" xfId="16421"/>
    <cellStyle name="Percent 2 3 3 2 5 2 2" xfId="16422"/>
    <cellStyle name="Percent 2 3 3 2 5 2 2 2" xfId="16423"/>
    <cellStyle name="Percent 2 3 3 2 5 2 2 3" xfId="16424"/>
    <cellStyle name="Percent 2 3 3 2 5 2 2 4" xfId="16425"/>
    <cellStyle name="Percent 2 3 3 2 5 2 3" xfId="16426"/>
    <cellStyle name="Percent 2 3 3 2 5 2 3 2" xfId="16427"/>
    <cellStyle name="Percent 2 3 3 2 5 2 3 3" xfId="16428"/>
    <cellStyle name="Percent 2 3 3 2 5 2 3 4" xfId="16429"/>
    <cellStyle name="Percent 2 3 3 2 5 2 4" xfId="16430"/>
    <cellStyle name="Percent 2 3 3 2 5 2 5" xfId="16431"/>
    <cellStyle name="Percent 2 3 3 2 5 2 6" xfId="16432"/>
    <cellStyle name="Percent 2 3 3 2 5 3" xfId="16433"/>
    <cellStyle name="Percent 2 3 3 2 5 3 2" xfId="16434"/>
    <cellStyle name="Percent 2 3 3 2 5 3 2 2" xfId="16435"/>
    <cellStyle name="Percent 2 3 3 2 5 3 2 3" xfId="16436"/>
    <cellStyle name="Percent 2 3 3 2 5 3 2 4" xfId="16437"/>
    <cellStyle name="Percent 2 3 3 2 5 3 3" xfId="16438"/>
    <cellStyle name="Percent 2 3 3 2 5 3 3 2" xfId="16439"/>
    <cellStyle name="Percent 2 3 3 2 5 3 3 3" xfId="16440"/>
    <cellStyle name="Percent 2 3 3 2 5 3 3 4" xfId="16441"/>
    <cellStyle name="Percent 2 3 3 2 5 3 4" xfId="16442"/>
    <cellStyle name="Percent 2 3 3 2 5 3 5" xfId="16443"/>
    <cellStyle name="Percent 2 3 3 2 5 3 6" xfId="16444"/>
    <cellStyle name="Percent 2 3 3 2 5 4" xfId="16445"/>
    <cellStyle name="Percent 2 3 3 2 5 4 2" xfId="16446"/>
    <cellStyle name="Percent 2 3 3 2 5 4 3" xfId="16447"/>
    <cellStyle name="Percent 2 3 3 2 5 4 4" xfId="16448"/>
    <cellStyle name="Percent 2 3 3 2 5 5" xfId="16449"/>
    <cellStyle name="Percent 2 3 3 2 5 5 2" xfId="16450"/>
    <cellStyle name="Percent 2 3 3 2 5 5 3" xfId="16451"/>
    <cellStyle name="Percent 2 3 3 2 5 5 4" xfId="16452"/>
    <cellStyle name="Percent 2 3 3 2 5 6" xfId="16453"/>
    <cellStyle name="Percent 2 3 3 2 5 7" xfId="16454"/>
    <cellStyle name="Percent 2 3 3 2 5 8" xfId="16455"/>
    <cellStyle name="Percent 2 3 3 2 6" xfId="16456"/>
    <cellStyle name="Percent 2 3 3 2 6 2" xfId="16457"/>
    <cellStyle name="Percent 2 3 3 2 6 2 2" xfId="16458"/>
    <cellStyle name="Percent 2 3 3 2 6 2 2 2" xfId="16459"/>
    <cellStyle name="Percent 2 3 3 2 6 2 2 3" xfId="16460"/>
    <cellStyle name="Percent 2 3 3 2 6 2 2 4" xfId="16461"/>
    <cellStyle name="Percent 2 3 3 2 6 2 3" xfId="16462"/>
    <cellStyle name="Percent 2 3 3 2 6 2 3 2" xfId="16463"/>
    <cellStyle name="Percent 2 3 3 2 6 2 3 3" xfId="16464"/>
    <cellStyle name="Percent 2 3 3 2 6 2 3 4" xfId="16465"/>
    <cellStyle name="Percent 2 3 3 2 6 2 4" xfId="16466"/>
    <cellStyle name="Percent 2 3 3 2 6 2 5" xfId="16467"/>
    <cellStyle name="Percent 2 3 3 2 6 2 6" xfId="16468"/>
    <cellStyle name="Percent 2 3 3 2 6 3" xfId="16469"/>
    <cellStyle name="Percent 2 3 3 2 6 3 2" xfId="16470"/>
    <cellStyle name="Percent 2 3 3 2 6 3 2 2" xfId="16471"/>
    <cellStyle name="Percent 2 3 3 2 6 3 2 3" xfId="16472"/>
    <cellStyle name="Percent 2 3 3 2 6 3 2 4" xfId="16473"/>
    <cellStyle name="Percent 2 3 3 2 6 3 3" xfId="16474"/>
    <cellStyle name="Percent 2 3 3 2 6 3 3 2" xfId="16475"/>
    <cellStyle name="Percent 2 3 3 2 6 3 3 3" xfId="16476"/>
    <cellStyle name="Percent 2 3 3 2 6 3 3 4" xfId="16477"/>
    <cellStyle name="Percent 2 3 3 2 6 3 4" xfId="16478"/>
    <cellStyle name="Percent 2 3 3 2 6 3 5" xfId="16479"/>
    <cellStyle name="Percent 2 3 3 2 6 3 6" xfId="16480"/>
    <cellStyle name="Percent 2 3 3 2 6 4" xfId="16481"/>
    <cellStyle name="Percent 2 3 3 2 6 4 2" xfId="16482"/>
    <cellStyle name="Percent 2 3 3 2 6 4 3" xfId="16483"/>
    <cellStyle name="Percent 2 3 3 2 6 4 4" xfId="16484"/>
    <cellStyle name="Percent 2 3 3 2 6 5" xfId="16485"/>
    <cellStyle name="Percent 2 3 3 2 6 5 2" xfId="16486"/>
    <cellStyle name="Percent 2 3 3 2 6 5 3" xfId="16487"/>
    <cellStyle name="Percent 2 3 3 2 6 5 4" xfId="16488"/>
    <cellStyle name="Percent 2 3 3 2 6 6" xfId="16489"/>
    <cellStyle name="Percent 2 3 3 2 6 7" xfId="16490"/>
    <cellStyle name="Percent 2 3 3 2 6 8" xfId="16491"/>
    <cellStyle name="Percent 2 3 3 2 7" xfId="16492"/>
    <cellStyle name="Percent 2 3 3 2 7 2" xfId="16493"/>
    <cellStyle name="Percent 2 3 3 2 7 2 2" xfId="16494"/>
    <cellStyle name="Percent 2 3 3 2 7 2 3" xfId="16495"/>
    <cellStyle name="Percent 2 3 3 2 7 2 4" xfId="16496"/>
    <cellStyle name="Percent 2 3 3 2 7 3" xfId="16497"/>
    <cellStyle name="Percent 2 3 3 2 7 3 2" xfId="16498"/>
    <cellStyle name="Percent 2 3 3 2 7 3 3" xfId="16499"/>
    <cellStyle name="Percent 2 3 3 2 7 3 4" xfId="16500"/>
    <cellStyle name="Percent 2 3 3 2 7 4" xfId="16501"/>
    <cellStyle name="Percent 2 3 3 2 7 5" xfId="16502"/>
    <cellStyle name="Percent 2 3 3 2 7 6" xfId="16503"/>
    <cellStyle name="Percent 2 3 3 2 8" xfId="16504"/>
    <cellStyle name="Percent 2 3 3 2 8 2" xfId="16505"/>
    <cellStyle name="Percent 2 3 3 2 8 2 2" xfId="16506"/>
    <cellStyle name="Percent 2 3 3 2 8 2 3" xfId="16507"/>
    <cellStyle name="Percent 2 3 3 2 8 2 4" xfId="16508"/>
    <cellStyle name="Percent 2 3 3 2 8 3" xfId="16509"/>
    <cellStyle name="Percent 2 3 3 2 8 3 2" xfId="16510"/>
    <cellStyle name="Percent 2 3 3 2 8 3 3" xfId="16511"/>
    <cellStyle name="Percent 2 3 3 2 8 3 4" xfId="16512"/>
    <cellStyle name="Percent 2 3 3 2 8 4" xfId="16513"/>
    <cellStyle name="Percent 2 3 3 2 8 5" xfId="16514"/>
    <cellStyle name="Percent 2 3 3 2 8 6" xfId="16515"/>
    <cellStyle name="Percent 2 3 3 2 9" xfId="16516"/>
    <cellStyle name="Percent 2 3 3 2 9 2" xfId="16517"/>
    <cellStyle name="Percent 2 3 3 2 9 3" xfId="16518"/>
    <cellStyle name="Percent 2 3 3 2 9 4" xfId="16519"/>
    <cellStyle name="Percent 2 3 3 3" xfId="16520"/>
    <cellStyle name="Percent 2 3 3 3 10" xfId="16521"/>
    <cellStyle name="Percent 2 3 3 3 11" xfId="16522"/>
    <cellStyle name="Percent 2 3 3 3 12" xfId="16523"/>
    <cellStyle name="Percent 2 3 3 3 2" xfId="16524"/>
    <cellStyle name="Percent 2 3 3 3 2 10" xfId="16525"/>
    <cellStyle name="Percent 2 3 3 3 2 2" xfId="16526"/>
    <cellStyle name="Percent 2 3 3 3 2 2 2" xfId="16527"/>
    <cellStyle name="Percent 2 3 3 3 2 2 2 2" xfId="16528"/>
    <cellStyle name="Percent 2 3 3 3 2 2 2 2 2" xfId="16529"/>
    <cellStyle name="Percent 2 3 3 3 2 2 2 2 3" xfId="16530"/>
    <cellStyle name="Percent 2 3 3 3 2 2 2 2 4" xfId="16531"/>
    <cellStyle name="Percent 2 3 3 3 2 2 2 3" xfId="16532"/>
    <cellStyle name="Percent 2 3 3 3 2 2 2 3 2" xfId="16533"/>
    <cellStyle name="Percent 2 3 3 3 2 2 2 3 3" xfId="16534"/>
    <cellStyle name="Percent 2 3 3 3 2 2 2 3 4" xfId="16535"/>
    <cellStyle name="Percent 2 3 3 3 2 2 2 4" xfId="16536"/>
    <cellStyle name="Percent 2 3 3 3 2 2 2 5" xfId="16537"/>
    <cellStyle name="Percent 2 3 3 3 2 2 2 6" xfId="16538"/>
    <cellStyle name="Percent 2 3 3 3 2 2 3" xfId="16539"/>
    <cellStyle name="Percent 2 3 3 3 2 2 3 2" xfId="16540"/>
    <cellStyle name="Percent 2 3 3 3 2 2 3 2 2" xfId="16541"/>
    <cellStyle name="Percent 2 3 3 3 2 2 3 2 3" xfId="16542"/>
    <cellStyle name="Percent 2 3 3 3 2 2 3 2 4" xfId="16543"/>
    <cellStyle name="Percent 2 3 3 3 2 2 3 3" xfId="16544"/>
    <cellStyle name="Percent 2 3 3 3 2 2 3 3 2" xfId="16545"/>
    <cellStyle name="Percent 2 3 3 3 2 2 3 3 3" xfId="16546"/>
    <cellStyle name="Percent 2 3 3 3 2 2 3 3 4" xfId="16547"/>
    <cellStyle name="Percent 2 3 3 3 2 2 3 4" xfId="16548"/>
    <cellStyle name="Percent 2 3 3 3 2 2 3 5" xfId="16549"/>
    <cellStyle name="Percent 2 3 3 3 2 2 3 6" xfId="16550"/>
    <cellStyle name="Percent 2 3 3 3 2 2 4" xfId="16551"/>
    <cellStyle name="Percent 2 3 3 3 2 2 4 2" xfId="16552"/>
    <cellStyle name="Percent 2 3 3 3 2 2 4 3" xfId="16553"/>
    <cellStyle name="Percent 2 3 3 3 2 2 4 4" xfId="16554"/>
    <cellStyle name="Percent 2 3 3 3 2 2 5" xfId="16555"/>
    <cellStyle name="Percent 2 3 3 3 2 2 5 2" xfId="16556"/>
    <cellStyle name="Percent 2 3 3 3 2 2 5 3" xfId="16557"/>
    <cellStyle name="Percent 2 3 3 3 2 2 5 4" xfId="16558"/>
    <cellStyle name="Percent 2 3 3 3 2 2 6" xfId="16559"/>
    <cellStyle name="Percent 2 3 3 3 2 2 7" xfId="16560"/>
    <cellStyle name="Percent 2 3 3 3 2 2 8" xfId="16561"/>
    <cellStyle name="Percent 2 3 3 3 2 3" xfId="16562"/>
    <cellStyle name="Percent 2 3 3 3 2 3 2" xfId="16563"/>
    <cellStyle name="Percent 2 3 3 3 2 3 2 2" xfId="16564"/>
    <cellStyle name="Percent 2 3 3 3 2 3 2 2 2" xfId="16565"/>
    <cellStyle name="Percent 2 3 3 3 2 3 2 2 3" xfId="16566"/>
    <cellStyle name="Percent 2 3 3 3 2 3 2 2 4" xfId="16567"/>
    <cellStyle name="Percent 2 3 3 3 2 3 2 3" xfId="16568"/>
    <cellStyle name="Percent 2 3 3 3 2 3 2 3 2" xfId="16569"/>
    <cellStyle name="Percent 2 3 3 3 2 3 2 3 3" xfId="16570"/>
    <cellStyle name="Percent 2 3 3 3 2 3 2 3 4" xfId="16571"/>
    <cellStyle name="Percent 2 3 3 3 2 3 2 4" xfId="16572"/>
    <cellStyle name="Percent 2 3 3 3 2 3 2 5" xfId="16573"/>
    <cellStyle name="Percent 2 3 3 3 2 3 2 6" xfId="16574"/>
    <cellStyle name="Percent 2 3 3 3 2 3 3" xfId="16575"/>
    <cellStyle name="Percent 2 3 3 3 2 3 3 2" xfId="16576"/>
    <cellStyle name="Percent 2 3 3 3 2 3 3 2 2" xfId="16577"/>
    <cellStyle name="Percent 2 3 3 3 2 3 3 2 3" xfId="16578"/>
    <cellStyle name="Percent 2 3 3 3 2 3 3 2 4" xfId="16579"/>
    <cellStyle name="Percent 2 3 3 3 2 3 3 3" xfId="16580"/>
    <cellStyle name="Percent 2 3 3 3 2 3 3 3 2" xfId="16581"/>
    <cellStyle name="Percent 2 3 3 3 2 3 3 3 3" xfId="16582"/>
    <cellStyle name="Percent 2 3 3 3 2 3 3 3 4" xfId="16583"/>
    <cellStyle name="Percent 2 3 3 3 2 3 3 4" xfId="16584"/>
    <cellStyle name="Percent 2 3 3 3 2 3 3 5" xfId="16585"/>
    <cellStyle name="Percent 2 3 3 3 2 3 3 6" xfId="16586"/>
    <cellStyle name="Percent 2 3 3 3 2 3 4" xfId="16587"/>
    <cellStyle name="Percent 2 3 3 3 2 3 4 2" xfId="16588"/>
    <cellStyle name="Percent 2 3 3 3 2 3 4 3" xfId="16589"/>
    <cellStyle name="Percent 2 3 3 3 2 3 4 4" xfId="16590"/>
    <cellStyle name="Percent 2 3 3 3 2 3 5" xfId="16591"/>
    <cellStyle name="Percent 2 3 3 3 2 3 5 2" xfId="16592"/>
    <cellStyle name="Percent 2 3 3 3 2 3 5 3" xfId="16593"/>
    <cellStyle name="Percent 2 3 3 3 2 3 5 4" xfId="16594"/>
    <cellStyle name="Percent 2 3 3 3 2 3 6" xfId="16595"/>
    <cellStyle name="Percent 2 3 3 3 2 3 7" xfId="16596"/>
    <cellStyle name="Percent 2 3 3 3 2 3 8" xfId="16597"/>
    <cellStyle name="Percent 2 3 3 3 2 4" xfId="16598"/>
    <cellStyle name="Percent 2 3 3 3 2 4 2" xfId="16599"/>
    <cellStyle name="Percent 2 3 3 3 2 4 2 2" xfId="16600"/>
    <cellStyle name="Percent 2 3 3 3 2 4 2 3" xfId="16601"/>
    <cellStyle name="Percent 2 3 3 3 2 4 2 4" xfId="16602"/>
    <cellStyle name="Percent 2 3 3 3 2 4 3" xfId="16603"/>
    <cellStyle name="Percent 2 3 3 3 2 4 3 2" xfId="16604"/>
    <cellStyle name="Percent 2 3 3 3 2 4 3 3" xfId="16605"/>
    <cellStyle name="Percent 2 3 3 3 2 4 3 4" xfId="16606"/>
    <cellStyle name="Percent 2 3 3 3 2 4 4" xfId="16607"/>
    <cellStyle name="Percent 2 3 3 3 2 4 5" xfId="16608"/>
    <cellStyle name="Percent 2 3 3 3 2 4 6" xfId="16609"/>
    <cellStyle name="Percent 2 3 3 3 2 5" xfId="16610"/>
    <cellStyle name="Percent 2 3 3 3 2 5 2" xfId="16611"/>
    <cellStyle name="Percent 2 3 3 3 2 5 2 2" xfId="16612"/>
    <cellStyle name="Percent 2 3 3 3 2 5 2 3" xfId="16613"/>
    <cellStyle name="Percent 2 3 3 3 2 5 2 4" xfId="16614"/>
    <cellStyle name="Percent 2 3 3 3 2 5 3" xfId="16615"/>
    <cellStyle name="Percent 2 3 3 3 2 5 3 2" xfId="16616"/>
    <cellStyle name="Percent 2 3 3 3 2 5 3 3" xfId="16617"/>
    <cellStyle name="Percent 2 3 3 3 2 5 3 4" xfId="16618"/>
    <cellStyle name="Percent 2 3 3 3 2 5 4" xfId="16619"/>
    <cellStyle name="Percent 2 3 3 3 2 5 5" xfId="16620"/>
    <cellStyle name="Percent 2 3 3 3 2 5 6" xfId="16621"/>
    <cellStyle name="Percent 2 3 3 3 2 6" xfId="16622"/>
    <cellStyle name="Percent 2 3 3 3 2 6 2" xfId="16623"/>
    <cellStyle name="Percent 2 3 3 3 2 6 3" xfId="16624"/>
    <cellStyle name="Percent 2 3 3 3 2 6 4" xfId="16625"/>
    <cellStyle name="Percent 2 3 3 3 2 7" xfId="16626"/>
    <cellStyle name="Percent 2 3 3 3 2 7 2" xfId="16627"/>
    <cellStyle name="Percent 2 3 3 3 2 7 3" xfId="16628"/>
    <cellStyle name="Percent 2 3 3 3 2 7 4" xfId="16629"/>
    <cellStyle name="Percent 2 3 3 3 2 8" xfId="16630"/>
    <cellStyle name="Percent 2 3 3 3 2 9" xfId="16631"/>
    <cellStyle name="Percent 2 3 3 3 3" xfId="16632"/>
    <cellStyle name="Percent 2 3 3 3 3 2" xfId="16633"/>
    <cellStyle name="Percent 2 3 3 3 3 2 2" xfId="16634"/>
    <cellStyle name="Percent 2 3 3 3 3 2 2 2" xfId="16635"/>
    <cellStyle name="Percent 2 3 3 3 3 2 2 3" xfId="16636"/>
    <cellStyle name="Percent 2 3 3 3 3 2 2 4" xfId="16637"/>
    <cellStyle name="Percent 2 3 3 3 3 2 3" xfId="16638"/>
    <cellStyle name="Percent 2 3 3 3 3 2 3 2" xfId="16639"/>
    <cellStyle name="Percent 2 3 3 3 3 2 3 3" xfId="16640"/>
    <cellStyle name="Percent 2 3 3 3 3 2 3 4" xfId="16641"/>
    <cellStyle name="Percent 2 3 3 3 3 2 4" xfId="16642"/>
    <cellStyle name="Percent 2 3 3 3 3 2 5" xfId="16643"/>
    <cellStyle name="Percent 2 3 3 3 3 2 6" xfId="16644"/>
    <cellStyle name="Percent 2 3 3 3 3 3" xfId="16645"/>
    <cellStyle name="Percent 2 3 3 3 3 3 2" xfId="16646"/>
    <cellStyle name="Percent 2 3 3 3 3 3 2 2" xfId="16647"/>
    <cellStyle name="Percent 2 3 3 3 3 3 2 3" xfId="16648"/>
    <cellStyle name="Percent 2 3 3 3 3 3 2 4" xfId="16649"/>
    <cellStyle name="Percent 2 3 3 3 3 3 3" xfId="16650"/>
    <cellStyle name="Percent 2 3 3 3 3 3 3 2" xfId="16651"/>
    <cellStyle name="Percent 2 3 3 3 3 3 3 3" xfId="16652"/>
    <cellStyle name="Percent 2 3 3 3 3 3 3 4" xfId="16653"/>
    <cellStyle name="Percent 2 3 3 3 3 3 4" xfId="16654"/>
    <cellStyle name="Percent 2 3 3 3 3 3 5" xfId="16655"/>
    <cellStyle name="Percent 2 3 3 3 3 3 6" xfId="16656"/>
    <cellStyle name="Percent 2 3 3 3 3 4" xfId="16657"/>
    <cellStyle name="Percent 2 3 3 3 3 4 2" xfId="16658"/>
    <cellStyle name="Percent 2 3 3 3 3 4 3" xfId="16659"/>
    <cellStyle name="Percent 2 3 3 3 3 4 4" xfId="16660"/>
    <cellStyle name="Percent 2 3 3 3 3 5" xfId="16661"/>
    <cellStyle name="Percent 2 3 3 3 3 5 2" xfId="16662"/>
    <cellStyle name="Percent 2 3 3 3 3 5 3" xfId="16663"/>
    <cellStyle name="Percent 2 3 3 3 3 5 4" xfId="16664"/>
    <cellStyle name="Percent 2 3 3 3 3 6" xfId="16665"/>
    <cellStyle name="Percent 2 3 3 3 3 7" xfId="16666"/>
    <cellStyle name="Percent 2 3 3 3 3 8" xfId="16667"/>
    <cellStyle name="Percent 2 3 3 3 4" xfId="16668"/>
    <cellStyle name="Percent 2 3 3 3 4 2" xfId="16669"/>
    <cellStyle name="Percent 2 3 3 3 4 2 2" xfId="16670"/>
    <cellStyle name="Percent 2 3 3 3 4 2 2 2" xfId="16671"/>
    <cellStyle name="Percent 2 3 3 3 4 2 2 3" xfId="16672"/>
    <cellStyle name="Percent 2 3 3 3 4 2 2 4" xfId="16673"/>
    <cellStyle name="Percent 2 3 3 3 4 2 3" xfId="16674"/>
    <cellStyle name="Percent 2 3 3 3 4 2 3 2" xfId="16675"/>
    <cellStyle name="Percent 2 3 3 3 4 2 3 3" xfId="16676"/>
    <cellStyle name="Percent 2 3 3 3 4 2 3 4" xfId="16677"/>
    <cellStyle name="Percent 2 3 3 3 4 2 4" xfId="16678"/>
    <cellStyle name="Percent 2 3 3 3 4 2 5" xfId="16679"/>
    <cellStyle name="Percent 2 3 3 3 4 2 6" xfId="16680"/>
    <cellStyle name="Percent 2 3 3 3 4 3" xfId="16681"/>
    <cellStyle name="Percent 2 3 3 3 4 3 2" xfId="16682"/>
    <cellStyle name="Percent 2 3 3 3 4 3 2 2" xfId="16683"/>
    <cellStyle name="Percent 2 3 3 3 4 3 2 3" xfId="16684"/>
    <cellStyle name="Percent 2 3 3 3 4 3 2 4" xfId="16685"/>
    <cellStyle name="Percent 2 3 3 3 4 3 3" xfId="16686"/>
    <cellStyle name="Percent 2 3 3 3 4 3 3 2" xfId="16687"/>
    <cellStyle name="Percent 2 3 3 3 4 3 3 3" xfId="16688"/>
    <cellStyle name="Percent 2 3 3 3 4 3 3 4" xfId="16689"/>
    <cellStyle name="Percent 2 3 3 3 4 3 4" xfId="16690"/>
    <cellStyle name="Percent 2 3 3 3 4 3 5" xfId="16691"/>
    <cellStyle name="Percent 2 3 3 3 4 3 6" xfId="16692"/>
    <cellStyle name="Percent 2 3 3 3 4 4" xfId="16693"/>
    <cellStyle name="Percent 2 3 3 3 4 4 2" xfId="16694"/>
    <cellStyle name="Percent 2 3 3 3 4 4 3" xfId="16695"/>
    <cellStyle name="Percent 2 3 3 3 4 4 4" xfId="16696"/>
    <cellStyle name="Percent 2 3 3 3 4 5" xfId="16697"/>
    <cellStyle name="Percent 2 3 3 3 4 5 2" xfId="16698"/>
    <cellStyle name="Percent 2 3 3 3 4 5 3" xfId="16699"/>
    <cellStyle name="Percent 2 3 3 3 4 5 4" xfId="16700"/>
    <cellStyle name="Percent 2 3 3 3 4 6" xfId="16701"/>
    <cellStyle name="Percent 2 3 3 3 4 7" xfId="16702"/>
    <cellStyle name="Percent 2 3 3 3 4 8" xfId="16703"/>
    <cellStyle name="Percent 2 3 3 3 5" xfId="16704"/>
    <cellStyle name="Percent 2 3 3 3 5 2" xfId="16705"/>
    <cellStyle name="Percent 2 3 3 3 5 2 2" xfId="16706"/>
    <cellStyle name="Percent 2 3 3 3 5 2 2 2" xfId="16707"/>
    <cellStyle name="Percent 2 3 3 3 5 2 2 3" xfId="16708"/>
    <cellStyle name="Percent 2 3 3 3 5 2 2 4" xfId="16709"/>
    <cellStyle name="Percent 2 3 3 3 5 2 3" xfId="16710"/>
    <cellStyle name="Percent 2 3 3 3 5 2 3 2" xfId="16711"/>
    <cellStyle name="Percent 2 3 3 3 5 2 3 3" xfId="16712"/>
    <cellStyle name="Percent 2 3 3 3 5 2 3 4" xfId="16713"/>
    <cellStyle name="Percent 2 3 3 3 5 2 4" xfId="16714"/>
    <cellStyle name="Percent 2 3 3 3 5 2 5" xfId="16715"/>
    <cellStyle name="Percent 2 3 3 3 5 2 6" xfId="16716"/>
    <cellStyle name="Percent 2 3 3 3 5 3" xfId="16717"/>
    <cellStyle name="Percent 2 3 3 3 5 3 2" xfId="16718"/>
    <cellStyle name="Percent 2 3 3 3 5 3 2 2" xfId="16719"/>
    <cellStyle name="Percent 2 3 3 3 5 3 2 3" xfId="16720"/>
    <cellStyle name="Percent 2 3 3 3 5 3 2 4" xfId="16721"/>
    <cellStyle name="Percent 2 3 3 3 5 3 3" xfId="16722"/>
    <cellStyle name="Percent 2 3 3 3 5 3 3 2" xfId="16723"/>
    <cellStyle name="Percent 2 3 3 3 5 3 3 3" xfId="16724"/>
    <cellStyle name="Percent 2 3 3 3 5 3 3 4" xfId="16725"/>
    <cellStyle name="Percent 2 3 3 3 5 3 4" xfId="16726"/>
    <cellStyle name="Percent 2 3 3 3 5 3 5" xfId="16727"/>
    <cellStyle name="Percent 2 3 3 3 5 3 6" xfId="16728"/>
    <cellStyle name="Percent 2 3 3 3 5 4" xfId="16729"/>
    <cellStyle name="Percent 2 3 3 3 5 4 2" xfId="16730"/>
    <cellStyle name="Percent 2 3 3 3 5 4 3" xfId="16731"/>
    <cellStyle name="Percent 2 3 3 3 5 4 4" xfId="16732"/>
    <cellStyle name="Percent 2 3 3 3 5 5" xfId="16733"/>
    <cellStyle name="Percent 2 3 3 3 5 5 2" xfId="16734"/>
    <cellStyle name="Percent 2 3 3 3 5 5 3" xfId="16735"/>
    <cellStyle name="Percent 2 3 3 3 5 5 4" xfId="16736"/>
    <cellStyle name="Percent 2 3 3 3 5 6" xfId="16737"/>
    <cellStyle name="Percent 2 3 3 3 5 7" xfId="16738"/>
    <cellStyle name="Percent 2 3 3 3 5 8" xfId="16739"/>
    <cellStyle name="Percent 2 3 3 3 6" xfId="16740"/>
    <cellStyle name="Percent 2 3 3 3 6 2" xfId="16741"/>
    <cellStyle name="Percent 2 3 3 3 6 2 2" xfId="16742"/>
    <cellStyle name="Percent 2 3 3 3 6 2 3" xfId="16743"/>
    <cellStyle name="Percent 2 3 3 3 6 2 4" xfId="16744"/>
    <cellStyle name="Percent 2 3 3 3 6 3" xfId="16745"/>
    <cellStyle name="Percent 2 3 3 3 6 3 2" xfId="16746"/>
    <cellStyle name="Percent 2 3 3 3 6 3 3" xfId="16747"/>
    <cellStyle name="Percent 2 3 3 3 6 3 4" xfId="16748"/>
    <cellStyle name="Percent 2 3 3 3 6 4" xfId="16749"/>
    <cellStyle name="Percent 2 3 3 3 6 5" xfId="16750"/>
    <cellStyle name="Percent 2 3 3 3 6 6" xfId="16751"/>
    <cellStyle name="Percent 2 3 3 3 7" xfId="16752"/>
    <cellStyle name="Percent 2 3 3 3 7 2" xfId="16753"/>
    <cellStyle name="Percent 2 3 3 3 7 2 2" xfId="16754"/>
    <cellStyle name="Percent 2 3 3 3 7 2 3" xfId="16755"/>
    <cellStyle name="Percent 2 3 3 3 7 2 4" xfId="16756"/>
    <cellStyle name="Percent 2 3 3 3 7 3" xfId="16757"/>
    <cellStyle name="Percent 2 3 3 3 7 3 2" xfId="16758"/>
    <cellStyle name="Percent 2 3 3 3 7 3 3" xfId="16759"/>
    <cellStyle name="Percent 2 3 3 3 7 3 4" xfId="16760"/>
    <cellStyle name="Percent 2 3 3 3 7 4" xfId="16761"/>
    <cellStyle name="Percent 2 3 3 3 7 5" xfId="16762"/>
    <cellStyle name="Percent 2 3 3 3 7 6" xfId="16763"/>
    <cellStyle name="Percent 2 3 3 3 8" xfId="16764"/>
    <cellStyle name="Percent 2 3 3 3 8 2" xfId="16765"/>
    <cellStyle name="Percent 2 3 3 3 8 3" xfId="16766"/>
    <cellStyle name="Percent 2 3 3 3 8 4" xfId="16767"/>
    <cellStyle name="Percent 2 3 3 3 9" xfId="16768"/>
    <cellStyle name="Percent 2 3 3 3 9 2" xfId="16769"/>
    <cellStyle name="Percent 2 3 3 3 9 3" xfId="16770"/>
    <cellStyle name="Percent 2 3 3 3 9 4" xfId="16771"/>
    <cellStyle name="Percent 2 3 3 4" xfId="16772"/>
    <cellStyle name="Percent 2 3 3 4 10" xfId="16773"/>
    <cellStyle name="Percent 2 3 3 4 2" xfId="16774"/>
    <cellStyle name="Percent 2 3 3 4 2 2" xfId="16775"/>
    <cellStyle name="Percent 2 3 3 4 2 2 2" xfId="16776"/>
    <cellStyle name="Percent 2 3 3 4 2 2 2 2" xfId="16777"/>
    <cellStyle name="Percent 2 3 3 4 2 2 2 3" xfId="16778"/>
    <cellStyle name="Percent 2 3 3 4 2 2 2 4" xfId="16779"/>
    <cellStyle name="Percent 2 3 3 4 2 2 3" xfId="16780"/>
    <cellStyle name="Percent 2 3 3 4 2 2 3 2" xfId="16781"/>
    <cellStyle name="Percent 2 3 3 4 2 2 3 3" xfId="16782"/>
    <cellStyle name="Percent 2 3 3 4 2 2 3 4" xfId="16783"/>
    <cellStyle name="Percent 2 3 3 4 2 2 4" xfId="16784"/>
    <cellStyle name="Percent 2 3 3 4 2 2 5" xfId="16785"/>
    <cellStyle name="Percent 2 3 3 4 2 2 6" xfId="16786"/>
    <cellStyle name="Percent 2 3 3 4 2 3" xfId="16787"/>
    <cellStyle name="Percent 2 3 3 4 2 3 2" xfId="16788"/>
    <cellStyle name="Percent 2 3 3 4 2 3 2 2" xfId="16789"/>
    <cellStyle name="Percent 2 3 3 4 2 3 2 3" xfId="16790"/>
    <cellStyle name="Percent 2 3 3 4 2 3 2 4" xfId="16791"/>
    <cellStyle name="Percent 2 3 3 4 2 3 3" xfId="16792"/>
    <cellStyle name="Percent 2 3 3 4 2 3 3 2" xfId="16793"/>
    <cellStyle name="Percent 2 3 3 4 2 3 3 3" xfId="16794"/>
    <cellStyle name="Percent 2 3 3 4 2 3 3 4" xfId="16795"/>
    <cellStyle name="Percent 2 3 3 4 2 3 4" xfId="16796"/>
    <cellStyle name="Percent 2 3 3 4 2 3 5" xfId="16797"/>
    <cellStyle name="Percent 2 3 3 4 2 3 6" xfId="16798"/>
    <cellStyle name="Percent 2 3 3 4 2 4" xfId="16799"/>
    <cellStyle name="Percent 2 3 3 4 2 4 2" xfId="16800"/>
    <cellStyle name="Percent 2 3 3 4 2 4 3" xfId="16801"/>
    <cellStyle name="Percent 2 3 3 4 2 4 4" xfId="16802"/>
    <cellStyle name="Percent 2 3 3 4 2 5" xfId="16803"/>
    <cellStyle name="Percent 2 3 3 4 2 5 2" xfId="16804"/>
    <cellStyle name="Percent 2 3 3 4 2 5 3" xfId="16805"/>
    <cellStyle name="Percent 2 3 3 4 2 5 4" xfId="16806"/>
    <cellStyle name="Percent 2 3 3 4 2 6" xfId="16807"/>
    <cellStyle name="Percent 2 3 3 4 2 7" xfId="16808"/>
    <cellStyle name="Percent 2 3 3 4 2 8" xfId="16809"/>
    <cellStyle name="Percent 2 3 3 4 3" xfId="16810"/>
    <cellStyle name="Percent 2 3 3 4 3 2" xfId="16811"/>
    <cellStyle name="Percent 2 3 3 4 3 2 2" xfId="16812"/>
    <cellStyle name="Percent 2 3 3 4 3 2 2 2" xfId="16813"/>
    <cellStyle name="Percent 2 3 3 4 3 2 2 3" xfId="16814"/>
    <cellStyle name="Percent 2 3 3 4 3 2 2 4" xfId="16815"/>
    <cellStyle name="Percent 2 3 3 4 3 2 3" xfId="16816"/>
    <cellStyle name="Percent 2 3 3 4 3 2 3 2" xfId="16817"/>
    <cellStyle name="Percent 2 3 3 4 3 2 3 3" xfId="16818"/>
    <cellStyle name="Percent 2 3 3 4 3 2 3 4" xfId="16819"/>
    <cellStyle name="Percent 2 3 3 4 3 2 4" xfId="16820"/>
    <cellStyle name="Percent 2 3 3 4 3 2 5" xfId="16821"/>
    <cellStyle name="Percent 2 3 3 4 3 2 6" xfId="16822"/>
    <cellStyle name="Percent 2 3 3 4 3 3" xfId="16823"/>
    <cellStyle name="Percent 2 3 3 4 3 3 2" xfId="16824"/>
    <cellStyle name="Percent 2 3 3 4 3 3 2 2" xfId="16825"/>
    <cellStyle name="Percent 2 3 3 4 3 3 2 3" xfId="16826"/>
    <cellStyle name="Percent 2 3 3 4 3 3 2 4" xfId="16827"/>
    <cellStyle name="Percent 2 3 3 4 3 3 3" xfId="16828"/>
    <cellStyle name="Percent 2 3 3 4 3 3 3 2" xfId="16829"/>
    <cellStyle name="Percent 2 3 3 4 3 3 3 3" xfId="16830"/>
    <cellStyle name="Percent 2 3 3 4 3 3 3 4" xfId="16831"/>
    <cellStyle name="Percent 2 3 3 4 3 3 4" xfId="16832"/>
    <cellStyle name="Percent 2 3 3 4 3 3 5" xfId="16833"/>
    <cellStyle name="Percent 2 3 3 4 3 3 6" xfId="16834"/>
    <cellStyle name="Percent 2 3 3 4 3 4" xfId="16835"/>
    <cellStyle name="Percent 2 3 3 4 3 4 2" xfId="16836"/>
    <cellStyle name="Percent 2 3 3 4 3 4 3" xfId="16837"/>
    <cellStyle name="Percent 2 3 3 4 3 4 4" xfId="16838"/>
    <cellStyle name="Percent 2 3 3 4 3 5" xfId="16839"/>
    <cellStyle name="Percent 2 3 3 4 3 5 2" xfId="16840"/>
    <cellStyle name="Percent 2 3 3 4 3 5 3" xfId="16841"/>
    <cellStyle name="Percent 2 3 3 4 3 5 4" xfId="16842"/>
    <cellStyle name="Percent 2 3 3 4 3 6" xfId="16843"/>
    <cellStyle name="Percent 2 3 3 4 3 7" xfId="16844"/>
    <cellStyle name="Percent 2 3 3 4 3 8" xfId="16845"/>
    <cellStyle name="Percent 2 3 3 4 4" xfId="16846"/>
    <cellStyle name="Percent 2 3 3 4 4 2" xfId="16847"/>
    <cellStyle name="Percent 2 3 3 4 4 2 2" xfId="16848"/>
    <cellStyle name="Percent 2 3 3 4 4 2 3" xfId="16849"/>
    <cellStyle name="Percent 2 3 3 4 4 2 4" xfId="16850"/>
    <cellStyle name="Percent 2 3 3 4 4 3" xfId="16851"/>
    <cellStyle name="Percent 2 3 3 4 4 3 2" xfId="16852"/>
    <cellStyle name="Percent 2 3 3 4 4 3 3" xfId="16853"/>
    <cellStyle name="Percent 2 3 3 4 4 3 4" xfId="16854"/>
    <cellStyle name="Percent 2 3 3 4 4 4" xfId="16855"/>
    <cellStyle name="Percent 2 3 3 4 4 5" xfId="16856"/>
    <cellStyle name="Percent 2 3 3 4 4 6" xfId="16857"/>
    <cellStyle name="Percent 2 3 3 4 5" xfId="16858"/>
    <cellStyle name="Percent 2 3 3 4 5 2" xfId="16859"/>
    <cellStyle name="Percent 2 3 3 4 5 2 2" xfId="16860"/>
    <cellStyle name="Percent 2 3 3 4 5 2 3" xfId="16861"/>
    <cellStyle name="Percent 2 3 3 4 5 2 4" xfId="16862"/>
    <cellStyle name="Percent 2 3 3 4 5 3" xfId="16863"/>
    <cellStyle name="Percent 2 3 3 4 5 3 2" xfId="16864"/>
    <cellStyle name="Percent 2 3 3 4 5 3 3" xfId="16865"/>
    <cellStyle name="Percent 2 3 3 4 5 3 4" xfId="16866"/>
    <cellStyle name="Percent 2 3 3 4 5 4" xfId="16867"/>
    <cellStyle name="Percent 2 3 3 4 5 5" xfId="16868"/>
    <cellStyle name="Percent 2 3 3 4 5 6" xfId="16869"/>
    <cellStyle name="Percent 2 3 3 4 6" xfId="16870"/>
    <cellStyle name="Percent 2 3 3 4 6 2" xfId="16871"/>
    <cellStyle name="Percent 2 3 3 4 6 3" xfId="16872"/>
    <cellStyle name="Percent 2 3 3 4 6 4" xfId="16873"/>
    <cellStyle name="Percent 2 3 3 4 7" xfId="16874"/>
    <cellStyle name="Percent 2 3 3 4 7 2" xfId="16875"/>
    <cellStyle name="Percent 2 3 3 4 7 3" xfId="16876"/>
    <cellStyle name="Percent 2 3 3 4 7 4" xfId="16877"/>
    <cellStyle name="Percent 2 3 3 4 8" xfId="16878"/>
    <cellStyle name="Percent 2 3 3 4 9" xfId="16879"/>
    <cellStyle name="Percent 2 3 3 5" xfId="16880"/>
    <cellStyle name="Percent 2 3 3 5 2" xfId="16881"/>
    <cellStyle name="Percent 2 3 3 5 2 2" xfId="16882"/>
    <cellStyle name="Percent 2 3 3 5 2 2 2" xfId="16883"/>
    <cellStyle name="Percent 2 3 3 5 2 2 3" xfId="16884"/>
    <cellStyle name="Percent 2 3 3 5 2 2 4" xfId="16885"/>
    <cellStyle name="Percent 2 3 3 5 2 3" xfId="16886"/>
    <cellStyle name="Percent 2 3 3 5 2 3 2" xfId="16887"/>
    <cellStyle name="Percent 2 3 3 5 2 3 3" xfId="16888"/>
    <cellStyle name="Percent 2 3 3 5 2 3 4" xfId="16889"/>
    <cellStyle name="Percent 2 3 3 5 2 4" xfId="16890"/>
    <cellStyle name="Percent 2 3 3 5 2 5" xfId="16891"/>
    <cellStyle name="Percent 2 3 3 5 2 6" xfId="16892"/>
    <cellStyle name="Percent 2 3 3 5 3" xfId="16893"/>
    <cellStyle name="Percent 2 3 3 5 3 2" xfId="16894"/>
    <cellStyle name="Percent 2 3 3 5 3 2 2" xfId="16895"/>
    <cellStyle name="Percent 2 3 3 5 3 2 3" xfId="16896"/>
    <cellStyle name="Percent 2 3 3 5 3 2 4" xfId="16897"/>
    <cellStyle name="Percent 2 3 3 5 3 3" xfId="16898"/>
    <cellStyle name="Percent 2 3 3 5 3 3 2" xfId="16899"/>
    <cellStyle name="Percent 2 3 3 5 3 3 3" xfId="16900"/>
    <cellStyle name="Percent 2 3 3 5 3 3 4" xfId="16901"/>
    <cellStyle name="Percent 2 3 3 5 3 4" xfId="16902"/>
    <cellStyle name="Percent 2 3 3 5 3 5" xfId="16903"/>
    <cellStyle name="Percent 2 3 3 5 3 6" xfId="16904"/>
    <cellStyle name="Percent 2 3 3 5 4" xfId="16905"/>
    <cellStyle name="Percent 2 3 3 5 4 2" xfId="16906"/>
    <cellStyle name="Percent 2 3 3 5 4 3" xfId="16907"/>
    <cellStyle name="Percent 2 3 3 5 4 4" xfId="16908"/>
    <cellStyle name="Percent 2 3 3 5 5" xfId="16909"/>
    <cellStyle name="Percent 2 3 3 5 5 2" xfId="16910"/>
    <cellStyle name="Percent 2 3 3 5 5 3" xfId="16911"/>
    <cellStyle name="Percent 2 3 3 5 5 4" xfId="16912"/>
    <cellStyle name="Percent 2 3 3 5 6" xfId="16913"/>
    <cellStyle name="Percent 2 3 3 5 7" xfId="16914"/>
    <cellStyle name="Percent 2 3 3 5 8" xfId="16915"/>
    <cellStyle name="Percent 2 3 3 6" xfId="16916"/>
    <cellStyle name="Percent 2 3 3 6 2" xfId="16917"/>
    <cellStyle name="Percent 2 3 3 6 2 2" xfId="16918"/>
    <cellStyle name="Percent 2 3 3 6 2 2 2" xfId="16919"/>
    <cellStyle name="Percent 2 3 3 6 2 2 3" xfId="16920"/>
    <cellStyle name="Percent 2 3 3 6 2 2 4" xfId="16921"/>
    <cellStyle name="Percent 2 3 3 6 2 3" xfId="16922"/>
    <cellStyle name="Percent 2 3 3 6 2 3 2" xfId="16923"/>
    <cellStyle name="Percent 2 3 3 6 2 3 3" xfId="16924"/>
    <cellStyle name="Percent 2 3 3 6 2 3 4" xfId="16925"/>
    <cellStyle name="Percent 2 3 3 6 2 4" xfId="16926"/>
    <cellStyle name="Percent 2 3 3 6 2 5" xfId="16927"/>
    <cellStyle name="Percent 2 3 3 6 2 6" xfId="16928"/>
    <cellStyle name="Percent 2 3 3 6 3" xfId="16929"/>
    <cellStyle name="Percent 2 3 3 6 3 2" xfId="16930"/>
    <cellStyle name="Percent 2 3 3 6 3 2 2" xfId="16931"/>
    <cellStyle name="Percent 2 3 3 6 3 2 3" xfId="16932"/>
    <cellStyle name="Percent 2 3 3 6 3 2 4" xfId="16933"/>
    <cellStyle name="Percent 2 3 3 6 3 3" xfId="16934"/>
    <cellStyle name="Percent 2 3 3 6 3 3 2" xfId="16935"/>
    <cellStyle name="Percent 2 3 3 6 3 3 3" xfId="16936"/>
    <cellStyle name="Percent 2 3 3 6 3 3 4" xfId="16937"/>
    <cellStyle name="Percent 2 3 3 6 3 4" xfId="16938"/>
    <cellStyle name="Percent 2 3 3 6 3 5" xfId="16939"/>
    <cellStyle name="Percent 2 3 3 6 3 6" xfId="16940"/>
    <cellStyle name="Percent 2 3 3 6 4" xfId="16941"/>
    <cellStyle name="Percent 2 3 3 6 4 2" xfId="16942"/>
    <cellStyle name="Percent 2 3 3 6 4 3" xfId="16943"/>
    <cellStyle name="Percent 2 3 3 6 4 4" xfId="16944"/>
    <cellStyle name="Percent 2 3 3 6 5" xfId="16945"/>
    <cellStyle name="Percent 2 3 3 6 5 2" xfId="16946"/>
    <cellStyle name="Percent 2 3 3 6 5 3" xfId="16947"/>
    <cellStyle name="Percent 2 3 3 6 5 4" xfId="16948"/>
    <cellStyle name="Percent 2 3 3 6 6" xfId="16949"/>
    <cellStyle name="Percent 2 3 3 6 7" xfId="16950"/>
    <cellStyle name="Percent 2 3 3 6 8" xfId="16951"/>
    <cellStyle name="Percent 2 3 3 7" xfId="16952"/>
    <cellStyle name="Percent 2 3 3 7 2" xfId="16953"/>
    <cellStyle name="Percent 2 3 3 7 2 2" xfId="16954"/>
    <cellStyle name="Percent 2 3 3 7 2 2 2" xfId="16955"/>
    <cellStyle name="Percent 2 3 3 7 2 2 3" xfId="16956"/>
    <cellStyle name="Percent 2 3 3 7 2 2 4" xfId="16957"/>
    <cellStyle name="Percent 2 3 3 7 2 3" xfId="16958"/>
    <cellStyle name="Percent 2 3 3 7 2 3 2" xfId="16959"/>
    <cellStyle name="Percent 2 3 3 7 2 3 3" xfId="16960"/>
    <cellStyle name="Percent 2 3 3 7 2 3 4" xfId="16961"/>
    <cellStyle name="Percent 2 3 3 7 2 4" xfId="16962"/>
    <cellStyle name="Percent 2 3 3 7 2 5" xfId="16963"/>
    <cellStyle name="Percent 2 3 3 7 2 6" xfId="16964"/>
    <cellStyle name="Percent 2 3 3 7 3" xfId="16965"/>
    <cellStyle name="Percent 2 3 3 7 3 2" xfId="16966"/>
    <cellStyle name="Percent 2 3 3 7 3 2 2" xfId="16967"/>
    <cellStyle name="Percent 2 3 3 7 3 2 3" xfId="16968"/>
    <cellStyle name="Percent 2 3 3 7 3 2 4" xfId="16969"/>
    <cellStyle name="Percent 2 3 3 7 3 3" xfId="16970"/>
    <cellStyle name="Percent 2 3 3 7 3 3 2" xfId="16971"/>
    <cellStyle name="Percent 2 3 3 7 3 3 3" xfId="16972"/>
    <cellStyle name="Percent 2 3 3 7 3 3 4" xfId="16973"/>
    <cellStyle name="Percent 2 3 3 7 3 4" xfId="16974"/>
    <cellStyle name="Percent 2 3 3 7 3 5" xfId="16975"/>
    <cellStyle name="Percent 2 3 3 7 3 6" xfId="16976"/>
    <cellStyle name="Percent 2 3 3 7 4" xfId="16977"/>
    <cellStyle name="Percent 2 3 3 7 4 2" xfId="16978"/>
    <cellStyle name="Percent 2 3 3 7 4 3" xfId="16979"/>
    <cellStyle name="Percent 2 3 3 7 4 4" xfId="16980"/>
    <cellStyle name="Percent 2 3 3 7 5" xfId="16981"/>
    <cellStyle name="Percent 2 3 3 7 5 2" xfId="16982"/>
    <cellStyle name="Percent 2 3 3 7 5 3" xfId="16983"/>
    <cellStyle name="Percent 2 3 3 7 5 4" xfId="16984"/>
    <cellStyle name="Percent 2 3 3 7 6" xfId="16985"/>
    <cellStyle name="Percent 2 3 3 7 7" xfId="16986"/>
    <cellStyle name="Percent 2 3 3 7 8" xfId="16987"/>
    <cellStyle name="Percent 2 3 3 8" xfId="16988"/>
    <cellStyle name="Percent 2 3 3 8 2" xfId="16989"/>
    <cellStyle name="Percent 2 3 3 8 2 2" xfId="16990"/>
    <cellStyle name="Percent 2 3 3 8 2 3" xfId="16991"/>
    <cellStyle name="Percent 2 3 3 8 2 4" xfId="16992"/>
    <cellStyle name="Percent 2 3 3 8 3" xfId="16993"/>
    <cellStyle name="Percent 2 3 3 8 3 2" xfId="16994"/>
    <cellStyle name="Percent 2 3 3 8 3 3" xfId="16995"/>
    <cellStyle name="Percent 2 3 3 8 3 4" xfId="16996"/>
    <cellStyle name="Percent 2 3 3 8 4" xfId="16997"/>
    <cellStyle name="Percent 2 3 3 8 5" xfId="16998"/>
    <cellStyle name="Percent 2 3 3 8 6" xfId="16999"/>
    <cellStyle name="Percent 2 3 3 9" xfId="17000"/>
    <cellStyle name="Percent 2 3 3 9 2" xfId="17001"/>
    <cellStyle name="Percent 2 3 3 9 2 2" xfId="17002"/>
    <cellStyle name="Percent 2 3 3 9 2 3" xfId="17003"/>
    <cellStyle name="Percent 2 3 3 9 2 4" xfId="17004"/>
    <cellStyle name="Percent 2 3 3 9 3" xfId="17005"/>
    <cellStyle name="Percent 2 3 3 9 3 2" xfId="17006"/>
    <cellStyle name="Percent 2 3 3 9 3 3" xfId="17007"/>
    <cellStyle name="Percent 2 3 3 9 3 4" xfId="17008"/>
    <cellStyle name="Percent 2 3 3 9 4" xfId="17009"/>
    <cellStyle name="Percent 2 3 3 9 5" xfId="17010"/>
    <cellStyle name="Percent 2 3 3 9 6" xfId="17011"/>
    <cellStyle name="Percent 2 3 4" xfId="17012"/>
    <cellStyle name="Percent 2 3 4 10" xfId="17013"/>
    <cellStyle name="Percent 2 3 4 10 2" xfId="17014"/>
    <cellStyle name="Percent 2 3 4 10 3" xfId="17015"/>
    <cellStyle name="Percent 2 3 4 10 4" xfId="17016"/>
    <cellStyle name="Percent 2 3 4 11" xfId="17017"/>
    <cellStyle name="Percent 2 3 4 12" xfId="17018"/>
    <cellStyle name="Percent 2 3 4 13" xfId="17019"/>
    <cellStyle name="Percent 2 3 4 2" xfId="17020"/>
    <cellStyle name="Percent 2 3 4 2 10" xfId="17021"/>
    <cellStyle name="Percent 2 3 4 2 11" xfId="17022"/>
    <cellStyle name="Percent 2 3 4 2 12" xfId="17023"/>
    <cellStyle name="Percent 2 3 4 2 2" xfId="17024"/>
    <cellStyle name="Percent 2 3 4 2 2 10" xfId="17025"/>
    <cellStyle name="Percent 2 3 4 2 2 2" xfId="17026"/>
    <cellStyle name="Percent 2 3 4 2 2 2 2" xfId="17027"/>
    <cellStyle name="Percent 2 3 4 2 2 2 2 2" xfId="17028"/>
    <cellStyle name="Percent 2 3 4 2 2 2 2 2 2" xfId="17029"/>
    <cellStyle name="Percent 2 3 4 2 2 2 2 2 3" xfId="17030"/>
    <cellStyle name="Percent 2 3 4 2 2 2 2 2 4" xfId="17031"/>
    <cellStyle name="Percent 2 3 4 2 2 2 2 3" xfId="17032"/>
    <cellStyle name="Percent 2 3 4 2 2 2 2 3 2" xfId="17033"/>
    <cellStyle name="Percent 2 3 4 2 2 2 2 3 3" xfId="17034"/>
    <cellStyle name="Percent 2 3 4 2 2 2 2 3 4" xfId="17035"/>
    <cellStyle name="Percent 2 3 4 2 2 2 2 4" xfId="17036"/>
    <cellStyle name="Percent 2 3 4 2 2 2 2 5" xfId="17037"/>
    <cellStyle name="Percent 2 3 4 2 2 2 2 6" xfId="17038"/>
    <cellStyle name="Percent 2 3 4 2 2 2 3" xfId="17039"/>
    <cellStyle name="Percent 2 3 4 2 2 2 3 2" xfId="17040"/>
    <cellStyle name="Percent 2 3 4 2 2 2 3 2 2" xfId="17041"/>
    <cellStyle name="Percent 2 3 4 2 2 2 3 2 3" xfId="17042"/>
    <cellStyle name="Percent 2 3 4 2 2 2 3 2 4" xfId="17043"/>
    <cellStyle name="Percent 2 3 4 2 2 2 3 3" xfId="17044"/>
    <cellStyle name="Percent 2 3 4 2 2 2 3 3 2" xfId="17045"/>
    <cellStyle name="Percent 2 3 4 2 2 2 3 3 3" xfId="17046"/>
    <cellStyle name="Percent 2 3 4 2 2 2 3 3 4" xfId="17047"/>
    <cellStyle name="Percent 2 3 4 2 2 2 3 4" xfId="17048"/>
    <cellStyle name="Percent 2 3 4 2 2 2 3 5" xfId="17049"/>
    <cellStyle name="Percent 2 3 4 2 2 2 3 6" xfId="17050"/>
    <cellStyle name="Percent 2 3 4 2 2 2 4" xfId="17051"/>
    <cellStyle name="Percent 2 3 4 2 2 2 4 2" xfId="17052"/>
    <cellStyle name="Percent 2 3 4 2 2 2 4 3" xfId="17053"/>
    <cellStyle name="Percent 2 3 4 2 2 2 4 4" xfId="17054"/>
    <cellStyle name="Percent 2 3 4 2 2 2 5" xfId="17055"/>
    <cellStyle name="Percent 2 3 4 2 2 2 5 2" xfId="17056"/>
    <cellStyle name="Percent 2 3 4 2 2 2 5 3" xfId="17057"/>
    <cellStyle name="Percent 2 3 4 2 2 2 5 4" xfId="17058"/>
    <cellStyle name="Percent 2 3 4 2 2 2 6" xfId="17059"/>
    <cellStyle name="Percent 2 3 4 2 2 2 7" xfId="17060"/>
    <cellStyle name="Percent 2 3 4 2 2 2 8" xfId="17061"/>
    <cellStyle name="Percent 2 3 4 2 2 3" xfId="17062"/>
    <cellStyle name="Percent 2 3 4 2 2 3 2" xfId="17063"/>
    <cellStyle name="Percent 2 3 4 2 2 3 2 2" xfId="17064"/>
    <cellStyle name="Percent 2 3 4 2 2 3 2 2 2" xfId="17065"/>
    <cellStyle name="Percent 2 3 4 2 2 3 2 2 3" xfId="17066"/>
    <cellStyle name="Percent 2 3 4 2 2 3 2 2 4" xfId="17067"/>
    <cellStyle name="Percent 2 3 4 2 2 3 2 3" xfId="17068"/>
    <cellStyle name="Percent 2 3 4 2 2 3 2 3 2" xfId="17069"/>
    <cellStyle name="Percent 2 3 4 2 2 3 2 3 3" xfId="17070"/>
    <cellStyle name="Percent 2 3 4 2 2 3 2 3 4" xfId="17071"/>
    <cellStyle name="Percent 2 3 4 2 2 3 2 4" xfId="17072"/>
    <cellStyle name="Percent 2 3 4 2 2 3 2 5" xfId="17073"/>
    <cellStyle name="Percent 2 3 4 2 2 3 2 6" xfId="17074"/>
    <cellStyle name="Percent 2 3 4 2 2 3 3" xfId="17075"/>
    <cellStyle name="Percent 2 3 4 2 2 3 3 2" xfId="17076"/>
    <cellStyle name="Percent 2 3 4 2 2 3 3 2 2" xfId="17077"/>
    <cellStyle name="Percent 2 3 4 2 2 3 3 2 3" xfId="17078"/>
    <cellStyle name="Percent 2 3 4 2 2 3 3 2 4" xfId="17079"/>
    <cellStyle name="Percent 2 3 4 2 2 3 3 3" xfId="17080"/>
    <cellStyle name="Percent 2 3 4 2 2 3 3 3 2" xfId="17081"/>
    <cellStyle name="Percent 2 3 4 2 2 3 3 3 3" xfId="17082"/>
    <cellStyle name="Percent 2 3 4 2 2 3 3 3 4" xfId="17083"/>
    <cellStyle name="Percent 2 3 4 2 2 3 3 4" xfId="17084"/>
    <cellStyle name="Percent 2 3 4 2 2 3 3 5" xfId="17085"/>
    <cellStyle name="Percent 2 3 4 2 2 3 3 6" xfId="17086"/>
    <cellStyle name="Percent 2 3 4 2 2 3 4" xfId="17087"/>
    <cellStyle name="Percent 2 3 4 2 2 3 4 2" xfId="17088"/>
    <cellStyle name="Percent 2 3 4 2 2 3 4 3" xfId="17089"/>
    <cellStyle name="Percent 2 3 4 2 2 3 4 4" xfId="17090"/>
    <cellStyle name="Percent 2 3 4 2 2 3 5" xfId="17091"/>
    <cellStyle name="Percent 2 3 4 2 2 3 5 2" xfId="17092"/>
    <cellStyle name="Percent 2 3 4 2 2 3 5 3" xfId="17093"/>
    <cellStyle name="Percent 2 3 4 2 2 3 5 4" xfId="17094"/>
    <cellStyle name="Percent 2 3 4 2 2 3 6" xfId="17095"/>
    <cellStyle name="Percent 2 3 4 2 2 3 7" xfId="17096"/>
    <cellStyle name="Percent 2 3 4 2 2 3 8" xfId="17097"/>
    <cellStyle name="Percent 2 3 4 2 2 4" xfId="17098"/>
    <cellStyle name="Percent 2 3 4 2 2 4 2" xfId="17099"/>
    <cellStyle name="Percent 2 3 4 2 2 4 2 2" xfId="17100"/>
    <cellStyle name="Percent 2 3 4 2 2 4 2 3" xfId="17101"/>
    <cellStyle name="Percent 2 3 4 2 2 4 2 4" xfId="17102"/>
    <cellStyle name="Percent 2 3 4 2 2 4 3" xfId="17103"/>
    <cellStyle name="Percent 2 3 4 2 2 4 3 2" xfId="17104"/>
    <cellStyle name="Percent 2 3 4 2 2 4 3 3" xfId="17105"/>
    <cellStyle name="Percent 2 3 4 2 2 4 3 4" xfId="17106"/>
    <cellStyle name="Percent 2 3 4 2 2 4 4" xfId="17107"/>
    <cellStyle name="Percent 2 3 4 2 2 4 5" xfId="17108"/>
    <cellStyle name="Percent 2 3 4 2 2 4 6" xfId="17109"/>
    <cellStyle name="Percent 2 3 4 2 2 5" xfId="17110"/>
    <cellStyle name="Percent 2 3 4 2 2 5 2" xfId="17111"/>
    <cellStyle name="Percent 2 3 4 2 2 5 2 2" xfId="17112"/>
    <cellStyle name="Percent 2 3 4 2 2 5 2 3" xfId="17113"/>
    <cellStyle name="Percent 2 3 4 2 2 5 2 4" xfId="17114"/>
    <cellStyle name="Percent 2 3 4 2 2 5 3" xfId="17115"/>
    <cellStyle name="Percent 2 3 4 2 2 5 3 2" xfId="17116"/>
    <cellStyle name="Percent 2 3 4 2 2 5 3 3" xfId="17117"/>
    <cellStyle name="Percent 2 3 4 2 2 5 3 4" xfId="17118"/>
    <cellStyle name="Percent 2 3 4 2 2 5 4" xfId="17119"/>
    <cellStyle name="Percent 2 3 4 2 2 5 5" xfId="17120"/>
    <cellStyle name="Percent 2 3 4 2 2 5 6" xfId="17121"/>
    <cellStyle name="Percent 2 3 4 2 2 6" xfId="17122"/>
    <cellStyle name="Percent 2 3 4 2 2 6 2" xfId="17123"/>
    <cellStyle name="Percent 2 3 4 2 2 6 3" xfId="17124"/>
    <cellStyle name="Percent 2 3 4 2 2 6 4" xfId="17125"/>
    <cellStyle name="Percent 2 3 4 2 2 7" xfId="17126"/>
    <cellStyle name="Percent 2 3 4 2 2 7 2" xfId="17127"/>
    <cellStyle name="Percent 2 3 4 2 2 7 3" xfId="17128"/>
    <cellStyle name="Percent 2 3 4 2 2 7 4" xfId="17129"/>
    <cellStyle name="Percent 2 3 4 2 2 8" xfId="17130"/>
    <cellStyle name="Percent 2 3 4 2 2 9" xfId="17131"/>
    <cellStyle name="Percent 2 3 4 2 3" xfId="17132"/>
    <cellStyle name="Percent 2 3 4 2 3 2" xfId="17133"/>
    <cellStyle name="Percent 2 3 4 2 3 2 2" xfId="17134"/>
    <cellStyle name="Percent 2 3 4 2 3 2 2 2" xfId="17135"/>
    <cellStyle name="Percent 2 3 4 2 3 2 2 3" xfId="17136"/>
    <cellStyle name="Percent 2 3 4 2 3 2 2 4" xfId="17137"/>
    <cellStyle name="Percent 2 3 4 2 3 2 3" xfId="17138"/>
    <cellStyle name="Percent 2 3 4 2 3 2 3 2" xfId="17139"/>
    <cellStyle name="Percent 2 3 4 2 3 2 3 3" xfId="17140"/>
    <cellStyle name="Percent 2 3 4 2 3 2 3 4" xfId="17141"/>
    <cellStyle name="Percent 2 3 4 2 3 2 4" xfId="17142"/>
    <cellStyle name="Percent 2 3 4 2 3 2 5" xfId="17143"/>
    <cellStyle name="Percent 2 3 4 2 3 2 6" xfId="17144"/>
    <cellStyle name="Percent 2 3 4 2 3 3" xfId="17145"/>
    <cellStyle name="Percent 2 3 4 2 3 3 2" xfId="17146"/>
    <cellStyle name="Percent 2 3 4 2 3 3 2 2" xfId="17147"/>
    <cellStyle name="Percent 2 3 4 2 3 3 2 3" xfId="17148"/>
    <cellStyle name="Percent 2 3 4 2 3 3 2 4" xfId="17149"/>
    <cellStyle name="Percent 2 3 4 2 3 3 3" xfId="17150"/>
    <cellStyle name="Percent 2 3 4 2 3 3 3 2" xfId="17151"/>
    <cellStyle name="Percent 2 3 4 2 3 3 3 3" xfId="17152"/>
    <cellStyle name="Percent 2 3 4 2 3 3 3 4" xfId="17153"/>
    <cellStyle name="Percent 2 3 4 2 3 3 4" xfId="17154"/>
    <cellStyle name="Percent 2 3 4 2 3 3 5" xfId="17155"/>
    <cellStyle name="Percent 2 3 4 2 3 3 6" xfId="17156"/>
    <cellStyle name="Percent 2 3 4 2 3 4" xfId="17157"/>
    <cellStyle name="Percent 2 3 4 2 3 4 2" xfId="17158"/>
    <cellStyle name="Percent 2 3 4 2 3 4 3" xfId="17159"/>
    <cellStyle name="Percent 2 3 4 2 3 4 4" xfId="17160"/>
    <cellStyle name="Percent 2 3 4 2 3 5" xfId="17161"/>
    <cellStyle name="Percent 2 3 4 2 3 5 2" xfId="17162"/>
    <cellStyle name="Percent 2 3 4 2 3 5 3" xfId="17163"/>
    <cellStyle name="Percent 2 3 4 2 3 5 4" xfId="17164"/>
    <cellStyle name="Percent 2 3 4 2 3 6" xfId="17165"/>
    <cellStyle name="Percent 2 3 4 2 3 7" xfId="17166"/>
    <cellStyle name="Percent 2 3 4 2 3 8" xfId="17167"/>
    <cellStyle name="Percent 2 3 4 2 4" xfId="17168"/>
    <cellStyle name="Percent 2 3 4 2 4 2" xfId="17169"/>
    <cellStyle name="Percent 2 3 4 2 4 2 2" xfId="17170"/>
    <cellStyle name="Percent 2 3 4 2 4 2 2 2" xfId="17171"/>
    <cellStyle name="Percent 2 3 4 2 4 2 2 3" xfId="17172"/>
    <cellStyle name="Percent 2 3 4 2 4 2 2 4" xfId="17173"/>
    <cellStyle name="Percent 2 3 4 2 4 2 3" xfId="17174"/>
    <cellStyle name="Percent 2 3 4 2 4 2 3 2" xfId="17175"/>
    <cellStyle name="Percent 2 3 4 2 4 2 3 3" xfId="17176"/>
    <cellStyle name="Percent 2 3 4 2 4 2 3 4" xfId="17177"/>
    <cellStyle name="Percent 2 3 4 2 4 2 4" xfId="17178"/>
    <cellStyle name="Percent 2 3 4 2 4 2 5" xfId="17179"/>
    <cellStyle name="Percent 2 3 4 2 4 2 6" xfId="17180"/>
    <cellStyle name="Percent 2 3 4 2 4 3" xfId="17181"/>
    <cellStyle name="Percent 2 3 4 2 4 3 2" xfId="17182"/>
    <cellStyle name="Percent 2 3 4 2 4 3 2 2" xfId="17183"/>
    <cellStyle name="Percent 2 3 4 2 4 3 2 3" xfId="17184"/>
    <cellStyle name="Percent 2 3 4 2 4 3 2 4" xfId="17185"/>
    <cellStyle name="Percent 2 3 4 2 4 3 3" xfId="17186"/>
    <cellStyle name="Percent 2 3 4 2 4 3 3 2" xfId="17187"/>
    <cellStyle name="Percent 2 3 4 2 4 3 3 3" xfId="17188"/>
    <cellStyle name="Percent 2 3 4 2 4 3 3 4" xfId="17189"/>
    <cellStyle name="Percent 2 3 4 2 4 3 4" xfId="17190"/>
    <cellStyle name="Percent 2 3 4 2 4 3 5" xfId="17191"/>
    <cellStyle name="Percent 2 3 4 2 4 3 6" xfId="17192"/>
    <cellStyle name="Percent 2 3 4 2 4 4" xfId="17193"/>
    <cellStyle name="Percent 2 3 4 2 4 4 2" xfId="17194"/>
    <cellStyle name="Percent 2 3 4 2 4 4 3" xfId="17195"/>
    <cellStyle name="Percent 2 3 4 2 4 4 4" xfId="17196"/>
    <cellStyle name="Percent 2 3 4 2 4 5" xfId="17197"/>
    <cellStyle name="Percent 2 3 4 2 4 5 2" xfId="17198"/>
    <cellStyle name="Percent 2 3 4 2 4 5 3" xfId="17199"/>
    <cellStyle name="Percent 2 3 4 2 4 5 4" xfId="17200"/>
    <cellStyle name="Percent 2 3 4 2 4 6" xfId="17201"/>
    <cellStyle name="Percent 2 3 4 2 4 7" xfId="17202"/>
    <cellStyle name="Percent 2 3 4 2 4 8" xfId="17203"/>
    <cellStyle name="Percent 2 3 4 2 5" xfId="17204"/>
    <cellStyle name="Percent 2 3 4 2 5 2" xfId="17205"/>
    <cellStyle name="Percent 2 3 4 2 5 2 2" xfId="17206"/>
    <cellStyle name="Percent 2 3 4 2 5 2 2 2" xfId="17207"/>
    <cellStyle name="Percent 2 3 4 2 5 2 2 3" xfId="17208"/>
    <cellStyle name="Percent 2 3 4 2 5 2 2 4" xfId="17209"/>
    <cellStyle name="Percent 2 3 4 2 5 2 3" xfId="17210"/>
    <cellStyle name="Percent 2 3 4 2 5 2 3 2" xfId="17211"/>
    <cellStyle name="Percent 2 3 4 2 5 2 3 3" xfId="17212"/>
    <cellStyle name="Percent 2 3 4 2 5 2 3 4" xfId="17213"/>
    <cellStyle name="Percent 2 3 4 2 5 2 4" xfId="17214"/>
    <cellStyle name="Percent 2 3 4 2 5 2 5" xfId="17215"/>
    <cellStyle name="Percent 2 3 4 2 5 2 6" xfId="17216"/>
    <cellStyle name="Percent 2 3 4 2 5 3" xfId="17217"/>
    <cellStyle name="Percent 2 3 4 2 5 3 2" xfId="17218"/>
    <cellStyle name="Percent 2 3 4 2 5 3 2 2" xfId="17219"/>
    <cellStyle name="Percent 2 3 4 2 5 3 2 3" xfId="17220"/>
    <cellStyle name="Percent 2 3 4 2 5 3 2 4" xfId="17221"/>
    <cellStyle name="Percent 2 3 4 2 5 3 3" xfId="17222"/>
    <cellStyle name="Percent 2 3 4 2 5 3 3 2" xfId="17223"/>
    <cellStyle name="Percent 2 3 4 2 5 3 3 3" xfId="17224"/>
    <cellStyle name="Percent 2 3 4 2 5 3 3 4" xfId="17225"/>
    <cellStyle name="Percent 2 3 4 2 5 3 4" xfId="17226"/>
    <cellStyle name="Percent 2 3 4 2 5 3 5" xfId="17227"/>
    <cellStyle name="Percent 2 3 4 2 5 3 6" xfId="17228"/>
    <cellStyle name="Percent 2 3 4 2 5 4" xfId="17229"/>
    <cellStyle name="Percent 2 3 4 2 5 4 2" xfId="17230"/>
    <cellStyle name="Percent 2 3 4 2 5 4 3" xfId="17231"/>
    <cellStyle name="Percent 2 3 4 2 5 4 4" xfId="17232"/>
    <cellStyle name="Percent 2 3 4 2 5 5" xfId="17233"/>
    <cellStyle name="Percent 2 3 4 2 5 5 2" xfId="17234"/>
    <cellStyle name="Percent 2 3 4 2 5 5 3" xfId="17235"/>
    <cellStyle name="Percent 2 3 4 2 5 5 4" xfId="17236"/>
    <cellStyle name="Percent 2 3 4 2 5 6" xfId="17237"/>
    <cellStyle name="Percent 2 3 4 2 5 7" xfId="17238"/>
    <cellStyle name="Percent 2 3 4 2 5 8" xfId="17239"/>
    <cellStyle name="Percent 2 3 4 2 6" xfId="17240"/>
    <cellStyle name="Percent 2 3 4 2 6 2" xfId="17241"/>
    <cellStyle name="Percent 2 3 4 2 6 2 2" xfId="17242"/>
    <cellStyle name="Percent 2 3 4 2 6 2 3" xfId="17243"/>
    <cellStyle name="Percent 2 3 4 2 6 2 4" xfId="17244"/>
    <cellStyle name="Percent 2 3 4 2 6 3" xfId="17245"/>
    <cellStyle name="Percent 2 3 4 2 6 3 2" xfId="17246"/>
    <cellStyle name="Percent 2 3 4 2 6 3 3" xfId="17247"/>
    <cellStyle name="Percent 2 3 4 2 6 3 4" xfId="17248"/>
    <cellStyle name="Percent 2 3 4 2 6 4" xfId="17249"/>
    <cellStyle name="Percent 2 3 4 2 6 5" xfId="17250"/>
    <cellStyle name="Percent 2 3 4 2 6 6" xfId="17251"/>
    <cellStyle name="Percent 2 3 4 2 7" xfId="17252"/>
    <cellStyle name="Percent 2 3 4 2 7 2" xfId="17253"/>
    <cellStyle name="Percent 2 3 4 2 7 2 2" xfId="17254"/>
    <cellStyle name="Percent 2 3 4 2 7 2 3" xfId="17255"/>
    <cellStyle name="Percent 2 3 4 2 7 2 4" xfId="17256"/>
    <cellStyle name="Percent 2 3 4 2 7 3" xfId="17257"/>
    <cellStyle name="Percent 2 3 4 2 7 3 2" xfId="17258"/>
    <cellStyle name="Percent 2 3 4 2 7 3 3" xfId="17259"/>
    <cellStyle name="Percent 2 3 4 2 7 3 4" xfId="17260"/>
    <cellStyle name="Percent 2 3 4 2 7 4" xfId="17261"/>
    <cellStyle name="Percent 2 3 4 2 7 5" xfId="17262"/>
    <cellStyle name="Percent 2 3 4 2 7 6" xfId="17263"/>
    <cellStyle name="Percent 2 3 4 2 8" xfId="17264"/>
    <cellStyle name="Percent 2 3 4 2 8 2" xfId="17265"/>
    <cellStyle name="Percent 2 3 4 2 8 3" xfId="17266"/>
    <cellStyle name="Percent 2 3 4 2 8 4" xfId="17267"/>
    <cellStyle name="Percent 2 3 4 2 9" xfId="17268"/>
    <cellStyle name="Percent 2 3 4 2 9 2" xfId="17269"/>
    <cellStyle name="Percent 2 3 4 2 9 3" xfId="17270"/>
    <cellStyle name="Percent 2 3 4 2 9 4" xfId="17271"/>
    <cellStyle name="Percent 2 3 4 3" xfId="17272"/>
    <cellStyle name="Percent 2 3 4 3 10" xfId="17273"/>
    <cellStyle name="Percent 2 3 4 3 2" xfId="17274"/>
    <cellStyle name="Percent 2 3 4 3 2 2" xfId="17275"/>
    <cellStyle name="Percent 2 3 4 3 2 2 2" xfId="17276"/>
    <cellStyle name="Percent 2 3 4 3 2 2 2 2" xfId="17277"/>
    <cellStyle name="Percent 2 3 4 3 2 2 2 3" xfId="17278"/>
    <cellStyle name="Percent 2 3 4 3 2 2 2 4" xfId="17279"/>
    <cellStyle name="Percent 2 3 4 3 2 2 3" xfId="17280"/>
    <cellStyle name="Percent 2 3 4 3 2 2 3 2" xfId="17281"/>
    <cellStyle name="Percent 2 3 4 3 2 2 3 3" xfId="17282"/>
    <cellStyle name="Percent 2 3 4 3 2 2 3 4" xfId="17283"/>
    <cellStyle name="Percent 2 3 4 3 2 2 4" xfId="17284"/>
    <cellStyle name="Percent 2 3 4 3 2 2 5" xfId="17285"/>
    <cellStyle name="Percent 2 3 4 3 2 2 6" xfId="17286"/>
    <cellStyle name="Percent 2 3 4 3 2 3" xfId="17287"/>
    <cellStyle name="Percent 2 3 4 3 2 3 2" xfId="17288"/>
    <cellStyle name="Percent 2 3 4 3 2 3 2 2" xfId="17289"/>
    <cellStyle name="Percent 2 3 4 3 2 3 2 3" xfId="17290"/>
    <cellStyle name="Percent 2 3 4 3 2 3 2 4" xfId="17291"/>
    <cellStyle name="Percent 2 3 4 3 2 3 3" xfId="17292"/>
    <cellStyle name="Percent 2 3 4 3 2 3 3 2" xfId="17293"/>
    <cellStyle name="Percent 2 3 4 3 2 3 3 3" xfId="17294"/>
    <cellStyle name="Percent 2 3 4 3 2 3 3 4" xfId="17295"/>
    <cellStyle name="Percent 2 3 4 3 2 3 4" xfId="17296"/>
    <cellStyle name="Percent 2 3 4 3 2 3 5" xfId="17297"/>
    <cellStyle name="Percent 2 3 4 3 2 3 6" xfId="17298"/>
    <cellStyle name="Percent 2 3 4 3 2 4" xfId="17299"/>
    <cellStyle name="Percent 2 3 4 3 2 4 2" xfId="17300"/>
    <cellStyle name="Percent 2 3 4 3 2 4 3" xfId="17301"/>
    <cellStyle name="Percent 2 3 4 3 2 4 4" xfId="17302"/>
    <cellStyle name="Percent 2 3 4 3 2 5" xfId="17303"/>
    <cellStyle name="Percent 2 3 4 3 2 5 2" xfId="17304"/>
    <cellStyle name="Percent 2 3 4 3 2 5 3" xfId="17305"/>
    <cellStyle name="Percent 2 3 4 3 2 5 4" xfId="17306"/>
    <cellStyle name="Percent 2 3 4 3 2 6" xfId="17307"/>
    <cellStyle name="Percent 2 3 4 3 2 7" xfId="17308"/>
    <cellStyle name="Percent 2 3 4 3 2 8" xfId="17309"/>
    <cellStyle name="Percent 2 3 4 3 3" xfId="17310"/>
    <cellStyle name="Percent 2 3 4 3 3 2" xfId="17311"/>
    <cellStyle name="Percent 2 3 4 3 3 2 2" xfId="17312"/>
    <cellStyle name="Percent 2 3 4 3 3 2 2 2" xfId="17313"/>
    <cellStyle name="Percent 2 3 4 3 3 2 2 3" xfId="17314"/>
    <cellStyle name="Percent 2 3 4 3 3 2 2 4" xfId="17315"/>
    <cellStyle name="Percent 2 3 4 3 3 2 3" xfId="17316"/>
    <cellStyle name="Percent 2 3 4 3 3 2 3 2" xfId="17317"/>
    <cellStyle name="Percent 2 3 4 3 3 2 3 3" xfId="17318"/>
    <cellStyle name="Percent 2 3 4 3 3 2 3 4" xfId="17319"/>
    <cellStyle name="Percent 2 3 4 3 3 2 4" xfId="17320"/>
    <cellStyle name="Percent 2 3 4 3 3 2 5" xfId="17321"/>
    <cellStyle name="Percent 2 3 4 3 3 2 6" xfId="17322"/>
    <cellStyle name="Percent 2 3 4 3 3 3" xfId="17323"/>
    <cellStyle name="Percent 2 3 4 3 3 3 2" xfId="17324"/>
    <cellStyle name="Percent 2 3 4 3 3 3 2 2" xfId="17325"/>
    <cellStyle name="Percent 2 3 4 3 3 3 2 3" xfId="17326"/>
    <cellStyle name="Percent 2 3 4 3 3 3 2 4" xfId="17327"/>
    <cellStyle name="Percent 2 3 4 3 3 3 3" xfId="17328"/>
    <cellStyle name="Percent 2 3 4 3 3 3 3 2" xfId="17329"/>
    <cellStyle name="Percent 2 3 4 3 3 3 3 3" xfId="17330"/>
    <cellStyle name="Percent 2 3 4 3 3 3 3 4" xfId="17331"/>
    <cellStyle name="Percent 2 3 4 3 3 3 4" xfId="17332"/>
    <cellStyle name="Percent 2 3 4 3 3 3 5" xfId="17333"/>
    <cellStyle name="Percent 2 3 4 3 3 3 6" xfId="17334"/>
    <cellStyle name="Percent 2 3 4 3 3 4" xfId="17335"/>
    <cellStyle name="Percent 2 3 4 3 3 4 2" xfId="17336"/>
    <cellStyle name="Percent 2 3 4 3 3 4 3" xfId="17337"/>
    <cellStyle name="Percent 2 3 4 3 3 4 4" xfId="17338"/>
    <cellStyle name="Percent 2 3 4 3 3 5" xfId="17339"/>
    <cellStyle name="Percent 2 3 4 3 3 5 2" xfId="17340"/>
    <cellStyle name="Percent 2 3 4 3 3 5 3" xfId="17341"/>
    <cellStyle name="Percent 2 3 4 3 3 5 4" xfId="17342"/>
    <cellStyle name="Percent 2 3 4 3 3 6" xfId="17343"/>
    <cellStyle name="Percent 2 3 4 3 3 7" xfId="17344"/>
    <cellStyle name="Percent 2 3 4 3 3 8" xfId="17345"/>
    <cellStyle name="Percent 2 3 4 3 4" xfId="17346"/>
    <cellStyle name="Percent 2 3 4 3 4 2" xfId="17347"/>
    <cellStyle name="Percent 2 3 4 3 4 2 2" xfId="17348"/>
    <cellStyle name="Percent 2 3 4 3 4 2 3" xfId="17349"/>
    <cellStyle name="Percent 2 3 4 3 4 2 4" xfId="17350"/>
    <cellStyle name="Percent 2 3 4 3 4 3" xfId="17351"/>
    <cellStyle name="Percent 2 3 4 3 4 3 2" xfId="17352"/>
    <cellStyle name="Percent 2 3 4 3 4 3 3" xfId="17353"/>
    <cellStyle name="Percent 2 3 4 3 4 3 4" xfId="17354"/>
    <cellStyle name="Percent 2 3 4 3 4 4" xfId="17355"/>
    <cellStyle name="Percent 2 3 4 3 4 5" xfId="17356"/>
    <cellStyle name="Percent 2 3 4 3 4 6" xfId="17357"/>
    <cellStyle name="Percent 2 3 4 3 5" xfId="17358"/>
    <cellStyle name="Percent 2 3 4 3 5 2" xfId="17359"/>
    <cellStyle name="Percent 2 3 4 3 5 2 2" xfId="17360"/>
    <cellStyle name="Percent 2 3 4 3 5 2 3" xfId="17361"/>
    <cellStyle name="Percent 2 3 4 3 5 2 4" xfId="17362"/>
    <cellStyle name="Percent 2 3 4 3 5 3" xfId="17363"/>
    <cellStyle name="Percent 2 3 4 3 5 3 2" xfId="17364"/>
    <cellStyle name="Percent 2 3 4 3 5 3 3" xfId="17365"/>
    <cellStyle name="Percent 2 3 4 3 5 3 4" xfId="17366"/>
    <cellStyle name="Percent 2 3 4 3 5 4" xfId="17367"/>
    <cellStyle name="Percent 2 3 4 3 5 5" xfId="17368"/>
    <cellStyle name="Percent 2 3 4 3 5 6" xfId="17369"/>
    <cellStyle name="Percent 2 3 4 3 6" xfId="17370"/>
    <cellStyle name="Percent 2 3 4 3 6 2" xfId="17371"/>
    <cellStyle name="Percent 2 3 4 3 6 3" xfId="17372"/>
    <cellStyle name="Percent 2 3 4 3 6 4" xfId="17373"/>
    <cellStyle name="Percent 2 3 4 3 7" xfId="17374"/>
    <cellStyle name="Percent 2 3 4 3 7 2" xfId="17375"/>
    <cellStyle name="Percent 2 3 4 3 7 3" xfId="17376"/>
    <cellStyle name="Percent 2 3 4 3 7 4" xfId="17377"/>
    <cellStyle name="Percent 2 3 4 3 8" xfId="17378"/>
    <cellStyle name="Percent 2 3 4 3 9" xfId="17379"/>
    <cellStyle name="Percent 2 3 4 4" xfId="17380"/>
    <cellStyle name="Percent 2 3 4 4 2" xfId="17381"/>
    <cellStyle name="Percent 2 3 4 4 2 2" xfId="17382"/>
    <cellStyle name="Percent 2 3 4 4 2 2 2" xfId="17383"/>
    <cellStyle name="Percent 2 3 4 4 2 2 3" xfId="17384"/>
    <cellStyle name="Percent 2 3 4 4 2 2 4" xfId="17385"/>
    <cellStyle name="Percent 2 3 4 4 2 3" xfId="17386"/>
    <cellStyle name="Percent 2 3 4 4 2 3 2" xfId="17387"/>
    <cellStyle name="Percent 2 3 4 4 2 3 3" xfId="17388"/>
    <cellStyle name="Percent 2 3 4 4 2 3 4" xfId="17389"/>
    <cellStyle name="Percent 2 3 4 4 2 4" xfId="17390"/>
    <cellStyle name="Percent 2 3 4 4 2 5" xfId="17391"/>
    <cellStyle name="Percent 2 3 4 4 2 6" xfId="17392"/>
    <cellStyle name="Percent 2 3 4 4 3" xfId="17393"/>
    <cellStyle name="Percent 2 3 4 4 3 2" xfId="17394"/>
    <cellStyle name="Percent 2 3 4 4 3 2 2" xfId="17395"/>
    <cellStyle name="Percent 2 3 4 4 3 2 3" xfId="17396"/>
    <cellStyle name="Percent 2 3 4 4 3 2 4" xfId="17397"/>
    <cellStyle name="Percent 2 3 4 4 3 3" xfId="17398"/>
    <cellStyle name="Percent 2 3 4 4 3 3 2" xfId="17399"/>
    <cellStyle name="Percent 2 3 4 4 3 3 3" xfId="17400"/>
    <cellStyle name="Percent 2 3 4 4 3 3 4" xfId="17401"/>
    <cellStyle name="Percent 2 3 4 4 3 4" xfId="17402"/>
    <cellStyle name="Percent 2 3 4 4 3 5" xfId="17403"/>
    <cellStyle name="Percent 2 3 4 4 3 6" xfId="17404"/>
    <cellStyle name="Percent 2 3 4 4 4" xfId="17405"/>
    <cellStyle name="Percent 2 3 4 4 4 2" xfId="17406"/>
    <cellStyle name="Percent 2 3 4 4 4 3" xfId="17407"/>
    <cellStyle name="Percent 2 3 4 4 4 4" xfId="17408"/>
    <cellStyle name="Percent 2 3 4 4 5" xfId="17409"/>
    <cellStyle name="Percent 2 3 4 4 5 2" xfId="17410"/>
    <cellStyle name="Percent 2 3 4 4 5 3" xfId="17411"/>
    <cellStyle name="Percent 2 3 4 4 5 4" xfId="17412"/>
    <cellStyle name="Percent 2 3 4 4 6" xfId="17413"/>
    <cellStyle name="Percent 2 3 4 4 7" xfId="17414"/>
    <cellStyle name="Percent 2 3 4 4 8" xfId="17415"/>
    <cellStyle name="Percent 2 3 4 5" xfId="17416"/>
    <cellStyle name="Percent 2 3 4 5 2" xfId="17417"/>
    <cellStyle name="Percent 2 3 4 5 2 2" xfId="17418"/>
    <cellStyle name="Percent 2 3 4 5 2 2 2" xfId="17419"/>
    <cellStyle name="Percent 2 3 4 5 2 2 3" xfId="17420"/>
    <cellStyle name="Percent 2 3 4 5 2 2 4" xfId="17421"/>
    <cellStyle name="Percent 2 3 4 5 2 3" xfId="17422"/>
    <cellStyle name="Percent 2 3 4 5 2 3 2" xfId="17423"/>
    <cellStyle name="Percent 2 3 4 5 2 3 3" xfId="17424"/>
    <cellStyle name="Percent 2 3 4 5 2 3 4" xfId="17425"/>
    <cellStyle name="Percent 2 3 4 5 2 4" xfId="17426"/>
    <cellStyle name="Percent 2 3 4 5 2 5" xfId="17427"/>
    <cellStyle name="Percent 2 3 4 5 2 6" xfId="17428"/>
    <cellStyle name="Percent 2 3 4 5 3" xfId="17429"/>
    <cellStyle name="Percent 2 3 4 5 3 2" xfId="17430"/>
    <cellStyle name="Percent 2 3 4 5 3 2 2" xfId="17431"/>
    <cellStyle name="Percent 2 3 4 5 3 2 3" xfId="17432"/>
    <cellStyle name="Percent 2 3 4 5 3 2 4" xfId="17433"/>
    <cellStyle name="Percent 2 3 4 5 3 3" xfId="17434"/>
    <cellStyle name="Percent 2 3 4 5 3 3 2" xfId="17435"/>
    <cellStyle name="Percent 2 3 4 5 3 3 3" xfId="17436"/>
    <cellStyle name="Percent 2 3 4 5 3 3 4" xfId="17437"/>
    <cellStyle name="Percent 2 3 4 5 3 4" xfId="17438"/>
    <cellStyle name="Percent 2 3 4 5 3 5" xfId="17439"/>
    <cellStyle name="Percent 2 3 4 5 3 6" xfId="17440"/>
    <cellStyle name="Percent 2 3 4 5 4" xfId="17441"/>
    <cellStyle name="Percent 2 3 4 5 4 2" xfId="17442"/>
    <cellStyle name="Percent 2 3 4 5 4 3" xfId="17443"/>
    <cellStyle name="Percent 2 3 4 5 4 4" xfId="17444"/>
    <cellStyle name="Percent 2 3 4 5 5" xfId="17445"/>
    <cellStyle name="Percent 2 3 4 5 5 2" xfId="17446"/>
    <cellStyle name="Percent 2 3 4 5 5 3" xfId="17447"/>
    <cellStyle name="Percent 2 3 4 5 5 4" xfId="17448"/>
    <cellStyle name="Percent 2 3 4 5 6" xfId="17449"/>
    <cellStyle name="Percent 2 3 4 5 7" xfId="17450"/>
    <cellStyle name="Percent 2 3 4 5 8" xfId="17451"/>
    <cellStyle name="Percent 2 3 4 6" xfId="17452"/>
    <cellStyle name="Percent 2 3 4 6 2" xfId="17453"/>
    <cellStyle name="Percent 2 3 4 6 2 2" xfId="17454"/>
    <cellStyle name="Percent 2 3 4 6 2 2 2" xfId="17455"/>
    <cellStyle name="Percent 2 3 4 6 2 2 3" xfId="17456"/>
    <cellStyle name="Percent 2 3 4 6 2 2 4" xfId="17457"/>
    <cellStyle name="Percent 2 3 4 6 2 3" xfId="17458"/>
    <cellStyle name="Percent 2 3 4 6 2 3 2" xfId="17459"/>
    <cellStyle name="Percent 2 3 4 6 2 3 3" xfId="17460"/>
    <cellStyle name="Percent 2 3 4 6 2 3 4" xfId="17461"/>
    <cellStyle name="Percent 2 3 4 6 2 4" xfId="17462"/>
    <cellStyle name="Percent 2 3 4 6 2 5" xfId="17463"/>
    <cellStyle name="Percent 2 3 4 6 2 6" xfId="17464"/>
    <cellStyle name="Percent 2 3 4 6 3" xfId="17465"/>
    <cellStyle name="Percent 2 3 4 6 3 2" xfId="17466"/>
    <cellStyle name="Percent 2 3 4 6 3 2 2" xfId="17467"/>
    <cellStyle name="Percent 2 3 4 6 3 2 3" xfId="17468"/>
    <cellStyle name="Percent 2 3 4 6 3 2 4" xfId="17469"/>
    <cellStyle name="Percent 2 3 4 6 3 3" xfId="17470"/>
    <cellStyle name="Percent 2 3 4 6 3 3 2" xfId="17471"/>
    <cellStyle name="Percent 2 3 4 6 3 3 3" xfId="17472"/>
    <cellStyle name="Percent 2 3 4 6 3 3 4" xfId="17473"/>
    <cellStyle name="Percent 2 3 4 6 3 4" xfId="17474"/>
    <cellStyle name="Percent 2 3 4 6 3 5" xfId="17475"/>
    <cellStyle name="Percent 2 3 4 6 3 6" xfId="17476"/>
    <cellStyle name="Percent 2 3 4 6 4" xfId="17477"/>
    <cellStyle name="Percent 2 3 4 6 4 2" xfId="17478"/>
    <cellStyle name="Percent 2 3 4 6 4 3" xfId="17479"/>
    <cellStyle name="Percent 2 3 4 6 4 4" xfId="17480"/>
    <cellStyle name="Percent 2 3 4 6 5" xfId="17481"/>
    <cellStyle name="Percent 2 3 4 6 5 2" xfId="17482"/>
    <cellStyle name="Percent 2 3 4 6 5 3" xfId="17483"/>
    <cellStyle name="Percent 2 3 4 6 5 4" xfId="17484"/>
    <cellStyle name="Percent 2 3 4 6 6" xfId="17485"/>
    <cellStyle name="Percent 2 3 4 6 7" xfId="17486"/>
    <cellStyle name="Percent 2 3 4 6 8" xfId="17487"/>
    <cellStyle name="Percent 2 3 4 7" xfId="17488"/>
    <cellStyle name="Percent 2 3 4 7 2" xfId="17489"/>
    <cellStyle name="Percent 2 3 4 7 2 2" xfId="17490"/>
    <cellStyle name="Percent 2 3 4 7 2 3" xfId="17491"/>
    <cellStyle name="Percent 2 3 4 7 2 4" xfId="17492"/>
    <cellStyle name="Percent 2 3 4 7 3" xfId="17493"/>
    <cellStyle name="Percent 2 3 4 7 3 2" xfId="17494"/>
    <cellStyle name="Percent 2 3 4 7 3 3" xfId="17495"/>
    <cellStyle name="Percent 2 3 4 7 3 4" xfId="17496"/>
    <cellStyle name="Percent 2 3 4 7 4" xfId="17497"/>
    <cellStyle name="Percent 2 3 4 7 5" xfId="17498"/>
    <cellStyle name="Percent 2 3 4 7 6" xfId="17499"/>
    <cellStyle name="Percent 2 3 4 8" xfId="17500"/>
    <cellStyle name="Percent 2 3 4 8 2" xfId="17501"/>
    <cellStyle name="Percent 2 3 4 8 2 2" xfId="17502"/>
    <cellStyle name="Percent 2 3 4 8 2 3" xfId="17503"/>
    <cellStyle name="Percent 2 3 4 8 2 4" xfId="17504"/>
    <cellStyle name="Percent 2 3 4 8 3" xfId="17505"/>
    <cellStyle name="Percent 2 3 4 8 3 2" xfId="17506"/>
    <cellStyle name="Percent 2 3 4 8 3 3" xfId="17507"/>
    <cellStyle name="Percent 2 3 4 8 3 4" xfId="17508"/>
    <cellStyle name="Percent 2 3 4 8 4" xfId="17509"/>
    <cellStyle name="Percent 2 3 4 8 5" xfId="17510"/>
    <cellStyle name="Percent 2 3 4 8 6" xfId="17511"/>
    <cellStyle name="Percent 2 3 4 9" xfId="17512"/>
    <cellStyle name="Percent 2 3 4 9 2" xfId="17513"/>
    <cellStyle name="Percent 2 3 4 9 3" xfId="17514"/>
    <cellStyle name="Percent 2 3 4 9 4" xfId="17515"/>
    <cellStyle name="Percent 2 3 5" xfId="17516"/>
    <cellStyle name="Percent 2 3 5 10" xfId="17517"/>
    <cellStyle name="Percent 2 3 5 11" xfId="17518"/>
    <cellStyle name="Percent 2 3 5 12" xfId="17519"/>
    <cellStyle name="Percent 2 3 5 2" xfId="17520"/>
    <cellStyle name="Percent 2 3 5 2 10" xfId="17521"/>
    <cellStyle name="Percent 2 3 5 2 2" xfId="17522"/>
    <cellStyle name="Percent 2 3 5 2 2 2" xfId="17523"/>
    <cellStyle name="Percent 2 3 5 2 2 2 2" xfId="17524"/>
    <cellStyle name="Percent 2 3 5 2 2 2 2 2" xfId="17525"/>
    <cellStyle name="Percent 2 3 5 2 2 2 2 3" xfId="17526"/>
    <cellStyle name="Percent 2 3 5 2 2 2 2 4" xfId="17527"/>
    <cellStyle name="Percent 2 3 5 2 2 2 3" xfId="17528"/>
    <cellStyle name="Percent 2 3 5 2 2 2 3 2" xfId="17529"/>
    <cellStyle name="Percent 2 3 5 2 2 2 3 3" xfId="17530"/>
    <cellStyle name="Percent 2 3 5 2 2 2 3 4" xfId="17531"/>
    <cellStyle name="Percent 2 3 5 2 2 2 4" xfId="17532"/>
    <cellStyle name="Percent 2 3 5 2 2 2 5" xfId="17533"/>
    <cellStyle name="Percent 2 3 5 2 2 2 6" xfId="17534"/>
    <cellStyle name="Percent 2 3 5 2 2 3" xfId="17535"/>
    <cellStyle name="Percent 2 3 5 2 2 3 2" xfId="17536"/>
    <cellStyle name="Percent 2 3 5 2 2 3 2 2" xfId="17537"/>
    <cellStyle name="Percent 2 3 5 2 2 3 2 3" xfId="17538"/>
    <cellStyle name="Percent 2 3 5 2 2 3 2 4" xfId="17539"/>
    <cellStyle name="Percent 2 3 5 2 2 3 3" xfId="17540"/>
    <cellStyle name="Percent 2 3 5 2 2 3 3 2" xfId="17541"/>
    <cellStyle name="Percent 2 3 5 2 2 3 3 3" xfId="17542"/>
    <cellStyle name="Percent 2 3 5 2 2 3 3 4" xfId="17543"/>
    <cellStyle name="Percent 2 3 5 2 2 3 4" xfId="17544"/>
    <cellStyle name="Percent 2 3 5 2 2 3 5" xfId="17545"/>
    <cellStyle name="Percent 2 3 5 2 2 3 6" xfId="17546"/>
    <cellStyle name="Percent 2 3 5 2 2 4" xfId="17547"/>
    <cellStyle name="Percent 2 3 5 2 2 4 2" xfId="17548"/>
    <cellStyle name="Percent 2 3 5 2 2 4 3" xfId="17549"/>
    <cellStyle name="Percent 2 3 5 2 2 4 4" xfId="17550"/>
    <cellStyle name="Percent 2 3 5 2 2 5" xfId="17551"/>
    <cellStyle name="Percent 2 3 5 2 2 5 2" xfId="17552"/>
    <cellStyle name="Percent 2 3 5 2 2 5 3" xfId="17553"/>
    <cellStyle name="Percent 2 3 5 2 2 5 4" xfId="17554"/>
    <cellStyle name="Percent 2 3 5 2 2 6" xfId="17555"/>
    <cellStyle name="Percent 2 3 5 2 2 7" xfId="17556"/>
    <cellStyle name="Percent 2 3 5 2 2 8" xfId="17557"/>
    <cellStyle name="Percent 2 3 5 2 3" xfId="17558"/>
    <cellStyle name="Percent 2 3 5 2 3 2" xfId="17559"/>
    <cellStyle name="Percent 2 3 5 2 3 2 2" xfId="17560"/>
    <cellStyle name="Percent 2 3 5 2 3 2 2 2" xfId="17561"/>
    <cellStyle name="Percent 2 3 5 2 3 2 2 3" xfId="17562"/>
    <cellStyle name="Percent 2 3 5 2 3 2 2 4" xfId="17563"/>
    <cellStyle name="Percent 2 3 5 2 3 2 3" xfId="17564"/>
    <cellStyle name="Percent 2 3 5 2 3 2 3 2" xfId="17565"/>
    <cellStyle name="Percent 2 3 5 2 3 2 3 3" xfId="17566"/>
    <cellStyle name="Percent 2 3 5 2 3 2 3 4" xfId="17567"/>
    <cellStyle name="Percent 2 3 5 2 3 2 4" xfId="17568"/>
    <cellStyle name="Percent 2 3 5 2 3 2 5" xfId="17569"/>
    <cellStyle name="Percent 2 3 5 2 3 2 6" xfId="17570"/>
    <cellStyle name="Percent 2 3 5 2 3 3" xfId="17571"/>
    <cellStyle name="Percent 2 3 5 2 3 3 2" xfId="17572"/>
    <cellStyle name="Percent 2 3 5 2 3 3 2 2" xfId="17573"/>
    <cellStyle name="Percent 2 3 5 2 3 3 2 3" xfId="17574"/>
    <cellStyle name="Percent 2 3 5 2 3 3 2 4" xfId="17575"/>
    <cellStyle name="Percent 2 3 5 2 3 3 3" xfId="17576"/>
    <cellStyle name="Percent 2 3 5 2 3 3 3 2" xfId="17577"/>
    <cellStyle name="Percent 2 3 5 2 3 3 3 3" xfId="17578"/>
    <cellStyle name="Percent 2 3 5 2 3 3 3 4" xfId="17579"/>
    <cellStyle name="Percent 2 3 5 2 3 3 4" xfId="17580"/>
    <cellStyle name="Percent 2 3 5 2 3 3 5" xfId="17581"/>
    <cellStyle name="Percent 2 3 5 2 3 3 6" xfId="17582"/>
    <cellStyle name="Percent 2 3 5 2 3 4" xfId="17583"/>
    <cellStyle name="Percent 2 3 5 2 3 4 2" xfId="17584"/>
    <cellStyle name="Percent 2 3 5 2 3 4 3" xfId="17585"/>
    <cellStyle name="Percent 2 3 5 2 3 4 4" xfId="17586"/>
    <cellStyle name="Percent 2 3 5 2 3 5" xfId="17587"/>
    <cellStyle name="Percent 2 3 5 2 3 5 2" xfId="17588"/>
    <cellStyle name="Percent 2 3 5 2 3 5 3" xfId="17589"/>
    <cellStyle name="Percent 2 3 5 2 3 5 4" xfId="17590"/>
    <cellStyle name="Percent 2 3 5 2 3 6" xfId="17591"/>
    <cellStyle name="Percent 2 3 5 2 3 7" xfId="17592"/>
    <cellStyle name="Percent 2 3 5 2 3 8" xfId="17593"/>
    <cellStyle name="Percent 2 3 5 2 4" xfId="17594"/>
    <cellStyle name="Percent 2 3 5 2 4 2" xfId="17595"/>
    <cellStyle name="Percent 2 3 5 2 4 2 2" xfId="17596"/>
    <cellStyle name="Percent 2 3 5 2 4 2 3" xfId="17597"/>
    <cellStyle name="Percent 2 3 5 2 4 2 4" xfId="17598"/>
    <cellStyle name="Percent 2 3 5 2 4 3" xfId="17599"/>
    <cellStyle name="Percent 2 3 5 2 4 3 2" xfId="17600"/>
    <cellStyle name="Percent 2 3 5 2 4 3 3" xfId="17601"/>
    <cellStyle name="Percent 2 3 5 2 4 3 4" xfId="17602"/>
    <cellStyle name="Percent 2 3 5 2 4 4" xfId="17603"/>
    <cellStyle name="Percent 2 3 5 2 4 5" xfId="17604"/>
    <cellStyle name="Percent 2 3 5 2 4 6" xfId="17605"/>
    <cellStyle name="Percent 2 3 5 2 5" xfId="17606"/>
    <cellStyle name="Percent 2 3 5 2 5 2" xfId="17607"/>
    <cellStyle name="Percent 2 3 5 2 5 2 2" xfId="17608"/>
    <cellStyle name="Percent 2 3 5 2 5 2 3" xfId="17609"/>
    <cellStyle name="Percent 2 3 5 2 5 2 4" xfId="17610"/>
    <cellStyle name="Percent 2 3 5 2 5 3" xfId="17611"/>
    <cellStyle name="Percent 2 3 5 2 5 3 2" xfId="17612"/>
    <cellStyle name="Percent 2 3 5 2 5 3 3" xfId="17613"/>
    <cellStyle name="Percent 2 3 5 2 5 3 4" xfId="17614"/>
    <cellStyle name="Percent 2 3 5 2 5 4" xfId="17615"/>
    <cellStyle name="Percent 2 3 5 2 5 5" xfId="17616"/>
    <cellStyle name="Percent 2 3 5 2 5 6" xfId="17617"/>
    <cellStyle name="Percent 2 3 5 2 6" xfId="17618"/>
    <cellStyle name="Percent 2 3 5 2 6 2" xfId="17619"/>
    <cellStyle name="Percent 2 3 5 2 6 3" xfId="17620"/>
    <cellStyle name="Percent 2 3 5 2 6 4" xfId="17621"/>
    <cellStyle name="Percent 2 3 5 2 7" xfId="17622"/>
    <cellStyle name="Percent 2 3 5 2 7 2" xfId="17623"/>
    <cellStyle name="Percent 2 3 5 2 7 3" xfId="17624"/>
    <cellStyle name="Percent 2 3 5 2 7 4" xfId="17625"/>
    <cellStyle name="Percent 2 3 5 2 8" xfId="17626"/>
    <cellStyle name="Percent 2 3 5 2 9" xfId="17627"/>
    <cellStyle name="Percent 2 3 5 3" xfId="17628"/>
    <cellStyle name="Percent 2 3 5 3 2" xfId="17629"/>
    <cellStyle name="Percent 2 3 5 3 2 2" xfId="17630"/>
    <cellStyle name="Percent 2 3 5 3 2 2 2" xfId="17631"/>
    <cellStyle name="Percent 2 3 5 3 2 2 3" xfId="17632"/>
    <cellStyle name="Percent 2 3 5 3 2 2 4" xfId="17633"/>
    <cellStyle name="Percent 2 3 5 3 2 3" xfId="17634"/>
    <cellStyle name="Percent 2 3 5 3 2 3 2" xfId="17635"/>
    <cellStyle name="Percent 2 3 5 3 2 3 3" xfId="17636"/>
    <cellStyle name="Percent 2 3 5 3 2 3 4" xfId="17637"/>
    <cellStyle name="Percent 2 3 5 3 2 4" xfId="17638"/>
    <cellStyle name="Percent 2 3 5 3 2 5" xfId="17639"/>
    <cellStyle name="Percent 2 3 5 3 2 6" xfId="17640"/>
    <cellStyle name="Percent 2 3 5 3 3" xfId="17641"/>
    <cellStyle name="Percent 2 3 5 3 3 2" xfId="17642"/>
    <cellStyle name="Percent 2 3 5 3 3 2 2" xfId="17643"/>
    <cellStyle name="Percent 2 3 5 3 3 2 3" xfId="17644"/>
    <cellStyle name="Percent 2 3 5 3 3 2 4" xfId="17645"/>
    <cellStyle name="Percent 2 3 5 3 3 3" xfId="17646"/>
    <cellStyle name="Percent 2 3 5 3 3 3 2" xfId="17647"/>
    <cellStyle name="Percent 2 3 5 3 3 3 3" xfId="17648"/>
    <cellStyle name="Percent 2 3 5 3 3 3 4" xfId="17649"/>
    <cellStyle name="Percent 2 3 5 3 3 4" xfId="17650"/>
    <cellStyle name="Percent 2 3 5 3 3 5" xfId="17651"/>
    <cellStyle name="Percent 2 3 5 3 3 6" xfId="17652"/>
    <cellStyle name="Percent 2 3 5 3 4" xfId="17653"/>
    <cellStyle name="Percent 2 3 5 3 4 2" xfId="17654"/>
    <cellStyle name="Percent 2 3 5 3 4 3" xfId="17655"/>
    <cellStyle name="Percent 2 3 5 3 4 4" xfId="17656"/>
    <cellStyle name="Percent 2 3 5 3 5" xfId="17657"/>
    <cellStyle name="Percent 2 3 5 3 5 2" xfId="17658"/>
    <cellStyle name="Percent 2 3 5 3 5 3" xfId="17659"/>
    <cellStyle name="Percent 2 3 5 3 5 4" xfId="17660"/>
    <cellStyle name="Percent 2 3 5 3 6" xfId="17661"/>
    <cellStyle name="Percent 2 3 5 3 7" xfId="17662"/>
    <cellStyle name="Percent 2 3 5 3 8" xfId="17663"/>
    <cellStyle name="Percent 2 3 5 4" xfId="17664"/>
    <cellStyle name="Percent 2 3 5 4 2" xfId="17665"/>
    <cellStyle name="Percent 2 3 5 4 2 2" xfId="17666"/>
    <cellStyle name="Percent 2 3 5 4 2 2 2" xfId="17667"/>
    <cellStyle name="Percent 2 3 5 4 2 2 3" xfId="17668"/>
    <cellStyle name="Percent 2 3 5 4 2 2 4" xfId="17669"/>
    <cellStyle name="Percent 2 3 5 4 2 3" xfId="17670"/>
    <cellStyle name="Percent 2 3 5 4 2 3 2" xfId="17671"/>
    <cellStyle name="Percent 2 3 5 4 2 3 3" xfId="17672"/>
    <cellStyle name="Percent 2 3 5 4 2 3 4" xfId="17673"/>
    <cellStyle name="Percent 2 3 5 4 2 4" xfId="17674"/>
    <cellStyle name="Percent 2 3 5 4 2 5" xfId="17675"/>
    <cellStyle name="Percent 2 3 5 4 2 6" xfId="17676"/>
    <cellStyle name="Percent 2 3 5 4 3" xfId="17677"/>
    <cellStyle name="Percent 2 3 5 4 3 2" xfId="17678"/>
    <cellStyle name="Percent 2 3 5 4 3 2 2" xfId="17679"/>
    <cellStyle name="Percent 2 3 5 4 3 2 3" xfId="17680"/>
    <cellStyle name="Percent 2 3 5 4 3 2 4" xfId="17681"/>
    <cellStyle name="Percent 2 3 5 4 3 3" xfId="17682"/>
    <cellStyle name="Percent 2 3 5 4 3 3 2" xfId="17683"/>
    <cellStyle name="Percent 2 3 5 4 3 3 3" xfId="17684"/>
    <cellStyle name="Percent 2 3 5 4 3 3 4" xfId="17685"/>
    <cellStyle name="Percent 2 3 5 4 3 4" xfId="17686"/>
    <cellStyle name="Percent 2 3 5 4 3 5" xfId="17687"/>
    <cellStyle name="Percent 2 3 5 4 3 6" xfId="17688"/>
    <cellStyle name="Percent 2 3 5 4 4" xfId="17689"/>
    <cellStyle name="Percent 2 3 5 4 4 2" xfId="17690"/>
    <cellStyle name="Percent 2 3 5 4 4 3" xfId="17691"/>
    <cellStyle name="Percent 2 3 5 4 4 4" xfId="17692"/>
    <cellStyle name="Percent 2 3 5 4 5" xfId="17693"/>
    <cellStyle name="Percent 2 3 5 4 5 2" xfId="17694"/>
    <cellStyle name="Percent 2 3 5 4 5 3" xfId="17695"/>
    <cellStyle name="Percent 2 3 5 4 5 4" xfId="17696"/>
    <cellStyle name="Percent 2 3 5 4 6" xfId="17697"/>
    <cellStyle name="Percent 2 3 5 4 7" xfId="17698"/>
    <cellStyle name="Percent 2 3 5 4 8" xfId="17699"/>
    <cellStyle name="Percent 2 3 5 5" xfId="17700"/>
    <cellStyle name="Percent 2 3 5 5 2" xfId="17701"/>
    <cellStyle name="Percent 2 3 5 5 2 2" xfId="17702"/>
    <cellStyle name="Percent 2 3 5 5 2 2 2" xfId="17703"/>
    <cellStyle name="Percent 2 3 5 5 2 2 3" xfId="17704"/>
    <cellStyle name="Percent 2 3 5 5 2 2 4" xfId="17705"/>
    <cellStyle name="Percent 2 3 5 5 2 3" xfId="17706"/>
    <cellStyle name="Percent 2 3 5 5 2 3 2" xfId="17707"/>
    <cellStyle name="Percent 2 3 5 5 2 3 3" xfId="17708"/>
    <cellStyle name="Percent 2 3 5 5 2 3 4" xfId="17709"/>
    <cellStyle name="Percent 2 3 5 5 2 4" xfId="17710"/>
    <cellStyle name="Percent 2 3 5 5 2 5" xfId="17711"/>
    <cellStyle name="Percent 2 3 5 5 2 6" xfId="17712"/>
    <cellStyle name="Percent 2 3 5 5 3" xfId="17713"/>
    <cellStyle name="Percent 2 3 5 5 3 2" xfId="17714"/>
    <cellStyle name="Percent 2 3 5 5 3 2 2" xfId="17715"/>
    <cellStyle name="Percent 2 3 5 5 3 2 3" xfId="17716"/>
    <cellStyle name="Percent 2 3 5 5 3 2 4" xfId="17717"/>
    <cellStyle name="Percent 2 3 5 5 3 3" xfId="17718"/>
    <cellStyle name="Percent 2 3 5 5 3 3 2" xfId="17719"/>
    <cellStyle name="Percent 2 3 5 5 3 3 3" xfId="17720"/>
    <cellStyle name="Percent 2 3 5 5 3 3 4" xfId="17721"/>
    <cellStyle name="Percent 2 3 5 5 3 4" xfId="17722"/>
    <cellStyle name="Percent 2 3 5 5 3 5" xfId="17723"/>
    <cellStyle name="Percent 2 3 5 5 3 6" xfId="17724"/>
    <cellStyle name="Percent 2 3 5 5 4" xfId="17725"/>
    <cellStyle name="Percent 2 3 5 5 4 2" xfId="17726"/>
    <cellStyle name="Percent 2 3 5 5 4 3" xfId="17727"/>
    <cellStyle name="Percent 2 3 5 5 4 4" xfId="17728"/>
    <cellStyle name="Percent 2 3 5 5 5" xfId="17729"/>
    <cellStyle name="Percent 2 3 5 5 5 2" xfId="17730"/>
    <cellStyle name="Percent 2 3 5 5 5 3" xfId="17731"/>
    <cellStyle name="Percent 2 3 5 5 5 4" xfId="17732"/>
    <cellStyle name="Percent 2 3 5 5 6" xfId="17733"/>
    <cellStyle name="Percent 2 3 5 5 7" xfId="17734"/>
    <cellStyle name="Percent 2 3 5 5 8" xfId="17735"/>
    <cellStyle name="Percent 2 3 5 6" xfId="17736"/>
    <cellStyle name="Percent 2 3 5 6 2" xfId="17737"/>
    <cellStyle name="Percent 2 3 5 6 2 2" xfId="17738"/>
    <cellStyle name="Percent 2 3 5 6 2 3" xfId="17739"/>
    <cellStyle name="Percent 2 3 5 6 2 4" xfId="17740"/>
    <cellStyle name="Percent 2 3 5 6 3" xfId="17741"/>
    <cellStyle name="Percent 2 3 5 6 3 2" xfId="17742"/>
    <cellStyle name="Percent 2 3 5 6 3 3" xfId="17743"/>
    <cellStyle name="Percent 2 3 5 6 3 4" xfId="17744"/>
    <cellStyle name="Percent 2 3 5 6 4" xfId="17745"/>
    <cellStyle name="Percent 2 3 5 6 5" xfId="17746"/>
    <cellStyle name="Percent 2 3 5 6 6" xfId="17747"/>
    <cellStyle name="Percent 2 3 5 7" xfId="17748"/>
    <cellStyle name="Percent 2 3 5 7 2" xfId="17749"/>
    <cellStyle name="Percent 2 3 5 7 2 2" xfId="17750"/>
    <cellStyle name="Percent 2 3 5 7 2 3" xfId="17751"/>
    <cellStyle name="Percent 2 3 5 7 2 4" xfId="17752"/>
    <cellStyle name="Percent 2 3 5 7 3" xfId="17753"/>
    <cellStyle name="Percent 2 3 5 7 3 2" xfId="17754"/>
    <cellStyle name="Percent 2 3 5 7 3 3" xfId="17755"/>
    <cellStyle name="Percent 2 3 5 7 3 4" xfId="17756"/>
    <cellStyle name="Percent 2 3 5 7 4" xfId="17757"/>
    <cellStyle name="Percent 2 3 5 7 5" xfId="17758"/>
    <cellStyle name="Percent 2 3 5 7 6" xfId="17759"/>
    <cellStyle name="Percent 2 3 5 8" xfId="17760"/>
    <cellStyle name="Percent 2 3 5 8 2" xfId="17761"/>
    <cellStyle name="Percent 2 3 5 8 3" xfId="17762"/>
    <cellStyle name="Percent 2 3 5 8 4" xfId="17763"/>
    <cellStyle name="Percent 2 3 5 9" xfId="17764"/>
    <cellStyle name="Percent 2 3 5 9 2" xfId="17765"/>
    <cellStyle name="Percent 2 3 5 9 3" xfId="17766"/>
    <cellStyle name="Percent 2 3 5 9 4" xfId="17767"/>
    <cellStyle name="Percent 2 3 6" xfId="17768"/>
    <cellStyle name="Percent 2 3 6 10" xfId="17769"/>
    <cellStyle name="Percent 2 3 6 2" xfId="17770"/>
    <cellStyle name="Percent 2 3 6 2 2" xfId="17771"/>
    <cellStyle name="Percent 2 3 6 2 2 2" xfId="17772"/>
    <cellStyle name="Percent 2 3 6 2 2 2 2" xfId="17773"/>
    <cellStyle name="Percent 2 3 6 2 2 2 3" xfId="17774"/>
    <cellStyle name="Percent 2 3 6 2 2 2 4" xfId="17775"/>
    <cellStyle name="Percent 2 3 6 2 2 3" xfId="17776"/>
    <cellStyle name="Percent 2 3 6 2 2 3 2" xfId="17777"/>
    <cellStyle name="Percent 2 3 6 2 2 3 3" xfId="17778"/>
    <cellStyle name="Percent 2 3 6 2 2 3 4" xfId="17779"/>
    <cellStyle name="Percent 2 3 6 2 2 4" xfId="17780"/>
    <cellStyle name="Percent 2 3 6 2 2 5" xfId="17781"/>
    <cellStyle name="Percent 2 3 6 2 2 6" xfId="17782"/>
    <cellStyle name="Percent 2 3 6 2 3" xfId="17783"/>
    <cellStyle name="Percent 2 3 6 2 3 2" xfId="17784"/>
    <cellStyle name="Percent 2 3 6 2 3 2 2" xfId="17785"/>
    <cellStyle name="Percent 2 3 6 2 3 2 3" xfId="17786"/>
    <cellStyle name="Percent 2 3 6 2 3 2 4" xfId="17787"/>
    <cellStyle name="Percent 2 3 6 2 3 3" xfId="17788"/>
    <cellStyle name="Percent 2 3 6 2 3 3 2" xfId="17789"/>
    <cellStyle name="Percent 2 3 6 2 3 3 3" xfId="17790"/>
    <cellStyle name="Percent 2 3 6 2 3 3 4" xfId="17791"/>
    <cellStyle name="Percent 2 3 6 2 3 4" xfId="17792"/>
    <cellStyle name="Percent 2 3 6 2 3 5" xfId="17793"/>
    <cellStyle name="Percent 2 3 6 2 3 6" xfId="17794"/>
    <cellStyle name="Percent 2 3 6 2 4" xfId="17795"/>
    <cellStyle name="Percent 2 3 6 2 4 2" xfId="17796"/>
    <cellStyle name="Percent 2 3 6 2 4 3" xfId="17797"/>
    <cellStyle name="Percent 2 3 6 2 4 4" xfId="17798"/>
    <cellStyle name="Percent 2 3 6 2 5" xfId="17799"/>
    <cellStyle name="Percent 2 3 6 2 5 2" xfId="17800"/>
    <cellStyle name="Percent 2 3 6 2 5 3" xfId="17801"/>
    <cellStyle name="Percent 2 3 6 2 5 4" xfId="17802"/>
    <cellStyle name="Percent 2 3 6 2 6" xfId="17803"/>
    <cellStyle name="Percent 2 3 6 2 7" xfId="17804"/>
    <cellStyle name="Percent 2 3 6 2 8" xfId="17805"/>
    <cellStyle name="Percent 2 3 6 3" xfId="17806"/>
    <cellStyle name="Percent 2 3 6 3 2" xfId="17807"/>
    <cellStyle name="Percent 2 3 6 3 2 2" xfId="17808"/>
    <cellStyle name="Percent 2 3 6 3 2 2 2" xfId="17809"/>
    <cellStyle name="Percent 2 3 6 3 2 2 3" xfId="17810"/>
    <cellStyle name="Percent 2 3 6 3 2 2 4" xfId="17811"/>
    <cellStyle name="Percent 2 3 6 3 2 3" xfId="17812"/>
    <cellStyle name="Percent 2 3 6 3 2 3 2" xfId="17813"/>
    <cellStyle name="Percent 2 3 6 3 2 3 3" xfId="17814"/>
    <cellStyle name="Percent 2 3 6 3 2 3 4" xfId="17815"/>
    <cellStyle name="Percent 2 3 6 3 2 4" xfId="17816"/>
    <cellStyle name="Percent 2 3 6 3 2 5" xfId="17817"/>
    <cellStyle name="Percent 2 3 6 3 2 6" xfId="17818"/>
    <cellStyle name="Percent 2 3 6 3 3" xfId="17819"/>
    <cellStyle name="Percent 2 3 6 3 3 2" xfId="17820"/>
    <cellStyle name="Percent 2 3 6 3 3 2 2" xfId="17821"/>
    <cellStyle name="Percent 2 3 6 3 3 2 3" xfId="17822"/>
    <cellStyle name="Percent 2 3 6 3 3 2 4" xfId="17823"/>
    <cellStyle name="Percent 2 3 6 3 3 3" xfId="17824"/>
    <cellStyle name="Percent 2 3 6 3 3 3 2" xfId="17825"/>
    <cellStyle name="Percent 2 3 6 3 3 3 3" xfId="17826"/>
    <cellStyle name="Percent 2 3 6 3 3 3 4" xfId="17827"/>
    <cellStyle name="Percent 2 3 6 3 3 4" xfId="17828"/>
    <cellStyle name="Percent 2 3 6 3 3 5" xfId="17829"/>
    <cellStyle name="Percent 2 3 6 3 3 6" xfId="17830"/>
    <cellStyle name="Percent 2 3 6 3 4" xfId="17831"/>
    <cellStyle name="Percent 2 3 6 3 4 2" xfId="17832"/>
    <cellStyle name="Percent 2 3 6 3 4 3" xfId="17833"/>
    <cellStyle name="Percent 2 3 6 3 4 4" xfId="17834"/>
    <cellStyle name="Percent 2 3 6 3 5" xfId="17835"/>
    <cellStyle name="Percent 2 3 6 3 5 2" xfId="17836"/>
    <cellStyle name="Percent 2 3 6 3 5 3" xfId="17837"/>
    <cellStyle name="Percent 2 3 6 3 5 4" xfId="17838"/>
    <cellStyle name="Percent 2 3 6 3 6" xfId="17839"/>
    <cellStyle name="Percent 2 3 6 3 7" xfId="17840"/>
    <cellStyle name="Percent 2 3 6 3 8" xfId="17841"/>
    <cellStyle name="Percent 2 3 6 4" xfId="17842"/>
    <cellStyle name="Percent 2 3 6 4 2" xfId="17843"/>
    <cellStyle name="Percent 2 3 6 4 2 2" xfId="17844"/>
    <cellStyle name="Percent 2 3 6 4 2 3" xfId="17845"/>
    <cellStyle name="Percent 2 3 6 4 2 4" xfId="17846"/>
    <cellStyle name="Percent 2 3 6 4 3" xfId="17847"/>
    <cellStyle name="Percent 2 3 6 4 3 2" xfId="17848"/>
    <cellStyle name="Percent 2 3 6 4 3 3" xfId="17849"/>
    <cellStyle name="Percent 2 3 6 4 3 4" xfId="17850"/>
    <cellStyle name="Percent 2 3 6 4 4" xfId="17851"/>
    <cellStyle name="Percent 2 3 6 4 5" xfId="17852"/>
    <cellStyle name="Percent 2 3 6 4 6" xfId="17853"/>
    <cellStyle name="Percent 2 3 6 5" xfId="17854"/>
    <cellStyle name="Percent 2 3 6 5 2" xfId="17855"/>
    <cellStyle name="Percent 2 3 6 5 2 2" xfId="17856"/>
    <cellStyle name="Percent 2 3 6 5 2 3" xfId="17857"/>
    <cellStyle name="Percent 2 3 6 5 2 4" xfId="17858"/>
    <cellStyle name="Percent 2 3 6 5 3" xfId="17859"/>
    <cellStyle name="Percent 2 3 6 5 3 2" xfId="17860"/>
    <cellStyle name="Percent 2 3 6 5 3 3" xfId="17861"/>
    <cellStyle name="Percent 2 3 6 5 3 4" xfId="17862"/>
    <cellStyle name="Percent 2 3 6 5 4" xfId="17863"/>
    <cellStyle name="Percent 2 3 6 5 5" xfId="17864"/>
    <cellStyle name="Percent 2 3 6 5 6" xfId="17865"/>
    <cellStyle name="Percent 2 3 6 6" xfId="17866"/>
    <cellStyle name="Percent 2 3 6 6 2" xfId="17867"/>
    <cellStyle name="Percent 2 3 6 6 3" xfId="17868"/>
    <cellStyle name="Percent 2 3 6 6 4" xfId="17869"/>
    <cellStyle name="Percent 2 3 6 7" xfId="17870"/>
    <cellStyle name="Percent 2 3 6 7 2" xfId="17871"/>
    <cellStyle name="Percent 2 3 6 7 3" xfId="17872"/>
    <cellStyle name="Percent 2 3 6 7 4" xfId="17873"/>
    <cellStyle name="Percent 2 3 6 8" xfId="17874"/>
    <cellStyle name="Percent 2 3 6 9" xfId="17875"/>
    <cellStyle name="Percent 2 3 7" xfId="17876"/>
    <cellStyle name="Percent 2 3 7 2" xfId="17877"/>
    <cellStyle name="Percent 2 3 7 2 2" xfId="17878"/>
    <cellStyle name="Percent 2 3 7 2 2 2" xfId="17879"/>
    <cellStyle name="Percent 2 3 7 2 2 3" xfId="17880"/>
    <cellStyle name="Percent 2 3 7 2 2 4" xfId="17881"/>
    <cellStyle name="Percent 2 3 7 2 3" xfId="17882"/>
    <cellStyle name="Percent 2 3 7 2 3 2" xfId="17883"/>
    <cellStyle name="Percent 2 3 7 2 3 3" xfId="17884"/>
    <cellStyle name="Percent 2 3 7 2 3 4" xfId="17885"/>
    <cellStyle name="Percent 2 3 7 2 4" xfId="17886"/>
    <cellStyle name="Percent 2 3 7 2 5" xfId="17887"/>
    <cellStyle name="Percent 2 3 7 2 6" xfId="17888"/>
    <cellStyle name="Percent 2 3 7 3" xfId="17889"/>
    <cellStyle name="Percent 2 3 7 3 2" xfId="17890"/>
    <cellStyle name="Percent 2 3 7 3 2 2" xfId="17891"/>
    <cellStyle name="Percent 2 3 7 3 2 3" xfId="17892"/>
    <cellStyle name="Percent 2 3 7 3 2 4" xfId="17893"/>
    <cellStyle name="Percent 2 3 7 3 3" xfId="17894"/>
    <cellStyle name="Percent 2 3 7 3 3 2" xfId="17895"/>
    <cellStyle name="Percent 2 3 7 3 3 3" xfId="17896"/>
    <cellStyle name="Percent 2 3 7 3 3 4" xfId="17897"/>
    <cellStyle name="Percent 2 3 7 3 4" xfId="17898"/>
    <cellStyle name="Percent 2 3 7 3 5" xfId="17899"/>
    <cellStyle name="Percent 2 3 7 3 6" xfId="17900"/>
    <cellStyle name="Percent 2 3 7 4" xfId="17901"/>
    <cellStyle name="Percent 2 3 7 4 2" xfId="17902"/>
    <cellStyle name="Percent 2 3 7 4 3" xfId="17903"/>
    <cellStyle name="Percent 2 3 7 4 4" xfId="17904"/>
    <cellStyle name="Percent 2 3 7 5" xfId="17905"/>
    <cellStyle name="Percent 2 3 7 5 2" xfId="17906"/>
    <cellStyle name="Percent 2 3 7 5 3" xfId="17907"/>
    <cellStyle name="Percent 2 3 7 5 4" xfId="17908"/>
    <cellStyle name="Percent 2 3 7 6" xfId="17909"/>
    <cellStyle name="Percent 2 3 7 7" xfId="17910"/>
    <cellStyle name="Percent 2 3 7 8" xfId="17911"/>
    <cellStyle name="Percent 2 3 8" xfId="17912"/>
    <cellStyle name="Percent 2 3 8 2" xfId="17913"/>
    <cellStyle name="Percent 2 3 8 2 2" xfId="17914"/>
    <cellStyle name="Percent 2 3 8 2 2 2" xfId="17915"/>
    <cellStyle name="Percent 2 3 8 2 2 3" xfId="17916"/>
    <cellStyle name="Percent 2 3 8 2 2 4" xfId="17917"/>
    <cellStyle name="Percent 2 3 8 2 3" xfId="17918"/>
    <cellStyle name="Percent 2 3 8 2 3 2" xfId="17919"/>
    <cellStyle name="Percent 2 3 8 2 3 3" xfId="17920"/>
    <cellStyle name="Percent 2 3 8 2 3 4" xfId="17921"/>
    <cellStyle name="Percent 2 3 8 2 4" xfId="17922"/>
    <cellStyle name="Percent 2 3 8 2 5" xfId="17923"/>
    <cellStyle name="Percent 2 3 8 2 6" xfId="17924"/>
    <cellStyle name="Percent 2 3 8 3" xfId="17925"/>
    <cellStyle name="Percent 2 3 8 3 2" xfId="17926"/>
    <cellStyle name="Percent 2 3 8 3 2 2" xfId="17927"/>
    <cellStyle name="Percent 2 3 8 3 2 3" xfId="17928"/>
    <cellStyle name="Percent 2 3 8 3 2 4" xfId="17929"/>
    <cellStyle name="Percent 2 3 8 3 3" xfId="17930"/>
    <cellStyle name="Percent 2 3 8 3 3 2" xfId="17931"/>
    <cellStyle name="Percent 2 3 8 3 3 3" xfId="17932"/>
    <cellStyle name="Percent 2 3 8 3 3 4" xfId="17933"/>
    <cellStyle name="Percent 2 3 8 3 4" xfId="17934"/>
    <cellStyle name="Percent 2 3 8 3 5" xfId="17935"/>
    <cellStyle name="Percent 2 3 8 3 6" xfId="17936"/>
    <cellStyle name="Percent 2 3 8 4" xfId="17937"/>
    <cellStyle name="Percent 2 3 8 4 2" xfId="17938"/>
    <cellStyle name="Percent 2 3 8 4 3" xfId="17939"/>
    <cellStyle name="Percent 2 3 8 4 4" xfId="17940"/>
    <cellStyle name="Percent 2 3 8 5" xfId="17941"/>
    <cellStyle name="Percent 2 3 8 5 2" xfId="17942"/>
    <cellStyle name="Percent 2 3 8 5 3" xfId="17943"/>
    <cellStyle name="Percent 2 3 8 5 4" xfId="17944"/>
    <cellStyle name="Percent 2 3 8 6" xfId="17945"/>
    <cellStyle name="Percent 2 3 8 7" xfId="17946"/>
    <cellStyle name="Percent 2 3 8 8" xfId="17947"/>
    <cellStyle name="Percent 2 3 9" xfId="17948"/>
    <cellStyle name="Percent 2 3 9 2" xfId="17949"/>
    <cellStyle name="Percent 2 3 9 2 2" xfId="17950"/>
    <cellStyle name="Percent 2 3 9 2 2 2" xfId="17951"/>
    <cellStyle name="Percent 2 3 9 2 2 3" xfId="17952"/>
    <cellStyle name="Percent 2 3 9 2 2 4" xfId="17953"/>
    <cellStyle name="Percent 2 3 9 2 3" xfId="17954"/>
    <cellStyle name="Percent 2 3 9 2 3 2" xfId="17955"/>
    <cellStyle name="Percent 2 3 9 2 3 3" xfId="17956"/>
    <cellStyle name="Percent 2 3 9 2 3 4" xfId="17957"/>
    <cellStyle name="Percent 2 3 9 2 4" xfId="17958"/>
    <cellStyle name="Percent 2 3 9 2 5" xfId="17959"/>
    <cellStyle name="Percent 2 3 9 2 6" xfId="17960"/>
    <cellStyle name="Percent 2 3 9 3" xfId="17961"/>
    <cellStyle name="Percent 2 3 9 3 2" xfId="17962"/>
    <cellStyle name="Percent 2 3 9 3 2 2" xfId="17963"/>
    <cellStyle name="Percent 2 3 9 3 2 3" xfId="17964"/>
    <cellStyle name="Percent 2 3 9 3 2 4" xfId="17965"/>
    <cellStyle name="Percent 2 3 9 3 3" xfId="17966"/>
    <cellStyle name="Percent 2 3 9 3 3 2" xfId="17967"/>
    <cellStyle name="Percent 2 3 9 3 3 3" xfId="17968"/>
    <cellStyle name="Percent 2 3 9 3 3 4" xfId="17969"/>
    <cellStyle name="Percent 2 3 9 3 4" xfId="17970"/>
    <cellStyle name="Percent 2 3 9 3 5" xfId="17971"/>
    <cellStyle name="Percent 2 3 9 3 6" xfId="17972"/>
    <cellStyle name="Percent 2 3 9 4" xfId="17973"/>
    <cellStyle name="Percent 2 3 9 4 2" xfId="17974"/>
    <cellStyle name="Percent 2 3 9 4 3" xfId="17975"/>
    <cellStyle name="Percent 2 3 9 4 4" xfId="17976"/>
    <cellStyle name="Percent 2 3 9 5" xfId="17977"/>
    <cellStyle name="Percent 2 3 9 5 2" xfId="17978"/>
    <cellStyle name="Percent 2 3 9 5 3" xfId="17979"/>
    <cellStyle name="Percent 2 3 9 5 4" xfId="17980"/>
    <cellStyle name="Percent 2 3 9 6" xfId="17981"/>
    <cellStyle name="Percent 2 3 9 7" xfId="17982"/>
    <cellStyle name="Percent 2 3 9 8" xfId="17983"/>
    <cellStyle name="Percent 2 4" xfId="17984"/>
    <cellStyle name="Percent 2 4 10" xfId="17985"/>
    <cellStyle name="Percent 2 4 10 2" xfId="17986"/>
    <cellStyle name="Percent 2 4 10 2 2" xfId="17987"/>
    <cellStyle name="Percent 2 4 10 2 3" xfId="17988"/>
    <cellStyle name="Percent 2 4 10 2 4" xfId="17989"/>
    <cellStyle name="Percent 2 4 10 3" xfId="17990"/>
    <cellStyle name="Percent 2 4 10 3 2" xfId="17991"/>
    <cellStyle name="Percent 2 4 10 3 3" xfId="17992"/>
    <cellStyle name="Percent 2 4 10 3 4" xfId="17993"/>
    <cellStyle name="Percent 2 4 10 4" xfId="17994"/>
    <cellStyle name="Percent 2 4 10 5" xfId="17995"/>
    <cellStyle name="Percent 2 4 10 6" xfId="17996"/>
    <cellStyle name="Percent 2 4 11" xfId="17997"/>
    <cellStyle name="Percent 2 4 11 2" xfId="17998"/>
    <cellStyle name="Percent 2 4 11 3" xfId="17999"/>
    <cellStyle name="Percent 2 4 11 4" xfId="18000"/>
    <cellStyle name="Percent 2 4 12" xfId="18001"/>
    <cellStyle name="Percent 2 4 12 2" xfId="18002"/>
    <cellStyle name="Percent 2 4 12 3" xfId="18003"/>
    <cellStyle name="Percent 2 4 12 4" xfId="18004"/>
    <cellStyle name="Percent 2 4 13" xfId="18005"/>
    <cellStyle name="Percent 2 4 13 2" xfId="18006"/>
    <cellStyle name="Percent 2 4 13 3" xfId="18007"/>
    <cellStyle name="Percent 2 4 13 4" xfId="18008"/>
    <cellStyle name="Percent 2 4 14" xfId="18009"/>
    <cellStyle name="Percent 2 4 15" xfId="18010"/>
    <cellStyle name="Percent 2 4 16" xfId="18011"/>
    <cellStyle name="Percent 2 4 17" xfId="18012"/>
    <cellStyle name="Percent 2 4 18" xfId="18013"/>
    <cellStyle name="Percent 2 4 2" xfId="18014"/>
    <cellStyle name="Percent 2 4 2 10" xfId="18015"/>
    <cellStyle name="Percent 2 4 2 10 2" xfId="18016"/>
    <cellStyle name="Percent 2 4 2 10 3" xfId="18017"/>
    <cellStyle name="Percent 2 4 2 10 4" xfId="18018"/>
    <cellStyle name="Percent 2 4 2 11" xfId="18019"/>
    <cellStyle name="Percent 2 4 2 11 2" xfId="18020"/>
    <cellStyle name="Percent 2 4 2 11 3" xfId="18021"/>
    <cellStyle name="Percent 2 4 2 11 4" xfId="18022"/>
    <cellStyle name="Percent 2 4 2 12" xfId="18023"/>
    <cellStyle name="Percent 2 4 2 12 2" xfId="18024"/>
    <cellStyle name="Percent 2 4 2 12 3" xfId="18025"/>
    <cellStyle name="Percent 2 4 2 12 4" xfId="18026"/>
    <cellStyle name="Percent 2 4 2 13" xfId="18027"/>
    <cellStyle name="Percent 2 4 2 14" xfId="18028"/>
    <cellStyle name="Percent 2 4 2 15" xfId="18029"/>
    <cellStyle name="Percent 2 4 2 16" xfId="18030"/>
    <cellStyle name="Percent 2 4 2 17" xfId="18031"/>
    <cellStyle name="Percent 2 4 2 2" xfId="18032"/>
    <cellStyle name="Percent 2 4 2 2 10" xfId="18033"/>
    <cellStyle name="Percent 2 4 2 2 10 2" xfId="18034"/>
    <cellStyle name="Percent 2 4 2 2 10 3" xfId="18035"/>
    <cellStyle name="Percent 2 4 2 2 10 4" xfId="18036"/>
    <cellStyle name="Percent 2 4 2 2 11" xfId="18037"/>
    <cellStyle name="Percent 2 4 2 2 12" xfId="18038"/>
    <cellStyle name="Percent 2 4 2 2 13" xfId="18039"/>
    <cellStyle name="Percent 2 4 2 2 2" xfId="18040"/>
    <cellStyle name="Percent 2 4 2 2 2 10" xfId="18041"/>
    <cellStyle name="Percent 2 4 2 2 2 11" xfId="18042"/>
    <cellStyle name="Percent 2 4 2 2 2 12" xfId="18043"/>
    <cellStyle name="Percent 2 4 2 2 2 2" xfId="18044"/>
    <cellStyle name="Percent 2 4 2 2 2 2 10" xfId="18045"/>
    <cellStyle name="Percent 2 4 2 2 2 2 2" xfId="18046"/>
    <cellStyle name="Percent 2 4 2 2 2 2 2 2" xfId="18047"/>
    <cellStyle name="Percent 2 4 2 2 2 2 2 2 2" xfId="18048"/>
    <cellStyle name="Percent 2 4 2 2 2 2 2 2 2 2" xfId="18049"/>
    <cellStyle name="Percent 2 4 2 2 2 2 2 2 2 3" xfId="18050"/>
    <cellStyle name="Percent 2 4 2 2 2 2 2 2 2 4" xfId="18051"/>
    <cellStyle name="Percent 2 4 2 2 2 2 2 2 3" xfId="18052"/>
    <cellStyle name="Percent 2 4 2 2 2 2 2 2 3 2" xfId="18053"/>
    <cellStyle name="Percent 2 4 2 2 2 2 2 2 3 3" xfId="18054"/>
    <cellStyle name="Percent 2 4 2 2 2 2 2 2 3 4" xfId="18055"/>
    <cellStyle name="Percent 2 4 2 2 2 2 2 2 4" xfId="18056"/>
    <cellStyle name="Percent 2 4 2 2 2 2 2 2 5" xfId="18057"/>
    <cellStyle name="Percent 2 4 2 2 2 2 2 2 6" xfId="18058"/>
    <cellStyle name="Percent 2 4 2 2 2 2 2 3" xfId="18059"/>
    <cellStyle name="Percent 2 4 2 2 2 2 2 3 2" xfId="18060"/>
    <cellStyle name="Percent 2 4 2 2 2 2 2 3 2 2" xfId="18061"/>
    <cellStyle name="Percent 2 4 2 2 2 2 2 3 2 3" xfId="18062"/>
    <cellStyle name="Percent 2 4 2 2 2 2 2 3 2 4" xfId="18063"/>
    <cellStyle name="Percent 2 4 2 2 2 2 2 3 3" xfId="18064"/>
    <cellStyle name="Percent 2 4 2 2 2 2 2 3 3 2" xfId="18065"/>
    <cellStyle name="Percent 2 4 2 2 2 2 2 3 3 3" xfId="18066"/>
    <cellStyle name="Percent 2 4 2 2 2 2 2 3 3 4" xfId="18067"/>
    <cellStyle name="Percent 2 4 2 2 2 2 2 3 4" xfId="18068"/>
    <cellStyle name="Percent 2 4 2 2 2 2 2 3 5" xfId="18069"/>
    <cellStyle name="Percent 2 4 2 2 2 2 2 3 6" xfId="18070"/>
    <cellStyle name="Percent 2 4 2 2 2 2 2 4" xfId="18071"/>
    <cellStyle name="Percent 2 4 2 2 2 2 2 4 2" xfId="18072"/>
    <cellStyle name="Percent 2 4 2 2 2 2 2 4 3" xfId="18073"/>
    <cellStyle name="Percent 2 4 2 2 2 2 2 4 4" xfId="18074"/>
    <cellStyle name="Percent 2 4 2 2 2 2 2 5" xfId="18075"/>
    <cellStyle name="Percent 2 4 2 2 2 2 2 5 2" xfId="18076"/>
    <cellStyle name="Percent 2 4 2 2 2 2 2 5 3" xfId="18077"/>
    <cellStyle name="Percent 2 4 2 2 2 2 2 5 4" xfId="18078"/>
    <cellStyle name="Percent 2 4 2 2 2 2 2 6" xfId="18079"/>
    <cellStyle name="Percent 2 4 2 2 2 2 2 7" xfId="18080"/>
    <cellStyle name="Percent 2 4 2 2 2 2 2 8" xfId="18081"/>
    <cellStyle name="Percent 2 4 2 2 2 2 3" xfId="18082"/>
    <cellStyle name="Percent 2 4 2 2 2 2 3 2" xfId="18083"/>
    <cellStyle name="Percent 2 4 2 2 2 2 3 2 2" xfId="18084"/>
    <cellStyle name="Percent 2 4 2 2 2 2 3 2 2 2" xfId="18085"/>
    <cellStyle name="Percent 2 4 2 2 2 2 3 2 2 3" xfId="18086"/>
    <cellStyle name="Percent 2 4 2 2 2 2 3 2 2 4" xfId="18087"/>
    <cellStyle name="Percent 2 4 2 2 2 2 3 2 3" xfId="18088"/>
    <cellStyle name="Percent 2 4 2 2 2 2 3 2 3 2" xfId="18089"/>
    <cellStyle name="Percent 2 4 2 2 2 2 3 2 3 3" xfId="18090"/>
    <cellStyle name="Percent 2 4 2 2 2 2 3 2 3 4" xfId="18091"/>
    <cellStyle name="Percent 2 4 2 2 2 2 3 2 4" xfId="18092"/>
    <cellStyle name="Percent 2 4 2 2 2 2 3 2 5" xfId="18093"/>
    <cellStyle name="Percent 2 4 2 2 2 2 3 2 6" xfId="18094"/>
    <cellStyle name="Percent 2 4 2 2 2 2 3 3" xfId="18095"/>
    <cellStyle name="Percent 2 4 2 2 2 2 3 3 2" xfId="18096"/>
    <cellStyle name="Percent 2 4 2 2 2 2 3 3 2 2" xfId="18097"/>
    <cellStyle name="Percent 2 4 2 2 2 2 3 3 2 3" xfId="18098"/>
    <cellStyle name="Percent 2 4 2 2 2 2 3 3 2 4" xfId="18099"/>
    <cellStyle name="Percent 2 4 2 2 2 2 3 3 3" xfId="18100"/>
    <cellStyle name="Percent 2 4 2 2 2 2 3 3 3 2" xfId="18101"/>
    <cellStyle name="Percent 2 4 2 2 2 2 3 3 3 3" xfId="18102"/>
    <cellStyle name="Percent 2 4 2 2 2 2 3 3 3 4" xfId="18103"/>
    <cellStyle name="Percent 2 4 2 2 2 2 3 3 4" xfId="18104"/>
    <cellStyle name="Percent 2 4 2 2 2 2 3 3 5" xfId="18105"/>
    <cellStyle name="Percent 2 4 2 2 2 2 3 3 6" xfId="18106"/>
    <cellStyle name="Percent 2 4 2 2 2 2 3 4" xfId="18107"/>
    <cellStyle name="Percent 2 4 2 2 2 2 3 4 2" xfId="18108"/>
    <cellStyle name="Percent 2 4 2 2 2 2 3 4 3" xfId="18109"/>
    <cellStyle name="Percent 2 4 2 2 2 2 3 4 4" xfId="18110"/>
    <cellStyle name="Percent 2 4 2 2 2 2 3 5" xfId="18111"/>
    <cellStyle name="Percent 2 4 2 2 2 2 3 5 2" xfId="18112"/>
    <cellStyle name="Percent 2 4 2 2 2 2 3 5 3" xfId="18113"/>
    <cellStyle name="Percent 2 4 2 2 2 2 3 5 4" xfId="18114"/>
    <cellStyle name="Percent 2 4 2 2 2 2 3 6" xfId="18115"/>
    <cellStyle name="Percent 2 4 2 2 2 2 3 7" xfId="18116"/>
    <cellStyle name="Percent 2 4 2 2 2 2 3 8" xfId="18117"/>
    <cellStyle name="Percent 2 4 2 2 2 2 4" xfId="18118"/>
    <cellStyle name="Percent 2 4 2 2 2 2 4 2" xfId="18119"/>
    <cellStyle name="Percent 2 4 2 2 2 2 4 2 2" xfId="18120"/>
    <cellStyle name="Percent 2 4 2 2 2 2 4 2 3" xfId="18121"/>
    <cellStyle name="Percent 2 4 2 2 2 2 4 2 4" xfId="18122"/>
    <cellStyle name="Percent 2 4 2 2 2 2 4 3" xfId="18123"/>
    <cellStyle name="Percent 2 4 2 2 2 2 4 3 2" xfId="18124"/>
    <cellStyle name="Percent 2 4 2 2 2 2 4 3 3" xfId="18125"/>
    <cellStyle name="Percent 2 4 2 2 2 2 4 3 4" xfId="18126"/>
    <cellStyle name="Percent 2 4 2 2 2 2 4 4" xfId="18127"/>
    <cellStyle name="Percent 2 4 2 2 2 2 4 5" xfId="18128"/>
    <cellStyle name="Percent 2 4 2 2 2 2 4 6" xfId="18129"/>
    <cellStyle name="Percent 2 4 2 2 2 2 5" xfId="18130"/>
    <cellStyle name="Percent 2 4 2 2 2 2 5 2" xfId="18131"/>
    <cellStyle name="Percent 2 4 2 2 2 2 5 2 2" xfId="18132"/>
    <cellStyle name="Percent 2 4 2 2 2 2 5 2 3" xfId="18133"/>
    <cellStyle name="Percent 2 4 2 2 2 2 5 2 4" xfId="18134"/>
    <cellStyle name="Percent 2 4 2 2 2 2 5 3" xfId="18135"/>
    <cellStyle name="Percent 2 4 2 2 2 2 5 3 2" xfId="18136"/>
    <cellStyle name="Percent 2 4 2 2 2 2 5 3 3" xfId="18137"/>
    <cellStyle name="Percent 2 4 2 2 2 2 5 3 4" xfId="18138"/>
    <cellStyle name="Percent 2 4 2 2 2 2 5 4" xfId="18139"/>
    <cellStyle name="Percent 2 4 2 2 2 2 5 5" xfId="18140"/>
    <cellStyle name="Percent 2 4 2 2 2 2 5 6" xfId="18141"/>
    <cellStyle name="Percent 2 4 2 2 2 2 6" xfId="18142"/>
    <cellStyle name="Percent 2 4 2 2 2 2 6 2" xfId="18143"/>
    <cellStyle name="Percent 2 4 2 2 2 2 6 3" xfId="18144"/>
    <cellStyle name="Percent 2 4 2 2 2 2 6 4" xfId="18145"/>
    <cellStyle name="Percent 2 4 2 2 2 2 7" xfId="18146"/>
    <cellStyle name="Percent 2 4 2 2 2 2 7 2" xfId="18147"/>
    <cellStyle name="Percent 2 4 2 2 2 2 7 3" xfId="18148"/>
    <cellStyle name="Percent 2 4 2 2 2 2 7 4" xfId="18149"/>
    <cellStyle name="Percent 2 4 2 2 2 2 8" xfId="18150"/>
    <cellStyle name="Percent 2 4 2 2 2 2 9" xfId="18151"/>
    <cellStyle name="Percent 2 4 2 2 2 3" xfId="18152"/>
    <cellStyle name="Percent 2 4 2 2 2 3 2" xfId="18153"/>
    <cellStyle name="Percent 2 4 2 2 2 3 2 2" xfId="18154"/>
    <cellStyle name="Percent 2 4 2 2 2 3 2 2 2" xfId="18155"/>
    <cellStyle name="Percent 2 4 2 2 2 3 2 2 3" xfId="18156"/>
    <cellStyle name="Percent 2 4 2 2 2 3 2 2 4" xfId="18157"/>
    <cellStyle name="Percent 2 4 2 2 2 3 2 3" xfId="18158"/>
    <cellStyle name="Percent 2 4 2 2 2 3 2 3 2" xfId="18159"/>
    <cellStyle name="Percent 2 4 2 2 2 3 2 3 3" xfId="18160"/>
    <cellStyle name="Percent 2 4 2 2 2 3 2 3 4" xfId="18161"/>
    <cellStyle name="Percent 2 4 2 2 2 3 2 4" xfId="18162"/>
    <cellStyle name="Percent 2 4 2 2 2 3 2 5" xfId="18163"/>
    <cellStyle name="Percent 2 4 2 2 2 3 2 6" xfId="18164"/>
    <cellStyle name="Percent 2 4 2 2 2 3 3" xfId="18165"/>
    <cellStyle name="Percent 2 4 2 2 2 3 3 2" xfId="18166"/>
    <cellStyle name="Percent 2 4 2 2 2 3 3 2 2" xfId="18167"/>
    <cellStyle name="Percent 2 4 2 2 2 3 3 2 3" xfId="18168"/>
    <cellStyle name="Percent 2 4 2 2 2 3 3 2 4" xfId="18169"/>
    <cellStyle name="Percent 2 4 2 2 2 3 3 3" xfId="18170"/>
    <cellStyle name="Percent 2 4 2 2 2 3 3 3 2" xfId="18171"/>
    <cellStyle name="Percent 2 4 2 2 2 3 3 3 3" xfId="18172"/>
    <cellStyle name="Percent 2 4 2 2 2 3 3 3 4" xfId="18173"/>
    <cellStyle name="Percent 2 4 2 2 2 3 3 4" xfId="18174"/>
    <cellStyle name="Percent 2 4 2 2 2 3 3 5" xfId="18175"/>
    <cellStyle name="Percent 2 4 2 2 2 3 3 6" xfId="18176"/>
    <cellStyle name="Percent 2 4 2 2 2 3 4" xfId="18177"/>
    <cellStyle name="Percent 2 4 2 2 2 3 4 2" xfId="18178"/>
    <cellStyle name="Percent 2 4 2 2 2 3 4 3" xfId="18179"/>
    <cellStyle name="Percent 2 4 2 2 2 3 4 4" xfId="18180"/>
    <cellStyle name="Percent 2 4 2 2 2 3 5" xfId="18181"/>
    <cellStyle name="Percent 2 4 2 2 2 3 5 2" xfId="18182"/>
    <cellStyle name="Percent 2 4 2 2 2 3 5 3" xfId="18183"/>
    <cellStyle name="Percent 2 4 2 2 2 3 5 4" xfId="18184"/>
    <cellStyle name="Percent 2 4 2 2 2 3 6" xfId="18185"/>
    <cellStyle name="Percent 2 4 2 2 2 3 7" xfId="18186"/>
    <cellStyle name="Percent 2 4 2 2 2 3 8" xfId="18187"/>
    <cellStyle name="Percent 2 4 2 2 2 4" xfId="18188"/>
    <cellStyle name="Percent 2 4 2 2 2 4 2" xfId="18189"/>
    <cellStyle name="Percent 2 4 2 2 2 4 2 2" xfId="18190"/>
    <cellStyle name="Percent 2 4 2 2 2 4 2 2 2" xfId="18191"/>
    <cellStyle name="Percent 2 4 2 2 2 4 2 2 3" xfId="18192"/>
    <cellStyle name="Percent 2 4 2 2 2 4 2 2 4" xfId="18193"/>
    <cellStyle name="Percent 2 4 2 2 2 4 2 3" xfId="18194"/>
    <cellStyle name="Percent 2 4 2 2 2 4 2 3 2" xfId="18195"/>
    <cellStyle name="Percent 2 4 2 2 2 4 2 3 3" xfId="18196"/>
    <cellStyle name="Percent 2 4 2 2 2 4 2 3 4" xfId="18197"/>
    <cellStyle name="Percent 2 4 2 2 2 4 2 4" xfId="18198"/>
    <cellStyle name="Percent 2 4 2 2 2 4 2 5" xfId="18199"/>
    <cellStyle name="Percent 2 4 2 2 2 4 2 6" xfId="18200"/>
    <cellStyle name="Percent 2 4 2 2 2 4 3" xfId="18201"/>
    <cellStyle name="Percent 2 4 2 2 2 4 3 2" xfId="18202"/>
    <cellStyle name="Percent 2 4 2 2 2 4 3 2 2" xfId="18203"/>
    <cellStyle name="Percent 2 4 2 2 2 4 3 2 3" xfId="18204"/>
    <cellStyle name="Percent 2 4 2 2 2 4 3 2 4" xfId="18205"/>
    <cellStyle name="Percent 2 4 2 2 2 4 3 3" xfId="18206"/>
    <cellStyle name="Percent 2 4 2 2 2 4 3 3 2" xfId="18207"/>
    <cellStyle name="Percent 2 4 2 2 2 4 3 3 3" xfId="18208"/>
    <cellStyle name="Percent 2 4 2 2 2 4 3 3 4" xfId="18209"/>
    <cellStyle name="Percent 2 4 2 2 2 4 3 4" xfId="18210"/>
    <cellStyle name="Percent 2 4 2 2 2 4 3 5" xfId="18211"/>
    <cellStyle name="Percent 2 4 2 2 2 4 3 6" xfId="18212"/>
    <cellStyle name="Percent 2 4 2 2 2 4 4" xfId="18213"/>
    <cellStyle name="Percent 2 4 2 2 2 4 4 2" xfId="18214"/>
    <cellStyle name="Percent 2 4 2 2 2 4 4 3" xfId="18215"/>
    <cellStyle name="Percent 2 4 2 2 2 4 4 4" xfId="18216"/>
    <cellStyle name="Percent 2 4 2 2 2 4 5" xfId="18217"/>
    <cellStyle name="Percent 2 4 2 2 2 4 5 2" xfId="18218"/>
    <cellStyle name="Percent 2 4 2 2 2 4 5 3" xfId="18219"/>
    <cellStyle name="Percent 2 4 2 2 2 4 5 4" xfId="18220"/>
    <cellStyle name="Percent 2 4 2 2 2 4 6" xfId="18221"/>
    <cellStyle name="Percent 2 4 2 2 2 4 7" xfId="18222"/>
    <cellStyle name="Percent 2 4 2 2 2 4 8" xfId="18223"/>
    <cellStyle name="Percent 2 4 2 2 2 5" xfId="18224"/>
    <cellStyle name="Percent 2 4 2 2 2 5 2" xfId="18225"/>
    <cellStyle name="Percent 2 4 2 2 2 5 2 2" xfId="18226"/>
    <cellStyle name="Percent 2 4 2 2 2 5 2 2 2" xfId="18227"/>
    <cellStyle name="Percent 2 4 2 2 2 5 2 2 3" xfId="18228"/>
    <cellStyle name="Percent 2 4 2 2 2 5 2 2 4" xfId="18229"/>
    <cellStyle name="Percent 2 4 2 2 2 5 2 3" xfId="18230"/>
    <cellStyle name="Percent 2 4 2 2 2 5 2 3 2" xfId="18231"/>
    <cellStyle name="Percent 2 4 2 2 2 5 2 3 3" xfId="18232"/>
    <cellStyle name="Percent 2 4 2 2 2 5 2 3 4" xfId="18233"/>
    <cellStyle name="Percent 2 4 2 2 2 5 2 4" xfId="18234"/>
    <cellStyle name="Percent 2 4 2 2 2 5 2 5" xfId="18235"/>
    <cellStyle name="Percent 2 4 2 2 2 5 2 6" xfId="18236"/>
    <cellStyle name="Percent 2 4 2 2 2 5 3" xfId="18237"/>
    <cellStyle name="Percent 2 4 2 2 2 5 3 2" xfId="18238"/>
    <cellStyle name="Percent 2 4 2 2 2 5 3 2 2" xfId="18239"/>
    <cellStyle name="Percent 2 4 2 2 2 5 3 2 3" xfId="18240"/>
    <cellStyle name="Percent 2 4 2 2 2 5 3 2 4" xfId="18241"/>
    <cellStyle name="Percent 2 4 2 2 2 5 3 3" xfId="18242"/>
    <cellStyle name="Percent 2 4 2 2 2 5 3 3 2" xfId="18243"/>
    <cellStyle name="Percent 2 4 2 2 2 5 3 3 3" xfId="18244"/>
    <cellStyle name="Percent 2 4 2 2 2 5 3 3 4" xfId="18245"/>
    <cellStyle name="Percent 2 4 2 2 2 5 3 4" xfId="18246"/>
    <cellStyle name="Percent 2 4 2 2 2 5 3 5" xfId="18247"/>
    <cellStyle name="Percent 2 4 2 2 2 5 3 6" xfId="18248"/>
    <cellStyle name="Percent 2 4 2 2 2 5 4" xfId="18249"/>
    <cellStyle name="Percent 2 4 2 2 2 5 4 2" xfId="18250"/>
    <cellStyle name="Percent 2 4 2 2 2 5 4 3" xfId="18251"/>
    <cellStyle name="Percent 2 4 2 2 2 5 4 4" xfId="18252"/>
    <cellStyle name="Percent 2 4 2 2 2 5 5" xfId="18253"/>
    <cellStyle name="Percent 2 4 2 2 2 5 5 2" xfId="18254"/>
    <cellStyle name="Percent 2 4 2 2 2 5 5 3" xfId="18255"/>
    <cellStyle name="Percent 2 4 2 2 2 5 5 4" xfId="18256"/>
    <cellStyle name="Percent 2 4 2 2 2 5 6" xfId="18257"/>
    <cellStyle name="Percent 2 4 2 2 2 5 7" xfId="18258"/>
    <cellStyle name="Percent 2 4 2 2 2 5 8" xfId="18259"/>
    <cellStyle name="Percent 2 4 2 2 2 6" xfId="18260"/>
    <cellStyle name="Percent 2 4 2 2 2 6 2" xfId="18261"/>
    <cellStyle name="Percent 2 4 2 2 2 6 2 2" xfId="18262"/>
    <cellStyle name="Percent 2 4 2 2 2 6 2 3" xfId="18263"/>
    <cellStyle name="Percent 2 4 2 2 2 6 2 4" xfId="18264"/>
    <cellStyle name="Percent 2 4 2 2 2 6 3" xfId="18265"/>
    <cellStyle name="Percent 2 4 2 2 2 6 3 2" xfId="18266"/>
    <cellStyle name="Percent 2 4 2 2 2 6 3 3" xfId="18267"/>
    <cellStyle name="Percent 2 4 2 2 2 6 3 4" xfId="18268"/>
    <cellStyle name="Percent 2 4 2 2 2 6 4" xfId="18269"/>
    <cellStyle name="Percent 2 4 2 2 2 6 5" xfId="18270"/>
    <cellStyle name="Percent 2 4 2 2 2 6 6" xfId="18271"/>
    <cellStyle name="Percent 2 4 2 2 2 7" xfId="18272"/>
    <cellStyle name="Percent 2 4 2 2 2 7 2" xfId="18273"/>
    <cellStyle name="Percent 2 4 2 2 2 7 2 2" xfId="18274"/>
    <cellStyle name="Percent 2 4 2 2 2 7 2 3" xfId="18275"/>
    <cellStyle name="Percent 2 4 2 2 2 7 2 4" xfId="18276"/>
    <cellStyle name="Percent 2 4 2 2 2 7 3" xfId="18277"/>
    <cellStyle name="Percent 2 4 2 2 2 7 3 2" xfId="18278"/>
    <cellStyle name="Percent 2 4 2 2 2 7 3 3" xfId="18279"/>
    <cellStyle name="Percent 2 4 2 2 2 7 3 4" xfId="18280"/>
    <cellStyle name="Percent 2 4 2 2 2 7 4" xfId="18281"/>
    <cellStyle name="Percent 2 4 2 2 2 7 5" xfId="18282"/>
    <cellStyle name="Percent 2 4 2 2 2 7 6" xfId="18283"/>
    <cellStyle name="Percent 2 4 2 2 2 8" xfId="18284"/>
    <cellStyle name="Percent 2 4 2 2 2 8 2" xfId="18285"/>
    <cellStyle name="Percent 2 4 2 2 2 8 3" xfId="18286"/>
    <cellStyle name="Percent 2 4 2 2 2 8 4" xfId="18287"/>
    <cellStyle name="Percent 2 4 2 2 2 9" xfId="18288"/>
    <cellStyle name="Percent 2 4 2 2 2 9 2" xfId="18289"/>
    <cellStyle name="Percent 2 4 2 2 2 9 3" xfId="18290"/>
    <cellStyle name="Percent 2 4 2 2 2 9 4" xfId="18291"/>
    <cellStyle name="Percent 2 4 2 2 3" xfId="18292"/>
    <cellStyle name="Percent 2 4 2 2 3 10" xfId="18293"/>
    <cellStyle name="Percent 2 4 2 2 3 2" xfId="18294"/>
    <cellStyle name="Percent 2 4 2 2 3 2 2" xfId="18295"/>
    <cellStyle name="Percent 2 4 2 2 3 2 2 2" xfId="18296"/>
    <cellStyle name="Percent 2 4 2 2 3 2 2 2 2" xfId="18297"/>
    <cellStyle name="Percent 2 4 2 2 3 2 2 2 3" xfId="18298"/>
    <cellStyle name="Percent 2 4 2 2 3 2 2 2 4" xfId="18299"/>
    <cellStyle name="Percent 2 4 2 2 3 2 2 3" xfId="18300"/>
    <cellStyle name="Percent 2 4 2 2 3 2 2 3 2" xfId="18301"/>
    <cellStyle name="Percent 2 4 2 2 3 2 2 3 3" xfId="18302"/>
    <cellStyle name="Percent 2 4 2 2 3 2 2 3 4" xfId="18303"/>
    <cellStyle name="Percent 2 4 2 2 3 2 2 4" xfId="18304"/>
    <cellStyle name="Percent 2 4 2 2 3 2 2 5" xfId="18305"/>
    <cellStyle name="Percent 2 4 2 2 3 2 2 6" xfId="18306"/>
    <cellStyle name="Percent 2 4 2 2 3 2 3" xfId="18307"/>
    <cellStyle name="Percent 2 4 2 2 3 2 3 2" xfId="18308"/>
    <cellStyle name="Percent 2 4 2 2 3 2 3 2 2" xfId="18309"/>
    <cellStyle name="Percent 2 4 2 2 3 2 3 2 3" xfId="18310"/>
    <cellStyle name="Percent 2 4 2 2 3 2 3 2 4" xfId="18311"/>
    <cellStyle name="Percent 2 4 2 2 3 2 3 3" xfId="18312"/>
    <cellStyle name="Percent 2 4 2 2 3 2 3 3 2" xfId="18313"/>
    <cellStyle name="Percent 2 4 2 2 3 2 3 3 3" xfId="18314"/>
    <cellStyle name="Percent 2 4 2 2 3 2 3 3 4" xfId="18315"/>
    <cellStyle name="Percent 2 4 2 2 3 2 3 4" xfId="18316"/>
    <cellStyle name="Percent 2 4 2 2 3 2 3 5" xfId="18317"/>
    <cellStyle name="Percent 2 4 2 2 3 2 3 6" xfId="18318"/>
    <cellStyle name="Percent 2 4 2 2 3 2 4" xfId="18319"/>
    <cellStyle name="Percent 2 4 2 2 3 2 4 2" xfId="18320"/>
    <cellStyle name="Percent 2 4 2 2 3 2 4 3" xfId="18321"/>
    <cellStyle name="Percent 2 4 2 2 3 2 4 4" xfId="18322"/>
    <cellStyle name="Percent 2 4 2 2 3 2 5" xfId="18323"/>
    <cellStyle name="Percent 2 4 2 2 3 2 5 2" xfId="18324"/>
    <cellStyle name="Percent 2 4 2 2 3 2 5 3" xfId="18325"/>
    <cellStyle name="Percent 2 4 2 2 3 2 5 4" xfId="18326"/>
    <cellStyle name="Percent 2 4 2 2 3 2 6" xfId="18327"/>
    <cellStyle name="Percent 2 4 2 2 3 2 7" xfId="18328"/>
    <cellStyle name="Percent 2 4 2 2 3 2 8" xfId="18329"/>
    <cellStyle name="Percent 2 4 2 2 3 3" xfId="18330"/>
    <cellStyle name="Percent 2 4 2 2 3 3 2" xfId="18331"/>
    <cellStyle name="Percent 2 4 2 2 3 3 2 2" xfId="18332"/>
    <cellStyle name="Percent 2 4 2 2 3 3 2 2 2" xfId="18333"/>
    <cellStyle name="Percent 2 4 2 2 3 3 2 2 3" xfId="18334"/>
    <cellStyle name="Percent 2 4 2 2 3 3 2 2 4" xfId="18335"/>
    <cellStyle name="Percent 2 4 2 2 3 3 2 3" xfId="18336"/>
    <cellStyle name="Percent 2 4 2 2 3 3 2 3 2" xfId="18337"/>
    <cellStyle name="Percent 2 4 2 2 3 3 2 3 3" xfId="18338"/>
    <cellStyle name="Percent 2 4 2 2 3 3 2 3 4" xfId="18339"/>
    <cellStyle name="Percent 2 4 2 2 3 3 2 4" xfId="18340"/>
    <cellStyle name="Percent 2 4 2 2 3 3 2 5" xfId="18341"/>
    <cellStyle name="Percent 2 4 2 2 3 3 2 6" xfId="18342"/>
    <cellStyle name="Percent 2 4 2 2 3 3 3" xfId="18343"/>
    <cellStyle name="Percent 2 4 2 2 3 3 3 2" xfId="18344"/>
    <cellStyle name="Percent 2 4 2 2 3 3 3 2 2" xfId="18345"/>
    <cellStyle name="Percent 2 4 2 2 3 3 3 2 3" xfId="18346"/>
    <cellStyle name="Percent 2 4 2 2 3 3 3 2 4" xfId="18347"/>
    <cellStyle name="Percent 2 4 2 2 3 3 3 3" xfId="18348"/>
    <cellStyle name="Percent 2 4 2 2 3 3 3 3 2" xfId="18349"/>
    <cellStyle name="Percent 2 4 2 2 3 3 3 3 3" xfId="18350"/>
    <cellStyle name="Percent 2 4 2 2 3 3 3 3 4" xfId="18351"/>
    <cellStyle name="Percent 2 4 2 2 3 3 3 4" xfId="18352"/>
    <cellStyle name="Percent 2 4 2 2 3 3 3 5" xfId="18353"/>
    <cellStyle name="Percent 2 4 2 2 3 3 3 6" xfId="18354"/>
    <cellStyle name="Percent 2 4 2 2 3 3 4" xfId="18355"/>
    <cellStyle name="Percent 2 4 2 2 3 3 4 2" xfId="18356"/>
    <cellStyle name="Percent 2 4 2 2 3 3 4 3" xfId="18357"/>
    <cellStyle name="Percent 2 4 2 2 3 3 4 4" xfId="18358"/>
    <cellStyle name="Percent 2 4 2 2 3 3 5" xfId="18359"/>
    <cellStyle name="Percent 2 4 2 2 3 3 5 2" xfId="18360"/>
    <cellStyle name="Percent 2 4 2 2 3 3 5 3" xfId="18361"/>
    <cellStyle name="Percent 2 4 2 2 3 3 5 4" xfId="18362"/>
    <cellStyle name="Percent 2 4 2 2 3 3 6" xfId="18363"/>
    <cellStyle name="Percent 2 4 2 2 3 3 7" xfId="18364"/>
    <cellStyle name="Percent 2 4 2 2 3 3 8" xfId="18365"/>
    <cellStyle name="Percent 2 4 2 2 3 4" xfId="18366"/>
    <cellStyle name="Percent 2 4 2 2 3 4 2" xfId="18367"/>
    <cellStyle name="Percent 2 4 2 2 3 4 2 2" xfId="18368"/>
    <cellStyle name="Percent 2 4 2 2 3 4 2 3" xfId="18369"/>
    <cellStyle name="Percent 2 4 2 2 3 4 2 4" xfId="18370"/>
    <cellStyle name="Percent 2 4 2 2 3 4 3" xfId="18371"/>
    <cellStyle name="Percent 2 4 2 2 3 4 3 2" xfId="18372"/>
    <cellStyle name="Percent 2 4 2 2 3 4 3 3" xfId="18373"/>
    <cellStyle name="Percent 2 4 2 2 3 4 3 4" xfId="18374"/>
    <cellStyle name="Percent 2 4 2 2 3 4 4" xfId="18375"/>
    <cellStyle name="Percent 2 4 2 2 3 4 5" xfId="18376"/>
    <cellStyle name="Percent 2 4 2 2 3 4 6" xfId="18377"/>
    <cellStyle name="Percent 2 4 2 2 3 5" xfId="18378"/>
    <cellStyle name="Percent 2 4 2 2 3 5 2" xfId="18379"/>
    <cellStyle name="Percent 2 4 2 2 3 5 2 2" xfId="18380"/>
    <cellStyle name="Percent 2 4 2 2 3 5 2 3" xfId="18381"/>
    <cellStyle name="Percent 2 4 2 2 3 5 2 4" xfId="18382"/>
    <cellStyle name="Percent 2 4 2 2 3 5 3" xfId="18383"/>
    <cellStyle name="Percent 2 4 2 2 3 5 3 2" xfId="18384"/>
    <cellStyle name="Percent 2 4 2 2 3 5 3 3" xfId="18385"/>
    <cellStyle name="Percent 2 4 2 2 3 5 3 4" xfId="18386"/>
    <cellStyle name="Percent 2 4 2 2 3 5 4" xfId="18387"/>
    <cellStyle name="Percent 2 4 2 2 3 5 5" xfId="18388"/>
    <cellStyle name="Percent 2 4 2 2 3 5 6" xfId="18389"/>
    <cellStyle name="Percent 2 4 2 2 3 6" xfId="18390"/>
    <cellStyle name="Percent 2 4 2 2 3 6 2" xfId="18391"/>
    <cellStyle name="Percent 2 4 2 2 3 6 3" xfId="18392"/>
    <cellStyle name="Percent 2 4 2 2 3 6 4" xfId="18393"/>
    <cellStyle name="Percent 2 4 2 2 3 7" xfId="18394"/>
    <cellStyle name="Percent 2 4 2 2 3 7 2" xfId="18395"/>
    <cellStyle name="Percent 2 4 2 2 3 7 3" xfId="18396"/>
    <cellStyle name="Percent 2 4 2 2 3 7 4" xfId="18397"/>
    <cellStyle name="Percent 2 4 2 2 3 8" xfId="18398"/>
    <cellStyle name="Percent 2 4 2 2 3 9" xfId="18399"/>
    <cellStyle name="Percent 2 4 2 2 4" xfId="18400"/>
    <cellStyle name="Percent 2 4 2 2 4 2" xfId="18401"/>
    <cellStyle name="Percent 2 4 2 2 4 2 2" xfId="18402"/>
    <cellStyle name="Percent 2 4 2 2 4 2 2 2" xfId="18403"/>
    <cellStyle name="Percent 2 4 2 2 4 2 2 3" xfId="18404"/>
    <cellStyle name="Percent 2 4 2 2 4 2 2 4" xfId="18405"/>
    <cellStyle name="Percent 2 4 2 2 4 2 3" xfId="18406"/>
    <cellStyle name="Percent 2 4 2 2 4 2 3 2" xfId="18407"/>
    <cellStyle name="Percent 2 4 2 2 4 2 3 3" xfId="18408"/>
    <cellStyle name="Percent 2 4 2 2 4 2 3 4" xfId="18409"/>
    <cellStyle name="Percent 2 4 2 2 4 2 4" xfId="18410"/>
    <cellStyle name="Percent 2 4 2 2 4 2 5" xfId="18411"/>
    <cellStyle name="Percent 2 4 2 2 4 2 6" xfId="18412"/>
    <cellStyle name="Percent 2 4 2 2 4 3" xfId="18413"/>
    <cellStyle name="Percent 2 4 2 2 4 3 2" xfId="18414"/>
    <cellStyle name="Percent 2 4 2 2 4 3 2 2" xfId="18415"/>
    <cellStyle name="Percent 2 4 2 2 4 3 2 3" xfId="18416"/>
    <cellStyle name="Percent 2 4 2 2 4 3 2 4" xfId="18417"/>
    <cellStyle name="Percent 2 4 2 2 4 3 3" xfId="18418"/>
    <cellStyle name="Percent 2 4 2 2 4 3 3 2" xfId="18419"/>
    <cellStyle name="Percent 2 4 2 2 4 3 3 3" xfId="18420"/>
    <cellStyle name="Percent 2 4 2 2 4 3 3 4" xfId="18421"/>
    <cellStyle name="Percent 2 4 2 2 4 3 4" xfId="18422"/>
    <cellStyle name="Percent 2 4 2 2 4 3 5" xfId="18423"/>
    <cellStyle name="Percent 2 4 2 2 4 3 6" xfId="18424"/>
    <cellStyle name="Percent 2 4 2 2 4 4" xfId="18425"/>
    <cellStyle name="Percent 2 4 2 2 4 4 2" xfId="18426"/>
    <cellStyle name="Percent 2 4 2 2 4 4 3" xfId="18427"/>
    <cellStyle name="Percent 2 4 2 2 4 4 4" xfId="18428"/>
    <cellStyle name="Percent 2 4 2 2 4 5" xfId="18429"/>
    <cellStyle name="Percent 2 4 2 2 4 5 2" xfId="18430"/>
    <cellStyle name="Percent 2 4 2 2 4 5 3" xfId="18431"/>
    <cellStyle name="Percent 2 4 2 2 4 5 4" xfId="18432"/>
    <cellStyle name="Percent 2 4 2 2 4 6" xfId="18433"/>
    <cellStyle name="Percent 2 4 2 2 4 7" xfId="18434"/>
    <cellStyle name="Percent 2 4 2 2 4 8" xfId="18435"/>
    <cellStyle name="Percent 2 4 2 2 5" xfId="18436"/>
    <cellStyle name="Percent 2 4 2 2 5 2" xfId="18437"/>
    <cellStyle name="Percent 2 4 2 2 5 2 2" xfId="18438"/>
    <cellStyle name="Percent 2 4 2 2 5 2 2 2" xfId="18439"/>
    <cellStyle name="Percent 2 4 2 2 5 2 2 3" xfId="18440"/>
    <cellStyle name="Percent 2 4 2 2 5 2 2 4" xfId="18441"/>
    <cellStyle name="Percent 2 4 2 2 5 2 3" xfId="18442"/>
    <cellStyle name="Percent 2 4 2 2 5 2 3 2" xfId="18443"/>
    <cellStyle name="Percent 2 4 2 2 5 2 3 3" xfId="18444"/>
    <cellStyle name="Percent 2 4 2 2 5 2 3 4" xfId="18445"/>
    <cellStyle name="Percent 2 4 2 2 5 2 4" xfId="18446"/>
    <cellStyle name="Percent 2 4 2 2 5 2 5" xfId="18447"/>
    <cellStyle name="Percent 2 4 2 2 5 2 6" xfId="18448"/>
    <cellStyle name="Percent 2 4 2 2 5 3" xfId="18449"/>
    <cellStyle name="Percent 2 4 2 2 5 3 2" xfId="18450"/>
    <cellStyle name="Percent 2 4 2 2 5 3 2 2" xfId="18451"/>
    <cellStyle name="Percent 2 4 2 2 5 3 2 3" xfId="18452"/>
    <cellStyle name="Percent 2 4 2 2 5 3 2 4" xfId="18453"/>
    <cellStyle name="Percent 2 4 2 2 5 3 3" xfId="18454"/>
    <cellStyle name="Percent 2 4 2 2 5 3 3 2" xfId="18455"/>
    <cellStyle name="Percent 2 4 2 2 5 3 3 3" xfId="18456"/>
    <cellStyle name="Percent 2 4 2 2 5 3 3 4" xfId="18457"/>
    <cellStyle name="Percent 2 4 2 2 5 3 4" xfId="18458"/>
    <cellStyle name="Percent 2 4 2 2 5 3 5" xfId="18459"/>
    <cellStyle name="Percent 2 4 2 2 5 3 6" xfId="18460"/>
    <cellStyle name="Percent 2 4 2 2 5 4" xfId="18461"/>
    <cellStyle name="Percent 2 4 2 2 5 4 2" xfId="18462"/>
    <cellStyle name="Percent 2 4 2 2 5 4 3" xfId="18463"/>
    <cellStyle name="Percent 2 4 2 2 5 4 4" xfId="18464"/>
    <cellStyle name="Percent 2 4 2 2 5 5" xfId="18465"/>
    <cellStyle name="Percent 2 4 2 2 5 5 2" xfId="18466"/>
    <cellStyle name="Percent 2 4 2 2 5 5 3" xfId="18467"/>
    <cellStyle name="Percent 2 4 2 2 5 5 4" xfId="18468"/>
    <cellStyle name="Percent 2 4 2 2 5 6" xfId="18469"/>
    <cellStyle name="Percent 2 4 2 2 5 7" xfId="18470"/>
    <cellStyle name="Percent 2 4 2 2 5 8" xfId="18471"/>
    <cellStyle name="Percent 2 4 2 2 6" xfId="18472"/>
    <cellStyle name="Percent 2 4 2 2 6 2" xfId="18473"/>
    <cellStyle name="Percent 2 4 2 2 6 2 2" xfId="18474"/>
    <cellStyle name="Percent 2 4 2 2 6 2 2 2" xfId="18475"/>
    <cellStyle name="Percent 2 4 2 2 6 2 2 3" xfId="18476"/>
    <cellStyle name="Percent 2 4 2 2 6 2 2 4" xfId="18477"/>
    <cellStyle name="Percent 2 4 2 2 6 2 3" xfId="18478"/>
    <cellStyle name="Percent 2 4 2 2 6 2 3 2" xfId="18479"/>
    <cellStyle name="Percent 2 4 2 2 6 2 3 3" xfId="18480"/>
    <cellStyle name="Percent 2 4 2 2 6 2 3 4" xfId="18481"/>
    <cellStyle name="Percent 2 4 2 2 6 2 4" xfId="18482"/>
    <cellStyle name="Percent 2 4 2 2 6 2 5" xfId="18483"/>
    <cellStyle name="Percent 2 4 2 2 6 2 6" xfId="18484"/>
    <cellStyle name="Percent 2 4 2 2 6 3" xfId="18485"/>
    <cellStyle name="Percent 2 4 2 2 6 3 2" xfId="18486"/>
    <cellStyle name="Percent 2 4 2 2 6 3 2 2" xfId="18487"/>
    <cellStyle name="Percent 2 4 2 2 6 3 2 3" xfId="18488"/>
    <cellStyle name="Percent 2 4 2 2 6 3 2 4" xfId="18489"/>
    <cellStyle name="Percent 2 4 2 2 6 3 3" xfId="18490"/>
    <cellStyle name="Percent 2 4 2 2 6 3 3 2" xfId="18491"/>
    <cellStyle name="Percent 2 4 2 2 6 3 3 3" xfId="18492"/>
    <cellStyle name="Percent 2 4 2 2 6 3 3 4" xfId="18493"/>
    <cellStyle name="Percent 2 4 2 2 6 3 4" xfId="18494"/>
    <cellStyle name="Percent 2 4 2 2 6 3 5" xfId="18495"/>
    <cellStyle name="Percent 2 4 2 2 6 3 6" xfId="18496"/>
    <cellStyle name="Percent 2 4 2 2 6 4" xfId="18497"/>
    <cellStyle name="Percent 2 4 2 2 6 4 2" xfId="18498"/>
    <cellStyle name="Percent 2 4 2 2 6 4 3" xfId="18499"/>
    <cellStyle name="Percent 2 4 2 2 6 4 4" xfId="18500"/>
    <cellStyle name="Percent 2 4 2 2 6 5" xfId="18501"/>
    <cellStyle name="Percent 2 4 2 2 6 5 2" xfId="18502"/>
    <cellStyle name="Percent 2 4 2 2 6 5 3" xfId="18503"/>
    <cellStyle name="Percent 2 4 2 2 6 5 4" xfId="18504"/>
    <cellStyle name="Percent 2 4 2 2 6 6" xfId="18505"/>
    <cellStyle name="Percent 2 4 2 2 6 7" xfId="18506"/>
    <cellStyle name="Percent 2 4 2 2 6 8" xfId="18507"/>
    <cellStyle name="Percent 2 4 2 2 7" xfId="18508"/>
    <cellStyle name="Percent 2 4 2 2 7 2" xfId="18509"/>
    <cellStyle name="Percent 2 4 2 2 7 2 2" xfId="18510"/>
    <cellStyle name="Percent 2 4 2 2 7 2 3" xfId="18511"/>
    <cellStyle name="Percent 2 4 2 2 7 2 4" xfId="18512"/>
    <cellStyle name="Percent 2 4 2 2 7 3" xfId="18513"/>
    <cellStyle name="Percent 2 4 2 2 7 3 2" xfId="18514"/>
    <cellStyle name="Percent 2 4 2 2 7 3 3" xfId="18515"/>
    <cellStyle name="Percent 2 4 2 2 7 3 4" xfId="18516"/>
    <cellStyle name="Percent 2 4 2 2 7 4" xfId="18517"/>
    <cellStyle name="Percent 2 4 2 2 7 5" xfId="18518"/>
    <cellStyle name="Percent 2 4 2 2 7 6" xfId="18519"/>
    <cellStyle name="Percent 2 4 2 2 8" xfId="18520"/>
    <cellStyle name="Percent 2 4 2 2 8 2" xfId="18521"/>
    <cellStyle name="Percent 2 4 2 2 8 2 2" xfId="18522"/>
    <cellStyle name="Percent 2 4 2 2 8 2 3" xfId="18523"/>
    <cellStyle name="Percent 2 4 2 2 8 2 4" xfId="18524"/>
    <cellStyle name="Percent 2 4 2 2 8 3" xfId="18525"/>
    <cellStyle name="Percent 2 4 2 2 8 3 2" xfId="18526"/>
    <cellStyle name="Percent 2 4 2 2 8 3 3" xfId="18527"/>
    <cellStyle name="Percent 2 4 2 2 8 3 4" xfId="18528"/>
    <cellStyle name="Percent 2 4 2 2 8 4" xfId="18529"/>
    <cellStyle name="Percent 2 4 2 2 8 5" xfId="18530"/>
    <cellStyle name="Percent 2 4 2 2 8 6" xfId="18531"/>
    <cellStyle name="Percent 2 4 2 2 9" xfId="18532"/>
    <cellStyle name="Percent 2 4 2 2 9 2" xfId="18533"/>
    <cellStyle name="Percent 2 4 2 2 9 3" xfId="18534"/>
    <cellStyle name="Percent 2 4 2 2 9 4" xfId="18535"/>
    <cellStyle name="Percent 2 4 2 3" xfId="18536"/>
    <cellStyle name="Percent 2 4 2 3 10" xfId="18537"/>
    <cellStyle name="Percent 2 4 2 3 11" xfId="18538"/>
    <cellStyle name="Percent 2 4 2 3 12" xfId="18539"/>
    <cellStyle name="Percent 2 4 2 3 2" xfId="18540"/>
    <cellStyle name="Percent 2 4 2 3 2 10" xfId="18541"/>
    <cellStyle name="Percent 2 4 2 3 2 2" xfId="18542"/>
    <cellStyle name="Percent 2 4 2 3 2 2 2" xfId="18543"/>
    <cellStyle name="Percent 2 4 2 3 2 2 2 2" xfId="18544"/>
    <cellStyle name="Percent 2 4 2 3 2 2 2 2 2" xfId="18545"/>
    <cellStyle name="Percent 2 4 2 3 2 2 2 2 3" xfId="18546"/>
    <cellStyle name="Percent 2 4 2 3 2 2 2 2 4" xfId="18547"/>
    <cellStyle name="Percent 2 4 2 3 2 2 2 3" xfId="18548"/>
    <cellStyle name="Percent 2 4 2 3 2 2 2 3 2" xfId="18549"/>
    <cellStyle name="Percent 2 4 2 3 2 2 2 3 3" xfId="18550"/>
    <cellStyle name="Percent 2 4 2 3 2 2 2 3 4" xfId="18551"/>
    <cellStyle name="Percent 2 4 2 3 2 2 2 4" xfId="18552"/>
    <cellStyle name="Percent 2 4 2 3 2 2 2 5" xfId="18553"/>
    <cellStyle name="Percent 2 4 2 3 2 2 2 6" xfId="18554"/>
    <cellStyle name="Percent 2 4 2 3 2 2 3" xfId="18555"/>
    <cellStyle name="Percent 2 4 2 3 2 2 3 2" xfId="18556"/>
    <cellStyle name="Percent 2 4 2 3 2 2 3 2 2" xfId="18557"/>
    <cellStyle name="Percent 2 4 2 3 2 2 3 2 3" xfId="18558"/>
    <cellStyle name="Percent 2 4 2 3 2 2 3 2 4" xfId="18559"/>
    <cellStyle name="Percent 2 4 2 3 2 2 3 3" xfId="18560"/>
    <cellStyle name="Percent 2 4 2 3 2 2 3 3 2" xfId="18561"/>
    <cellStyle name="Percent 2 4 2 3 2 2 3 3 3" xfId="18562"/>
    <cellStyle name="Percent 2 4 2 3 2 2 3 3 4" xfId="18563"/>
    <cellStyle name="Percent 2 4 2 3 2 2 3 4" xfId="18564"/>
    <cellStyle name="Percent 2 4 2 3 2 2 3 5" xfId="18565"/>
    <cellStyle name="Percent 2 4 2 3 2 2 3 6" xfId="18566"/>
    <cellStyle name="Percent 2 4 2 3 2 2 4" xfId="18567"/>
    <cellStyle name="Percent 2 4 2 3 2 2 4 2" xfId="18568"/>
    <cellStyle name="Percent 2 4 2 3 2 2 4 3" xfId="18569"/>
    <cellStyle name="Percent 2 4 2 3 2 2 4 4" xfId="18570"/>
    <cellStyle name="Percent 2 4 2 3 2 2 5" xfId="18571"/>
    <cellStyle name="Percent 2 4 2 3 2 2 5 2" xfId="18572"/>
    <cellStyle name="Percent 2 4 2 3 2 2 5 3" xfId="18573"/>
    <cellStyle name="Percent 2 4 2 3 2 2 5 4" xfId="18574"/>
    <cellStyle name="Percent 2 4 2 3 2 2 6" xfId="18575"/>
    <cellStyle name="Percent 2 4 2 3 2 2 7" xfId="18576"/>
    <cellStyle name="Percent 2 4 2 3 2 2 8" xfId="18577"/>
    <cellStyle name="Percent 2 4 2 3 2 3" xfId="18578"/>
    <cellStyle name="Percent 2 4 2 3 2 3 2" xfId="18579"/>
    <cellStyle name="Percent 2 4 2 3 2 3 2 2" xfId="18580"/>
    <cellStyle name="Percent 2 4 2 3 2 3 2 2 2" xfId="18581"/>
    <cellStyle name="Percent 2 4 2 3 2 3 2 2 3" xfId="18582"/>
    <cellStyle name="Percent 2 4 2 3 2 3 2 2 4" xfId="18583"/>
    <cellStyle name="Percent 2 4 2 3 2 3 2 3" xfId="18584"/>
    <cellStyle name="Percent 2 4 2 3 2 3 2 3 2" xfId="18585"/>
    <cellStyle name="Percent 2 4 2 3 2 3 2 3 3" xfId="18586"/>
    <cellStyle name="Percent 2 4 2 3 2 3 2 3 4" xfId="18587"/>
    <cellStyle name="Percent 2 4 2 3 2 3 2 4" xfId="18588"/>
    <cellStyle name="Percent 2 4 2 3 2 3 2 5" xfId="18589"/>
    <cellStyle name="Percent 2 4 2 3 2 3 2 6" xfId="18590"/>
    <cellStyle name="Percent 2 4 2 3 2 3 3" xfId="18591"/>
    <cellStyle name="Percent 2 4 2 3 2 3 3 2" xfId="18592"/>
    <cellStyle name="Percent 2 4 2 3 2 3 3 2 2" xfId="18593"/>
    <cellStyle name="Percent 2 4 2 3 2 3 3 2 3" xfId="18594"/>
    <cellStyle name="Percent 2 4 2 3 2 3 3 2 4" xfId="18595"/>
    <cellStyle name="Percent 2 4 2 3 2 3 3 3" xfId="18596"/>
    <cellStyle name="Percent 2 4 2 3 2 3 3 3 2" xfId="18597"/>
    <cellStyle name="Percent 2 4 2 3 2 3 3 3 3" xfId="18598"/>
    <cellStyle name="Percent 2 4 2 3 2 3 3 3 4" xfId="18599"/>
    <cellStyle name="Percent 2 4 2 3 2 3 3 4" xfId="18600"/>
    <cellStyle name="Percent 2 4 2 3 2 3 3 5" xfId="18601"/>
    <cellStyle name="Percent 2 4 2 3 2 3 3 6" xfId="18602"/>
    <cellStyle name="Percent 2 4 2 3 2 3 4" xfId="18603"/>
    <cellStyle name="Percent 2 4 2 3 2 3 4 2" xfId="18604"/>
    <cellStyle name="Percent 2 4 2 3 2 3 4 3" xfId="18605"/>
    <cellStyle name="Percent 2 4 2 3 2 3 4 4" xfId="18606"/>
    <cellStyle name="Percent 2 4 2 3 2 3 5" xfId="18607"/>
    <cellStyle name="Percent 2 4 2 3 2 3 5 2" xfId="18608"/>
    <cellStyle name="Percent 2 4 2 3 2 3 5 3" xfId="18609"/>
    <cellStyle name="Percent 2 4 2 3 2 3 5 4" xfId="18610"/>
    <cellStyle name="Percent 2 4 2 3 2 3 6" xfId="18611"/>
    <cellStyle name="Percent 2 4 2 3 2 3 7" xfId="18612"/>
    <cellStyle name="Percent 2 4 2 3 2 3 8" xfId="18613"/>
    <cellStyle name="Percent 2 4 2 3 2 4" xfId="18614"/>
    <cellStyle name="Percent 2 4 2 3 2 4 2" xfId="18615"/>
    <cellStyle name="Percent 2 4 2 3 2 4 2 2" xfId="18616"/>
    <cellStyle name="Percent 2 4 2 3 2 4 2 3" xfId="18617"/>
    <cellStyle name="Percent 2 4 2 3 2 4 2 4" xfId="18618"/>
    <cellStyle name="Percent 2 4 2 3 2 4 3" xfId="18619"/>
    <cellStyle name="Percent 2 4 2 3 2 4 3 2" xfId="18620"/>
    <cellStyle name="Percent 2 4 2 3 2 4 3 3" xfId="18621"/>
    <cellStyle name="Percent 2 4 2 3 2 4 3 4" xfId="18622"/>
    <cellStyle name="Percent 2 4 2 3 2 4 4" xfId="18623"/>
    <cellStyle name="Percent 2 4 2 3 2 4 5" xfId="18624"/>
    <cellStyle name="Percent 2 4 2 3 2 4 6" xfId="18625"/>
    <cellStyle name="Percent 2 4 2 3 2 5" xfId="18626"/>
    <cellStyle name="Percent 2 4 2 3 2 5 2" xfId="18627"/>
    <cellStyle name="Percent 2 4 2 3 2 5 2 2" xfId="18628"/>
    <cellStyle name="Percent 2 4 2 3 2 5 2 3" xfId="18629"/>
    <cellStyle name="Percent 2 4 2 3 2 5 2 4" xfId="18630"/>
    <cellStyle name="Percent 2 4 2 3 2 5 3" xfId="18631"/>
    <cellStyle name="Percent 2 4 2 3 2 5 3 2" xfId="18632"/>
    <cellStyle name="Percent 2 4 2 3 2 5 3 3" xfId="18633"/>
    <cellStyle name="Percent 2 4 2 3 2 5 3 4" xfId="18634"/>
    <cellStyle name="Percent 2 4 2 3 2 5 4" xfId="18635"/>
    <cellStyle name="Percent 2 4 2 3 2 5 5" xfId="18636"/>
    <cellStyle name="Percent 2 4 2 3 2 5 6" xfId="18637"/>
    <cellStyle name="Percent 2 4 2 3 2 6" xfId="18638"/>
    <cellStyle name="Percent 2 4 2 3 2 6 2" xfId="18639"/>
    <cellStyle name="Percent 2 4 2 3 2 6 3" xfId="18640"/>
    <cellStyle name="Percent 2 4 2 3 2 6 4" xfId="18641"/>
    <cellStyle name="Percent 2 4 2 3 2 7" xfId="18642"/>
    <cellStyle name="Percent 2 4 2 3 2 7 2" xfId="18643"/>
    <cellStyle name="Percent 2 4 2 3 2 7 3" xfId="18644"/>
    <cellStyle name="Percent 2 4 2 3 2 7 4" xfId="18645"/>
    <cellStyle name="Percent 2 4 2 3 2 8" xfId="18646"/>
    <cellStyle name="Percent 2 4 2 3 2 9" xfId="18647"/>
    <cellStyle name="Percent 2 4 2 3 3" xfId="18648"/>
    <cellStyle name="Percent 2 4 2 3 3 2" xfId="18649"/>
    <cellStyle name="Percent 2 4 2 3 3 2 2" xfId="18650"/>
    <cellStyle name="Percent 2 4 2 3 3 2 2 2" xfId="18651"/>
    <cellStyle name="Percent 2 4 2 3 3 2 2 3" xfId="18652"/>
    <cellStyle name="Percent 2 4 2 3 3 2 2 4" xfId="18653"/>
    <cellStyle name="Percent 2 4 2 3 3 2 3" xfId="18654"/>
    <cellStyle name="Percent 2 4 2 3 3 2 3 2" xfId="18655"/>
    <cellStyle name="Percent 2 4 2 3 3 2 3 3" xfId="18656"/>
    <cellStyle name="Percent 2 4 2 3 3 2 3 4" xfId="18657"/>
    <cellStyle name="Percent 2 4 2 3 3 2 4" xfId="18658"/>
    <cellStyle name="Percent 2 4 2 3 3 2 5" xfId="18659"/>
    <cellStyle name="Percent 2 4 2 3 3 2 6" xfId="18660"/>
    <cellStyle name="Percent 2 4 2 3 3 3" xfId="18661"/>
    <cellStyle name="Percent 2 4 2 3 3 3 2" xfId="18662"/>
    <cellStyle name="Percent 2 4 2 3 3 3 2 2" xfId="18663"/>
    <cellStyle name="Percent 2 4 2 3 3 3 2 3" xfId="18664"/>
    <cellStyle name="Percent 2 4 2 3 3 3 2 4" xfId="18665"/>
    <cellStyle name="Percent 2 4 2 3 3 3 3" xfId="18666"/>
    <cellStyle name="Percent 2 4 2 3 3 3 3 2" xfId="18667"/>
    <cellStyle name="Percent 2 4 2 3 3 3 3 3" xfId="18668"/>
    <cellStyle name="Percent 2 4 2 3 3 3 3 4" xfId="18669"/>
    <cellStyle name="Percent 2 4 2 3 3 3 4" xfId="18670"/>
    <cellStyle name="Percent 2 4 2 3 3 3 5" xfId="18671"/>
    <cellStyle name="Percent 2 4 2 3 3 3 6" xfId="18672"/>
    <cellStyle name="Percent 2 4 2 3 3 4" xfId="18673"/>
    <cellStyle name="Percent 2 4 2 3 3 4 2" xfId="18674"/>
    <cellStyle name="Percent 2 4 2 3 3 4 3" xfId="18675"/>
    <cellStyle name="Percent 2 4 2 3 3 4 4" xfId="18676"/>
    <cellStyle name="Percent 2 4 2 3 3 5" xfId="18677"/>
    <cellStyle name="Percent 2 4 2 3 3 5 2" xfId="18678"/>
    <cellStyle name="Percent 2 4 2 3 3 5 3" xfId="18679"/>
    <cellStyle name="Percent 2 4 2 3 3 5 4" xfId="18680"/>
    <cellStyle name="Percent 2 4 2 3 3 6" xfId="18681"/>
    <cellStyle name="Percent 2 4 2 3 3 7" xfId="18682"/>
    <cellStyle name="Percent 2 4 2 3 3 8" xfId="18683"/>
    <cellStyle name="Percent 2 4 2 3 4" xfId="18684"/>
    <cellStyle name="Percent 2 4 2 3 4 2" xfId="18685"/>
    <cellStyle name="Percent 2 4 2 3 4 2 2" xfId="18686"/>
    <cellStyle name="Percent 2 4 2 3 4 2 2 2" xfId="18687"/>
    <cellStyle name="Percent 2 4 2 3 4 2 2 3" xfId="18688"/>
    <cellStyle name="Percent 2 4 2 3 4 2 2 4" xfId="18689"/>
    <cellStyle name="Percent 2 4 2 3 4 2 3" xfId="18690"/>
    <cellStyle name="Percent 2 4 2 3 4 2 3 2" xfId="18691"/>
    <cellStyle name="Percent 2 4 2 3 4 2 3 3" xfId="18692"/>
    <cellStyle name="Percent 2 4 2 3 4 2 3 4" xfId="18693"/>
    <cellStyle name="Percent 2 4 2 3 4 2 4" xfId="18694"/>
    <cellStyle name="Percent 2 4 2 3 4 2 5" xfId="18695"/>
    <cellStyle name="Percent 2 4 2 3 4 2 6" xfId="18696"/>
    <cellStyle name="Percent 2 4 2 3 4 3" xfId="18697"/>
    <cellStyle name="Percent 2 4 2 3 4 3 2" xfId="18698"/>
    <cellStyle name="Percent 2 4 2 3 4 3 2 2" xfId="18699"/>
    <cellStyle name="Percent 2 4 2 3 4 3 2 3" xfId="18700"/>
    <cellStyle name="Percent 2 4 2 3 4 3 2 4" xfId="18701"/>
    <cellStyle name="Percent 2 4 2 3 4 3 3" xfId="18702"/>
    <cellStyle name="Percent 2 4 2 3 4 3 3 2" xfId="18703"/>
    <cellStyle name="Percent 2 4 2 3 4 3 3 3" xfId="18704"/>
    <cellStyle name="Percent 2 4 2 3 4 3 3 4" xfId="18705"/>
    <cellStyle name="Percent 2 4 2 3 4 3 4" xfId="18706"/>
    <cellStyle name="Percent 2 4 2 3 4 3 5" xfId="18707"/>
    <cellStyle name="Percent 2 4 2 3 4 3 6" xfId="18708"/>
    <cellStyle name="Percent 2 4 2 3 4 4" xfId="18709"/>
    <cellStyle name="Percent 2 4 2 3 4 4 2" xfId="18710"/>
    <cellStyle name="Percent 2 4 2 3 4 4 3" xfId="18711"/>
    <cellStyle name="Percent 2 4 2 3 4 4 4" xfId="18712"/>
    <cellStyle name="Percent 2 4 2 3 4 5" xfId="18713"/>
    <cellStyle name="Percent 2 4 2 3 4 5 2" xfId="18714"/>
    <cellStyle name="Percent 2 4 2 3 4 5 3" xfId="18715"/>
    <cellStyle name="Percent 2 4 2 3 4 5 4" xfId="18716"/>
    <cellStyle name="Percent 2 4 2 3 4 6" xfId="18717"/>
    <cellStyle name="Percent 2 4 2 3 4 7" xfId="18718"/>
    <cellStyle name="Percent 2 4 2 3 4 8" xfId="18719"/>
    <cellStyle name="Percent 2 4 2 3 5" xfId="18720"/>
    <cellStyle name="Percent 2 4 2 3 5 2" xfId="18721"/>
    <cellStyle name="Percent 2 4 2 3 5 2 2" xfId="18722"/>
    <cellStyle name="Percent 2 4 2 3 5 2 2 2" xfId="18723"/>
    <cellStyle name="Percent 2 4 2 3 5 2 2 3" xfId="18724"/>
    <cellStyle name="Percent 2 4 2 3 5 2 2 4" xfId="18725"/>
    <cellStyle name="Percent 2 4 2 3 5 2 3" xfId="18726"/>
    <cellStyle name="Percent 2 4 2 3 5 2 3 2" xfId="18727"/>
    <cellStyle name="Percent 2 4 2 3 5 2 3 3" xfId="18728"/>
    <cellStyle name="Percent 2 4 2 3 5 2 3 4" xfId="18729"/>
    <cellStyle name="Percent 2 4 2 3 5 2 4" xfId="18730"/>
    <cellStyle name="Percent 2 4 2 3 5 2 5" xfId="18731"/>
    <cellStyle name="Percent 2 4 2 3 5 2 6" xfId="18732"/>
    <cellStyle name="Percent 2 4 2 3 5 3" xfId="18733"/>
    <cellStyle name="Percent 2 4 2 3 5 3 2" xfId="18734"/>
    <cellStyle name="Percent 2 4 2 3 5 3 2 2" xfId="18735"/>
    <cellStyle name="Percent 2 4 2 3 5 3 2 3" xfId="18736"/>
    <cellStyle name="Percent 2 4 2 3 5 3 2 4" xfId="18737"/>
    <cellStyle name="Percent 2 4 2 3 5 3 3" xfId="18738"/>
    <cellStyle name="Percent 2 4 2 3 5 3 3 2" xfId="18739"/>
    <cellStyle name="Percent 2 4 2 3 5 3 3 3" xfId="18740"/>
    <cellStyle name="Percent 2 4 2 3 5 3 3 4" xfId="18741"/>
    <cellStyle name="Percent 2 4 2 3 5 3 4" xfId="18742"/>
    <cellStyle name="Percent 2 4 2 3 5 3 5" xfId="18743"/>
    <cellStyle name="Percent 2 4 2 3 5 3 6" xfId="18744"/>
    <cellStyle name="Percent 2 4 2 3 5 4" xfId="18745"/>
    <cellStyle name="Percent 2 4 2 3 5 4 2" xfId="18746"/>
    <cellStyle name="Percent 2 4 2 3 5 4 3" xfId="18747"/>
    <cellStyle name="Percent 2 4 2 3 5 4 4" xfId="18748"/>
    <cellStyle name="Percent 2 4 2 3 5 5" xfId="18749"/>
    <cellStyle name="Percent 2 4 2 3 5 5 2" xfId="18750"/>
    <cellStyle name="Percent 2 4 2 3 5 5 3" xfId="18751"/>
    <cellStyle name="Percent 2 4 2 3 5 5 4" xfId="18752"/>
    <cellStyle name="Percent 2 4 2 3 5 6" xfId="18753"/>
    <cellStyle name="Percent 2 4 2 3 5 7" xfId="18754"/>
    <cellStyle name="Percent 2 4 2 3 5 8" xfId="18755"/>
    <cellStyle name="Percent 2 4 2 3 6" xfId="18756"/>
    <cellStyle name="Percent 2 4 2 3 6 2" xfId="18757"/>
    <cellStyle name="Percent 2 4 2 3 6 2 2" xfId="18758"/>
    <cellStyle name="Percent 2 4 2 3 6 2 3" xfId="18759"/>
    <cellStyle name="Percent 2 4 2 3 6 2 4" xfId="18760"/>
    <cellStyle name="Percent 2 4 2 3 6 3" xfId="18761"/>
    <cellStyle name="Percent 2 4 2 3 6 3 2" xfId="18762"/>
    <cellStyle name="Percent 2 4 2 3 6 3 3" xfId="18763"/>
    <cellStyle name="Percent 2 4 2 3 6 3 4" xfId="18764"/>
    <cellStyle name="Percent 2 4 2 3 6 4" xfId="18765"/>
    <cellStyle name="Percent 2 4 2 3 6 5" xfId="18766"/>
    <cellStyle name="Percent 2 4 2 3 6 6" xfId="18767"/>
    <cellStyle name="Percent 2 4 2 3 7" xfId="18768"/>
    <cellStyle name="Percent 2 4 2 3 7 2" xfId="18769"/>
    <cellStyle name="Percent 2 4 2 3 7 2 2" xfId="18770"/>
    <cellStyle name="Percent 2 4 2 3 7 2 3" xfId="18771"/>
    <cellStyle name="Percent 2 4 2 3 7 2 4" xfId="18772"/>
    <cellStyle name="Percent 2 4 2 3 7 3" xfId="18773"/>
    <cellStyle name="Percent 2 4 2 3 7 3 2" xfId="18774"/>
    <cellStyle name="Percent 2 4 2 3 7 3 3" xfId="18775"/>
    <cellStyle name="Percent 2 4 2 3 7 3 4" xfId="18776"/>
    <cellStyle name="Percent 2 4 2 3 7 4" xfId="18777"/>
    <cellStyle name="Percent 2 4 2 3 7 5" xfId="18778"/>
    <cellStyle name="Percent 2 4 2 3 7 6" xfId="18779"/>
    <cellStyle name="Percent 2 4 2 3 8" xfId="18780"/>
    <cellStyle name="Percent 2 4 2 3 8 2" xfId="18781"/>
    <cellStyle name="Percent 2 4 2 3 8 3" xfId="18782"/>
    <cellStyle name="Percent 2 4 2 3 8 4" xfId="18783"/>
    <cellStyle name="Percent 2 4 2 3 9" xfId="18784"/>
    <cellStyle name="Percent 2 4 2 3 9 2" xfId="18785"/>
    <cellStyle name="Percent 2 4 2 3 9 3" xfId="18786"/>
    <cellStyle name="Percent 2 4 2 3 9 4" xfId="18787"/>
    <cellStyle name="Percent 2 4 2 4" xfId="18788"/>
    <cellStyle name="Percent 2 4 2 4 10" xfId="18789"/>
    <cellStyle name="Percent 2 4 2 4 2" xfId="18790"/>
    <cellStyle name="Percent 2 4 2 4 2 2" xfId="18791"/>
    <cellStyle name="Percent 2 4 2 4 2 2 2" xfId="18792"/>
    <cellStyle name="Percent 2 4 2 4 2 2 2 2" xfId="18793"/>
    <cellStyle name="Percent 2 4 2 4 2 2 2 3" xfId="18794"/>
    <cellStyle name="Percent 2 4 2 4 2 2 2 4" xfId="18795"/>
    <cellStyle name="Percent 2 4 2 4 2 2 3" xfId="18796"/>
    <cellStyle name="Percent 2 4 2 4 2 2 3 2" xfId="18797"/>
    <cellStyle name="Percent 2 4 2 4 2 2 3 3" xfId="18798"/>
    <cellStyle name="Percent 2 4 2 4 2 2 3 4" xfId="18799"/>
    <cellStyle name="Percent 2 4 2 4 2 2 4" xfId="18800"/>
    <cellStyle name="Percent 2 4 2 4 2 2 5" xfId="18801"/>
    <cellStyle name="Percent 2 4 2 4 2 2 6" xfId="18802"/>
    <cellStyle name="Percent 2 4 2 4 2 3" xfId="18803"/>
    <cellStyle name="Percent 2 4 2 4 2 3 2" xfId="18804"/>
    <cellStyle name="Percent 2 4 2 4 2 3 2 2" xfId="18805"/>
    <cellStyle name="Percent 2 4 2 4 2 3 2 3" xfId="18806"/>
    <cellStyle name="Percent 2 4 2 4 2 3 2 4" xfId="18807"/>
    <cellStyle name="Percent 2 4 2 4 2 3 3" xfId="18808"/>
    <cellStyle name="Percent 2 4 2 4 2 3 3 2" xfId="18809"/>
    <cellStyle name="Percent 2 4 2 4 2 3 3 3" xfId="18810"/>
    <cellStyle name="Percent 2 4 2 4 2 3 3 4" xfId="18811"/>
    <cellStyle name="Percent 2 4 2 4 2 3 4" xfId="18812"/>
    <cellStyle name="Percent 2 4 2 4 2 3 5" xfId="18813"/>
    <cellStyle name="Percent 2 4 2 4 2 3 6" xfId="18814"/>
    <cellStyle name="Percent 2 4 2 4 2 4" xfId="18815"/>
    <cellStyle name="Percent 2 4 2 4 2 4 2" xfId="18816"/>
    <cellStyle name="Percent 2 4 2 4 2 4 3" xfId="18817"/>
    <cellStyle name="Percent 2 4 2 4 2 4 4" xfId="18818"/>
    <cellStyle name="Percent 2 4 2 4 2 5" xfId="18819"/>
    <cellStyle name="Percent 2 4 2 4 2 5 2" xfId="18820"/>
    <cellStyle name="Percent 2 4 2 4 2 5 3" xfId="18821"/>
    <cellStyle name="Percent 2 4 2 4 2 5 4" xfId="18822"/>
    <cellStyle name="Percent 2 4 2 4 2 6" xfId="18823"/>
    <cellStyle name="Percent 2 4 2 4 2 7" xfId="18824"/>
    <cellStyle name="Percent 2 4 2 4 2 8" xfId="18825"/>
    <cellStyle name="Percent 2 4 2 4 3" xfId="18826"/>
    <cellStyle name="Percent 2 4 2 4 3 2" xfId="18827"/>
    <cellStyle name="Percent 2 4 2 4 3 2 2" xfId="18828"/>
    <cellStyle name="Percent 2 4 2 4 3 2 2 2" xfId="18829"/>
    <cellStyle name="Percent 2 4 2 4 3 2 2 3" xfId="18830"/>
    <cellStyle name="Percent 2 4 2 4 3 2 2 4" xfId="18831"/>
    <cellStyle name="Percent 2 4 2 4 3 2 3" xfId="18832"/>
    <cellStyle name="Percent 2 4 2 4 3 2 3 2" xfId="18833"/>
    <cellStyle name="Percent 2 4 2 4 3 2 3 3" xfId="18834"/>
    <cellStyle name="Percent 2 4 2 4 3 2 3 4" xfId="18835"/>
    <cellStyle name="Percent 2 4 2 4 3 2 4" xfId="18836"/>
    <cellStyle name="Percent 2 4 2 4 3 2 5" xfId="18837"/>
    <cellStyle name="Percent 2 4 2 4 3 2 6" xfId="18838"/>
    <cellStyle name="Percent 2 4 2 4 3 3" xfId="18839"/>
    <cellStyle name="Percent 2 4 2 4 3 3 2" xfId="18840"/>
    <cellStyle name="Percent 2 4 2 4 3 3 2 2" xfId="18841"/>
    <cellStyle name="Percent 2 4 2 4 3 3 2 3" xfId="18842"/>
    <cellStyle name="Percent 2 4 2 4 3 3 2 4" xfId="18843"/>
    <cellStyle name="Percent 2 4 2 4 3 3 3" xfId="18844"/>
    <cellStyle name="Percent 2 4 2 4 3 3 3 2" xfId="18845"/>
    <cellStyle name="Percent 2 4 2 4 3 3 3 3" xfId="18846"/>
    <cellStyle name="Percent 2 4 2 4 3 3 3 4" xfId="18847"/>
    <cellStyle name="Percent 2 4 2 4 3 3 4" xfId="18848"/>
    <cellStyle name="Percent 2 4 2 4 3 3 5" xfId="18849"/>
    <cellStyle name="Percent 2 4 2 4 3 3 6" xfId="18850"/>
    <cellStyle name="Percent 2 4 2 4 3 4" xfId="18851"/>
    <cellStyle name="Percent 2 4 2 4 3 4 2" xfId="18852"/>
    <cellStyle name="Percent 2 4 2 4 3 4 3" xfId="18853"/>
    <cellStyle name="Percent 2 4 2 4 3 4 4" xfId="18854"/>
    <cellStyle name="Percent 2 4 2 4 3 5" xfId="18855"/>
    <cellStyle name="Percent 2 4 2 4 3 5 2" xfId="18856"/>
    <cellStyle name="Percent 2 4 2 4 3 5 3" xfId="18857"/>
    <cellStyle name="Percent 2 4 2 4 3 5 4" xfId="18858"/>
    <cellStyle name="Percent 2 4 2 4 3 6" xfId="18859"/>
    <cellStyle name="Percent 2 4 2 4 3 7" xfId="18860"/>
    <cellStyle name="Percent 2 4 2 4 3 8" xfId="18861"/>
    <cellStyle name="Percent 2 4 2 4 4" xfId="18862"/>
    <cellStyle name="Percent 2 4 2 4 4 2" xfId="18863"/>
    <cellStyle name="Percent 2 4 2 4 4 2 2" xfId="18864"/>
    <cellStyle name="Percent 2 4 2 4 4 2 3" xfId="18865"/>
    <cellStyle name="Percent 2 4 2 4 4 2 4" xfId="18866"/>
    <cellStyle name="Percent 2 4 2 4 4 3" xfId="18867"/>
    <cellStyle name="Percent 2 4 2 4 4 3 2" xfId="18868"/>
    <cellStyle name="Percent 2 4 2 4 4 3 3" xfId="18869"/>
    <cellStyle name="Percent 2 4 2 4 4 3 4" xfId="18870"/>
    <cellStyle name="Percent 2 4 2 4 4 4" xfId="18871"/>
    <cellStyle name="Percent 2 4 2 4 4 5" xfId="18872"/>
    <cellStyle name="Percent 2 4 2 4 4 6" xfId="18873"/>
    <cellStyle name="Percent 2 4 2 4 5" xfId="18874"/>
    <cellStyle name="Percent 2 4 2 4 5 2" xfId="18875"/>
    <cellStyle name="Percent 2 4 2 4 5 2 2" xfId="18876"/>
    <cellStyle name="Percent 2 4 2 4 5 2 3" xfId="18877"/>
    <cellStyle name="Percent 2 4 2 4 5 2 4" xfId="18878"/>
    <cellStyle name="Percent 2 4 2 4 5 3" xfId="18879"/>
    <cellStyle name="Percent 2 4 2 4 5 3 2" xfId="18880"/>
    <cellStyle name="Percent 2 4 2 4 5 3 3" xfId="18881"/>
    <cellStyle name="Percent 2 4 2 4 5 3 4" xfId="18882"/>
    <cellStyle name="Percent 2 4 2 4 5 4" xfId="18883"/>
    <cellStyle name="Percent 2 4 2 4 5 5" xfId="18884"/>
    <cellStyle name="Percent 2 4 2 4 5 6" xfId="18885"/>
    <cellStyle name="Percent 2 4 2 4 6" xfId="18886"/>
    <cellStyle name="Percent 2 4 2 4 6 2" xfId="18887"/>
    <cellStyle name="Percent 2 4 2 4 6 3" xfId="18888"/>
    <cellStyle name="Percent 2 4 2 4 6 4" xfId="18889"/>
    <cellStyle name="Percent 2 4 2 4 7" xfId="18890"/>
    <cellStyle name="Percent 2 4 2 4 7 2" xfId="18891"/>
    <cellStyle name="Percent 2 4 2 4 7 3" xfId="18892"/>
    <cellStyle name="Percent 2 4 2 4 7 4" xfId="18893"/>
    <cellStyle name="Percent 2 4 2 4 8" xfId="18894"/>
    <cellStyle name="Percent 2 4 2 4 9" xfId="18895"/>
    <cellStyle name="Percent 2 4 2 5" xfId="18896"/>
    <cellStyle name="Percent 2 4 2 5 2" xfId="18897"/>
    <cellStyle name="Percent 2 4 2 5 2 2" xfId="18898"/>
    <cellStyle name="Percent 2 4 2 5 2 2 2" xfId="18899"/>
    <cellStyle name="Percent 2 4 2 5 2 2 3" xfId="18900"/>
    <cellStyle name="Percent 2 4 2 5 2 2 4" xfId="18901"/>
    <cellStyle name="Percent 2 4 2 5 2 3" xfId="18902"/>
    <cellStyle name="Percent 2 4 2 5 2 3 2" xfId="18903"/>
    <cellStyle name="Percent 2 4 2 5 2 3 3" xfId="18904"/>
    <cellStyle name="Percent 2 4 2 5 2 3 4" xfId="18905"/>
    <cellStyle name="Percent 2 4 2 5 2 4" xfId="18906"/>
    <cellStyle name="Percent 2 4 2 5 2 5" xfId="18907"/>
    <cellStyle name="Percent 2 4 2 5 2 6" xfId="18908"/>
    <cellStyle name="Percent 2 4 2 5 3" xfId="18909"/>
    <cellStyle name="Percent 2 4 2 5 3 2" xfId="18910"/>
    <cellStyle name="Percent 2 4 2 5 3 2 2" xfId="18911"/>
    <cellStyle name="Percent 2 4 2 5 3 2 3" xfId="18912"/>
    <cellStyle name="Percent 2 4 2 5 3 2 4" xfId="18913"/>
    <cellStyle name="Percent 2 4 2 5 3 3" xfId="18914"/>
    <cellStyle name="Percent 2 4 2 5 3 3 2" xfId="18915"/>
    <cellStyle name="Percent 2 4 2 5 3 3 3" xfId="18916"/>
    <cellStyle name="Percent 2 4 2 5 3 3 4" xfId="18917"/>
    <cellStyle name="Percent 2 4 2 5 3 4" xfId="18918"/>
    <cellStyle name="Percent 2 4 2 5 3 5" xfId="18919"/>
    <cellStyle name="Percent 2 4 2 5 3 6" xfId="18920"/>
    <cellStyle name="Percent 2 4 2 5 4" xfId="18921"/>
    <cellStyle name="Percent 2 4 2 5 4 2" xfId="18922"/>
    <cellStyle name="Percent 2 4 2 5 4 3" xfId="18923"/>
    <cellStyle name="Percent 2 4 2 5 4 4" xfId="18924"/>
    <cellStyle name="Percent 2 4 2 5 5" xfId="18925"/>
    <cellStyle name="Percent 2 4 2 5 5 2" xfId="18926"/>
    <cellStyle name="Percent 2 4 2 5 5 3" xfId="18927"/>
    <cellStyle name="Percent 2 4 2 5 5 4" xfId="18928"/>
    <cellStyle name="Percent 2 4 2 5 6" xfId="18929"/>
    <cellStyle name="Percent 2 4 2 5 7" xfId="18930"/>
    <cellStyle name="Percent 2 4 2 5 8" xfId="18931"/>
    <cellStyle name="Percent 2 4 2 6" xfId="18932"/>
    <cellStyle name="Percent 2 4 2 6 2" xfId="18933"/>
    <cellStyle name="Percent 2 4 2 6 2 2" xfId="18934"/>
    <cellStyle name="Percent 2 4 2 6 2 2 2" xfId="18935"/>
    <cellStyle name="Percent 2 4 2 6 2 2 3" xfId="18936"/>
    <cellStyle name="Percent 2 4 2 6 2 2 4" xfId="18937"/>
    <cellStyle name="Percent 2 4 2 6 2 3" xfId="18938"/>
    <cellStyle name="Percent 2 4 2 6 2 3 2" xfId="18939"/>
    <cellStyle name="Percent 2 4 2 6 2 3 3" xfId="18940"/>
    <cellStyle name="Percent 2 4 2 6 2 3 4" xfId="18941"/>
    <cellStyle name="Percent 2 4 2 6 2 4" xfId="18942"/>
    <cellStyle name="Percent 2 4 2 6 2 5" xfId="18943"/>
    <cellStyle name="Percent 2 4 2 6 2 6" xfId="18944"/>
    <cellStyle name="Percent 2 4 2 6 3" xfId="18945"/>
    <cellStyle name="Percent 2 4 2 6 3 2" xfId="18946"/>
    <cellStyle name="Percent 2 4 2 6 3 2 2" xfId="18947"/>
    <cellStyle name="Percent 2 4 2 6 3 2 3" xfId="18948"/>
    <cellStyle name="Percent 2 4 2 6 3 2 4" xfId="18949"/>
    <cellStyle name="Percent 2 4 2 6 3 3" xfId="18950"/>
    <cellStyle name="Percent 2 4 2 6 3 3 2" xfId="18951"/>
    <cellStyle name="Percent 2 4 2 6 3 3 3" xfId="18952"/>
    <cellStyle name="Percent 2 4 2 6 3 3 4" xfId="18953"/>
    <cellStyle name="Percent 2 4 2 6 3 4" xfId="18954"/>
    <cellStyle name="Percent 2 4 2 6 3 5" xfId="18955"/>
    <cellStyle name="Percent 2 4 2 6 3 6" xfId="18956"/>
    <cellStyle name="Percent 2 4 2 6 4" xfId="18957"/>
    <cellStyle name="Percent 2 4 2 6 4 2" xfId="18958"/>
    <cellStyle name="Percent 2 4 2 6 4 3" xfId="18959"/>
    <cellStyle name="Percent 2 4 2 6 4 4" xfId="18960"/>
    <cellStyle name="Percent 2 4 2 6 5" xfId="18961"/>
    <cellStyle name="Percent 2 4 2 6 5 2" xfId="18962"/>
    <cellStyle name="Percent 2 4 2 6 5 3" xfId="18963"/>
    <cellStyle name="Percent 2 4 2 6 5 4" xfId="18964"/>
    <cellStyle name="Percent 2 4 2 6 6" xfId="18965"/>
    <cellStyle name="Percent 2 4 2 6 7" xfId="18966"/>
    <cellStyle name="Percent 2 4 2 6 8" xfId="18967"/>
    <cellStyle name="Percent 2 4 2 7" xfId="18968"/>
    <cellStyle name="Percent 2 4 2 7 2" xfId="18969"/>
    <cellStyle name="Percent 2 4 2 7 2 2" xfId="18970"/>
    <cellStyle name="Percent 2 4 2 7 2 2 2" xfId="18971"/>
    <cellStyle name="Percent 2 4 2 7 2 2 3" xfId="18972"/>
    <cellStyle name="Percent 2 4 2 7 2 2 4" xfId="18973"/>
    <cellStyle name="Percent 2 4 2 7 2 3" xfId="18974"/>
    <cellStyle name="Percent 2 4 2 7 2 3 2" xfId="18975"/>
    <cellStyle name="Percent 2 4 2 7 2 3 3" xfId="18976"/>
    <cellStyle name="Percent 2 4 2 7 2 3 4" xfId="18977"/>
    <cellStyle name="Percent 2 4 2 7 2 4" xfId="18978"/>
    <cellStyle name="Percent 2 4 2 7 2 5" xfId="18979"/>
    <cellStyle name="Percent 2 4 2 7 2 6" xfId="18980"/>
    <cellStyle name="Percent 2 4 2 7 3" xfId="18981"/>
    <cellStyle name="Percent 2 4 2 7 3 2" xfId="18982"/>
    <cellStyle name="Percent 2 4 2 7 3 2 2" xfId="18983"/>
    <cellStyle name="Percent 2 4 2 7 3 2 3" xfId="18984"/>
    <cellStyle name="Percent 2 4 2 7 3 2 4" xfId="18985"/>
    <cellStyle name="Percent 2 4 2 7 3 3" xfId="18986"/>
    <cellStyle name="Percent 2 4 2 7 3 3 2" xfId="18987"/>
    <cellStyle name="Percent 2 4 2 7 3 3 3" xfId="18988"/>
    <cellStyle name="Percent 2 4 2 7 3 3 4" xfId="18989"/>
    <cellStyle name="Percent 2 4 2 7 3 4" xfId="18990"/>
    <cellStyle name="Percent 2 4 2 7 3 5" xfId="18991"/>
    <cellStyle name="Percent 2 4 2 7 3 6" xfId="18992"/>
    <cellStyle name="Percent 2 4 2 7 4" xfId="18993"/>
    <cellStyle name="Percent 2 4 2 7 4 2" xfId="18994"/>
    <cellStyle name="Percent 2 4 2 7 4 3" xfId="18995"/>
    <cellStyle name="Percent 2 4 2 7 4 4" xfId="18996"/>
    <cellStyle name="Percent 2 4 2 7 5" xfId="18997"/>
    <cellStyle name="Percent 2 4 2 7 5 2" xfId="18998"/>
    <cellStyle name="Percent 2 4 2 7 5 3" xfId="18999"/>
    <cellStyle name="Percent 2 4 2 7 5 4" xfId="19000"/>
    <cellStyle name="Percent 2 4 2 7 6" xfId="19001"/>
    <cellStyle name="Percent 2 4 2 7 7" xfId="19002"/>
    <cellStyle name="Percent 2 4 2 7 8" xfId="19003"/>
    <cellStyle name="Percent 2 4 2 8" xfId="19004"/>
    <cellStyle name="Percent 2 4 2 8 2" xfId="19005"/>
    <cellStyle name="Percent 2 4 2 8 2 2" xfId="19006"/>
    <cellStyle name="Percent 2 4 2 8 2 3" xfId="19007"/>
    <cellStyle name="Percent 2 4 2 8 2 4" xfId="19008"/>
    <cellStyle name="Percent 2 4 2 8 3" xfId="19009"/>
    <cellStyle name="Percent 2 4 2 8 3 2" xfId="19010"/>
    <cellStyle name="Percent 2 4 2 8 3 3" xfId="19011"/>
    <cellStyle name="Percent 2 4 2 8 3 4" xfId="19012"/>
    <cellStyle name="Percent 2 4 2 8 4" xfId="19013"/>
    <cellStyle name="Percent 2 4 2 8 5" xfId="19014"/>
    <cellStyle name="Percent 2 4 2 8 6" xfId="19015"/>
    <cellStyle name="Percent 2 4 2 9" xfId="19016"/>
    <cellStyle name="Percent 2 4 2 9 2" xfId="19017"/>
    <cellStyle name="Percent 2 4 2 9 2 2" xfId="19018"/>
    <cellStyle name="Percent 2 4 2 9 2 3" xfId="19019"/>
    <cellStyle name="Percent 2 4 2 9 2 4" xfId="19020"/>
    <cellStyle name="Percent 2 4 2 9 3" xfId="19021"/>
    <cellStyle name="Percent 2 4 2 9 3 2" xfId="19022"/>
    <cellStyle name="Percent 2 4 2 9 3 3" xfId="19023"/>
    <cellStyle name="Percent 2 4 2 9 3 4" xfId="19024"/>
    <cellStyle name="Percent 2 4 2 9 4" xfId="19025"/>
    <cellStyle name="Percent 2 4 2 9 5" xfId="19026"/>
    <cellStyle name="Percent 2 4 2 9 6" xfId="19027"/>
    <cellStyle name="Percent 2 4 3" xfId="19028"/>
    <cellStyle name="Percent 2 4 3 10" xfId="19029"/>
    <cellStyle name="Percent 2 4 3 10 2" xfId="19030"/>
    <cellStyle name="Percent 2 4 3 10 3" xfId="19031"/>
    <cellStyle name="Percent 2 4 3 10 4" xfId="19032"/>
    <cellStyle name="Percent 2 4 3 11" xfId="19033"/>
    <cellStyle name="Percent 2 4 3 12" xfId="19034"/>
    <cellStyle name="Percent 2 4 3 13" xfId="19035"/>
    <cellStyle name="Percent 2 4 3 2" xfId="19036"/>
    <cellStyle name="Percent 2 4 3 2 10" xfId="19037"/>
    <cellStyle name="Percent 2 4 3 2 11" xfId="19038"/>
    <cellStyle name="Percent 2 4 3 2 12" xfId="19039"/>
    <cellStyle name="Percent 2 4 3 2 2" xfId="19040"/>
    <cellStyle name="Percent 2 4 3 2 2 10" xfId="19041"/>
    <cellStyle name="Percent 2 4 3 2 2 2" xfId="19042"/>
    <cellStyle name="Percent 2 4 3 2 2 2 2" xfId="19043"/>
    <cellStyle name="Percent 2 4 3 2 2 2 2 2" xfId="19044"/>
    <cellStyle name="Percent 2 4 3 2 2 2 2 2 2" xfId="19045"/>
    <cellStyle name="Percent 2 4 3 2 2 2 2 2 3" xfId="19046"/>
    <cellStyle name="Percent 2 4 3 2 2 2 2 2 4" xfId="19047"/>
    <cellStyle name="Percent 2 4 3 2 2 2 2 3" xfId="19048"/>
    <cellStyle name="Percent 2 4 3 2 2 2 2 3 2" xfId="19049"/>
    <cellStyle name="Percent 2 4 3 2 2 2 2 3 3" xfId="19050"/>
    <cellStyle name="Percent 2 4 3 2 2 2 2 3 4" xfId="19051"/>
    <cellStyle name="Percent 2 4 3 2 2 2 2 4" xfId="19052"/>
    <cellStyle name="Percent 2 4 3 2 2 2 2 5" xfId="19053"/>
    <cellStyle name="Percent 2 4 3 2 2 2 2 6" xfId="19054"/>
    <cellStyle name="Percent 2 4 3 2 2 2 3" xfId="19055"/>
    <cellStyle name="Percent 2 4 3 2 2 2 3 2" xfId="19056"/>
    <cellStyle name="Percent 2 4 3 2 2 2 3 2 2" xfId="19057"/>
    <cellStyle name="Percent 2 4 3 2 2 2 3 2 3" xfId="19058"/>
    <cellStyle name="Percent 2 4 3 2 2 2 3 2 4" xfId="19059"/>
    <cellStyle name="Percent 2 4 3 2 2 2 3 3" xfId="19060"/>
    <cellStyle name="Percent 2 4 3 2 2 2 3 3 2" xfId="19061"/>
    <cellStyle name="Percent 2 4 3 2 2 2 3 3 3" xfId="19062"/>
    <cellStyle name="Percent 2 4 3 2 2 2 3 3 4" xfId="19063"/>
    <cellStyle name="Percent 2 4 3 2 2 2 3 4" xfId="19064"/>
    <cellStyle name="Percent 2 4 3 2 2 2 3 5" xfId="19065"/>
    <cellStyle name="Percent 2 4 3 2 2 2 3 6" xfId="19066"/>
    <cellStyle name="Percent 2 4 3 2 2 2 4" xfId="19067"/>
    <cellStyle name="Percent 2 4 3 2 2 2 4 2" xfId="19068"/>
    <cellStyle name="Percent 2 4 3 2 2 2 4 3" xfId="19069"/>
    <cellStyle name="Percent 2 4 3 2 2 2 4 4" xfId="19070"/>
    <cellStyle name="Percent 2 4 3 2 2 2 5" xfId="19071"/>
    <cellStyle name="Percent 2 4 3 2 2 2 5 2" xfId="19072"/>
    <cellStyle name="Percent 2 4 3 2 2 2 5 3" xfId="19073"/>
    <cellStyle name="Percent 2 4 3 2 2 2 5 4" xfId="19074"/>
    <cellStyle name="Percent 2 4 3 2 2 2 6" xfId="19075"/>
    <cellStyle name="Percent 2 4 3 2 2 2 7" xfId="19076"/>
    <cellStyle name="Percent 2 4 3 2 2 2 8" xfId="19077"/>
    <cellStyle name="Percent 2 4 3 2 2 3" xfId="19078"/>
    <cellStyle name="Percent 2 4 3 2 2 3 2" xfId="19079"/>
    <cellStyle name="Percent 2 4 3 2 2 3 2 2" xfId="19080"/>
    <cellStyle name="Percent 2 4 3 2 2 3 2 2 2" xfId="19081"/>
    <cellStyle name="Percent 2 4 3 2 2 3 2 2 3" xfId="19082"/>
    <cellStyle name="Percent 2 4 3 2 2 3 2 2 4" xfId="19083"/>
    <cellStyle name="Percent 2 4 3 2 2 3 2 3" xfId="19084"/>
    <cellStyle name="Percent 2 4 3 2 2 3 2 3 2" xfId="19085"/>
    <cellStyle name="Percent 2 4 3 2 2 3 2 3 3" xfId="19086"/>
    <cellStyle name="Percent 2 4 3 2 2 3 2 3 4" xfId="19087"/>
    <cellStyle name="Percent 2 4 3 2 2 3 2 4" xfId="19088"/>
    <cellStyle name="Percent 2 4 3 2 2 3 2 5" xfId="19089"/>
    <cellStyle name="Percent 2 4 3 2 2 3 2 6" xfId="19090"/>
    <cellStyle name="Percent 2 4 3 2 2 3 3" xfId="19091"/>
    <cellStyle name="Percent 2 4 3 2 2 3 3 2" xfId="19092"/>
    <cellStyle name="Percent 2 4 3 2 2 3 3 2 2" xfId="19093"/>
    <cellStyle name="Percent 2 4 3 2 2 3 3 2 3" xfId="19094"/>
    <cellStyle name="Percent 2 4 3 2 2 3 3 2 4" xfId="19095"/>
    <cellStyle name="Percent 2 4 3 2 2 3 3 3" xfId="19096"/>
    <cellStyle name="Percent 2 4 3 2 2 3 3 3 2" xfId="19097"/>
    <cellStyle name="Percent 2 4 3 2 2 3 3 3 3" xfId="19098"/>
    <cellStyle name="Percent 2 4 3 2 2 3 3 3 4" xfId="19099"/>
    <cellStyle name="Percent 2 4 3 2 2 3 3 4" xfId="19100"/>
    <cellStyle name="Percent 2 4 3 2 2 3 3 5" xfId="19101"/>
    <cellStyle name="Percent 2 4 3 2 2 3 3 6" xfId="19102"/>
    <cellStyle name="Percent 2 4 3 2 2 3 4" xfId="19103"/>
    <cellStyle name="Percent 2 4 3 2 2 3 4 2" xfId="19104"/>
    <cellStyle name="Percent 2 4 3 2 2 3 4 3" xfId="19105"/>
    <cellStyle name="Percent 2 4 3 2 2 3 4 4" xfId="19106"/>
    <cellStyle name="Percent 2 4 3 2 2 3 5" xfId="19107"/>
    <cellStyle name="Percent 2 4 3 2 2 3 5 2" xfId="19108"/>
    <cellStyle name="Percent 2 4 3 2 2 3 5 3" xfId="19109"/>
    <cellStyle name="Percent 2 4 3 2 2 3 5 4" xfId="19110"/>
    <cellStyle name="Percent 2 4 3 2 2 3 6" xfId="19111"/>
    <cellStyle name="Percent 2 4 3 2 2 3 7" xfId="19112"/>
    <cellStyle name="Percent 2 4 3 2 2 3 8" xfId="19113"/>
    <cellStyle name="Percent 2 4 3 2 2 4" xfId="19114"/>
    <cellStyle name="Percent 2 4 3 2 2 4 2" xfId="19115"/>
    <cellStyle name="Percent 2 4 3 2 2 4 2 2" xfId="19116"/>
    <cellStyle name="Percent 2 4 3 2 2 4 2 3" xfId="19117"/>
    <cellStyle name="Percent 2 4 3 2 2 4 2 4" xfId="19118"/>
    <cellStyle name="Percent 2 4 3 2 2 4 3" xfId="19119"/>
    <cellStyle name="Percent 2 4 3 2 2 4 3 2" xfId="19120"/>
    <cellStyle name="Percent 2 4 3 2 2 4 3 3" xfId="19121"/>
    <cellStyle name="Percent 2 4 3 2 2 4 3 4" xfId="19122"/>
    <cellStyle name="Percent 2 4 3 2 2 4 4" xfId="19123"/>
    <cellStyle name="Percent 2 4 3 2 2 4 5" xfId="19124"/>
    <cellStyle name="Percent 2 4 3 2 2 4 6" xfId="19125"/>
    <cellStyle name="Percent 2 4 3 2 2 5" xfId="19126"/>
    <cellStyle name="Percent 2 4 3 2 2 5 2" xfId="19127"/>
    <cellStyle name="Percent 2 4 3 2 2 5 2 2" xfId="19128"/>
    <cellStyle name="Percent 2 4 3 2 2 5 2 3" xfId="19129"/>
    <cellStyle name="Percent 2 4 3 2 2 5 2 4" xfId="19130"/>
    <cellStyle name="Percent 2 4 3 2 2 5 3" xfId="19131"/>
    <cellStyle name="Percent 2 4 3 2 2 5 3 2" xfId="19132"/>
    <cellStyle name="Percent 2 4 3 2 2 5 3 3" xfId="19133"/>
    <cellStyle name="Percent 2 4 3 2 2 5 3 4" xfId="19134"/>
    <cellStyle name="Percent 2 4 3 2 2 5 4" xfId="19135"/>
    <cellStyle name="Percent 2 4 3 2 2 5 5" xfId="19136"/>
    <cellStyle name="Percent 2 4 3 2 2 5 6" xfId="19137"/>
    <cellStyle name="Percent 2 4 3 2 2 6" xfId="19138"/>
    <cellStyle name="Percent 2 4 3 2 2 6 2" xfId="19139"/>
    <cellStyle name="Percent 2 4 3 2 2 6 3" xfId="19140"/>
    <cellStyle name="Percent 2 4 3 2 2 6 4" xfId="19141"/>
    <cellStyle name="Percent 2 4 3 2 2 7" xfId="19142"/>
    <cellStyle name="Percent 2 4 3 2 2 7 2" xfId="19143"/>
    <cellStyle name="Percent 2 4 3 2 2 7 3" xfId="19144"/>
    <cellStyle name="Percent 2 4 3 2 2 7 4" xfId="19145"/>
    <cellStyle name="Percent 2 4 3 2 2 8" xfId="19146"/>
    <cellStyle name="Percent 2 4 3 2 2 9" xfId="19147"/>
    <cellStyle name="Percent 2 4 3 2 3" xfId="19148"/>
    <cellStyle name="Percent 2 4 3 2 3 2" xfId="19149"/>
    <cellStyle name="Percent 2 4 3 2 3 2 2" xfId="19150"/>
    <cellStyle name="Percent 2 4 3 2 3 2 2 2" xfId="19151"/>
    <cellStyle name="Percent 2 4 3 2 3 2 2 3" xfId="19152"/>
    <cellStyle name="Percent 2 4 3 2 3 2 2 4" xfId="19153"/>
    <cellStyle name="Percent 2 4 3 2 3 2 3" xfId="19154"/>
    <cellStyle name="Percent 2 4 3 2 3 2 3 2" xfId="19155"/>
    <cellStyle name="Percent 2 4 3 2 3 2 3 3" xfId="19156"/>
    <cellStyle name="Percent 2 4 3 2 3 2 3 4" xfId="19157"/>
    <cellStyle name="Percent 2 4 3 2 3 2 4" xfId="19158"/>
    <cellStyle name="Percent 2 4 3 2 3 2 5" xfId="19159"/>
    <cellStyle name="Percent 2 4 3 2 3 2 6" xfId="19160"/>
    <cellStyle name="Percent 2 4 3 2 3 3" xfId="19161"/>
    <cellStyle name="Percent 2 4 3 2 3 3 2" xfId="19162"/>
    <cellStyle name="Percent 2 4 3 2 3 3 2 2" xfId="19163"/>
    <cellStyle name="Percent 2 4 3 2 3 3 2 3" xfId="19164"/>
    <cellStyle name="Percent 2 4 3 2 3 3 2 4" xfId="19165"/>
    <cellStyle name="Percent 2 4 3 2 3 3 3" xfId="19166"/>
    <cellStyle name="Percent 2 4 3 2 3 3 3 2" xfId="19167"/>
    <cellStyle name="Percent 2 4 3 2 3 3 3 3" xfId="19168"/>
    <cellStyle name="Percent 2 4 3 2 3 3 3 4" xfId="19169"/>
    <cellStyle name="Percent 2 4 3 2 3 3 4" xfId="19170"/>
    <cellStyle name="Percent 2 4 3 2 3 3 5" xfId="19171"/>
    <cellStyle name="Percent 2 4 3 2 3 3 6" xfId="19172"/>
    <cellStyle name="Percent 2 4 3 2 3 4" xfId="19173"/>
    <cellStyle name="Percent 2 4 3 2 3 4 2" xfId="19174"/>
    <cellStyle name="Percent 2 4 3 2 3 4 3" xfId="19175"/>
    <cellStyle name="Percent 2 4 3 2 3 4 4" xfId="19176"/>
    <cellStyle name="Percent 2 4 3 2 3 5" xfId="19177"/>
    <cellStyle name="Percent 2 4 3 2 3 5 2" xfId="19178"/>
    <cellStyle name="Percent 2 4 3 2 3 5 3" xfId="19179"/>
    <cellStyle name="Percent 2 4 3 2 3 5 4" xfId="19180"/>
    <cellStyle name="Percent 2 4 3 2 3 6" xfId="19181"/>
    <cellStyle name="Percent 2 4 3 2 3 7" xfId="19182"/>
    <cellStyle name="Percent 2 4 3 2 3 8" xfId="19183"/>
    <cellStyle name="Percent 2 4 3 2 4" xfId="19184"/>
    <cellStyle name="Percent 2 4 3 2 4 2" xfId="19185"/>
    <cellStyle name="Percent 2 4 3 2 4 2 2" xfId="19186"/>
    <cellStyle name="Percent 2 4 3 2 4 2 2 2" xfId="19187"/>
    <cellStyle name="Percent 2 4 3 2 4 2 2 3" xfId="19188"/>
    <cellStyle name="Percent 2 4 3 2 4 2 2 4" xfId="19189"/>
    <cellStyle name="Percent 2 4 3 2 4 2 3" xfId="19190"/>
    <cellStyle name="Percent 2 4 3 2 4 2 3 2" xfId="19191"/>
    <cellStyle name="Percent 2 4 3 2 4 2 3 3" xfId="19192"/>
    <cellStyle name="Percent 2 4 3 2 4 2 3 4" xfId="19193"/>
    <cellStyle name="Percent 2 4 3 2 4 2 4" xfId="19194"/>
    <cellStyle name="Percent 2 4 3 2 4 2 5" xfId="19195"/>
    <cellStyle name="Percent 2 4 3 2 4 2 6" xfId="19196"/>
    <cellStyle name="Percent 2 4 3 2 4 3" xfId="19197"/>
    <cellStyle name="Percent 2 4 3 2 4 3 2" xfId="19198"/>
    <cellStyle name="Percent 2 4 3 2 4 3 2 2" xfId="19199"/>
    <cellStyle name="Percent 2 4 3 2 4 3 2 3" xfId="19200"/>
    <cellStyle name="Percent 2 4 3 2 4 3 2 4" xfId="19201"/>
    <cellStyle name="Percent 2 4 3 2 4 3 3" xfId="19202"/>
    <cellStyle name="Percent 2 4 3 2 4 3 3 2" xfId="19203"/>
    <cellStyle name="Percent 2 4 3 2 4 3 3 3" xfId="19204"/>
    <cellStyle name="Percent 2 4 3 2 4 3 3 4" xfId="19205"/>
    <cellStyle name="Percent 2 4 3 2 4 3 4" xfId="19206"/>
    <cellStyle name="Percent 2 4 3 2 4 3 5" xfId="19207"/>
    <cellStyle name="Percent 2 4 3 2 4 3 6" xfId="19208"/>
    <cellStyle name="Percent 2 4 3 2 4 4" xfId="19209"/>
    <cellStyle name="Percent 2 4 3 2 4 4 2" xfId="19210"/>
    <cellStyle name="Percent 2 4 3 2 4 4 3" xfId="19211"/>
    <cellStyle name="Percent 2 4 3 2 4 4 4" xfId="19212"/>
    <cellStyle name="Percent 2 4 3 2 4 5" xfId="19213"/>
    <cellStyle name="Percent 2 4 3 2 4 5 2" xfId="19214"/>
    <cellStyle name="Percent 2 4 3 2 4 5 3" xfId="19215"/>
    <cellStyle name="Percent 2 4 3 2 4 5 4" xfId="19216"/>
    <cellStyle name="Percent 2 4 3 2 4 6" xfId="19217"/>
    <cellStyle name="Percent 2 4 3 2 4 7" xfId="19218"/>
    <cellStyle name="Percent 2 4 3 2 4 8" xfId="19219"/>
    <cellStyle name="Percent 2 4 3 2 5" xfId="19220"/>
    <cellStyle name="Percent 2 4 3 2 5 2" xfId="19221"/>
    <cellStyle name="Percent 2 4 3 2 5 2 2" xfId="19222"/>
    <cellStyle name="Percent 2 4 3 2 5 2 2 2" xfId="19223"/>
    <cellStyle name="Percent 2 4 3 2 5 2 2 3" xfId="19224"/>
    <cellStyle name="Percent 2 4 3 2 5 2 2 4" xfId="19225"/>
    <cellStyle name="Percent 2 4 3 2 5 2 3" xfId="19226"/>
    <cellStyle name="Percent 2 4 3 2 5 2 3 2" xfId="19227"/>
    <cellStyle name="Percent 2 4 3 2 5 2 3 3" xfId="19228"/>
    <cellStyle name="Percent 2 4 3 2 5 2 3 4" xfId="19229"/>
    <cellStyle name="Percent 2 4 3 2 5 2 4" xfId="19230"/>
    <cellStyle name="Percent 2 4 3 2 5 2 5" xfId="19231"/>
    <cellStyle name="Percent 2 4 3 2 5 2 6" xfId="19232"/>
    <cellStyle name="Percent 2 4 3 2 5 3" xfId="19233"/>
    <cellStyle name="Percent 2 4 3 2 5 3 2" xfId="19234"/>
    <cellStyle name="Percent 2 4 3 2 5 3 2 2" xfId="19235"/>
    <cellStyle name="Percent 2 4 3 2 5 3 2 3" xfId="19236"/>
    <cellStyle name="Percent 2 4 3 2 5 3 2 4" xfId="19237"/>
    <cellStyle name="Percent 2 4 3 2 5 3 3" xfId="19238"/>
    <cellStyle name="Percent 2 4 3 2 5 3 3 2" xfId="19239"/>
    <cellStyle name="Percent 2 4 3 2 5 3 3 3" xfId="19240"/>
    <cellStyle name="Percent 2 4 3 2 5 3 3 4" xfId="19241"/>
    <cellStyle name="Percent 2 4 3 2 5 3 4" xfId="19242"/>
    <cellStyle name="Percent 2 4 3 2 5 3 5" xfId="19243"/>
    <cellStyle name="Percent 2 4 3 2 5 3 6" xfId="19244"/>
    <cellStyle name="Percent 2 4 3 2 5 4" xfId="19245"/>
    <cellStyle name="Percent 2 4 3 2 5 4 2" xfId="19246"/>
    <cellStyle name="Percent 2 4 3 2 5 4 3" xfId="19247"/>
    <cellStyle name="Percent 2 4 3 2 5 4 4" xfId="19248"/>
    <cellStyle name="Percent 2 4 3 2 5 5" xfId="19249"/>
    <cellStyle name="Percent 2 4 3 2 5 5 2" xfId="19250"/>
    <cellStyle name="Percent 2 4 3 2 5 5 3" xfId="19251"/>
    <cellStyle name="Percent 2 4 3 2 5 5 4" xfId="19252"/>
    <cellStyle name="Percent 2 4 3 2 5 6" xfId="19253"/>
    <cellStyle name="Percent 2 4 3 2 5 7" xfId="19254"/>
    <cellStyle name="Percent 2 4 3 2 5 8" xfId="19255"/>
    <cellStyle name="Percent 2 4 3 2 6" xfId="19256"/>
    <cellStyle name="Percent 2 4 3 2 6 2" xfId="19257"/>
    <cellStyle name="Percent 2 4 3 2 6 2 2" xfId="19258"/>
    <cellStyle name="Percent 2 4 3 2 6 2 3" xfId="19259"/>
    <cellStyle name="Percent 2 4 3 2 6 2 4" xfId="19260"/>
    <cellStyle name="Percent 2 4 3 2 6 3" xfId="19261"/>
    <cellStyle name="Percent 2 4 3 2 6 3 2" xfId="19262"/>
    <cellStyle name="Percent 2 4 3 2 6 3 3" xfId="19263"/>
    <cellStyle name="Percent 2 4 3 2 6 3 4" xfId="19264"/>
    <cellStyle name="Percent 2 4 3 2 6 4" xfId="19265"/>
    <cellStyle name="Percent 2 4 3 2 6 5" xfId="19266"/>
    <cellStyle name="Percent 2 4 3 2 6 6" xfId="19267"/>
    <cellStyle name="Percent 2 4 3 2 7" xfId="19268"/>
    <cellStyle name="Percent 2 4 3 2 7 2" xfId="19269"/>
    <cellStyle name="Percent 2 4 3 2 7 2 2" xfId="19270"/>
    <cellStyle name="Percent 2 4 3 2 7 2 3" xfId="19271"/>
    <cellStyle name="Percent 2 4 3 2 7 2 4" xfId="19272"/>
    <cellStyle name="Percent 2 4 3 2 7 3" xfId="19273"/>
    <cellStyle name="Percent 2 4 3 2 7 3 2" xfId="19274"/>
    <cellStyle name="Percent 2 4 3 2 7 3 3" xfId="19275"/>
    <cellStyle name="Percent 2 4 3 2 7 3 4" xfId="19276"/>
    <cellStyle name="Percent 2 4 3 2 7 4" xfId="19277"/>
    <cellStyle name="Percent 2 4 3 2 7 5" xfId="19278"/>
    <cellStyle name="Percent 2 4 3 2 7 6" xfId="19279"/>
    <cellStyle name="Percent 2 4 3 2 8" xfId="19280"/>
    <cellStyle name="Percent 2 4 3 2 8 2" xfId="19281"/>
    <cellStyle name="Percent 2 4 3 2 8 3" xfId="19282"/>
    <cellStyle name="Percent 2 4 3 2 8 4" xfId="19283"/>
    <cellStyle name="Percent 2 4 3 2 9" xfId="19284"/>
    <cellStyle name="Percent 2 4 3 2 9 2" xfId="19285"/>
    <cellStyle name="Percent 2 4 3 2 9 3" xfId="19286"/>
    <cellStyle name="Percent 2 4 3 2 9 4" xfId="19287"/>
    <cellStyle name="Percent 2 4 3 3" xfId="19288"/>
    <cellStyle name="Percent 2 4 3 3 10" xfId="19289"/>
    <cellStyle name="Percent 2 4 3 3 2" xfId="19290"/>
    <cellStyle name="Percent 2 4 3 3 2 2" xfId="19291"/>
    <cellStyle name="Percent 2 4 3 3 2 2 2" xfId="19292"/>
    <cellStyle name="Percent 2 4 3 3 2 2 2 2" xfId="19293"/>
    <cellStyle name="Percent 2 4 3 3 2 2 2 3" xfId="19294"/>
    <cellStyle name="Percent 2 4 3 3 2 2 2 4" xfId="19295"/>
    <cellStyle name="Percent 2 4 3 3 2 2 3" xfId="19296"/>
    <cellStyle name="Percent 2 4 3 3 2 2 3 2" xfId="19297"/>
    <cellStyle name="Percent 2 4 3 3 2 2 3 3" xfId="19298"/>
    <cellStyle name="Percent 2 4 3 3 2 2 3 4" xfId="19299"/>
    <cellStyle name="Percent 2 4 3 3 2 2 4" xfId="19300"/>
    <cellStyle name="Percent 2 4 3 3 2 2 5" xfId="19301"/>
    <cellStyle name="Percent 2 4 3 3 2 2 6" xfId="19302"/>
    <cellStyle name="Percent 2 4 3 3 2 3" xfId="19303"/>
    <cellStyle name="Percent 2 4 3 3 2 3 2" xfId="19304"/>
    <cellStyle name="Percent 2 4 3 3 2 3 2 2" xfId="19305"/>
    <cellStyle name="Percent 2 4 3 3 2 3 2 3" xfId="19306"/>
    <cellStyle name="Percent 2 4 3 3 2 3 2 4" xfId="19307"/>
    <cellStyle name="Percent 2 4 3 3 2 3 3" xfId="19308"/>
    <cellStyle name="Percent 2 4 3 3 2 3 3 2" xfId="19309"/>
    <cellStyle name="Percent 2 4 3 3 2 3 3 3" xfId="19310"/>
    <cellStyle name="Percent 2 4 3 3 2 3 3 4" xfId="19311"/>
    <cellStyle name="Percent 2 4 3 3 2 3 4" xfId="19312"/>
    <cellStyle name="Percent 2 4 3 3 2 3 5" xfId="19313"/>
    <cellStyle name="Percent 2 4 3 3 2 3 6" xfId="19314"/>
    <cellStyle name="Percent 2 4 3 3 2 4" xfId="19315"/>
    <cellStyle name="Percent 2 4 3 3 2 4 2" xfId="19316"/>
    <cellStyle name="Percent 2 4 3 3 2 4 3" xfId="19317"/>
    <cellStyle name="Percent 2 4 3 3 2 4 4" xfId="19318"/>
    <cellStyle name="Percent 2 4 3 3 2 5" xfId="19319"/>
    <cellStyle name="Percent 2 4 3 3 2 5 2" xfId="19320"/>
    <cellStyle name="Percent 2 4 3 3 2 5 3" xfId="19321"/>
    <cellStyle name="Percent 2 4 3 3 2 5 4" xfId="19322"/>
    <cellStyle name="Percent 2 4 3 3 2 6" xfId="19323"/>
    <cellStyle name="Percent 2 4 3 3 2 7" xfId="19324"/>
    <cellStyle name="Percent 2 4 3 3 2 8" xfId="19325"/>
    <cellStyle name="Percent 2 4 3 3 3" xfId="19326"/>
    <cellStyle name="Percent 2 4 3 3 3 2" xfId="19327"/>
    <cellStyle name="Percent 2 4 3 3 3 2 2" xfId="19328"/>
    <cellStyle name="Percent 2 4 3 3 3 2 2 2" xfId="19329"/>
    <cellStyle name="Percent 2 4 3 3 3 2 2 3" xfId="19330"/>
    <cellStyle name="Percent 2 4 3 3 3 2 2 4" xfId="19331"/>
    <cellStyle name="Percent 2 4 3 3 3 2 3" xfId="19332"/>
    <cellStyle name="Percent 2 4 3 3 3 2 3 2" xfId="19333"/>
    <cellStyle name="Percent 2 4 3 3 3 2 3 3" xfId="19334"/>
    <cellStyle name="Percent 2 4 3 3 3 2 3 4" xfId="19335"/>
    <cellStyle name="Percent 2 4 3 3 3 2 4" xfId="19336"/>
    <cellStyle name="Percent 2 4 3 3 3 2 5" xfId="19337"/>
    <cellStyle name="Percent 2 4 3 3 3 2 6" xfId="19338"/>
    <cellStyle name="Percent 2 4 3 3 3 3" xfId="19339"/>
    <cellStyle name="Percent 2 4 3 3 3 3 2" xfId="19340"/>
    <cellStyle name="Percent 2 4 3 3 3 3 2 2" xfId="19341"/>
    <cellStyle name="Percent 2 4 3 3 3 3 2 3" xfId="19342"/>
    <cellStyle name="Percent 2 4 3 3 3 3 2 4" xfId="19343"/>
    <cellStyle name="Percent 2 4 3 3 3 3 3" xfId="19344"/>
    <cellStyle name="Percent 2 4 3 3 3 3 3 2" xfId="19345"/>
    <cellStyle name="Percent 2 4 3 3 3 3 3 3" xfId="19346"/>
    <cellStyle name="Percent 2 4 3 3 3 3 3 4" xfId="19347"/>
    <cellStyle name="Percent 2 4 3 3 3 3 4" xfId="19348"/>
    <cellStyle name="Percent 2 4 3 3 3 3 5" xfId="19349"/>
    <cellStyle name="Percent 2 4 3 3 3 3 6" xfId="19350"/>
    <cellStyle name="Percent 2 4 3 3 3 4" xfId="19351"/>
    <cellStyle name="Percent 2 4 3 3 3 4 2" xfId="19352"/>
    <cellStyle name="Percent 2 4 3 3 3 4 3" xfId="19353"/>
    <cellStyle name="Percent 2 4 3 3 3 4 4" xfId="19354"/>
    <cellStyle name="Percent 2 4 3 3 3 5" xfId="19355"/>
    <cellStyle name="Percent 2 4 3 3 3 5 2" xfId="19356"/>
    <cellStyle name="Percent 2 4 3 3 3 5 3" xfId="19357"/>
    <cellStyle name="Percent 2 4 3 3 3 5 4" xfId="19358"/>
    <cellStyle name="Percent 2 4 3 3 3 6" xfId="19359"/>
    <cellStyle name="Percent 2 4 3 3 3 7" xfId="19360"/>
    <cellStyle name="Percent 2 4 3 3 3 8" xfId="19361"/>
    <cellStyle name="Percent 2 4 3 3 4" xfId="19362"/>
    <cellStyle name="Percent 2 4 3 3 4 2" xfId="19363"/>
    <cellStyle name="Percent 2 4 3 3 4 2 2" xfId="19364"/>
    <cellStyle name="Percent 2 4 3 3 4 2 3" xfId="19365"/>
    <cellStyle name="Percent 2 4 3 3 4 2 4" xfId="19366"/>
    <cellStyle name="Percent 2 4 3 3 4 3" xfId="19367"/>
    <cellStyle name="Percent 2 4 3 3 4 3 2" xfId="19368"/>
    <cellStyle name="Percent 2 4 3 3 4 3 3" xfId="19369"/>
    <cellStyle name="Percent 2 4 3 3 4 3 4" xfId="19370"/>
    <cellStyle name="Percent 2 4 3 3 4 4" xfId="19371"/>
    <cellStyle name="Percent 2 4 3 3 4 5" xfId="19372"/>
    <cellStyle name="Percent 2 4 3 3 4 6" xfId="19373"/>
    <cellStyle name="Percent 2 4 3 3 5" xfId="19374"/>
    <cellStyle name="Percent 2 4 3 3 5 2" xfId="19375"/>
    <cellStyle name="Percent 2 4 3 3 5 2 2" xfId="19376"/>
    <cellStyle name="Percent 2 4 3 3 5 2 3" xfId="19377"/>
    <cellStyle name="Percent 2 4 3 3 5 2 4" xfId="19378"/>
    <cellStyle name="Percent 2 4 3 3 5 3" xfId="19379"/>
    <cellStyle name="Percent 2 4 3 3 5 3 2" xfId="19380"/>
    <cellStyle name="Percent 2 4 3 3 5 3 3" xfId="19381"/>
    <cellStyle name="Percent 2 4 3 3 5 3 4" xfId="19382"/>
    <cellStyle name="Percent 2 4 3 3 5 4" xfId="19383"/>
    <cellStyle name="Percent 2 4 3 3 5 5" xfId="19384"/>
    <cellStyle name="Percent 2 4 3 3 5 6" xfId="19385"/>
    <cellStyle name="Percent 2 4 3 3 6" xfId="19386"/>
    <cellStyle name="Percent 2 4 3 3 6 2" xfId="19387"/>
    <cellStyle name="Percent 2 4 3 3 6 3" xfId="19388"/>
    <cellStyle name="Percent 2 4 3 3 6 4" xfId="19389"/>
    <cellStyle name="Percent 2 4 3 3 7" xfId="19390"/>
    <cellStyle name="Percent 2 4 3 3 7 2" xfId="19391"/>
    <cellStyle name="Percent 2 4 3 3 7 3" xfId="19392"/>
    <cellStyle name="Percent 2 4 3 3 7 4" xfId="19393"/>
    <cellStyle name="Percent 2 4 3 3 8" xfId="19394"/>
    <cellStyle name="Percent 2 4 3 3 9" xfId="19395"/>
    <cellStyle name="Percent 2 4 3 4" xfId="19396"/>
    <cellStyle name="Percent 2 4 3 4 2" xfId="19397"/>
    <cellStyle name="Percent 2 4 3 4 2 2" xfId="19398"/>
    <cellStyle name="Percent 2 4 3 4 2 2 2" xfId="19399"/>
    <cellStyle name="Percent 2 4 3 4 2 2 3" xfId="19400"/>
    <cellStyle name="Percent 2 4 3 4 2 2 4" xfId="19401"/>
    <cellStyle name="Percent 2 4 3 4 2 3" xfId="19402"/>
    <cellStyle name="Percent 2 4 3 4 2 3 2" xfId="19403"/>
    <cellStyle name="Percent 2 4 3 4 2 3 3" xfId="19404"/>
    <cellStyle name="Percent 2 4 3 4 2 3 4" xfId="19405"/>
    <cellStyle name="Percent 2 4 3 4 2 4" xfId="19406"/>
    <cellStyle name="Percent 2 4 3 4 2 5" xfId="19407"/>
    <cellStyle name="Percent 2 4 3 4 2 6" xfId="19408"/>
    <cellStyle name="Percent 2 4 3 4 3" xfId="19409"/>
    <cellStyle name="Percent 2 4 3 4 3 2" xfId="19410"/>
    <cellStyle name="Percent 2 4 3 4 3 2 2" xfId="19411"/>
    <cellStyle name="Percent 2 4 3 4 3 2 3" xfId="19412"/>
    <cellStyle name="Percent 2 4 3 4 3 2 4" xfId="19413"/>
    <cellStyle name="Percent 2 4 3 4 3 3" xfId="19414"/>
    <cellStyle name="Percent 2 4 3 4 3 3 2" xfId="19415"/>
    <cellStyle name="Percent 2 4 3 4 3 3 3" xfId="19416"/>
    <cellStyle name="Percent 2 4 3 4 3 3 4" xfId="19417"/>
    <cellStyle name="Percent 2 4 3 4 3 4" xfId="19418"/>
    <cellStyle name="Percent 2 4 3 4 3 5" xfId="19419"/>
    <cellStyle name="Percent 2 4 3 4 3 6" xfId="19420"/>
    <cellStyle name="Percent 2 4 3 4 4" xfId="19421"/>
    <cellStyle name="Percent 2 4 3 4 4 2" xfId="19422"/>
    <cellStyle name="Percent 2 4 3 4 4 3" xfId="19423"/>
    <cellStyle name="Percent 2 4 3 4 4 4" xfId="19424"/>
    <cellStyle name="Percent 2 4 3 4 5" xfId="19425"/>
    <cellStyle name="Percent 2 4 3 4 5 2" xfId="19426"/>
    <cellStyle name="Percent 2 4 3 4 5 3" xfId="19427"/>
    <cellStyle name="Percent 2 4 3 4 5 4" xfId="19428"/>
    <cellStyle name="Percent 2 4 3 4 6" xfId="19429"/>
    <cellStyle name="Percent 2 4 3 4 7" xfId="19430"/>
    <cellStyle name="Percent 2 4 3 4 8" xfId="19431"/>
    <cellStyle name="Percent 2 4 3 5" xfId="19432"/>
    <cellStyle name="Percent 2 4 3 5 2" xfId="19433"/>
    <cellStyle name="Percent 2 4 3 5 2 2" xfId="19434"/>
    <cellStyle name="Percent 2 4 3 5 2 2 2" xfId="19435"/>
    <cellStyle name="Percent 2 4 3 5 2 2 3" xfId="19436"/>
    <cellStyle name="Percent 2 4 3 5 2 2 4" xfId="19437"/>
    <cellStyle name="Percent 2 4 3 5 2 3" xfId="19438"/>
    <cellStyle name="Percent 2 4 3 5 2 3 2" xfId="19439"/>
    <cellStyle name="Percent 2 4 3 5 2 3 3" xfId="19440"/>
    <cellStyle name="Percent 2 4 3 5 2 3 4" xfId="19441"/>
    <cellStyle name="Percent 2 4 3 5 2 4" xfId="19442"/>
    <cellStyle name="Percent 2 4 3 5 2 5" xfId="19443"/>
    <cellStyle name="Percent 2 4 3 5 2 6" xfId="19444"/>
    <cellStyle name="Percent 2 4 3 5 3" xfId="19445"/>
    <cellStyle name="Percent 2 4 3 5 3 2" xfId="19446"/>
    <cellStyle name="Percent 2 4 3 5 3 2 2" xfId="19447"/>
    <cellStyle name="Percent 2 4 3 5 3 2 3" xfId="19448"/>
    <cellStyle name="Percent 2 4 3 5 3 2 4" xfId="19449"/>
    <cellStyle name="Percent 2 4 3 5 3 3" xfId="19450"/>
    <cellStyle name="Percent 2 4 3 5 3 3 2" xfId="19451"/>
    <cellStyle name="Percent 2 4 3 5 3 3 3" xfId="19452"/>
    <cellStyle name="Percent 2 4 3 5 3 3 4" xfId="19453"/>
    <cellStyle name="Percent 2 4 3 5 3 4" xfId="19454"/>
    <cellStyle name="Percent 2 4 3 5 3 5" xfId="19455"/>
    <cellStyle name="Percent 2 4 3 5 3 6" xfId="19456"/>
    <cellStyle name="Percent 2 4 3 5 4" xfId="19457"/>
    <cellStyle name="Percent 2 4 3 5 4 2" xfId="19458"/>
    <cellStyle name="Percent 2 4 3 5 4 3" xfId="19459"/>
    <cellStyle name="Percent 2 4 3 5 4 4" xfId="19460"/>
    <cellStyle name="Percent 2 4 3 5 5" xfId="19461"/>
    <cellStyle name="Percent 2 4 3 5 5 2" xfId="19462"/>
    <cellStyle name="Percent 2 4 3 5 5 3" xfId="19463"/>
    <cellStyle name="Percent 2 4 3 5 5 4" xfId="19464"/>
    <cellStyle name="Percent 2 4 3 5 6" xfId="19465"/>
    <cellStyle name="Percent 2 4 3 5 7" xfId="19466"/>
    <cellStyle name="Percent 2 4 3 5 8" xfId="19467"/>
    <cellStyle name="Percent 2 4 3 6" xfId="19468"/>
    <cellStyle name="Percent 2 4 3 6 2" xfId="19469"/>
    <cellStyle name="Percent 2 4 3 6 2 2" xfId="19470"/>
    <cellStyle name="Percent 2 4 3 6 2 2 2" xfId="19471"/>
    <cellStyle name="Percent 2 4 3 6 2 2 3" xfId="19472"/>
    <cellStyle name="Percent 2 4 3 6 2 2 4" xfId="19473"/>
    <cellStyle name="Percent 2 4 3 6 2 3" xfId="19474"/>
    <cellStyle name="Percent 2 4 3 6 2 3 2" xfId="19475"/>
    <cellStyle name="Percent 2 4 3 6 2 3 3" xfId="19476"/>
    <cellStyle name="Percent 2 4 3 6 2 3 4" xfId="19477"/>
    <cellStyle name="Percent 2 4 3 6 2 4" xfId="19478"/>
    <cellStyle name="Percent 2 4 3 6 2 5" xfId="19479"/>
    <cellStyle name="Percent 2 4 3 6 2 6" xfId="19480"/>
    <cellStyle name="Percent 2 4 3 6 3" xfId="19481"/>
    <cellStyle name="Percent 2 4 3 6 3 2" xfId="19482"/>
    <cellStyle name="Percent 2 4 3 6 3 2 2" xfId="19483"/>
    <cellStyle name="Percent 2 4 3 6 3 2 3" xfId="19484"/>
    <cellStyle name="Percent 2 4 3 6 3 2 4" xfId="19485"/>
    <cellStyle name="Percent 2 4 3 6 3 3" xfId="19486"/>
    <cellStyle name="Percent 2 4 3 6 3 3 2" xfId="19487"/>
    <cellStyle name="Percent 2 4 3 6 3 3 3" xfId="19488"/>
    <cellStyle name="Percent 2 4 3 6 3 3 4" xfId="19489"/>
    <cellStyle name="Percent 2 4 3 6 3 4" xfId="19490"/>
    <cellStyle name="Percent 2 4 3 6 3 5" xfId="19491"/>
    <cellStyle name="Percent 2 4 3 6 3 6" xfId="19492"/>
    <cellStyle name="Percent 2 4 3 6 4" xfId="19493"/>
    <cellStyle name="Percent 2 4 3 6 4 2" xfId="19494"/>
    <cellStyle name="Percent 2 4 3 6 4 3" xfId="19495"/>
    <cellStyle name="Percent 2 4 3 6 4 4" xfId="19496"/>
    <cellStyle name="Percent 2 4 3 6 5" xfId="19497"/>
    <cellStyle name="Percent 2 4 3 6 5 2" xfId="19498"/>
    <cellStyle name="Percent 2 4 3 6 5 3" xfId="19499"/>
    <cellStyle name="Percent 2 4 3 6 5 4" xfId="19500"/>
    <cellStyle name="Percent 2 4 3 6 6" xfId="19501"/>
    <cellStyle name="Percent 2 4 3 6 7" xfId="19502"/>
    <cellStyle name="Percent 2 4 3 6 8" xfId="19503"/>
    <cellStyle name="Percent 2 4 3 7" xfId="19504"/>
    <cellStyle name="Percent 2 4 3 7 2" xfId="19505"/>
    <cellStyle name="Percent 2 4 3 7 2 2" xfId="19506"/>
    <cellStyle name="Percent 2 4 3 7 2 3" xfId="19507"/>
    <cellStyle name="Percent 2 4 3 7 2 4" xfId="19508"/>
    <cellStyle name="Percent 2 4 3 7 3" xfId="19509"/>
    <cellStyle name="Percent 2 4 3 7 3 2" xfId="19510"/>
    <cellStyle name="Percent 2 4 3 7 3 3" xfId="19511"/>
    <cellStyle name="Percent 2 4 3 7 3 4" xfId="19512"/>
    <cellStyle name="Percent 2 4 3 7 4" xfId="19513"/>
    <cellStyle name="Percent 2 4 3 7 5" xfId="19514"/>
    <cellStyle name="Percent 2 4 3 7 6" xfId="19515"/>
    <cellStyle name="Percent 2 4 3 8" xfId="19516"/>
    <cellStyle name="Percent 2 4 3 8 2" xfId="19517"/>
    <cellStyle name="Percent 2 4 3 8 2 2" xfId="19518"/>
    <cellStyle name="Percent 2 4 3 8 2 3" xfId="19519"/>
    <cellStyle name="Percent 2 4 3 8 2 4" xfId="19520"/>
    <cellStyle name="Percent 2 4 3 8 3" xfId="19521"/>
    <cellStyle name="Percent 2 4 3 8 3 2" xfId="19522"/>
    <cellStyle name="Percent 2 4 3 8 3 3" xfId="19523"/>
    <cellStyle name="Percent 2 4 3 8 3 4" xfId="19524"/>
    <cellStyle name="Percent 2 4 3 8 4" xfId="19525"/>
    <cellStyle name="Percent 2 4 3 8 5" xfId="19526"/>
    <cellStyle name="Percent 2 4 3 8 6" xfId="19527"/>
    <cellStyle name="Percent 2 4 3 9" xfId="19528"/>
    <cellStyle name="Percent 2 4 3 9 2" xfId="19529"/>
    <cellStyle name="Percent 2 4 3 9 3" xfId="19530"/>
    <cellStyle name="Percent 2 4 3 9 4" xfId="19531"/>
    <cellStyle name="Percent 2 4 4" xfId="19532"/>
    <cellStyle name="Percent 2 4 4 10" xfId="19533"/>
    <cellStyle name="Percent 2 4 4 11" xfId="19534"/>
    <cellStyle name="Percent 2 4 4 12" xfId="19535"/>
    <cellStyle name="Percent 2 4 4 2" xfId="19536"/>
    <cellStyle name="Percent 2 4 4 2 10" xfId="19537"/>
    <cellStyle name="Percent 2 4 4 2 2" xfId="19538"/>
    <cellStyle name="Percent 2 4 4 2 2 2" xfId="19539"/>
    <cellStyle name="Percent 2 4 4 2 2 2 2" xfId="19540"/>
    <cellStyle name="Percent 2 4 4 2 2 2 2 2" xfId="19541"/>
    <cellStyle name="Percent 2 4 4 2 2 2 2 3" xfId="19542"/>
    <cellStyle name="Percent 2 4 4 2 2 2 2 4" xfId="19543"/>
    <cellStyle name="Percent 2 4 4 2 2 2 3" xfId="19544"/>
    <cellStyle name="Percent 2 4 4 2 2 2 3 2" xfId="19545"/>
    <cellStyle name="Percent 2 4 4 2 2 2 3 3" xfId="19546"/>
    <cellStyle name="Percent 2 4 4 2 2 2 3 4" xfId="19547"/>
    <cellStyle name="Percent 2 4 4 2 2 2 4" xfId="19548"/>
    <cellStyle name="Percent 2 4 4 2 2 2 5" xfId="19549"/>
    <cellStyle name="Percent 2 4 4 2 2 2 6" xfId="19550"/>
    <cellStyle name="Percent 2 4 4 2 2 3" xfId="19551"/>
    <cellStyle name="Percent 2 4 4 2 2 3 2" xfId="19552"/>
    <cellStyle name="Percent 2 4 4 2 2 3 2 2" xfId="19553"/>
    <cellStyle name="Percent 2 4 4 2 2 3 2 3" xfId="19554"/>
    <cellStyle name="Percent 2 4 4 2 2 3 2 4" xfId="19555"/>
    <cellStyle name="Percent 2 4 4 2 2 3 3" xfId="19556"/>
    <cellStyle name="Percent 2 4 4 2 2 3 3 2" xfId="19557"/>
    <cellStyle name="Percent 2 4 4 2 2 3 3 3" xfId="19558"/>
    <cellStyle name="Percent 2 4 4 2 2 3 3 4" xfId="19559"/>
    <cellStyle name="Percent 2 4 4 2 2 3 4" xfId="19560"/>
    <cellStyle name="Percent 2 4 4 2 2 3 5" xfId="19561"/>
    <cellStyle name="Percent 2 4 4 2 2 3 6" xfId="19562"/>
    <cellStyle name="Percent 2 4 4 2 2 4" xfId="19563"/>
    <cellStyle name="Percent 2 4 4 2 2 4 2" xfId="19564"/>
    <cellStyle name="Percent 2 4 4 2 2 4 3" xfId="19565"/>
    <cellStyle name="Percent 2 4 4 2 2 4 4" xfId="19566"/>
    <cellStyle name="Percent 2 4 4 2 2 5" xfId="19567"/>
    <cellStyle name="Percent 2 4 4 2 2 5 2" xfId="19568"/>
    <cellStyle name="Percent 2 4 4 2 2 5 3" xfId="19569"/>
    <cellStyle name="Percent 2 4 4 2 2 5 4" xfId="19570"/>
    <cellStyle name="Percent 2 4 4 2 2 6" xfId="19571"/>
    <cellStyle name="Percent 2 4 4 2 2 7" xfId="19572"/>
    <cellStyle name="Percent 2 4 4 2 2 8" xfId="19573"/>
    <cellStyle name="Percent 2 4 4 2 3" xfId="19574"/>
    <cellStyle name="Percent 2 4 4 2 3 2" xfId="19575"/>
    <cellStyle name="Percent 2 4 4 2 3 2 2" xfId="19576"/>
    <cellStyle name="Percent 2 4 4 2 3 2 2 2" xfId="19577"/>
    <cellStyle name="Percent 2 4 4 2 3 2 2 3" xfId="19578"/>
    <cellStyle name="Percent 2 4 4 2 3 2 2 4" xfId="19579"/>
    <cellStyle name="Percent 2 4 4 2 3 2 3" xfId="19580"/>
    <cellStyle name="Percent 2 4 4 2 3 2 3 2" xfId="19581"/>
    <cellStyle name="Percent 2 4 4 2 3 2 3 3" xfId="19582"/>
    <cellStyle name="Percent 2 4 4 2 3 2 3 4" xfId="19583"/>
    <cellStyle name="Percent 2 4 4 2 3 2 4" xfId="19584"/>
    <cellStyle name="Percent 2 4 4 2 3 2 5" xfId="19585"/>
    <cellStyle name="Percent 2 4 4 2 3 2 6" xfId="19586"/>
    <cellStyle name="Percent 2 4 4 2 3 3" xfId="19587"/>
    <cellStyle name="Percent 2 4 4 2 3 3 2" xfId="19588"/>
    <cellStyle name="Percent 2 4 4 2 3 3 2 2" xfId="19589"/>
    <cellStyle name="Percent 2 4 4 2 3 3 2 3" xfId="19590"/>
    <cellStyle name="Percent 2 4 4 2 3 3 2 4" xfId="19591"/>
    <cellStyle name="Percent 2 4 4 2 3 3 3" xfId="19592"/>
    <cellStyle name="Percent 2 4 4 2 3 3 3 2" xfId="19593"/>
    <cellStyle name="Percent 2 4 4 2 3 3 3 3" xfId="19594"/>
    <cellStyle name="Percent 2 4 4 2 3 3 3 4" xfId="19595"/>
    <cellStyle name="Percent 2 4 4 2 3 3 4" xfId="19596"/>
    <cellStyle name="Percent 2 4 4 2 3 3 5" xfId="19597"/>
    <cellStyle name="Percent 2 4 4 2 3 3 6" xfId="19598"/>
    <cellStyle name="Percent 2 4 4 2 3 4" xfId="19599"/>
    <cellStyle name="Percent 2 4 4 2 3 4 2" xfId="19600"/>
    <cellStyle name="Percent 2 4 4 2 3 4 3" xfId="19601"/>
    <cellStyle name="Percent 2 4 4 2 3 4 4" xfId="19602"/>
    <cellStyle name="Percent 2 4 4 2 3 5" xfId="19603"/>
    <cellStyle name="Percent 2 4 4 2 3 5 2" xfId="19604"/>
    <cellStyle name="Percent 2 4 4 2 3 5 3" xfId="19605"/>
    <cellStyle name="Percent 2 4 4 2 3 5 4" xfId="19606"/>
    <cellStyle name="Percent 2 4 4 2 3 6" xfId="19607"/>
    <cellStyle name="Percent 2 4 4 2 3 7" xfId="19608"/>
    <cellStyle name="Percent 2 4 4 2 3 8" xfId="19609"/>
    <cellStyle name="Percent 2 4 4 2 4" xfId="19610"/>
    <cellStyle name="Percent 2 4 4 2 4 2" xfId="19611"/>
    <cellStyle name="Percent 2 4 4 2 4 2 2" xfId="19612"/>
    <cellStyle name="Percent 2 4 4 2 4 2 3" xfId="19613"/>
    <cellStyle name="Percent 2 4 4 2 4 2 4" xfId="19614"/>
    <cellStyle name="Percent 2 4 4 2 4 3" xfId="19615"/>
    <cellStyle name="Percent 2 4 4 2 4 3 2" xfId="19616"/>
    <cellStyle name="Percent 2 4 4 2 4 3 3" xfId="19617"/>
    <cellStyle name="Percent 2 4 4 2 4 3 4" xfId="19618"/>
    <cellStyle name="Percent 2 4 4 2 4 4" xfId="19619"/>
    <cellStyle name="Percent 2 4 4 2 4 5" xfId="19620"/>
    <cellStyle name="Percent 2 4 4 2 4 6" xfId="19621"/>
    <cellStyle name="Percent 2 4 4 2 5" xfId="19622"/>
    <cellStyle name="Percent 2 4 4 2 5 2" xfId="19623"/>
    <cellStyle name="Percent 2 4 4 2 5 2 2" xfId="19624"/>
    <cellStyle name="Percent 2 4 4 2 5 2 3" xfId="19625"/>
    <cellStyle name="Percent 2 4 4 2 5 2 4" xfId="19626"/>
    <cellStyle name="Percent 2 4 4 2 5 3" xfId="19627"/>
    <cellStyle name="Percent 2 4 4 2 5 3 2" xfId="19628"/>
    <cellStyle name="Percent 2 4 4 2 5 3 3" xfId="19629"/>
    <cellStyle name="Percent 2 4 4 2 5 3 4" xfId="19630"/>
    <cellStyle name="Percent 2 4 4 2 5 4" xfId="19631"/>
    <cellStyle name="Percent 2 4 4 2 5 5" xfId="19632"/>
    <cellStyle name="Percent 2 4 4 2 5 6" xfId="19633"/>
    <cellStyle name="Percent 2 4 4 2 6" xfId="19634"/>
    <cellStyle name="Percent 2 4 4 2 6 2" xfId="19635"/>
    <cellStyle name="Percent 2 4 4 2 6 3" xfId="19636"/>
    <cellStyle name="Percent 2 4 4 2 6 4" xfId="19637"/>
    <cellStyle name="Percent 2 4 4 2 7" xfId="19638"/>
    <cellStyle name="Percent 2 4 4 2 7 2" xfId="19639"/>
    <cellStyle name="Percent 2 4 4 2 7 3" xfId="19640"/>
    <cellStyle name="Percent 2 4 4 2 7 4" xfId="19641"/>
    <cellStyle name="Percent 2 4 4 2 8" xfId="19642"/>
    <cellStyle name="Percent 2 4 4 2 9" xfId="19643"/>
    <cellStyle name="Percent 2 4 4 3" xfId="19644"/>
    <cellStyle name="Percent 2 4 4 3 2" xfId="19645"/>
    <cellStyle name="Percent 2 4 4 3 2 2" xfId="19646"/>
    <cellStyle name="Percent 2 4 4 3 2 2 2" xfId="19647"/>
    <cellStyle name="Percent 2 4 4 3 2 2 3" xfId="19648"/>
    <cellStyle name="Percent 2 4 4 3 2 2 4" xfId="19649"/>
    <cellStyle name="Percent 2 4 4 3 2 3" xfId="19650"/>
    <cellStyle name="Percent 2 4 4 3 2 3 2" xfId="19651"/>
    <cellStyle name="Percent 2 4 4 3 2 3 3" xfId="19652"/>
    <cellStyle name="Percent 2 4 4 3 2 3 4" xfId="19653"/>
    <cellStyle name="Percent 2 4 4 3 2 4" xfId="19654"/>
    <cellStyle name="Percent 2 4 4 3 2 5" xfId="19655"/>
    <cellStyle name="Percent 2 4 4 3 2 6" xfId="19656"/>
    <cellStyle name="Percent 2 4 4 3 3" xfId="19657"/>
    <cellStyle name="Percent 2 4 4 3 3 2" xfId="19658"/>
    <cellStyle name="Percent 2 4 4 3 3 2 2" xfId="19659"/>
    <cellStyle name="Percent 2 4 4 3 3 2 3" xfId="19660"/>
    <cellStyle name="Percent 2 4 4 3 3 2 4" xfId="19661"/>
    <cellStyle name="Percent 2 4 4 3 3 3" xfId="19662"/>
    <cellStyle name="Percent 2 4 4 3 3 3 2" xfId="19663"/>
    <cellStyle name="Percent 2 4 4 3 3 3 3" xfId="19664"/>
    <cellStyle name="Percent 2 4 4 3 3 3 4" xfId="19665"/>
    <cellStyle name="Percent 2 4 4 3 3 4" xfId="19666"/>
    <cellStyle name="Percent 2 4 4 3 3 5" xfId="19667"/>
    <cellStyle name="Percent 2 4 4 3 3 6" xfId="19668"/>
    <cellStyle name="Percent 2 4 4 3 4" xfId="19669"/>
    <cellStyle name="Percent 2 4 4 3 4 2" xfId="19670"/>
    <cellStyle name="Percent 2 4 4 3 4 3" xfId="19671"/>
    <cellStyle name="Percent 2 4 4 3 4 4" xfId="19672"/>
    <cellStyle name="Percent 2 4 4 3 5" xfId="19673"/>
    <cellStyle name="Percent 2 4 4 3 5 2" xfId="19674"/>
    <cellStyle name="Percent 2 4 4 3 5 3" xfId="19675"/>
    <cellStyle name="Percent 2 4 4 3 5 4" xfId="19676"/>
    <cellStyle name="Percent 2 4 4 3 6" xfId="19677"/>
    <cellStyle name="Percent 2 4 4 3 7" xfId="19678"/>
    <cellStyle name="Percent 2 4 4 3 8" xfId="19679"/>
    <cellStyle name="Percent 2 4 4 4" xfId="19680"/>
    <cellStyle name="Percent 2 4 4 4 2" xfId="19681"/>
    <cellStyle name="Percent 2 4 4 4 2 2" xfId="19682"/>
    <cellStyle name="Percent 2 4 4 4 2 2 2" xfId="19683"/>
    <cellStyle name="Percent 2 4 4 4 2 2 3" xfId="19684"/>
    <cellStyle name="Percent 2 4 4 4 2 2 4" xfId="19685"/>
    <cellStyle name="Percent 2 4 4 4 2 3" xfId="19686"/>
    <cellStyle name="Percent 2 4 4 4 2 3 2" xfId="19687"/>
    <cellStyle name="Percent 2 4 4 4 2 3 3" xfId="19688"/>
    <cellStyle name="Percent 2 4 4 4 2 3 4" xfId="19689"/>
    <cellStyle name="Percent 2 4 4 4 2 4" xfId="19690"/>
    <cellStyle name="Percent 2 4 4 4 2 5" xfId="19691"/>
    <cellStyle name="Percent 2 4 4 4 2 6" xfId="19692"/>
    <cellStyle name="Percent 2 4 4 4 3" xfId="19693"/>
    <cellStyle name="Percent 2 4 4 4 3 2" xfId="19694"/>
    <cellStyle name="Percent 2 4 4 4 3 2 2" xfId="19695"/>
    <cellStyle name="Percent 2 4 4 4 3 2 3" xfId="19696"/>
    <cellStyle name="Percent 2 4 4 4 3 2 4" xfId="19697"/>
    <cellStyle name="Percent 2 4 4 4 3 3" xfId="19698"/>
    <cellStyle name="Percent 2 4 4 4 3 3 2" xfId="19699"/>
    <cellStyle name="Percent 2 4 4 4 3 3 3" xfId="19700"/>
    <cellStyle name="Percent 2 4 4 4 3 3 4" xfId="19701"/>
    <cellStyle name="Percent 2 4 4 4 3 4" xfId="19702"/>
    <cellStyle name="Percent 2 4 4 4 3 5" xfId="19703"/>
    <cellStyle name="Percent 2 4 4 4 3 6" xfId="19704"/>
    <cellStyle name="Percent 2 4 4 4 4" xfId="19705"/>
    <cellStyle name="Percent 2 4 4 4 4 2" xfId="19706"/>
    <cellStyle name="Percent 2 4 4 4 4 3" xfId="19707"/>
    <cellStyle name="Percent 2 4 4 4 4 4" xfId="19708"/>
    <cellStyle name="Percent 2 4 4 4 5" xfId="19709"/>
    <cellStyle name="Percent 2 4 4 4 5 2" xfId="19710"/>
    <cellStyle name="Percent 2 4 4 4 5 3" xfId="19711"/>
    <cellStyle name="Percent 2 4 4 4 5 4" xfId="19712"/>
    <cellStyle name="Percent 2 4 4 4 6" xfId="19713"/>
    <cellStyle name="Percent 2 4 4 4 7" xfId="19714"/>
    <cellStyle name="Percent 2 4 4 4 8" xfId="19715"/>
    <cellStyle name="Percent 2 4 4 5" xfId="19716"/>
    <cellStyle name="Percent 2 4 4 5 2" xfId="19717"/>
    <cellStyle name="Percent 2 4 4 5 2 2" xfId="19718"/>
    <cellStyle name="Percent 2 4 4 5 2 2 2" xfId="19719"/>
    <cellStyle name="Percent 2 4 4 5 2 2 3" xfId="19720"/>
    <cellStyle name="Percent 2 4 4 5 2 2 4" xfId="19721"/>
    <cellStyle name="Percent 2 4 4 5 2 3" xfId="19722"/>
    <cellStyle name="Percent 2 4 4 5 2 3 2" xfId="19723"/>
    <cellStyle name="Percent 2 4 4 5 2 3 3" xfId="19724"/>
    <cellStyle name="Percent 2 4 4 5 2 3 4" xfId="19725"/>
    <cellStyle name="Percent 2 4 4 5 2 4" xfId="19726"/>
    <cellStyle name="Percent 2 4 4 5 2 5" xfId="19727"/>
    <cellStyle name="Percent 2 4 4 5 2 6" xfId="19728"/>
    <cellStyle name="Percent 2 4 4 5 3" xfId="19729"/>
    <cellStyle name="Percent 2 4 4 5 3 2" xfId="19730"/>
    <cellStyle name="Percent 2 4 4 5 3 2 2" xfId="19731"/>
    <cellStyle name="Percent 2 4 4 5 3 2 3" xfId="19732"/>
    <cellStyle name="Percent 2 4 4 5 3 2 4" xfId="19733"/>
    <cellStyle name="Percent 2 4 4 5 3 3" xfId="19734"/>
    <cellStyle name="Percent 2 4 4 5 3 3 2" xfId="19735"/>
    <cellStyle name="Percent 2 4 4 5 3 3 3" xfId="19736"/>
    <cellStyle name="Percent 2 4 4 5 3 3 4" xfId="19737"/>
    <cellStyle name="Percent 2 4 4 5 3 4" xfId="19738"/>
    <cellStyle name="Percent 2 4 4 5 3 5" xfId="19739"/>
    <cellStyle name="Percent 2 4 4 5 3 6" xfId="19740"/>
    <cellStyle name="Percent 2 4 4 5 4" xfId="19741"/>
    <cellStyle name="Percent 2 4 4 5 4 2" xfId="19742"/>
    <cellStyle name="Percent 2 4 4 5 4 3" xfId="19743"/>
    <cellStyle name="Percent 2 4 4 5 4 4" xfId="19744"/>
    <cellStyle name="Percent 2 4 4 5 5" xfId="19745"/>
    <cellStyle name="Percent 2 4 4 5 5 2" xfId="19746"/>
    <cellStyle name="Percent 2 4 4 5 5 3" xfId="19747"/>
    <cellStyle name="Percent 2 4 4 5 5 4" xfId="19748"/>
    <cellStyle name="Percent 2 4 4 5 6" xfId="19749"/>
    <cellStyle name="Percent 2 4 4 5 7" xfId="19750"/>
    <cellStyle name="Percent 2 4 4 5 8" xfId="19751"/>
    <cellStyle name="Percent 2 4 4 6" xfId="19752"/>
    <cellStyle name="Percent 2 4 4 6 2" xfId="19753"/>
    <cellStyle name="Percent 2 4 4 6 2 2" xfId="19754"/>
    <cellStyle name="Percent 2 4 4 6 2 3" xfId="19755"/>
    <cellStyle name="Percent 2 4 4 6 2 4" xfId="19756"/>
    <cellStyle name="Percent 2 4 4 6 3" xfId="19757"/>
    <cellStyle name="Percent 2 4 4 6 3 2" xfId="19758"/>
    <cellStyle name="Percent 2 4 4 6 3 3" xfId="19759"/>
    <cellStyle name="Percent 2 4 4 6 3 4" xfId="19760"/>
    <cellStyle name="Percent 2 4 4 6 4" xfId="19761"/>
    <cellStyle name="Percent 2 4 4 6 5" xfId="19762"/>
    <cellStyle name="Percent 2 4 4 6 6" xfId="19763"/>
    <cellStyle name="Percent 2 4 4 7" xfId="19764"/>
    <cellStyle name="Percent 2 4 4 7 2" xfId="19765"/>
    <cellStyle name="Percent 2 4 4 7 2 2" xfId="19766"/>
    <cellStyle name="Percent 2 4 4 7 2 3" xfId="19767"/>
    <cellStyle name="Percent 2 4 4 7 2 4" xfId="19768"/>
    <cellStyle name="Percent 2 4 4 7 3" xfId="19769"/>
    <cellStyle name="Percent 2 4 4 7 3 2" xfId="19770"/>
    <cellStyle name="Percent 2 4 4 7 3 3" xfId="19771"/>
    <cellStyle name="Percent 2 4 4 7 3 4" xfId="19772"/>
    <cellStyle name="Percent 2 4 4 7 4" xfId="19773"/>
    <cellStyle name="Percent 2 4 4 7 5" xfId="19774"/>
    <cellStyle name="Percent 2 4 4 7 6" xfId="19775"/>
    <cellStyle name="Percent 2 4 4 8" xfId="19776"/>
    <cellStyle name="Percent 2 4 4 8 2" xfId="19777"/>
    <cellStyle name="Percent 2 4 4 8 3" xfId="19778"/>
    <cellStyle name="Percent 2 4 4 8 4" xfId="19779"/>
    <cellStyle name="Percent 2 4 4 9" xfId="19780"/>
    <cellStyle name="Percent 2 4 4 9 2" xfId="19781"/>
    <cellStyle name="Percent 2 4 4 9 3" xfId="19782"/>
    <cellStyle name="Percent 2 4 4 9 4" xfId="19783"/>
    <cellStyle name="Percent 2 4 5" xfId="19784"/>
    <cellStyle name="Percent 2 4 5 10" xfId="19785"/>
    <cellStyle name="Percent 2 4 5 2" xfId="19786"/>
    <cellStyle name="Percent 2 4 5 2 2" xfId="19787"/>
    <cellStyle name="Percent 2 4 5 2 2 2" xfId="19788"/>
    <cellStyle name="Percent 2 4 5 2 2 2 2" xfId="19789"/>
    <cellStyle name="Percent 2 4 5 2 2 2 3" xfId="19790"/>
    <cellStyle name="Percent 2 4 5 2 2 2 4" xfId="19791"/>
    <cellStyle name="Percent 2 4 5 2 2 3" xfId="19792"/>
    <cellStyle name="Percent 2 4 5 2 2 3 2" xfId="19793"/>
    <cellStyle name="Percent 2 4 5 2 2 3 3" xfId="19794"/>
    <cellStyle name="Percent 2 4 5 2 2 3 4" xfId="19795"/>
    <cellStyle name="Percent 2 4 5 2 2 4" xfId="19796"/>
    <cellStyle name="Percent 2 4 5 2 2 5" xfId="19797"/>
    <cellStyle name="Percent 2 4 5 2 2 6" xfId="19798"/>
    <cellStyle name="Percent 2 4 5 2 3" xfId="19799"/>
    <cellStyle name="Percent 2 4 5 2 3 2" xfId="19800"/>
    <cellStyle name="Percent 2 4 5 2 3 2 2" xfId="19801"/>
    <cellStyle name="Percent 2 4 5 2 3 2 3" xfId="19802"/>
    <cellStyle name="Percent 2 4 5 2 3 2 4" xfId="19803"/>
    <cellStyle name="Percent 2 4 5 2 3 3" xfId="19804"/>
    <cellStyle name="Percent 2 4 5 2 3 3 2" xfId="19805"/>
    <cellStyle name="Percent 2 4 5 2 3 3 3" xfId="19806"/>
    <cellStyle name="Percent 2 4 5 2 3 3 4" xfId="19807"/>
    <cellStyle name="Percent 2 4 5 2 3 4" xfId="19808"/>
    <cellStyle name="Percent 2 4 5 2 3 5" xfId="19809"/>
    <cellStyle name="Percent 2 4 5 2 3 6" xfId="19810"/>
    <cellStyle name="Percent 2 4 5 2 4" xfId="19811"/>
    <cellStyle name="Percent 2 4 5 2 4 2" xfId="19812"/>
    <cellStyle name="Percent 2 4 5 2 4 3" xfId="19813"/>
    <cellStyle name="Percent 2 4 5 2 4 4" xfId="19814"/>
    <cellStyle name="Percent 2 4 5 2 5" xfId="19815"/>
    <cellStyle name="Percent 2 4 5 2 5 2" xfId="19816"/>
    <cellStyle name="Percent 2 4 5 2 5 3" xfId="19817"/>
    <cellStyle name="Percent 2 4 5 2 5 4" xfId="19818"/>
    <cellStyle name="Percent 2 4 5 2 6" xfId="19819"/>
    <cellStyle name="Percent 2 4 5 2 7" xfId="19820"/>
    <cellStyle name="Percent 2 4 5 2 8" xfId="19821"/>
    <cellStyle name="Percent 2 4 5 3" xfId="19822"/>
    <cellStyle name="Percent 2 4 5 3 2" xfId="19823"/>
    <cellStyle name="Percent 2 4 5 3 2 2" xfId="19824"/>
    <cellStyle name="Percent 2 4 5 3 2 2 2" xfId="19825"/>
    <cellStyle name="Percent 2 4 5 3 2 2 3" xfId="19826"/>
    <cellStyle name="Percent 2 4 5 3 2 2 4" xfId="19827"/>
    <cellStyle name="Percent 2 4 5 3 2 3" xfId="19828"/>
    <cellStyle name="Percent 2 4 5 3 2 3 2" xfId="19829"/>
    <cellStyle name="Percent 2 4 5 3 2 3 3" xfId="19830"/>
    <cellStyle name="Percent 2 4 5 3 2 3 4" xfId="19831"/>
    <cellStyle name="Percent 2 4 5 3 2 4" xfId="19832"/>
    <cellStyle name="Percent 2 4 5 3 2 5" xfId="19833"/>
    <cellStyle name="Percent 2 4 5 3 2 6" xfId="19834"/>
    <cellStyle name="Percent 2 4 5 3 3" xfId="19835"/>
    <cellStyle name="Percent 2 4 5 3 3 2" xfId="19836"/>
    <cellStyle name="Percent 2 4 5 3 3 2 2" xfId="19837"/>
    <cellStyle name="Percent 2 4 5 3 3 2 3" xfId="19838"/>
    <cellStyle name="Percent 2 4 5 3 3 2 4" xfId="19839"/>
    <cellStyle name="Percent 2 4 5 3 3 3" xfId="19840"/>
    <cellStyle name="Percent 2 4 5 3 3 3 2" xfId="19841"/>
    <cellStyle name="Percent 2 4 5 3 3 3 3" xfId="19842"/>
    <cellStyle name="Percent 2 4 5 3 3 3 4" xfId="19843"/>
    <cellStyle name="Percent 2 4 5 3 3 4" xfId="19844"/>
    <cellStyle name="Percent 2 4 5 3 3 5" xfId="19845"/>
    <cellStyle name="Percent 2 4 5 3 3 6" xfId="19846"/>
    <cellStyle name="Percent 2 4 5 3 4" xfId="19847"/>
    <cellStyle name="Percent 2 4 5 3 4 2" xfId="19848"/>
    <cellStyle name="Percent 2 4 5 3 4 3" xfId="19849"/>
    <cellStyle name="Percent 2 4 5 3 4 4" xfId="19850"/>
    <cellStyle name="Percent 2 4 5 3 5" xfId="19851"/>
    <cellStyle name="Percent 2 4 5 3 5 2" xfId="19852"/>
    <cellStyle name="Percent 2 4 5 3 5 3" xfId="19853"/>
    <cellStyle name="Percent 2 4 5 3 5 4" xfId="19854"/>
    <cellStyle name="Percent 2 4 5 3 6" xfId="19855"/>
    <cellStyle name="Percent 2 4 5 3 7" xfId="19856"/>
    <cellStyle name="Percent 2 4 5 3 8" xfId="19857"/>
    <cellStyle name="Percent 2 4 5 4" xfId="19858"/>
    <cellStyle name="Percent 2 4 5 4 2" xfId="19859"/>
    <cellStyle name="Percent 2 4 5 4 2 2" xfId="19860"/>
    <cellStyle name="Percent 2 4 5 4 2 3" xfId="19861"/>
    <cellStyle name="Percent 2 4 5 4 2 4" xfId="19862"/>
    <cellStyle name="Percent 2 4 5 4 3" xfId="19863"/>
    <cellStyle name="Percent 2 4 5 4 3 2" xfId="19864"/>
    <cellStyle name="Percent 2 4 5 4 3 3" xfId="19865"/>
    <cellStyle name="Percent 2 4 5 4 3 4" xfId="19866"/>
    <cellStyle name="Percent 2 4 5 4 4" xfId="19867"/>
    <cellStyle name="Percent 2 4 5 4 5" xfId="19868"/>
    <cellStyle name="Percent 2 4 5 4 6" xfId="19869"/>
    <cellStyle name="Percent 2 4 5 5" xfId="19870"/>
    <cellStyle name="Percent 2 4 5 5 2" xfId="19871"/>
    <cellStyle name="Percent 2 4 5 5 2 2" xfId="19872"/>
    <cellStyle name="Percent 2 4 5 5 2 3" xfId="19873"/>
    <cellStyle name="Percent 2 4 5 5 2 4" xfId="19874"/>
    <cellStyle name="Percent 2 4 5 5 3" xfId="19875"/>
    <cellStyle name="Percent 2 4 5 5 3 2" xfId="19876"/>
    <cellStyle name="Percent 2 4 5 5 3 3" xfId="19877"/>
    <cellStyle name="Percent 2 4 5 5 3 4" xfId="19878"/>
    <cellStyle name="Percent 2 4 5 5 4" xfId="19879"/>
    <cellStyle name="Percent 2 4 5 5 5" xfId="19880"/>
    <cellStyle name="Percent 2 4 5 5 6" xfId="19881"/>
    <cellStyle name="Percent 2 4 5 6" xfId="19882"/>
    <cellStyle name="Percent 2 4 5 6 2" xfId="19883"/>
    <cellStyle name="Percent 2 4 5 6 3" xfId="19884"/>
    <cellStyle name="Percent 2 4 5 6 4" xfId="19885"/>
    <cellStyle name="Percent 2 4 5 7" xfId="19886"/>
    <cellStyle name="Percent 2 4 5 7 2" xfId="19887"/>
    <cellStyle name="Percent 2 4 5 7 3" xfId="19888"/>
    <cellStyle name="Percent 2 4 5 7 4" xfId="19889"/>
    <cellStyle name="Percent 2 4 5 8" xfId="19890"/>
    <cellStyle name="Percent 2 4 5 9" xfId="19891"/>
    <cellStyle name="Percent 2 4 6" xfId="19892"/>
    <cellStyle name="Percent 2 4 6 2" xfId="19893"/>
    <cellStyle name="Percent 2 4 6 2 2" xfId="19894"/>
    <cellStyle name="Percent 2 4 6 2 2 2" xfId="19895"/>
    <cellStyle name="Percent 2 4 6 2 2 3" xfId="19896"/>
    <cellStyle name="Percent 2 4 6 2 2 4" xfId="19897"/>
    <cellStyle name="Percent 2 4 6 2 3" xfId="19898"/>
    <cellStyle name="Percent 2 4 6 2 3 2" xfId="19899"/>
    <cellStyle name="Percent 2 4 6 2 3 3" xfId="19900"/>
    <cellStyle name="Percent 2 4 6 2 3 4" xfId="19901"/>
    <cellStyle name="Percent 2 4 6 2 4" xfId="19902"/>
    <cellStyle name="Percent 2 4 6 2 5" xfId="19903"/>
    <cellStyle name="Percent 2 4 6 2 6" xfId="19904"/>
    <cellStyle name="Percent 2 4 6 3" xfId="19905"/>
    <cellStyle name="Percent 2 4 6 3 2" xfId="19906"/>
    <cellStyle name="Percent 2 4 6 3 2 2" xfId="19907"/>
    <cellStyle name="Percent 2 4 6 3 2 3" xfId="19908"/>
    <cellStyle name="Percent 2 4 6 3 2 4" xfId="19909"/>
    <cellStyle name="Percent 2 4 6 3 3" xfId="19910"/>
    <cellStyle name="Percent 2 4 6 3 3 2" xfId="19911"/>
    <cellStyle name="Percent 2 4 6 3 3 3" xfId="19912"/>
    <cellStyle name="Percent 2 4 6 3 3 4" xfId="19913"/>
    <cellStyle name="Percent 2 4 6 3 4" xfId="19914"/>
    <cellStyle name="Percent 2 4 6 3 5" xfId="19915"/>
    <cellStyle name="Percent 2 4 6 3 6" xfId="19916"/>
    <cellStyle name="Percent 2 4 6 4" xfId="19917"/>
    <cellStyle name="Percent 2 4 6 4 2" xfId="19918"/>
    <cellStyle name="Percent 2 4 6 4 3" xfId="19919"/>
    <cellStyle name="Percent 2 4 6 4 4" xfId="19920"/>
    <cellStyle name="Percent 2 4 6 5" xfId="19921"/>
    <cellStyle name="Percent 2 4 6 5 2" xfId="19922"/>
    <cellStyle name="Percent 2 4 6 5 3" xfId="19923"/>
    <cellStyle name="Percent 2 4 6 5 4" xfId="19924"/>
    <cellStyle name="Percent 2 4 6 6" xfId="19925"/>
    <cellStyle name="Percent 2 4 6 7" xfId="19926"/>
    <cellStyle name="Percent 2 4 6 8" xfId="19927"/>
    <cellStyle name="Percent 2 4 7" xfId="19928"/>
    <cellStyle name="Percent 2 4 7 2" xfId="19929"/>
    <cellStyle name="Percent 2 4 7 2 2" xfId="19930"/>
    <cellStyle name="Percent 2 4 7 2 2 2" xfId="19931"/>
    <cellStyle name="Percent 2 4 7 2 2 3" xfId="19932"/>
    <cellStyle name="Percent 2 4 7 2 2 4" xfId="19933"/>
    <cellStyle name="Percent 2 4 7 2 3" xfId="19934"/>
    <cellStyle name="Percent 2 4 7 2 3 2" xfId="19935"/>
    <cellStyle name="Percent 2 4 7 2 3 3" xfId="19936"/>
    <cellStyle name="Percent 2 4 7 2 3 4" xfId="19937"/>
    <cellStyle name="Percent 2 4 7 2 4" xfId="19938"/>
    <cellStyle name="Percent 2 4 7 2 5" xfId="19939"/>
    <cellStyle name="Percent 2 4 7 2 6" xfId="19940"/>
    <cellStyle name="Percent 2 4 7 3" xfId="19941"/>
    <cellStyle name="Percent 2 4 7 3 2" xfId="19942"/>
    <cellStyle name="Percent 2 4 7 3 2 2" xfId="19943"/>
    <cellStyle name="Percent 2 4 7 3 2 3" xfId="19944"/>
    <cellStyle name="Percent 2 4 7 3 2 4" xfId="19945"/>
    <cellStyle name="Percent 2 4 7 3 3" xfId="19946"/>
    <cellStyle name="Percent 2 4 7 3 3 2" xfId="19947"/>
    <cellStyle name="Percent 2 4 7 3 3 3" xfId="19948"/>
    <cellStyle name="Percent 2 4 7 3 3 4" xfId="19949"/>
    <cellStyle name="Percent 2 4 7 3 4" xfId="19950"/>
    <cellStyle name="Percent 2 4 7 3 5" xfId="19951"/>
    <cellStyle name="Percent 2 4 7 3 6" xfId="19952"/>
    <cellStyle name="Percent 2 4 7 4" xfId="19953"/>
    <cellStyle name="Percent 2 4 7 4 2" xfId="19954"/>
    <cellStyle name="Percent 2 4 7 4 3" xfId="19955"/>
    <cellStyle name="Percent 2 4 7 4 4" xfId="19956"/>
    <cellStyle name="Percent 2 4 7 5" xfId="19957"/>
    <cellStyle name="Percent 2 4 7 5 2" xfId="19958"/>
    <cellStyle name="Percent 2 4 7 5 3" xfId="19959"/>
    <cellStyle name="Percent 2 4 7 5 4" xfId="19960"/>
    <cellStyle name="Percent 2 4 7 6" xfId="19961"/>
    <cellStyle name="Percent 2 4 7 7" xfId="19962"/>
    <cellStyle name="Percent 2 4 7 8" xfId="19963"/>
    <cellStyle name="Percent 2 4 8" xfId="19964"/>
    <cellStyle name="Percent 2 4 8 2" xfId="19965"/>
    <cellStyle name="Percent 2 4 8 2 2" xfId="19966"/>
    <cellStyle name="Percent 2 4 8 2 2 2" xfId="19967"/>
    <cellStyle name="Percent 2 4 8 2 2 3" xfId="19968"/>
    <cellStyle name="Percent 2 4 8 2 2 4" xfId="19969"/>
    <cellStyle name="Percent 2 4 8 2 3" xfId="19970"/>
    <cellStyle name="Percent 2 4 8 2 3 2" xfId="19971"/>
    <cellStyle name="Percent 2 4 8 2 3 3" xfId="19972"/>
    <cellStyle name="Percent 2 4 8 2 3 4" xfId="19973"/>
    <cellStyle name="Percent 2 4 8 2 4" xfId="19974"/>
    <cellStyle name="Percent 2 4 8 2 5" xfId="19975"/>
    <cellStyle name="Percent 2 4 8 2 6" xfId="19976"/>
    <cellStyle name="Percent 2 4 8 3" xfId="19977"/>
    <cellStyle name="Percent 2 4 8 3 2" xfId="19978"/>
    <cellStyle name="Percent 2 4 8 3 2 2" xfId="19979"/>
    <cellStyle name="Percent 2 4 8 3 2 3" xfId="19980"/>
    <cellStyle name="Percent 2 4 8 3 2 4" xfId="19981"/>
    <cellStyle name="Percent 2 4 8 3 3" xfId="19982"/>
    <cellStyle name="Percent 2 4 8 3 3 2" xfId="19983"/>
    <cellStyle name="Percent 2 4 8 3 3 3" xfId="19984"/>
    <cellStyle name="Percent 2 4 8 3 3 4" xfId="19985"/>
    <cellStyle name="Percent 2 4 8 3 4" xfId="19986"/>
    <cellStyle name="Percent 2 4 8 3 5" xfId="19987"/>
    <cellStyle name="Percent 2 4 8 3 6" xfId="19988"/>
    <cellStyle name="Percent 2 4 8 4" xfId="19989"/>
    <cellStyle name="Percent 2 4 8 4 2" xfId="19990"/>
    <cellStyle name="Percent 2 4 8 4 3" xfId="19991"/>
    <cellStyle name="Percent 2 4 8 4 4" xfId="19992"/>
    <cellStyle name="Percent 2 4 8 5" xfId="19993"/>
    <cellStyle name="Percent 2 4 8 5 2" xfId="19994"/>
    <cellStyle name="Percent 2 4 8 5 3" xfId="19995"/>
    <cellStyle name="Percent 2 4 8 5 4" xfId="19996"/>
    <cellStyle name="Percent 2 4 8 6" xfId="19997"/>
    <cellStyle name="Percent 2 4 8 7" xfId="19998"/>
    <cellStyle name="Percent 2 4 8 8" xfId="19999"/>
    <cellStyle name="Percent 2 4 9" xfId="20000"/>
    <cellStyle name="Percent 2 4 9 2" xfId="20001"/>
    <cellStyle name="Percent 2 4 9 2 2" xfId="20002"/>
    <cellStyle name="Percent 2 4 9 2 3" xfId="20003"/>
    <cellStyle name="Percent 2 4 9 2 4" xfId="20004"/>
    <cellStyle name="Percent 2 4 9 3" xfId="20005"/>
    <cellStyle name="Percent 2 4 9 3 2" xfId="20006"/>
    <cellStyle name="Percent 2 4 9 3 3" xfId="20007"/>
    <cellStyle name="Percent 2 4 9 3 4" xfId="20008"/>
    <cellStyle name="Percent 2 4 9 4" xfId="20009"/>
    <cellStyle name="Percent 2 4 9 5" xfId="20010"/>
    <cellStyle name="Percent 2 4 9 6" xfId="20011"/>
    <cellStyle name="Percent 2 5" xfId="20012"/>
    <cellStyle name="Percent 2 5 10" xfId="20013"/>
    <cellStyle name="Percent 2 5 10 2" xfId="20014"/>
    <cellStyle name="Percent 2 5 10 3" xfId="20015"/>
    <cellStyle name="Percent 2 5 10 4" xfId="20016"/>
    <cellStyle name="Percent 2 5 11" xfId="20017"/>
    <cellStyle name="Percent 2 5 11 2" xfId="20018"/>
    <cellStyle name="Percent 2 5 11 3" xfId="20019"/>
    <cellStyle name="Percent 2 5 11 4" xfId="20020"/>
    <cellStyle name="Percent 2 5 12" xfId="20021"/>
    <cellStyle name="Percent 2 5 12 2" xfId="20022"/>
    <cellStyle name="Percent 2 5 12 3" xfId="20023"/>
    <cellStyle name="Percent 2 5 12 4" xfId="20024"/>
    <cellStyle name="Percent 2 5 13" xfId="20025"/>
    <cellStyle name="Percent 2 5 14" xfId="20026"/>
    <cellStyle name="Percent 2 5 15" xfId="20027"/>
    <cellStyle name="Percent 2 5 16" xfId="20028"/>
    <cellStyle name="Percent 2 5 17" xfId="20029"/>
    <cellStyle name="Percent 2 5 2" xfId="20030"/>
    <cellStyle name="Percent 2 5 2 10" xfId="20031"/>
    <cellStyle name="Percent 2 5 2 10 2" xfId="20032"/>
    <cellStyle name="Percent 2 5 2 10 3" xfId="20033"/>
    <cellStyle name="Percent 2 5 2 10 4" xfId="20034"/>
    <cellStyle name="Percent 2 5 2 11" xfId="20035"/>
    <cellStyle name="Percent 2 5 2 12" xfId="20036"/>
    <cellStyle name="Percent 2 5 2 13" xfId="20037"/>
    <cellStyle name="Percent 2 5 2 2" xfId="20038"/>
    <cellStyle name="Percent 2 5 2 2 10" xfId="20039"/>
    <cellStyle name="Percent 2 5 2 2 11" xfId="20040"/>
    <cellStyle name="Percent 2 5 2 2 12" xfId="20041"/>
    <cellStyle name="Percent 2 5 2 2 2" xfId="20042"/>
    <cellStyle name="Percent 2 5 2 2 2 10" xfId="20043"/>
    <cellStyle name="Percent 2 5 2 2 2 2" xfId="20044"/>
    <cellStyle name="Percent 2 5 2 2 2 2 2" xfId="20045"/>
    <cellStyle name="Percent 2 5 2 2 2 2 2 2" xfId="20046"/>
    <cellStyle name="Percent 2 5 2 2 2 2 2 2 2" xfId="20047"/>
    <cellStyle name="Percent 2 5 2 2 2 2 2 2 3" xfId="20048"/>
    <cellStyle name="Percent 2 5 2 2 2 2 2 2 4" xfId="20049"/>
    <cellStyle name="Percent 2 5 2 2 2 2 2 3" xfId="20050"/>
    <cellStyle name="Percent 2 5 2 2 2 2 2 3 2" xfId="20051"/>
    <cellStyle name="Percent 2 5 2 2 2 2 2 3 3" xfId="20052"/>
    <cellStyle name="Percent 2 5 2 2 2 2 2 3 4" xfId="20053"/>
    <cellStyle name="Percent 2 5 2 2 2 2 2 4" xfId="20054"/>
    <cellStyle name="Percent 2 5 2 2 2 2 2 5" xfId="20055"/>
    <cellStyle name="Percent 2 5 2 2 2 2 2 6" xfId="20056"/>
    <cellStyle name="Percent 2 5 2 2 2 2 3" xfId="20057"/>
    <cellStyle name="Percent 2 5 2 2 2 2 3 2" xfId="20058"/>
    <cellStyle name="Percent 2 5 2 2 2 2 3 2 2" xfId="20059"/>
    <cellStyle name="Percent 2 5 2 2 2 2 3 2 3" xfId="20060"/>
    <cellStyle name="Percent 2 5 2 2 2 2 3 2 4" xfId="20061"/>
    <cellStyle name="Percent 2 5 2 2 2 2 3 3" xfId="20062"/>
    <cellStyle name="Percent 2 5 2 2 2 2 3 3 2" xfId="20063"/>
    <cellStyle name="Percent 2 5 2 2 2 2 3 3 3" xfId="20064"/>
    <cellStyle name="Percent 2 5 2 2 2 2 3 3 4" xfId="20065"/>
    <cellStyle name="Percent 2 5 2 2 2 2 3 4" xfId="20066"/>
    <cellStyle name="Percent 2 5 2 2 2 2 3 5" xfId="20067"/>
    <cellStyle name="Percent 2 5 2 2 2 2 3 6" xfId="20068"/>
    <cellStyle name="Percent 2 5 2 2 2 2 4" xfId="20069"/>
    <cellStyle name="Percent 2 5 2 2 2 2 4 2" xfId="20070"/>
    <cellStyle name="Percent 2 5 2 2 2 2 4 3" xfId="20071"/>
    <cellStyle name="Percent 2 5 2 2 2 2 4 4" xfId="20072"/>
    <cellStyle name="Percent 2 5 2 2 2 2 5" xfId="20073"/>
    <cellStyle name="Percent 2 5 2 2 2 2 5 2" xfId="20074"/>
    <cellStyle name="Percent 2 5 2 2 2 2 5 3" xfId="20075"/>
    <cellStyle name="Percent 2 5 2 2 2 2 5 4" xfId="20076"/>
    <cellStyle name="Percent 2 5 2 2 2 2 6" xfId="20077"/>
    <cellStyle name="Percent 2 5 2 2 2 2 7" xfId="20078"/>
    <cellStyle name="Percent 2 5 2 2 2 2 8" xfId="20079"/>
    <cellStyle name="Percent 2 5 2 2 2 3" xfId="20080"/>
    <cellStyle name="Percent 2 5 2 2 2 3 2" xfId="20081"/>
    <cellStyle name="Percent 2 5 2 2 2 3 2 2" xfId="20082"/>
    <cellStyle name="Percent 2 5 2 2 2 3 2 2 2" xfId="20083"/>
    <cellStyle name="Percent 2 5 2 2 2 3 2 2 3" xfId="20084"/>
    <cellStyle name="Percent 2 5 2 2 2 3 2 2 4" xfId="20085"/>
    <cellStyle name="Percent 2 5 2 2 2 3 2 3" xfId="20086"/>
    <cellStyle name="Percent 2 5 2 2 2 3 2 3 2" xfId="20087"/>
    <cellStyle name="Percent 2 5 2 2 2 3 2 3 3" xfId="20088"/>
    <cellStyle name="Percent 2 5 2 2 2 3 2 3 4" xfId="20089"/>
    <cellStyle name="Percent 2 5 2 2 2 3 2 4" xfId="20090"/>
    <cellStyle name="Percent 2 5 2 2 2 3 2 5" xfId="20091"/>
    <cellStyle name="Percent 2 5 2 2 2 3 2 6" xfId="20092"/>
    <cellStyle name="Percent 2 5 2 2 2 3 3" xfId="20093"/>
    <cellStyle name="Percent 2 5 2 2 2 3 3 2" xfId="20094"/>
    <cellStyle name="Percent 2 5 2 2 2 3 3 2 2" xfId="20095"/>
    <cellStyle name="Percent 2 5 2 2 2 3 3 2 3" xfId="20096"/>
    <cellStyle name="Percent 2 5 2 2 2 3 3 2 4" xfId="20097"/>
    <cellStyle name="Percent 2 5 2 2 2 3 3 3" xfId="20098"/>
    <cellStyle name="Percent 2 5 2 2 2 3 3 3 2" xfId="20099"/>
    <cellStyle name="Percent 2 5 2 2 2 3 3 3 3" xfId="20100"/>
    <cellStyle name="Percent 2 5 2 2 2 3 3 3 4" xfId="20101"/>
    <cellStyle name="Percent 2 5 2 2 2 3 3 4" xfId="20102"/>
    <cellStyle name="Percent 2 5 2 2 2 3 3 5" xfId="20103"/>
    <cellStyle name="Percent 2 5 2 2 2 3 3 6" xfId="20104"/>
    <cellStyle name="Percent 2 5 2 2 2 3 4" xfId="20105"/>
    <cellStyle name="Percent 2 5 2 2 2 3 4 2" xfId="20106"/>
    <cellStyle name="Percent 2 5 2 2 2 3 4 3" xfId="20107"/>
    <cellStyle name="Percent 2 5 2 2 2 3 4 4" xfId="20108"/>
    <cellStyle name="Percent 2 5 2 2 2 3 5" xfId="20109"/>
    <cellStyle name="Percent 2 5 2 2 2 3 5 2" xfId="20110"/>
    <cellStyle name="Percent 2 5 2 2 2 3 5 3" xfId="20111"/>
    <cellStyle name="Percent 2 5 2 2 2 3 5 4" xfId="20112"/>
    <cellStyle name="Percent 2 5 2 2 2 3 6" xfId="20113"/>
    <cellStyle name="Percent 2 5 2 2 2 3 7" xfId="20114"/>
    <cellStyle name="Percent 2 5 2 2 2 3 8" xfId="20115"/>
    <cellStyle name="Percent 2 5 2 2 2 4" xfId="20116"/>
    <cellStyle name="Percent 2 5 2 2 2 4 2" xfId="20117"/>
    <cellStyle name="Percent 2 5 2 2 2 4 2 2" xfId="20118"/>
    <cellStyle name="Percent 2 5 2 2 2 4 2 3" xfId="20119"/>
    <cellStyle name="Percent 2 5 2 2 2 4 2 4" xfId="20120"/>
    <cellStyle name="Percent 2 5 2 2 2 4 3" xfId="20121"/>
    <cellStyle name="Percent 2 5 2 2 2 4 3 2" xfId="20122"/>
    <cellStyle name="Percent 2 5 2 2 2 4 3 3" xfId="20123"/>
    <cellStyle name="Percent 2 5 2 2 2 4 3 4" xfId="20124"/>
    <cellStyle name="Percent 2 5 2 2 2 4 4" xfId="20125"/>
    <cellStyle name="Percent 2 5 2 2 2 4 5" xfId="20126"/>
    <cellStyle name="Percent 2 5 2 2 2 4 6" xfId="20127"/>
    <cellStyle name="Percent 2 5 2 2 2 5" xfId="20128"/>
    <cellStyle name="Percent 2 5 2 2 2 5 2" xfId="20129"/>
    <cellStyle name="Percent 2 5 2 2 2 5 2 2" xfId="20130"/>
    <cellStyle name="Percent 2 5 2 2 2 5 2 3" xfId="20131"/>
    <cellStyle name="Percent 2 5 2 2 2 5 2 4" xfId="20132"/>
    <cellStyle name="Percent 2 5 2 2 2 5 3" xfId="20133"/>
    <cellStyle name="Percent 2 5 2 2 2 5 3 2" xfId="20134"/>
    <cellStyle name="Percent 2 5 2 2 2 5 3 3" xfId="20135"/>
    <cellStyle name="Percent 2 5 2 2 2 5 3 4" xfId="20136"/>
    <cellStyle name="Percent 2 5 2 2 2 5 4" xfId="20137"/>
    <cellStyle name="Percent 2 5 2 2 2 5 5" xfId="20138"/>
    <cellStyle name="Percent 2 5 2 2 2 5 6" xfId="20139"/>
    <cellStyle name="Percent 2 5 2 2 2 6" xfId="20140"/>
    <cellStyle name="Percent 2 5 2 2 2 6 2" xfId="20141"/>
    <cellStyle name="Percent 2 5 2 2 2 6 3" xfId="20142"/>
    <cellStyle name="Percent 2 5 2 2 2 6 4" xfId="20143"/>
    <cellStyle name="Percent 2 5 2 2 2 7" xfId="20144"/>
    <cellStyle name="Percent 2 5 2 2 2 7 2" xfId="20145"/>
    <cellStyle name="Percent 2 5 2 2 2 7 3" xfId="20146"/>
    <cellStyle name="Percent 2 5 2 2 2 7 4" xfId="20147"/>
    <cellStyle name="Percent 2 5 2 2 2 8" xfId="20148"/>
    <cellStyle name="Percent 2 5 2 2 2 9" xfId="20149"/>
    <cellStyle name="Percent 2 5 2 2 3" xfId="20150"/>
    <cellStyle name="Percent 2 5 2 2 3 2" xfId="20151"/>
    <cellStyle name="Percent 2 5 2 2 3 2 2" xfId="20152"/>
    <cellStyle name="Percent 2 5 2 2 3 2 2 2" xfId="20153"/>
    <cellStyle name="Percent 2 5 2 2 3 2 2 3" xfId="20154"/>
    <cellStyle name="Percent 2 5 2 2 3 2 2 4" xfId="20155"/>
    <cellStyle name="Percent 2 5 2 2 3 2 3" xfId="20156"/>
    <cellStyle name="Percent 2 5 2 2 3 2 3 2" xfId="20157"/>
    <cellStyle name="Percent 2 5 2 2 3 2 3 3" xfId="20158"/>
    <cellStyle name="Percent 2 5 2 2 3 2 3 4" xfId="20159"/>
    <cellStyle name="Percent 2 5 2 2 3 2 4" xfId="20160"/>
    <cellStyle name="Percent 2 5 2 2 3 2 5" xfId="20161"/>
    <cellStyle name="Percent 2 5 2 2 3 2 6" xfId="20162"/>
    <cellStyle name="Percent 2 5 2 2 3 3" xfId="20163"/>
    <cellStyle name="Percent 2 5 2 2 3 3 2" xfId="20164"/>
    <cellStyle name="Percent 2 5 2 2 3 3 2 2" xfId="20165"/>
    <cellStyle name="Percent 2 5 2 2 3 3 2 3" xfId="20166"/>
    <cellStyle name="Percent 2 5 2 2 3 3 2 4" xfId="20167"/>
    <cellStyle name="Percent 2 5 2 2 3 3 3" xfId="20168"/>
    <cellStyle name="Percent 2 5 2 2 3 3 3 2" xfId="20169"/>
    <cellStyle name="Percent 2 5 2 2 3 3 3 3" xfId="20170"/>
    <cellStyle name="Percent 2 5 2 2 3 3 3 4" xfId="20171"/>
    <cellStyle name="Percent 2 5 2 2 3 3 4" xfId="20172"/>
    <cellStyle name="Percent 2 5 2 2 3 3 5" xfId="20173"/>
    <cellStyle name="Percent 2 5 2 2 3 3 6" xfId="20174"/>
    <cellStyle name="Percent 2 5 2 2 3 4" xfId="20175"/>
    <cellStyle name="Percent 2 5 2 2 3 4 2" xfId="20176"/>
    <cellStyle name="Percent 2 5 2 2 3 4 3" xfId="20177"/>
    <cellStyle name="Percent 2 5 2 2 3 4 4" xfId="20178"/>
    <cellStyle name="Percent 2 5 2 2 3 5" xfId="20179"/>
    <cellStyle name="Percent 2 5 2 2 3 5 2" xfId="20180"/>
    <cellStyle name="Percent 2 5 2 2 3 5 3" xfId="20181"/>
    <cellStyle name="Percent 2 5 2 2 3 5 4" xfId="20182"/>
    <cellStyle name="Percent 2 5 2 2 3 6" xfId="20183"/>
    <cellStyle name="Percent 2 5 2 2 3 7" xfId="20184"/>
    <cellStyle name="Percent 2 5 2 2 3 8" xfId="20185"/>
    <cellStyle name="Percent 2 5 2 2 4" xfId="20186"/>
    <cellStyle name="Percent 2 5 2 2 4 2" xfId="20187"/>
    <cellStyle name="Percent 2 5 2 2 4 2 2" xfId="20188"/>
    <cellStyle name="Percent 2 5 2 2 4 2 2 2" xfId="20189"/>
    <cellStyle name="Percent 2 5 2 2 4 2 2 3" xfId="20190"/>
    <cellStyle name="Percent 2 5 2 2 4 2 2 4" xfId="20191"/>
    <cellStyle name="Percent 2 5 2 2 4 2 3" xfId="20192"/>
    <cellStyle name="Percent 2 5 2 2 4 2 3 2" xfId="20193"/>
    <cellStyle name="Percent 2 5 2 2 4 2 3 3" xfId="20194"/>
    <cellStyle name="Percent 2 5 2 2 4 2 3 4" xfId="20195"/>
    <cellStyle name="Percent 2 5 2 2 4 2 4" xfId="20196"/>
    <cellStyle name="Percent 2 5 2 2 4 2 5" xfId="20197"/>
    <cellStyle name="Percent 2 5 2 2 4 2 6" xfId="20198"/>
    <cellStyle name="Percent 2 5 2 2 4 3" xfId="20199"/>
    <cellStyle name="Percent 2 5 2 2 4 3 2" xfId="20200"/>
    <cellStyle name="Percent 2 5 2 2 4 3 2 2" xfId="20201"/>
    <cellStyle name="Percent 2 5 2 2 4 3 2 3" xfId="20202"/>
    <cellStyle name="Percent 2 5 2 2 4 3 2 4" xfId="20203"/>
    <cellStyle name="Percent 2 5 2 2 4 3 3" xfId="20204"/>
    <cellStyle name="Percent 2 5 2 2 4 3 3 2" xfId="20205"/>
    <cellStyle name="Percent 2 5 2 2 4 3 3 3" xfId="20206"/>
    <cellStyle name="Percent 2 5 2 2 4 3 3 4" xfId="20207"/>
    <cellStyle name="Percent 2 5 2 2 4 3 4" xfId="20208"/>
    <cellStyle name="Percent 2 5 2 2 4 3 5" xfId="20209"/>
    <cellStyle name="Percent 2 5 2 2 4 3 6" xfId="20210"/>
    <cellStyle name="Percent 2 5 2 2 4 4" xfId="20211"/>
    <cellStyle name="Percent 2 5 2 2 4 4 2" xfId="20212"/>
    <cellStyle name="Percent 2 5 2 2 4 4 3" xfId="20213"/>
    <cellStyle name="Percent 2 5 2 2 4 4 4" xfId="20214"/>
    <cellStyle name="Percent 2 5 2 2 4 5" xfId="20215"/>
    <cellStyle name="Percent 2 5 2 2 4 5 2" xfId="20216"/>
    <cellStyle name="Percent 2 5 2 2 4 5 3" xfId="20217"/>
    <cellStyle name="Percent 2 5 2 2 4 5 4" xfId="20218"/>
    <cellStyle name="Percent 2 5 2 2 4 6" xfId="20219"/>
    <cellStyle name="Percent 2 5 2 2 4 7" xfId="20220"/>
    <cellStyle name="Percent 2 5 2 2 4 8" xfId="20221"/>
    <cellStyle name="Percent 2 5 2 2 5" xfId="20222"/>
    <cellStyle name="Percent 2 5 2 2 5 2" xfId="20223"/>
    <cellStyle name="Percent 2 5 2 2 5 2 2" xfId="20224"/>
    <cellStyle name="Percent 2 5 2 2 5 2 2 2" xfId="20225"/>
    <cellStyle name="Percent 2 5 2 2 5 2 2 3" xfId="20226"/>
    <cellStyle name="Percent 2 5 2 2 5 2 2 4" xfId="20227"/>
    <cellStyle name="Percent 2 5 2 2 5 2 3" xfId="20228"/>
    <cellStyle name="Percent 2 5 2 2 5 2 3 2" xfId="20229"/>
    <cellStyle name="Percent 2 5 2 2 5 2 3 3" xfId="20230"/>
    <cellStyle name="Percent 2 5 2 2 5 2 3 4" xfId="20231"/>
    <cellStyle name="Percent 2 5 2 2 5 2 4" xfId="20232"/>
    <cellStyle name="Percent 2 5 2 2 5 2 5" xfId="20233"/>
    <cellStyle name="Percent 2 5 2 2 5 2 6" xfId="20234"/>
    <cellStyle name="Percent 2 5 2 2 5 3" xfId="20235"/>
    <cellStyle name="Percent 2 5 2 2 5 3 2" xfId="20236"/>
    <cellStyle name="Percent 2 5 2 2 5 3 2 2" xfId="20237"/>
    <cellStyle name="Percent 2 5 2 2 5 3 2 3" xfId="20238"/>
    <cellStyle name="Percent 2 5 2 2 5 3 2 4" xfId="20239"/>
    <cellStyle name="Percent 2 5 2 2 5 3 3" xfId="20240"/>
    <cellStyle name="Percent 2 5 2 2 5 3 3 2" xfId="20241"/>
    <cellStyle name="Percent 2 5 2 2 5 3 3 3" xfId="20242"/>
    <cellStyle name="Percent 2 5 2 2 5 3 3 4" xfId="20243"/>
    <cellStyle name="Percent 2 5 2 2 5 3 4" xfId="20244"/>
    <cellStyle name="Percent 2 5 2 2 5 3 5" xfId="20245"/>
    <cellStyle name="Percent 2 5 2 2 5 3 6" xfId="20246"/>
    <cellStyle name="Percent 2 5 2 2 5 4" xfId="20247"/>
    <cellStyle name="Percent 2 5 2 2 5 4 2" xfId="20248"/>
    <cellStyle name="Percent 2 5 2 2 5 4 3" xfId="20249"/>
    <cellStyle name="Percent 2 5 2 2 5 4 4" xfId="20250"/>
    <cellStyle name="Percent 2 5 2 2 5 5" xfId="20251"/>
    <cellStyle name="Percent 2 5 2 2 5 5 2" xfId="20252"/>
    <cellStyle name="Percent 2 5 2 2 5 5 3" xfId="20253"/>
    <cellStyle name="Percent 2 5 2 2 5 5 4" xfId="20254"/>
    <cellStyle name="Percent 2 5 2 2 5 6" xfId="20255"/>
    <cellStyle name="Percent 2 5 2 2 5 7" xfId="20256"/>
    <cellStyle name="Percent 2 5 2 2 5 8" xfId="20257"/>
    <cellStyle name="Percent 2 5 2 2 6" xfId="20258"/>
    <cellStyle name="Percent 2 5 2 2 6 2" xfId="20259"/>
    <cellStyle name="Percent 2 5 2 2 6 2 2" xfId="20260"/>
    <cellStyle name="Percent 2 5 2 2 6 2 3" xfId="20261"/>
    <cellStyle name="Percent 2 5 2 2 6 2 4" xfId="20262"/>
    <cellStyle name="Percent 2 5 2 2 6 3" xfId="20263"/>
    <cellStyle name="Percent 2 5 2 2 6 3 2" xfId="20264"/>
    <cellStyle name="Percent 2 5 2 2 6 3 3" xfId="20265"/>
    <cellStyle name="Percent 2 5 2 2 6 3 4" xfId="20266"/>
    <cellStyle name="Percent 2 5 2 2 6 4" xfId="20267"/>
    <cellStyle name="Percent 2 5 2 2 6 5" xfId="20268"/>
    <cellStyle name="Percent 2 5 2 2 6 6" xfId="20269"/>
    <cellStyle name="Percent 2 5 2 2 7" xfId="20270"/>
    <cellStyle name="Percent 2 5 2 2 7 2" xfId="20271"/>
    <cellStyle name="Percent 2 5 2 2 7 2 2" xfId="20272"/>
    <cellStyle name="Percent 2 5 2 2 7 2 3" xfId="20273"/>
    <cellStyle name="Percent 2 5 2 2 7 2 4" xfId="20274"/>
    <cellStyle name="Percent 2 5 2 2 7 3" xfId="20275"/>
    <cellStyle name="Percent 2 5 2 2 7 3 2" xfId="20276"/>
    <cellStyle name="Percent 2 5 2 2 7 3 3" xfId="20277"/>
    <cellStyle name="Percent 2 5 2 2 7 3 4" xfId="20278"/>
    <cellStyle name="Percent 2 5 2 2 7 4" xfId="20279"/>
    <cellStyle name="Percent 2 5 2 2 7 5" xfId="20280"/>
    <cellStyle name="Percent 2 5 2 2 7 6" xfId="20281"/>
    <cellStyle name="Percent 2 5 2 2 8" xfId="20282"/>
    <cellStyle name="Percent 2 5 2 2 8 2" xfId="20283"/>
    <cellStyle name="Percent 2 5 2 2 8 3" xfId="20284"/>
    <cellStyle name="Percent 2 5 2 2 8 4" xfId="20285"/>
    <cellStyle name="Percent 2 5 2 2 9" xfId="20286"/>
    <cellStyle name="Percent 2 5 2 2 9 2" xfId="20287"/>
    <cellStyle name="Percent 2 5 2 2 9 3" xfId="20288"/>
    <cellStyle name="Percent 2 5 2 2 9 4" xfId="20289"/>
    <cellStyle name="Percent 2 5 2 3" xfId="20290"/>
    <cellStyle name="Percent 2 5 2 3 10" xfId="20291"/>
    <cellStyle name="Percent 2 5 2 3 2" xfId="20292"/>
    <cellStyle name="Percent 2 5 2 3 2 2" xfId="20293"/>
    <cellStyle name="Percent 2 5 2 3 2 2 2" xfId="20294"/>
    <cellStyle name="Percent 2 5 2 3 2 2 2 2" xfId="20295"/>
    <cellStyle name="Percent 2 5 2 3 2 2 2 3" xfId="20296"/>
    <cellStyle name="Percent 2 5 2 3 2 2 2 4" xfId="20297"/>
    <cellStyle name="Percent 2 5 2 3 2 2 3" xfId="20298"/>
    <cellStyle name="Percent 2 5 2 3 2 2 3 2" xfId="20299"/>
    <cellStyle name="Percent 2 5 2 3 2 2 3 3" xfId="20300"/>
    <cellStyle name="Percent 2 5 2 3 2 2 3 4" xfId="20301"/>
    <cellStyle name="Percent 2 5 2 3 2 2 4" xfId="20302"/>
    <cellStyle name="Percent 2 5 2 3 2 2 5" xfId="20303"/>
    <cellStyle name="Percent 2 5 2 3 2 2 6" xfId="20304"/>
    <cellStyle name="Percent 2 5 2 3 2 3" xfId="20305"/>
    <cellStyle name="Percent 2 5 2 3 2 3 2" xfId="20306"/>
    <cellStyle name="Percent 2 5 2 3 2 3 2 2" xfId="20307"/>
    <cellStyle name="Percent 2 5 2 3 2 3 2 3" xfId="20308"/>
    <cellStyle name="Percent 2 5 2 3 2 3 2 4" xfId="20309"/>
    <cellStyle name="Percent 2 5 2 3 2 3 3" xfId="20310"/>
    <cellStyle name="Percent 2 5 2 3 2 3 3 2" xfId="20311"/>
    <cellStyle name="Percent 2 5 2 3 2 3 3 3" xfId="20312"/>
    <cellStyle name="Percent 2 5 2 3 2 3 3 4" xfId="20313"/>
    <cellStyle name="Percent 2 5 2 3 2 3 4" xfId="20314"/>
    <cellStyle name="Percent 2 5 2 3 2 3 5" xfId="20315"/>
    <cellStyle name="Percent 2 5 2 3 2 3 6" xfId="20316"/>
    <cellStyle name="Percent 2 5 2 3 2 4" xfId="20317"/>
    <cellStyle name="Percent 2 5 2 3 2 4 2" xfId="20318"/>
    <cellStyle name="Percent 2 5 2 3 2 4 3" xfId="20319"/>
    <cellStyle name="Percent 2 5 2 3 2 4 4" xfId="20320"/>
    <cellStyle name="Percent 2 5 2 3 2 5" xfId="20321"/>
    <cellStyle name="Percent 2 5 2 3 2 5 2" xfId="20322"/>
    <cellStyle name="Percent 2 5 2 3 2 5 3" xfId="20323"/>
    <cellStyle name="Percent 2 5 2 3 2 5 4" xfId="20324"/>
    <cellStyle name="Percent 2 5 2 3 2 6" xfId="20325"/>
    <cellStyle name="Percent 2 5 2 3 2 7" xfId="20326"/>
    <cellStyle name="Percent 2 5 2 3 2 8" xfId="20327"/>
    <cellStyle name="Percent 2 5 2 3 3" xfId="20328"/>
    <cellStyle name="Percent 2 5 2 3 3 2" xfId="20329"/>
    <cellStyle name="Percent 2 5 2 3 3 2 2" xfId="20330"/>
    <cellStyle name="Percent 2 5 2 3 3 2 2 2" xfId="20331"/>
    <cellStyle name="Percent 2 5 2 3 3 2 2 3" xfId="20332"/>
    <cellStyle name="Percent 2 5 2 3 3 2 2 4" xfId="20333"/>
    <cellStyle name="Percent 2 5 2 3 3 2 3" xfId="20334"/>
    <cellStyle name="Percent 2 5 2 3 3 2 3 2" xfId="20335"/>
    <cellStyle name="Percent 2 5 2 3 3 2 3 3" xfId="20336"/>
    <cellStyle name="Percent 2 5 2 3 3 2 3 4" xfId="20337"/>
    <cellStyle name="Percent 2 5 2 3 3 2 4" xfId="20338"/>
    <cellStyle name="Percent 2 5 2 3 3 2 5" xfId="20339"/>
    <cellStyle name="Percent 2 5 2 3 3 2 6" xfId="20340"/>
    <cellStyle name="Percent 2 5 2 3 3 3" xfId="20341"/>
    <cellStyle name="Percent 2 5 2 3 3 3 2" xfId="20342"/>
    <cellStyle name="Percent 2 5 2 3 3 3 2 2" xfId="20343"/>
    <cellStyle name="Percent 2 5 2 3 3 3 2 3" xfId="20344"/>
    <cellStyle name="Percent 2 5 2 3 3 3 2 4" xfId="20345"/>
    <cellStyle name="Percent 2 5 2 3 3 3 3" xfId="20346"/>
    <cellStyle name="Percent 2 5 2 3 3 3 3 2" xfId="20347"/>
    <cellStyle name="Percent 2 5 2 3 3 3 3 3" xfId="20348"/>
    <cellStyle name="Percent 2 5 2 3 3 3 3 4" xfId="20349"/>
    <cellStyle name="Percent 2 5 2 3 3 3 4" xfId="20350"/>
    <cellStyle name="Percent 2 5 2 3 3 3 5" xfId="20351"/>
    <cellStyle name="Percent 2 5 2 3 3 3 6" xfId="20352"/>
    <cellStyle name="Percent 2 5 2 3 3 4" xfId="20353"/>
    <cellStyle name="Percent 2 5 2 3 3 4 2" xfId="20354"/>
    <cellStyle name="Percent 2 5 2 3 3 4 3" xfId="20355"/>
    <cellStyle name="Percent 2 5 2 3 3 4 4" xfId="20356"/>
    <cellStyle name="Percent 2 5 2 3 3 5" xfId="20357"/>
    <cellStyle name="Percent 2 5 2 3 3 5 2" xfId="20358"/>
    <cellStyle name="Percent 2 5 2 3 3 5 3" xfId="20359"/>
    <cellStyle name="Percent 2 5 2 3 3 5 4" xfId="20360"/>
    <cellStyle name="Percent 2 5 2 3 3 6" xfId="20361"/>
    <cellStyle name="Percent 2 5 2 3 3 7" xfId="20362"/>
    <cellStyle name="Percent 2 5 2 3 3 8" xfId="20363"/>
    <cellStyle name="Percent 2 5 2 3 4" xfId="20364"/>
    <cellStyle name="Percent 2 5 2 3 4 2" xfId="20365"/>
    <cellStyle name="Percent 2 5 2 3 4 2 2" xfId="20366"/>
    <cellStyle name="Percent 2 5 2 3 4 2 3" xfId="20367"/>
    <cellStyle name="Percent 2 5 2 3 4 2 4" xfId="20368"/>
    <cellStyle name="Percent 2 5 2 3 4 3" xfId="20369"/>
    <cellStyle name="Percent 2 5 2 3 4 3 2" xfId="20370"/>
    <cellStyle name="Percent 2 5 2 3 4 3 3" xfId="20371"/>
    <cellStyle name="Percent 2 5 2 3 4 3 4" xfId="20372"/>
    <cellStyle name="Percent 2 5 2 3 4 4" xfId="20373"/>
    <cellStyle name="Percent 2 5 2 3 4 5" xfId="20374"/>
    <cellStyle name="Percent 2 5 2 3 4 6" xfId="20375"/>
    <cellStyle name="Percent 2 5 2 3 5" xfId="20376"/>
    <cellStyle name="Percent 2 5 2 3 5 2" xfId="20377"/>
    <cellStyle name="Percent 2 5 2 3 5 2 2" xfId="20378"/>
    <cellStyle name="Percent 2 5 2 3 5 2 3" xfId="20379"/>
    <cellStyle name="Percent 2 5 2 3 5 2 4" xfId="20380"/>
    <cellStyle name="Percent 2 5 2 3 5 3" xfId="20381"/>
    <cellStyle name="Percent 2 5 2 3 5 3 2" xfId="20382"/>
    <cellStyle name="Percent 2 5 2 3 5 3 3" xfId="20383"/>
    <cellStyle name="Percent 2 5 2 3 5 3 4" xfId="20384"/>
    <cellStyle name="Percent 2 5 2 3 5 4" xfId="20385"/>
    <cellStyle name="Percent 2 5 2 3 5 5" xfId="20386"/>
    <cellStyle name="Percent 2 5 2 3 5 6" xfId="20387"/>
    <cellStyle name="Percent 2 5 2 3 6" xfId="20388"/>
    <cellStyle name="Percent 2 5 2 3 6 2" xfId="20389"/>
    <cellStyle name="Percent 2 5 2 3 6 3" xfId="20390"/>
    <cellStyle name="Percent 2 5 2 3 6 4" xfId="20391"/>
    <cellStyle name="Percent 2 5 2 3 7" xfId="20392"/>
    <cellStyle name="Percent 2 5 2 3 7 2" xfId="20393"/>
    <cellStyle name="Percent 2 5 2 3 7 3" xfId="20394"/>
    <cellStyle name="Percent 2 5 2 3 7 4" xfId="20395"/>
    <cellStyle name="Percent 2 5 2 3 8" xfId="20396"/>
    <cellStyle name="Percent 2 5 2 3 9" xfId="20397"/>
    <cellStyle name="Percent 2 5 2 4" xfId="20398"/>
    <cellStyle name="Percent 2 5 2 4 2" xfId="20399"/>
    <cellStyle name="Percent 2 5 2 4 2 2" xfId="20400"/>
    <cellStyle name="Percent 2 5 2 4 2 2 2" xfId="20401"/>
    <cellStyle name="Percent 2 5 2 4 2 2 3" xfId="20402"/>
    <cellStyle name="Percent 2 5 2 4 2 2 4" xfId="20403"/>
    <cellStyle name="Percent 2 5 2 4 2 3" xfId="20404"/>
    <cellStyle name="Percent 2 5 2 4 2 3 2" xfId="20405"/>
    <cellStyle name="Percent 2 5 2 4 2 3 3" xfId="20406"/>
    <cellStyle name="Percent 2 5 2 4 2 3 4" xfId="20407"/>
    <cellStyle name="Percent 2 5 2 4 2 4" xfId="20408"/>
    <cellStyle name="Percent 2 5 2 4 2 5" xfId="20409"/>
    <cellStyle name="Percent 2 5 2 4 2 6" xfId="20410"/>
    <cellStyle name="Percent 2 5 2 4 3" xfId="20411"/>
    <cellStyle name="Percent 2 5 2 4 3 2" xfId="20412"/>
    <cellStyle name="Percent 2 5 2 4 3 2 2" xfId="20413"/>
    <cellStyle name="Percent 2 5 2 4 3 2 3" xfId="20414"/>
    <cellStyle name="Percent 2 5 2 4 3 2 4" xfId="20415"/>
    <cellStyle name="Percent 2 5 2 4 3 3" xfId="20416"/>
    <cellStyle name="Percent 2 5 2 4 3 3 2" xfId="20417"/>
    <cellStyle name="Percent 2 5 2 4 3 3 3" xfId="20418"/>
    <cellStyle name="Percent 2 5 2 4 3 3 4" xfId="20419"/>
    <cellStyle name="Percent 2 5 2 4 3 4" xfId="20420"/>
    <cellStyle name="Percent 2 5 2 4 3 5" xfId="20421"/>
    <cellStyle name="Percent 2 5 2 4 3 6" xfId="20422"/>
    <cellStyle name="Percent 2 5 2 4 4" xfId="20423"/>
    <cellStyle name="Percent 2 5 2 4 4 2" xfId="20424"/>
    <cellStyle name="Percent 2 5 2 4 4 3" xfId="20425"/>
    <cellStyle name="Percent 2 5 2 4 4 4" xfId="20426"/>
    <cellStyle name="Percent 2 5 2 4 5" xfId="20427"/>
    <cellStyle name="Percent 2 5 2 4 5 2" xfId="20428"/>
    <cellStyle name="Percent 2 5 2 4 5 3" xfId="20429"/>
    <cellStyle name="Percent 2 5 2 4 5 4" xfId="20430"/>
    <cellStyle name="Percent 2 5 2 4 6" xfId="20431"/>
    <cellStyle name="Percent 2 5 2 4 7" xfId="20432"/>
    <cellStyle name="Percent 2 5 2 4 8" xfId="20433"/>
    <cellStyle name="Percent 2 5 2 5" xfId="20434"/>
    <cellStyle name="Percent 2 5 2 5 2" xfId="20435"/>
    <cellStyle name="Percent 2 5 2 5 2 2" xfId="20436"/>
    <cellStyle name="Percent 2 5 2 5 2 2 2" xfId="20437"/>
    <cellStyle name="Percent 2 5 2 5 2 2 3" xfId="20438"/>
    <cellStyle name="Percent 2 5 2 5 2 2 4" xfId="20439"/>
    <cellStyle name="Percent 2 5 2 5 2 3" xfId="20440"/>
    <cellStyle name="Percent 2 5 2 5 2 3 2" xfId="20441"/>
    <cellStyle name="Percent 2 5 2 5 2 3 3" xfId="20442"/>
    <cellStyle name="Percent 2 5 2 5 2 3 4" xfId="20443"/>
    <cellStyle name="Percent 2 5 2 5 2 4" xfId="20444"/>
    <cellStyle name="Percent 2 5 2 5 2 5" xfId="20445"/>
    <cellStyle name="Percent 2 5 2 5 2 6" xfId="20446"/>
    <cellStyle name="Percent 2 5 2 5 3" xfId="20447"/>
    <cellStyle name="Percent 2 5 2 5 3 2" xfId="20448"/>
    <cellStyle name="Percent 2 5 2 5 3 2 2" xfId="20449"/>
    <cellStyle name="Percent 2 5 2 5 3 2 3" xfId="20450"/>
    <cellStyle name="Percent 2 5 2 5 3 2 4" xfId="20451"/>
    <cellStyle name="Percent 2 5 2 5 3 3" xfId="20452"/>
    <cellStyle name="Percent 2 5 2 5 3 3 2" xfId="20453"/>
    <cellStyle name="Percent 2 5 2 5 3 3 3" xfId="20454"/>
    <cellStyle name="Percent 2 5 2 5 3 3 4" xfId="20455"/>
    <cellStyle name="Percent 2 5 2 5 3 4" xfId="20456"/>
    <cellStyle name="Percent 2 5 2 5 3 5" xfId="20457"/>
    <cellStyle name="Percent 2 5 2 5 3 6" xfId="20458"/>
    <cellStyle name="Percent 2 5 2 5 4" xfId="20459"/>
    <cellStyle name="Percent 2 5 2 5 4 2" xfId="20460"/>
    <cellStyle name="Percent 2 5 2 5 4 3" xfId="20461"/>
    <cellStyle name="Percent 2 5 2 5 4 4" xfId="20462"/>
    <cellStyle name="Percent 2 5 2 5 5" xfId="20463"/>
    <cellStyle name="Percent 2 5 2 5 5 2" xfId="20464"/>
    <cellStyle name="Percent 2 5 2 5 5 3" xfId="20465"/>
    <cellStyle name="Percent 2 5 2 5 5 4" xfId="20466"/>
    <cellStyle name="Percent 2 5 2 5 6" xfId="20467"/>
    <cellStyle name="Percent 2 5 2 5 7" xfId="20468"/>
    <cellStyle name="Percent 2 5 2 5 8" xfId="20469"/>
    <cellStyle name="Percent 2 5 2 6" xfId="20470"/>
    <cellStyle name="Percent 2 5 2 6 2" xfId="20471"/>
    <cellStyle name="Percent 2 5 2 6 2 2" xfId="20472"/>
    <cellStyle name="Percent 2 5 2 6 2 2 2" xfId="20473"/>
    <cellStyle name="Percent 2 5 2 6 2 2 3" xfId="20474"/>
    <cellStyle name="Percent 2 5 2 6 2 2 4" xfId="20475"/>
    <cellStyle name="Percent 2 5 2 6 2 3" xfId="20476"/>
    <cellStyle name="Percent 2 5 2 6 2 3 2" xfId="20477"/>
    <cellStyle name="Percent 2 5 2 6 2 3 3" xfId="20478"/>
    <cellStyle name="Percent 2 5 2 6 2 3 4" xfId="20479"/>
    <cellStyle name="Percent 2 5 2 6 2 4" xfId="20480"/>
    <cellStyle name="Percent 2 5 2 6 2 5" xfId="20481"/>
    <cellStyle name="Percent 2 5 2 6 2 6" xfId="20482"/>
    <cellStyle name="Percent 2 5 2 6 3" xfId="20483"/>
    <cellStyle name="Percent 2 5 2 6 3 2" xfId="20484"/>
    <cellStyle name="Percent 2 5 2 6 3 2 2" xfId="20485"/>
    <cellStyle name="Percent 2 5 2 6 3 2 3" xfId="20486"/>
    <cellStyle name="Percent 2 5 2 6 3 2 4" xfId="20487"/>
    <cellStyle name="Percent 2 5 2 6 3 3" xfId="20488"/>
    <cellStyle name="Percent 2 5 2 6 3 3 2" xfId="20489"/>
    <cellStyle name="Percent 2 5 2 6 3 3 3" xfId="20490"/>
    <cellStyle name="Percent 2 5 2 6 3 3 4" xfId="20491"/>
    <cellStyle name="Percent 2 5 2 6 3 4" xfId="20492"/>
    <cellStyle name="Percent 2 5 2 6 3 5" xfId="20493"/>
    <cellStyle name="Percent 2 5 2 6 3 6" xfId="20494"/>
    <cellStyle name="Percent 2 5 2 6 4" xfId="20495"/>
    <cellStyle name="Percent 2 5 2 6 4 2" xfId="20496"/>
    <cellStyle name="Percent 2 5 2 6 4 3" xfId="20497"/>
    <cellStyle name="Percent 2 5 2 6 4 4" xfId="20498"/>
    <cellStyle name="Percent 2 5 2 6 5" xfId="20499"/>
    <cellStyle name="Percent 2 5 2 6 5 2" xfId="20500"/>
    <cellStyle name="Percent 2 5 2 6 5 3" xfId="20501"/>
    <cellStyle name="Percent 2 5 2 6 5 4" xfId="20502"/>
    <cellStyle name="Percent 2 5 2 6 6" xfId="20503"/>
    <cellStyle name="Percent 2 5 2 6 7" xfId="20504"/>
    <cellStyle name="Percent 2 5 2 6 8" xfId="20505"/>
    <cellStyle name="Percent 2 5 2 7" xfId="20506"/>
    <cellStyle name="Percent 2 5 2 7 2" xfId="20507"/>
    <cellStyle name="Percent 2 5 2 7 2 2" xfId="20508"/>
    <cellStyle name="Percent 2 5 2 7 2 3" xfId="20509"/>
    <cellStyle name="Percent 2 5 2 7 2 4" xfId="20510"/>
    <cellStyle name="Percent 2 5 2 7 3" xfId="20511"/>
    <cellStyle name="Percent 2 5 2 7 3 2" xfId="20512"/>
    <cellStyle name="Percent 2 5 2 7 3 3" xfId="20513"/>
    <cellStyle name="Percent 2 5 2 7 3 4" xfId="20514"/>
    <cellStyle name="Percent 2 5 2 7 4" xfId="20515"/>
    <cellStyle name="Percent 2 5 2 7 5" xfId="20516"/>
    <cellStyle name="Percent 2 5 2 7 6" xfId="20517"/>
    <cellStyle name="Percent 2 5 2 8" xfId="20518"/>
    <cellStyle name="Percent 2 5 2 8 2" xfId="20519"/>
    <cellStyle name="Percent 2 5 2 8 2 2" xfId="20520"/>
    <cellStyle name="Percent 2 5 2 8 2 3" xfId="20521"/>
    <cellStyle name="Percent 2 5 2 8 2 4" xfId="20522"/>
    <cellStyle name="Percent 2 5 2 8 3" xfId="20523"/>
    <cellStyle name="Percent 2 5 2 8 3 2" xfId="20524"/>
    <cellStyle name="Percent 2 5 2 8 3 3" xfId="20525"/>
    <cellStyle name="Percent 2 5 2 8 3 4" xfId="20526"/>
    <cellStyle name="Percent 2 5 2 8 4" xfId="20527"/>
    <cellStyle name="Percent 2 5 2 8 5" xfId="20528"/>
    <cellStyle name="Percent 2 5 2 8 6" xfId="20529"/>
    <cellStyle name="Percent 2 5 2 9" xfId="20530"/>
    <cellStyle name="Percent 2 5 2 9 2" xfId="20531"/>
    <cellStyle name="Percent 2 5 2 9 3" xfId="20532"/>
    <cellStyle name="Percent 2 5 2 9 4" xfId="20533"/>
    <cellStyle name="Percent 2 5 3" xfId="20534"/>
    <cellStyle name="Percent 2 5 3 10" xfId="20535"/>
    <cellStyle name="Percent 2 5 3 11" xfId="20536"/>
    <cellStyle name="Percent 2 5 3 12" xfId="20537"/>
    <cellStyle name="Percent 2 5 3 2" xfId="20538"/>
    <cellStyle name="Percent 2 5 3 2 10" xfId="20539"/>
    <cellStyle name="Percent 2 5 3 2 2" xfId="20540"/>
    <cellStyle name="Percent 2 5 3 2 2 2" xfId="20541"/>
    <cellStyle name="Percent 2 5 3 2 2 2 2" xfId="20542"/>
    <cellStyle name="Percent 2 5 3 2 2 2 2 2" xfId="20543"/>
    <cellStyle name="Percent 2 5 3 2 2 2 2 3" xfId="20544"/>
    <cellStyle name="Percent 2 5 3 2 2 2 2 4" xfId="20545"/>
    <cellStyle name="Percent 2 5 3 2 2 2 3" xfId="20546"/>
    <cellStyle name="Percent 2 5 3 2 2 2 3 2" xfId="20547"/>
    <cellStyle name="Percent 2 5 3 2 2 2 3 3" xfId="20548"/>
    <cellStyle name="Percent 2 5 3 2 2 2 3 4" xfId="20549"/>
    <cellStyle name="Percent 2 5 3 2 2 2 4" xfId="20550"/>
    <cellStyle name="Percent 2 5 3 2 2 2 5" xfId="20551"/>
    <cellStyle name="Percent 2 5 3 2 2 2 6" xfId="20552"/>
    <cellStyle name="Percent 2 5 3 2 2 3" xfId="20553"/>
    <cellStyle name="Percent 2 5 3 2 2 3 2" xfId="20554"/>
    <cellStyle name="Percent 2 5 3 2 2 3 2 2" xfId="20555"/>
    <cellStyle name="Percent 2 5 3 2 2 3 2 3" xfId="20556"/>
    <cellStyle name="Percent 2 5 3 2 2 3 2 4" xfId="20557"/>
    <cellStyle name="Percent 2 5 3 2 2 3 3" xfId="20558"/>
    <cellStyle name="Percent 2 5 3 2 2 3 3 2" xfId="20559"/>
    <cellStyle name="Percent 2 5 3 2 2 3 3 3" xfId="20560"/>
    <cellStyle name="Percent 2 5 3 2 2 3 3 4" xfId="20561"/>
    <cellStyle name="Percent 2 5 3 2 2 3 4" xfId="20562"/>
    <cellStyle name="Percent 2 5 3 2 2 3 5" xfId="20563"/>
    <cellStyle name="Percent 2 5 3 2 2 3 6" xfId="20564"/>
    <cellStyle name="Percent 2 5 3 2 2 4" xfId="20565"/>
    <cellStyle name="Percent 2 5 3 2 2 4 2" xfId="20566"/>
    <cellStyle name="Percent 2 5 3 2 2 4 3" xfId="20567"/>
    <cellStyle name="Percent 2 5 3 2 2 4 4" xfId="20568"/>
    <cellStyle name="Percent 2 5 3 2 2 5" xfId="20569"/>
    <cellStyle name="Percent 2 5 3 2 2 5 2" xfId="20570"/>
    <cellStyle name="Percent 2 5 3 2 2 5 3" xfId="20571"/>
    <cellStyle name="Percent 2 5 3 2 2 5 4" xfId="20572"/>
    <cellStyle name="Percent 2 5 3 2 2 6" xfId="20573"/>
    <cellStyle name="Percent 2 5 3 2 2 7" xfId="20574"/>
    <cellStyle name="Percent 2 5 3 2 2 8" xfId="20575"/>
    <cellStyle name="Percent 2 5 3 2 3" xfId="20576"/>
    <cellStyle name="Percent 2 5 3 2 3 2" xfId="20577"/>
    <cellStyle name="Percent 2 5 3 2 3 2 2" xfId="20578"/>
    <cellStyle name="Percent 2 5 3 2 3 2 2 2" xfId="20579"/>
    <cellStyle name="Percent 2 5 3 2 3 2 2 3" xfId="20580"/>
    <cellStyle name="Percent 2 5 3 2 3 2 2 4" xfId="20581"/>
    <cellStyle name="Percent 2 5 3 2 3 2 3" xfId="20582"/>
    <cellStyle name="Percent 2 5 3 2 3 2 3 2" xfId="20583"/>
    <cellStyle name="Percent 2 5 3 2 3 2 3 3" xfId="20584"/>
    <cellStyle name="Percent 2 5 3 2 3 2 3 4" xfId="20585"/>
    <cellStyle name="Percent 2 5 3 2 3 2 4" xfId="20586"/>
    <cellStyle name="Percent 2 5 3 2 3 2 5" xfId="20587"/>
    <cellStyle name="Percent 2 5 3 2 3 2 6" xfId="20588"/>
    <cellStyle name="Percent 2 5 3 2 3 3" xfId="20589"/>
    <cellStyle name="Percent 2 5 3 2 3 3 2" xfId="20590"/>
    <cellStyle name="Percent 2 5 3 2 3 3 2 2" xfId="20591"/>
    <cellStyle name="Percent 2 5 3 2 3 3 2 3" xfId="20592"/>
    <cellStyle name="Percent 2 5 3 2 3 3 2 4" xfId="20593"/>
    <cellStyle name="Percent 2 5 3 2 3 3 3" xfId="20594"/>
    <cellStyle name="Percent 2 5 3 2 3 3 3 2" xfId="20595"/>
    <cellStyle name="Percent 2 5 3 2 3 3 3 3" xfId="20596"/>
    <cellStyle name="Percent 2 5 3 2 3 3 3 4" xfId="20597"/>
    <cellStyle name="Percent 2 5 3 2 3 3 4" xfId="20598"/>
    <cellStyle name="Percent 2 5 3 2 3 3 5" xfId="20599"/>
    <cellStyle name="Percent 2 5 3 2 3 3 6" xfId="20600"/>
    <cellStyle name="Percent 2 5 3 2 3 4" xfId="20601"/>
    <cellStyle name="Percent 2 5 3 2 3 4 2" xfId="20602"/>
    <cellStyle name="Percent 2 5 3 2 3 4 3" xfId="20603"/>
    <cellStyle name="Percent 2 5 3 2 3 4 4" xfId="20604"/>
    <cellStyle name="Percent 2 5 3 2 3 5" xfId="20605"/>
    <cellStyle name="Percent 2 5 3 2 3 5 2" xfId="20606"/>
    <cellStyle name="Percent 2 5 3 2 3 5 3" xfId="20607"/>
    <cellStyle name="Percent 2 5 3 2 3 5 4" xfId="20608"/>
    <cellStyle name="Percent 2 5 3 2 3 6" xfId="20609"/>
    <cellStyle name="Percent 2 5 3 2 3 7" xfId="20610"/>
    <cellStyle name="Percent 2 5 3 2 3 8" xfId="20611"/>
    <cellStyle name="Percent 2 5 3 2 4" xfId="20612"/>
    <cellStyle name="Percent 2 5 3 2 4 2" xfId="20613"/>
    <cellStyle name="Percent 2 5 3 2 4 2 2" xfId="20614"/>
    <cellStyle name="Percent 2 5 3 2 4 2 3" xfId="20615"/>
    <cellStyle name="Percent 2 5 3 2 4 2 4" xfId="20616"/>
    <cellStyle name="Percent 2 5 3 2 4 3" xfId="20617"/>
    <cellStyle name="Percent 2 5 3 2 4 3 2" xfId="20618"/>
    <cellStyle name="Percent 2 5 3 2 4 3 3" xfId="20619"/>
    <cellStyle name="Percent 2 5 3 2 4 3 4" xfId="20620"/>
    <cellStyle name="Percent 2 5 3 2 4 4" xfId="20621"/>
    <cellStyle name="Percent 2 5 3 2 4 5" xfId="20622"/>
    <cellStyle name="Percent 2 5 3 2 4 6" xfId="20623"/>
    <cellStyle name="Percent 2 5 3 2 5" xfId="20624"/>
    <cellStyle name="Percent 2 5 3 2 5 2" xfId="20625"/>
    <cellStyle name="Percent 2 5 3 2 5 2 2" xfId="20626"/>
    <cellStyle name="Percent 2 5 3 2 5 2 3" xfId="20627"/>
    <cellStyle name="Percent 2 5 3 2 5 2 4" xfId="20628"/>
    <cellStyle name="Percent 2 5 3 2 5 3" xfId="20629"/>
    <cellStyle name="Percent 2 5 3 2 5 3 2" xfId="20630"/>
    <cellStyle name="Percent 2 5 3 2 5 3 3" xfId="20631"/>
    <cellStyle name="Percent 2 5 3 2 5 3 4" xfId="20632"/>
    <cellStyle name="Percent 2 5 3 2 5 4" xfId="20633"/>
    <cellStyle name="Percent 2 5 3 2 5 5" xfId="20634"/>
    <cellStyle name="Percent 2 5 3 2 5 6" xfId="20635"/>
    <cellStyle name="Percent 2 5 3 2 6" xfId="20636"/>
    <cellStyle name="Percent 2 5 3 2 6 2" xfId="20637"/>
    <cellStyle name="Percent 2 5 3 2 6 3" xfId="20638"/>
    <cellStyle name="Percent 2 5 3 2 6 4" xfId="20639"/>
    <cellStyle name="Percent 2 5 3 2 7" xfId="20640"/>
    <cellStyle name="Percent 2 5 3 2 7 2" xfId="20641"/>
    <cellStyle name="Percent 2 5 3 2 7 3" xfId="20642"/>
    <cellStyle name="Percent 2 5 3 2 7 4" xfId="20643"/>
    <cellStyle name="Percent 2 5 3 2 8" xfId="20644"/>
    <cellStyle name="Percent 2 5 3 2 9" xfId="20645"/>
    <cellStyle name="Percent 2 5 3 3" xfId="20646"/>
    <cellStyle name="Percent 2 5 3 3 2" xfId="20647"/>
    <cellStyle name="Percent 2 5 3 3 2 2" xfId="20648"/>
    <cellStyle name="Percent 2 5 3 3 2 2 2" xfId="20649"/>
    <cellStyle name="Percent 2 5 3 3 2 2 3" xfId="20650"/>
    <cellStyle name="Percent 2 5 3 3 2 2 4" xfId="20651"/>
    <cellStyle name="Percent 2 5 3 3 2 3" xfId="20652"/>
    <cellStyle name="Percent 2 5 3 3 2 3 2" xfId="20653"/>
    <cellStyle name="Percent 2 5 3 3 2 3 3" xfId="20654"/>
    <cellStyle name="Percent 2 5 3 3 2 3 4" xfId="20655"/>
    <cellStyle name="Percent 2 5 3 3 2 4" xfId="20656"/>
    <cellStyle name="Percent 2 5 3 3 2 5" xfId="20657"/>
    <cellStyle name="Percent 2 5 3 3 2 6" xfId="20658"/>
    <cellStyle name="Percent 2 5 3 3 3" xfId="20659"/>
    <cellStyle name="Percent 2 5 3 3 3 2" xfId="20660"/>
    <cellStyle name="Percent 2 5 3 3 3 2 2" xfId="20661"/>
    <cellStyle name="Percent 2 5 3 3 3 2 3" xfId="20662"/>
    <cellStyle name="Percent 2 5 3 3 3 2 4" xfId="20663"/>
    <cellStyle name="Percent 2 5 3 3 3 3" xfId="20664"/>
    <cellStyle name="Percent 2 5 3 3 3 3 2" xfId="20665"/>
    <cellStyle name="Percent 2 5 3 3 3 3 3" xfId="20666"/>
    <cellStyle name="Percent 2 5 3 3 3 3 4" xfId="20667"/>
    <cellStyle name="Percent 2 5 3 3 3 4" xfId="20668"/>
    <cellStyle name="Percent 2 5 3 3 3 5" xfId="20669"/>
    <cellStyle name="Percent 2 5 3 3 3 6" xfId="20670"/>
    <cellStyle name="Percent 2 5 3 3 4" xfId="20671"/>
    <cellStyle name="Percent 2 5 3 3 4 2" xfId="20672"/>
    <cellStyle name="Percent 2 5 3 3 4 3" xfId="20673"/>
    <cellStyle name="Percent 2 5 3 3 4 4" xfId="20674"/>
    <cellStyle name="Percent 2 5 3 3 5" xfId="20675"/>
    <cellStyle name="Percent 2 5 3 3 5 2" xfId="20676"/>
    <cellStyle name="Percent 2 5 3 3 5 3" xfId="20677"/>
    <cellStyle name="Percent 2 5 3 3 5 4" xfId="20678"/>
    <cellStyle name="Percent 2 5 3 3 6" xfId="20679"/>
    <cellStyle name="Percent 2 5 3 3 7" xfId="20680"/>
    <cellStyle name="Percent 2 5 3 3 8" xfId="20681"/>
    <cellStyle name="Percent 2 5 3 4" xfId="20682"/>
    <cellStyle name="Percent 2 5 3 4 2" xfId="20683"/>
    <cellStyle name="Percent 2 5 3 4 2 2" xfId="20684"/>
    <cellStyle name="Percent 2 5 3 4 2 2 2" xfId="20685"/>
    <cellStyle name="Percent 2 5 3 4 2 2 3" xfId="20686"/>
    <cellStyle name="Percent 2 5 3 4 2 2 4" xfId="20687"/>
    <cellStyle name="Percent 2 5 3 4 2 3" xfId="20688"/>
    <cellStyle name="Percent 2 5 3 4 2 3 2" xfId="20689"/>
    <cellStyle name="Percent 2 5 3 4 2 3 3" xfId="20690"/>
    <cellStyle name="Percent 2 5 3 4 2 3 4" xfId="20691"/>
    <cellStyle name="Percent 2 5 3 4 2 4" xfId="20692"/>
    <cellStyle name="Percent 2 5 3 4 2 5" xfId="20693"/>
    <cellStyle name="Percent 2 5 3 4 2 6" xfId="20694"/>
    <cellStyle name="Percent 2 5 3 4 3" xfId="20695"/>
    <cellStyle name="Percent 2 5 3 4 3 2" xfId="20696"/>
    <cellStyle name="Percent 2 5 3 4 3 2 2" xfId="20697"/>
    <cellStyle name="Percent 2 5 3 4 3 2 3" xfId="20698"/>
    <cellStyle name="Percent 2 5 3 4 3 2 4" xfId="20699"/>
    <cellStyle name="Percent 2 5 3 4 3 3" xfId="20700"/>
    <cellStyle name="Percent 2 5 3 4 3 3 2" xfId="20701"/>
    <cellStyle name="Percent 2 5 3 4 3 3 3" xfId="20702"/>
    <cellStyle name="Percent 2 5 3 4 3 3 4" xfId="20703"/>
    <cellStyle name="Percent 2 5 3 4 3 4" xfId="20704"/>
    <cellStyle name="Percent 2 5 3 4 3 5" xfId="20705"/>
    <cellStyle name="Percent 2 5 3 4 3 6" xfId="20706"/>
    <cellStyle name="Percent 2 5 3 4 4" xfId="20707"/>
    <cellStyle name="Percent 2 5 3 4 4 2" xfId="20708"/>
    <cellStyle name="Percent 2 5 3 4 4 3" xfId="20709"/>
    <cellStyle name="Percent 2 5 3 4 4 4" xfId="20710"/>
    <cellStyle name="Percent 2 5 3 4 5" xfId="20711"/>
    <cellStyle name="Percent 2 5 3 4 5 2" xfId="20712"/>
    <cellStyle name="Percent 2 5 3 4 5 3" xfId="20713"/>
    <cellStyle name="Percent 2 5 3 4 5 4" xfId="20714"/>
    <cellStyle name="Percent 2 5 3 4 6" xfId="20715"/>
    <cellStyle name="Percent 2 5 3 4 7" xfId="20716"/>
    <cellStyle name="Percent 2 5 3 4 8" xfId="20717"/>
    <cellStyle name="Percent 2 5 3 5" xfId="20718"/>
    <cellStyle name="Percent 2 5 3 5 2" xfId="20719"/>
    <cellStyle name="Percent 2 5 3 5 2 2" xfId="20720"/>
    <cellStyle name="Percent 2 5 3 5 2 2 2" xfId="20721"/>
    <cellStyle name="Percent 2 5 3 5 2 2 3" xfId="20722"/>
    <cellStyle name="Percent 2 5 3 5 2 2 4" xfId="20723"/>
    <cellStyle name="Percent 2 5 3 5 2 3" xfId="20724"/>
    <cellStyle name="Percent 2 5 3 5 2 3 2" xfId="20725"/>
    <cellStyle name="Percent 2 5 3 5 2 3 3" xfId="20726"/>
    <cellStyle name="Percent 2 5 3 5 2 3 4" xfId="20727"/>
    <cellStyle name="Percent 2 5 3 5 2 4" xfId="20728"/>
    <cellStyle name="Percent 2 5 3 5 2 5" xfId="20729"/>
    <cellStyle name="Percent 2 5 3 5 2 6" xfId="20730"/>
    <cellStyle name="Percent 2 5 3 5 3" xfId="20731"/>
    <cellStyle name="Percent 2 5 3 5 3 2" xfId="20732"/>
    <cellStyle name="Percent 2 5 3 5 3 2 2" xfId="20733"/>
    <cellStyle name="Percent 2 5 3 5 3 2 3" xfId="20734"/>
    <cellStyle name="Percent 2 5 3 5 3 2 4" xfId="20735"/>
    <cellStyle name="Percent 2 5 3 5 3 3" xfId="20736"/>
    <cellStyle name="Percent 2 5 3 5 3 3 2" xfId="20737"/>
    <cellStyle name="Percent 2 5 3 5 3 3 3" xfId="20738"/>
    <cellStyle name="Percent 2 5 3 5 3 3 4" xfId="20739"/>
    <cellStyle name="Percent 2 5 3 5 3 4" xfId="20740"/>
    <cellStyle name="Percent 2 5 3 5 3 5" xfId="20741"/>
    <cellStyle name="Percent 2 5 3 5 3 6" xfId="20742"/>
    <cellStyle name="Percent 2 5 3 5 4" xfId="20743"/>
    <cellStyle name="Percent 2 5 3 5 4 2" xfId="20744"/>
    <cellStyle name="Percent 2 5 3 5 4 3" xfId="20745"/>
    <cellStyle name="Percent 2 5 3 5 4 4" xfId="20746"/>
    <cellStyle name="Percent 2 5 3 5 5" xfId="20747"/>
    <cellStyle name="Percent 2 5 3 5 5 2" xfId="20748"/>
    <cellStyle name="Percent 2 5 3 5 5 3" xfId="20749"/>
    <cellStyle name="Percent 2 5 3 5 5 4" xfId="20750"/>
    <cellStyle name="Percent 2 5 3 5 6" xfId="20751"/>
    <cellStyle name="Percent 2 5 3 5 7" xfId="20752"/>
    <cellStyle name="Percent 2 5 3 5 8" xfId="20753"/>
    <cellStyle name="Percent 2 5 3 6" xfId="20754"/>
    <cellStyle name="Percent 2 5 3 6 2" xfId="20755"/>
    <cellStyle name="Percent 2 5 3 6 2 2" xfId="20756"/>
    <cellStyle name="Percent 2 5 3 6 2 3" xfId="20757"/>
    <cellStyle name="Percent 2 5 3 6 2 4" xfId="20758"/>
    <cellStyle name="Percent 2 5 3 6 3" xfId="20759"/>
    <cellStyle name="Percent 2 5 3 6 3 2" xfId="20760"/>
    <cellStyle name="Percent 2 5 3 6 3 3" xfId="20761"/>
    <cellStyle name="Percent 2 5 3 6 3 4" xfId="20762"/>
    <cellStyle name="Percent 2 5 3 6 4" xfId="20763"/>
    <cellStyle name="Percent 2 5 3 6 5" xfId="20764"/>
    <cellStyle name="Percent 2 5 3 6 6" xfId="20765"/>
    <cellStyle name="Percent 2 5 3 7" xfId="20766"/>
    <cellStyle name="Percent 2 5 3 7 2" xfId="20767"/>
    <cellStyle name="Percent 2 5 3 7 2 2" xfId="20768"/>
    <cellStyle name="Percent 2 5 3 7 2 3" xfId="20769"/>
    <cellStyle name="Percent 2 5 3 7 2 4" xfId="20770"/>
    <cellStyle name="Percent 2 5 3 7 3" xfId="20771"/>
    <cellStyle name="Percent 2 5 3 7 3 2" xfId="20772"/>
    <cellStyle name="Percent 2 5 3 7 3 3" xfId="20773"/>
    <cellStyle name="Percent 2 5 3 7 3 4" xfId="20774"/>
    <cellStyle name="Percent 2 5 3 7 4" xfId="20775"/>
    <cellStyle name="Percent 2 5 3 7 5" xfId="20776"/>
    <cellStyle name="Percent 2 5 3 7 6" xfId="20777"/>
    <cellStyle name="Percent 2 5 3 8" xfId="20778"/>
    <cellStyle name="Percent 2 5 3 8 2" xfId="20779"/>
    <cellStyle name="Percent 2 5 3 8 3" xfId="20780"/>
    <cellStyle name="Percent 2 5 3 8 4" xfId="20781"/>
    <cellStyle name="Percent 2 5 3 9" xfId="20782"/>
    <cellStyle name="Percent 2 5 3 9 2" xfId="20783"/>
    <cellStyle name="Percent 2 5 3 9 3" xfId="20784"/>
    <cellStyle name="Percent 2 5 3 9 4" xfId="20785"/>
    <cellStyle name="Percent 2 5 4" xfId="20786"/>
    <cellStyle name="Percent 2 5 4 10" xfId="20787"/>
    <cellStyle name="Percent 2 5 4 2" xfId="20788"/>
    <cellStyle name="Percent 2 5 4 2 2" xfId="20789"/>
    <cellStyle name="Percent 2 5 4 2 2 2" xfId="20790"/>
    <cellStyle name="Percent 2 5 4 2 2 2 2" xfId="20791"/>
    <cellStyle name="Percent 2 5 4 2 2 2 3" xfId="20792"/>
    <cellStyle name="Percent 2 5 4 2 2 2 4" xfId="20793"/>
    <cellStyle name="Percent 2 5 4 2 2 3" xfId="20794"/>
    <cellStyle name="Percent 2 5 4 2 2 3 2" xfId="20795"/>
    <cellStyle name="Percent 2 5 4 2 2 3 3" xfId="20796"/>
    <cellStyle name="Percent 2 5 4 2 2 3 4" xfId="20797"/>
    <cellStyle name="Percent 2 5 4 2 2 4" xfId="20798"/>
    <cellStyle name="Percent 2 5 4 2 2 5" xfId="20799"/>
    <cellStyle name="Percent 2 5 4 2 2 6" xfId="20800"/>
    <cellStyle name="Percent 2 5 4 2 3" xfId="20801"/>
    <cellStyle name="Percent 2 5 4 2 3 2" xfId="20802"/>
    <cellStyle name="Percent 2 5 4 2 3 2 2" xfId="20803"/>
    <cellStyle name="Percent 2 5 4 2 3 2 3" xfId="20804"/>
    <cellStyle name="Percent 2 5 4 2 3 2 4" xfId="20805"/>
    <cellStyle name="Percent 2 5 4 2 3 3" xfId="20806"/>
    <cellStyle name="Percent 2 5 4 2 3 3 2" xfId="20807"/>
    <cellStyle name="Percent 2 5 4 2 3 3 3" xfId="20808"/>
    <cellStyle name="Percent 2 5 4 2 3 3 4" xfId="20809"/>
    <cellStyle name="Percent 2 5 4 2 3 4" xfId="20810"/>
    <cellStyle name="Percent 2 5 4 2 3 5" xfId="20811"/>
    <cellStyle name="Percent 2 5 4 2 3 6" xfId="20812"/>
    <cellStyle name="Percent 2 5 4 2 4" xfId="20813"/>
    <cellStyle name="Percent 2 5 4 2 4 2" xfId="20814"/>
    <cellStyle name="Percent 2 5 4 2 4 3" xfId="20815"/>
    <cellStyle name="Percent 2 5 4 2 4 4" xfId="20816"/>
    <cellStyle name="Percent 2 5 4 2 5" xfId="20817"/>
    <cellStyle name="Percent 2 5 4 2 5 2" xfId="20818"/>
    <cellStyle name="Percent 2 5 4 2 5 3" xfId="20819"/>
    <cellStyle name="Percent 2 5 4 2 5 4" xfId="20820"/>
    <cellStyle name="Percent 2 5 4 2 6" xfId="20821"/>
    <cellStyle name="Percent 2 5 4 2 7" xfId="20822"/>
    <cellStyle name="Percent 2 5 4 2 8" xfId="20823"/>
    <cellStyle name="Percent 2 5 4 3" xfId="20824"/>
    <cellStyle name="Percent 2 5 4 3 2" xfId="20825"/>
    <cellStyle name="Percent 2 5 4 3 2 2" xfId="20826"/>
    <cellStyle name="Percent 2 5 4 3 2 2 2" xfId="20827"/>
    <cellStyle name="Percent 2 5 4 3 2 2 3" xfId="20828"/>
    <cellStyle name="Percent 2 5 4 3 2 2 4" xfId="20829"/>
    <cellStyle name="Percent 2 5 4 3 2 3" xfId="20830"/>
    <cellStyle name="Percent 2 5 4 3 2 3 2" xfId="20831"/>
    <cellStyle name="Percent 2 5 4 3 2 3 3" xfId="20832"/>
    <cellStyle name="Percent 2 5 4 3 2 3 4" xfId="20833"/>
    <cellStyle name="Percent 2 5 4 3 2 4" xfId="20834"/>
    <cellStyle name="Percent 2 5 4 3 2 5" xfId="20835"/>
    <cellStyle name="Percent 2 5 4 3 2 6" xfId="20836"/>
    <cellStyle name="Percent 2 5 4 3 3" xfId="20837"/>
    <cellStyle name="Percent 2 5 4 3 3 2" xfId="20838"/>
    <cellStyle name="Percent 2 5 4 3 3 2 2" xfId="20839"/>
    <cellStyle name="Percent 2 5 4 3 3 2 3" xfId="20840"/>
    <cellStyle name="Percent 2 5 4 3 3 2 4" xfId="20841"/>
    <cellStyle name="Percent 2 5 4 3 3 3" xfId="20842"/>
    <cellStyle name="Percent 2 5 4 3 3 3 2" xfId="20843"/>
    <cellStyle name="Percent 2 5 4 3 3 3 3" xfId="20844"/>
    <cellStyle name="Percent 2 5 4 3 3 3 4" xfId="20845"/>
    <cellStyle name="Percent 2 5 4 3 3 4" xfId="20846"/>
    <cellStyle name="Percent 2 5 4 3 3 5" xfId="20847"/>
    <cellStyle name="Percent 2 5 4 3 3 6" xfId="20848"/>
    <cellStyle name="Percent 2 5 4 3 4" xfId="20849"/>
    <cellStyle name="Percent 2 5 4 3 4 2" xfId="20850"/>
    <cellStyle name="Percent 2 5 4 3 4 3" xfId="20851"/>
    <cellStyle name="Percent 2 5 4 3 4 4" xfId="20852"/>
    <cellStyle name="Percent 2 5 4 3 5" xfId="20853"/>
    <cellStyle name="Percent 2 5 4 3 5 2" xfId="20854"/>
    <cellStyle name="Percent 2 5 4 3 5 3" xfId="20855"/>
    <cellStyle name="Percent 2 5 4 3 5 4" xfId="20856"/>
    <cellStyle name="Percent 2 5 4 3 6" xfId="20857"/>
    <cellStyle name="Percent 2 5 4 3 7" xfId="20858"/>
    <cellStyle name="Percent 2 5 4 3 8" xfId="20859"/>
    <cellStyle name="Percent 2 5 4 4" xfId="20860"/>
    <cellStyle name="Percent 2 5 4 4 2" xfId="20861"/>
    <cellStyle name="Percent 2 5 4 4 2 2" xfId="20862"/>
    <cellStyle name="Percent 2 5 4 4 2 3" xfId="20863"/>
    <cellStyle name="Percent 2 5 4 4 2 4" xfId="20864"/>
    <cellStyle name="Percent 2 5 4 4 3" xfId="20865"/>
    <cellStyle name="Percent 2 5 4 4 3 2" xfId="20866"/>
    <cellStyle name="Percent 2 5 4 4 3 3" xfId="20867"/>
    <cellStyle name="Percent 2 5 4 4 3 4" xfId="20868"/>
    <cellStyle name="Percent 2 5 4 4 4" xfId="20869"/>
    <cellStyle name="Percent 2 5 4 4 5" xfId="20870"/>
    <cellStyle name="Percent 2 5 4 4 6" xfId="20871"/>
    <cellStyle name="Percent 2 5 4 5" xfId="20872"/>
    <cellStyle name="Percent 2 5 4 5 2" xfId="20873"/>
    <cellStyle name="Percent 2 5 4 5 2 2" xfId="20874"/>
    <cellStyle name="Percent 2 5 4 5 2 3" xfId="20875"/>
    <cellStyle name="Percent 2 5 4 5 2 4" xfId="20876"/>
    <cellStyle name="Percent 2 5 4 5 3" xfId="20877"/>
    <cellStyle name="Percent 2 5 4 5 3 2" xfId="20878"/>
    <cellStyle name="Percent 2 5 4 5 3 3" xfId="20879"/>
    <cellStyle name="Percent 2 5 4 5 3 4" xfId="20880"/>
    <cellStyle name="Percent 2 5 4 5 4" xfId="20881"/>
    <cellStyle name="Percent 2 5 4 5 5" xfId="20882"/>
    <cellStyle name="Percent 2 5 4 5 6" xfId="20883"/>
    <cellStyle name="Percent 2 5 4 6" xfId="20884"/>
    <cellStyle name="Percent 2 5 4 6 2" xfId="20885"/>
    <cellStyle name="Percent 2 5 4 6 3" xfId="20886"/>
    <cellStyle name="Percent 2 5 4 6 4" xfId="20887"/>
    <cellStyle name="Percent 2 5 4 7" xfId="20888"/>
    <cellStyle name="Percent 2 5 4 7 2" xfId="20889"/>
    <cellStyle name="Percent 2 5 4 7 3" xfId="20890"/>
    <cellStyle name="Percent 2 5 4 7 4" xfId="20891"/>
    <cellStyle name="Percent 2 5 4 8" xfId="20892"/>
    <cellStyle name="Percent 2 5 4 9" xfId="20893"/>
    <cellStyle name="Percent 2 5 5" xfId="20894"/>
    <cellStyle name="Percent 2 5 5 2" xfId="20895"/>
    <cellStyle name="Percent 2 5 5 2 2" xfId="20896"/>
    <cellStyle name="Percent 2 5 5 2 2 2" xfId="20897"/>
    <cellStyle name="Percent 2 5 5 2 2 3" xfId="20898"/>
    <cellStyle name="Percent 2 5 5 2 2 4" xfId="20899"/>
    <cellStyle name="Percent 2 5 5 2 3" xfId="20900"/>
    <cellStyle name="Percent 2 5 5 2 3 2" xfId="20901"/>
    <cellStyle name="Percent 2 5 5 2 3 3" xfId="20902"/>
    <cellStyle name="Percent 2 5 5 2 3 4" xfId="20903"/>
    <cellStyle name="Percent 2 5 5 2 4" xfId="20904"/>
    <cellStyle name="Percent 2 5 5 2 5" xfId="20905"/>
    <cellStyle name="Percent 2 5 5 2 6" xfId="20906"/>
    <cellStyle name="Percent 2 5 5 3" xfId="20907"/>
    <cellStyle name="Percent 2 5 5 3 2" xfId="20908"/>
    <cellStyle name="Percent 2 5 5 3 2 2" xfId="20909"/>
    <cellStyle name="Percent 2 5 5 3 2 3" xfId="20910"/>
    <cellStyle name="Percent 2 5 5 3 2 4" xfId="20911"/>
    <cellStyle name="Percent 2 5 5 3 3" xfId="20912"/>
    <cellStyle name="Percent 2 5 5 3 3 2" xfId="20913"/>
    <cellStyle name="Percent 2 5 5 3 3 3" xfId="20914"/>
    <cellStyle name="Percent 2 5 5 3 3 4" xfId="20915"/>
    <cellStyle name="Percent 2 5 5 3 4" xfId="20916"/>
    <cellStyle name="Percent 2 5 5 3 5" xfId="20917"/>
    <cellStyle name="Percent 2 5 5 3 6" xfId="20918"/>
    <cellStyle name="Percent 2 5 5 4" xfId="20919"/>
    <cellStyle name="Percent 2 5 5 4 2" xfId="20920"/>
    <cellStyle name="Percent 2 5 5 4 3" xfId="20921"/>
    <cellStyle name="Percent 2 5 5 4 4" xfId="20922"/>
    <cellStyle name="Percent 2 5 5 5" xfId="20923"/>
    <cellStyle name="Percent 2 5 5 5 2" xfId="20924"/>
    <cellStyle name="Percent 2 5 5 5 3" xfId="20925"/>
    <cellStyle name="Percent 2 5 5 5 4" xfId="20926"/>
    <cellStyle name="Percent 2 5 5 6" xfId="20927"/>
    <cellStyle name="Percent 2 5 5 7" xfId="20928"/>
    <cellStyle name="Percent 2 5 5 8" xfId="20929"/>
    <cellStyle name="Percent 2 5 6" xfId="20930"/>
    <cellStyle name="Percent 2 5 6 2" xfId="20931"/>
    <cellStyle name="Percent 2 5 6 2 2" xfId="20932"/>
    <cellStyle name="Percent 2 5 6 2 2 2" xfId="20933"/>
    <cellStyle name="Percent 2 5 6 2 2 3" xfId="20934"/>
    <cellStyle name="Percent 2 5 6 2 2 4" xfId="20935"/>
    <cellStyle name="Percent 2 5 6 2 3" xfId="20936"/>
    <cellStyle name="Percent 2 5 6 2 3 2" xfId="20937"/>
    <cellStyle name="Percent 2 5 6 2 3 3" xfId="20938"/>
    <cellStyle name="Percent 2 5 6 2 3 4" xfId="20939"/>
    <cellStyle name="Percent 2 5 6 2 4" xfId="20940"/>
    <cellStyle name="Percent 2 5 6 2 5" xfId="20941"/>
    <cellStyle name="Percent 2 5 6 2 6" xfId="20942"/>
    <cellStyle name="Percent 2 5 6 3" xfId="20943"/>
    <cellStyle name="Percent 2 5 6 3 2" xfId="20944"/>
    <cellStyle name="Percent 2 5 6 3 2 2" xfId="20945"/>
    <cellStyle name="Percent 2 5 6 3 2 3" xfId="20946"/>
    <cellStyle name="Percent 2 5 6 3 2 4" xfId="20947"/>
    <cellStyle name="Percent 2 5 6 3 3" xfId="20948"/>
    <cellStyle name="Percent 2 5 6 3 3 2" xfId="20949"/>
    <cellStyle name="Percent 2 5 6 3 3 3" xfId="20950"/>
    <cellStyle name="Percent 2 5 6 3 3 4" xfId="20951"/>
    <cellStyle name="Percent 2 5 6 3 4" xfId="20952"/>
    <cellStyle name="Percent 2 5 6 3 5" xfId="20953"/>
    <cellStyle name="Percent 2 5 6 3 6" xfId="20954"/>
    <cellStyle name="Percent 2 5 6 4" xfId="20955"/>
    <cellStyle name="Percent 2 5 6 4 2" xfId="20956"/>
    <cellStyle name="Percent 2 5 6 4 3" xfId="20957"/>
    <cellStyle name="Percent 2 5 6 4 4" xfId="20958"/>
    <cellStyle name="Percent 2 5 6 5" xfId="20959"/>
    <cellStyle name="Percent 2 5 6 5 2" xfId="20960"/>
    <cellStyle name="Percent 2 5 6 5 3" xfId="20961"/>
    <cellStyle name="Percent 2 5 6 5 4" xfId="20962"/>
    <cellStyle name="Percent 2 5 6 6" xfId="20963"/>
    <cellStyle name="Percent 2 5 6 7" xfId="20964"/>
    <cellStyle name="Percent 2 5 6 8" xfId="20965"/>
    <cellStyle name="Percent 2 5 7" xfId="20966"/>
    <cellStyle name="Percent 2 5 7 2" xfId="20967"/>
    <cellStyle name="Percent 2 5 7 2 2" xfId="20968"/>
    <cellStyle name="Percent 2 5 7 2 2 2" xfId="20969"/>
    <cellStyle name="Percent 2 5 7 2 2 3" xfId="20970"/>
    <cellStyle name="Percent 2 5 7 2 2 4" xfId="20971"/>
    <cellStyle name="Percent 2 5 7 2 3" xfId="20972"/>
    <cellStyle name="Percent 2 5 7 2 3 2" xfId="20973"/>
    <cellStyle name="Percent 2 5 7 2 3 3" xfId="20974"/>
    <cellStyle name="Percent 2 5 7 2 3 4" xfId="20975"/>
    <cellStyle name="Percent 2 5 7 2 4" xfId="20976"/>
    <cellStyle name="Percent 2 5 7 2 5" xfId="20977"/>
    <cellStyle name="Percent 2 5 7 2 6" xfId="20978"/>
    <cellStyle name="Percent 2 5 7 3" xfId="20979"/>
    <cellStyle name="Percent 2 5 7 3 2" xfId="20980"/>
    <cellStyle name="Percent 2 5 7 3 2 2" xfId="20981"/>
    <cellStyle name="Percent 2 5 7 3 2 3" xfId="20982"/>
    <cellStyle name="Percent 2 5 7 3 2 4" xfId="20983"/>
    <cellStyle name="Percent 2 5 7 3 3" xfId="20984"/>
    <cellStyle name="Percent 2 5 7 3 3 2" xfId="20985"/>
    <cellStyle name="Percent 2 5 7 3 3 3" xfId="20986"/>
    <cellStyle name="Percent 2 5 7 3 3 4" xfId="20987"/>
    <cellStyle name="Percent 2 5 7 3 4" xfId="20988"/>
    <cellStyle name="Percent 2 5 7 3 5" xfId="20989"/>
    <cellStyle name="Percent 2 5 7 3 6" xfId="20990"/>
    <cellStyle name="Percent 2 5 7 4" xfId="20991"/>
    <cellStyle name="Percent 2 5 7 4 2" xfId="20992"/>
    <cellStyle name="Percent 2 5 7 4 3" xfId="20993"/>
    <cellStyle name="Percent 2 5 7 4 4" xfId="20994"/>
    <cellStyle name="Percent 2 5 7 5" xfId="20995"/>
    <cellStyle name="Percent 2 5 7 5 2" xfId="20996"/>
    <cellStyle name="Percent 2 5 7 5 3" xfId="20997"/>
    <cellStyle name="Percent 2 5 7 5 4" xfId="20998"/>
    <cellStyle name="Percent 2 5 7 6" xfId="20999"/>
    <cellStyle name="Percent 2 5 7 7" xfId="21000"/>
    <cellStyle name="Percent 2 5 7 8" xfId="21001"/>
    <cellStyle name="Percent 2 5 8" xfId="21002"/>
    <cellStyle name="Percent 2 5 8 2" xfId="21003"/>
    <cellStyle name="Percent 2 5 8 2 2" xfId="21004"/>
    <cellStyle name="Percent 2 5 8 2 3" xfId="21005"/>
    <cellStyle name="Percent 2 5 8 2 4" xfId="21006"/>
    <cellStyle name="Percent 2 5 8 3" xfId="21007"/>
    <cellStyle name="Percent 2 5 8 3 2" xfId="21008"/>
    <cellStyle name="Percent 2 5 8 3 3" xfId="21009"/>
    <cellStyle name="Percent 2 5 8 3 4" xfId="21010"/>
    <cellStyle name="Percent 2 5 8 4" xfId="21011"/>
    <cellStyle name="Percent 2 5 8 5" xfId="21012"/>
    <cellStyle name="Percent 2 5 8 6" xfId="21013"/>
    <cellStyle name="Percent 2 5 9" xfId="21014"/>
    <cellStyle name="Percent 2 5 9 2" xfId="21015"/>
    <cellStyle name="Percent 2 5 9 2 2" xfId="21016"/>
    <cellStyle name="Percent 2 5 9 2 3" xfId="21017"/>
    <cellStyle name="Percent 2 5 9 2 4" xfId="21018"/>
    <cellStyle name="Percent 2 5 9 3" xfId="21019"/>
    <cellStyle name="Percent 2 5 9 3 2" xfId="21020"/>
    <cellStyle name="Percent 2 5 9 3 3" xfId="21021"/>
    <cellStyle name="Percent 2 5 9 3 4" xfId="21022"/>
    <cellStyle name="Percent 2 5 9 4" xfId="21023"/>
    <cellStyle name="Percent 2 5 9 5" xfId="21024"/>
    <cellStyle name="Percent 2 5 9 6" xfId="21025"/>
    <cellStyle name="Percent 2 6" xfId="21026"/>
    <cellStyle name="Percent 2 6 10" xfId="21027"/>
    <cellStyle name="Percent 2 6 10 2" xfId="21028"/>
    <cellStyle name="Percent 2 6 10 3" xfId="21029"/>
    <cellStyle name="Percent 2 6 10 4" xfId="21030"/>
    <cellStyle name="Percent 2 6 11" xfId="21031"/>
    <cellStyle name="Percent 2 6 11 2" xfId="21032"/>
    <cellStyle name="Percent 2 6 11 3" xfId="21033"/>
    <cellStyle name="Percent 2 6 11 4" xfId="21034"/>
    <cellStyle name="Percent 2 6 12" xfId="21035"/>
    <cellStyle name="Percent 2 6 12 2" xfId="21036"/>
    <cellStyle name="Percent 2 6 12 3" xfId="21037"/>
    <cellStyle name="Percent 2 6 12 4" xfId="21038"/>
    <cellStyle name="Percent 2 6 13" xfId="21039"/>
    <cellStyle name="Percent 2 6 14" xfId="21040"/>
    <cellStyle name="Percent 2 6 15" xfId="21041"/>
    <cellStyle name="Percent 2 6 16" xfId="21042"/>
    <cellStyle name="Percent 2 6 17" xfId="21043"/>
    <cellStyle name="Percent 2 6 2" xfId="21044"/>
    <cellStyle name="Percent 2 6 2 10" xfId="21045"/>
    <cellStyle name="Percent 2 6 2 10 2" xfId="21046"/>
    <cellStyle name="Percent 2 6 2 10 3" xfId="21047"/>
    <cellStyle name="Percent 2 6 2 10 4" xfId="21048"/>
    <cellStyle name="Percent 2 6 2 11" xfId="21049"/>
    <cellStyle name="Percent 2 6 2 12" xfId="21050"/>
    <cellStyle name="Percent 2 6 2 13" xfId="21051"/>
    <cellStyle name="Percent 2 6 2 2" xfId="21052"/>
    <cellStyle name="Percent 2 6 2 2 10" xfId="21053"/>
    <cellStyle name="Percent 2 6 2 2 11" xfId="21054"/>
    <cellStyle name="Percent 2 6 2 2 12" xfId="21055"/>
    <cellStyle name="Percent 2 6 2 2 2" xfId="21056"/>
    <cellStyle name="Percent 2 6 2 2 2 10" xfId="21057"/>
    <cellStyle name="Percent 2 6 2 2 2 2" xfId="21058"/>
    <cellStyle name="Percent 2 6 2 2 2 2 2" xfId="21059"/>
    <cellStyle name="Percent 2 6 2 2 2 2 2 2" xfId="21060"/>
    <cellStyle name="Percent 2 6 2 2 2 2 2 2 2" xfId="21061"/>
    <cellStyle name="Percent 2 6 2 2 2 2 2 2 3" xfId="21062"/>
    <cellStyle name="Percent 2 6 2 2 2 2 2 2 4" xfId="21063"/>
    <cellStyle name="Percent 2 6 2 2 2 2 2 3" xfId="21064"/>
    <cellStyle name="Percent 2 6 2 2 2 2 2 3 2" xfId="21065"/>
    <cellStyle name="Percent 2 6 2 2 2 2 2 3 3" xfId="21066"/>
    <cellStyle name="Percent 2 6 2 2 2 2 2 3 4" xfId="21067"/>
    <cellStyle name="Percent 2 6 2 2 2 2 2 4" xfId="21068"/>
    <cellStyle name="Percent 2 6 2 2 2 2 2 5" xfId="21069"/>
    <cellStyle name="Percent 2 6 2 2 2 2 2 6" xfId="21070"/>
    <cellStyle name="Percent 2 6 2 2 2 2 3" xfId="21071"/>
    <cellStyle name="Percent 2 6 2 2 2 2 3 2" xfId="21072"/>
    <cellStyle name="Percent 2 6 2 2 2 2 3 2 2" xfId="21073"/>
    <cellStyle name="Percent 2 6 2 2 2 2 3 2 3" xfId="21074"/>
    <cellStyle name="Percent 2 6 2 2 2 2 3 2 4" xfId="21075"/>
    <cellStyle name="Percent 2 6 2 2 2 2 3 3" xfId="21076"/>
    <cellStyle name="Percent 2 6 2 2 2 2 3 3 2" xfId="21077"/>
    <cellStyle name="Percent 2 6 2 2 2 2 3 3 3" xfId="21078"/>
    <cellStyle name="Percent 2 6 2 2 2 2 3 3 4" xfId="21079"/>
    <cellStyle name="Percent 2 6 2 2 2 2 3 4" xfId="21080"/>
    <cellStyle name="Percent 2 6 2 2 2 2 3 5" xfId="21081"/>
    <cellStyle name="Percent 2 6 2 2 2 2 3 6" xfId="21082"/>
    <cellStyle name="Percent 2 6 2 2 2 2 4" xfId="21083"/>
    <cellStyle name="Percent 2 6 2 2 2 2 4 2" xfId="21084"/>
    <cellStyle name="Percent 2 6 2 2 2 2 4 3" xfId="21085"/>
    <cellStyle name="Percent 2 6 2 2 2 2 4 4" xfId="21086"/>
    <cellStyle name="Percent 2 6 2 2 2 2 5" xfId="21087"/>
    <cellStyle name="Percent 2 6 2 2 2 2 5 2" xfId="21088"/>
    <cellStyle name="Percent 2 6 2 2 2 2 5 3" xfId="21089"/>
    <cellStyle name="Percent 2 6 2 2 2 2 5 4" xfId="21090"/>
    <cellStyle name="Percent 2 6 2 2 2 2 6" xfId="21091"/>
    <cellStyle name="Percent 2 6 2 2 2 2 7" xfId="21092"/>
    <cellStyle name="Percent 2 6 2 2 2 2 8" xfId="21093"/>
    <cellStyle name="Percent 2 6 2 2 2 3" xfId="21094"/>
    <cellStyle name="Percent 2 6 2 2 2 3 2" xfId="21095"/>
    <cellStyle name="Percent 2 6 2 2 2 3 2 2" xfId="21096"/>
    <cellStyle name="Percent 2 6 2 2 2 3 2 2 2" xfId="21097"/>
    <cellStyle name="Percent 2 6 2 2 2 3 2 2 3" xfId="21098"/>
    <cellStyle name="Percent 2 6 2 2 2 3 2 2 4" xfId="21099"/>
    <cellStyle name="Percent 2 6 2 2 2 3 2 3" xfId="21100"/>
    <cellStyle name="Percent 2 6 2 2 2 3 2 3 2" xfId="21101"/>
    <cellStyle name="Percent 2 6 2 2 2 3 2 3 3" xfId="21102"/>
    <cellStyle name="Percent 2 6 2 2 2 3 2 3 4" xfId="21103"/>
    <cellStyle name="Percent 2 6 2 2 2 3 2 4" xfId="21104"/>
    <cellStyle name="Percent 2 6 2 2 2 3 2 5" xfId="21105"/>
    <cellStyle name="Percent 2 6 2 2 2 3 2 6" xfId="21106"/>
    <cellStyle name="Percent 2 6 2 2 2 3 3" xfId="21107"/>
    <cellStyle name="Percent 2 6 2 2 2 3 3 2" xfId="21108"/>
    <cellStyle name="Percent 2 6 2 2 2 3 3 2 2" xfId="21109"/>
    <cellStyle name="Percent 2 6 2 2 2 3 3 2 3" xfId="21110"/>
    <cellStyle name="Percent 2 6 2 2 2 3 3 2 4" xfId="21111"/>
    <cellStyle name="Percent 2 6 2 2 2 3 3 3" xfId="21112"/>
    <cellStyle name="Percent 2 6 2 2 2 3 3 3 2" xfId="21113"/>
    <cellStyle name="Percent 2 6 2 2 2 3 3 3 3" xfId="21114"/>
    <cellStyle name="Percent 2 6 2 2 2 3 3 3 4" xfId="21115"/>
    <cellStyle name="Percent 2 6 2 2 2 3 3 4" xfId="21116"/>
    <cellStyle name="Percent 2 6 2 2 2 3 3 5" xfId="21117"/>
    <cellStyle name="Percent 2 6 2 2 2 3 3 6" xfId="21118"/>
    <cellStyle name="Percent 2 6 2 2 2 3 4" xfId="21119"/>
    <cellStyle name="Percent 2 6 2 2 2 3 4 2" xfId="21120"/>
    <cellStyle name="Percent 2 6 2 2 2 3 4 3" xfId="21121"/>
    <cellStyle name="Percent 2 6 2 2 2 3 4 4" xfId="21122"/>
    <cellStyle name="Percent 2 6 2 2 2 3 5" xfId="21123"/>
    <cellStyle name="Percent 2 6 2 2 2 3 5 2" xfId="21124"/>
    <cellStyle name="Percent 2 6 2 2 2 3 5 3" xfId="21125"/>
    <cellStyle name="Percent 2 6 2 2 2 3 5 4" xfId="21126"/>
    <cellStyle name="Percent 2 6 2 2 2 3 6" xfId="21127"/>
    <cellStyle name="Percent 2 6 2 2 2 3 7" xfId="21128"/>
    <cellStyle name="Percent 2 6 2 2 2 3 8" xfId="21129"/>
    <cellStyle name="Percent 2 6 2 2 2 4" xfId="21130"/>
    <cellStyle name="Percent 2 6 2 2 2 4 2" xfId="21131"/>
    <cellStyle name="Percent 2 6 2 2 2 4 2 2" xfId="21132"/>
    <cellStyle name="Percent 2 6 2 2 2 4 2 3" xfId="21133"/>
    <cellStyle name="Percent 2 6 2 2 2 4 2 4" xfId="21134"/>
    <cellStyle name="Percent 2 6 2 2 2 4 3" xfId="21135"/>
    <cellStyle name="Percent 2 6 2 2 2 4 3 2" xfId="21136"/>
    <cellStyle name="Percent 2 6 2 2 2 4 3 3" xfId="21137"/>
    <cellStyle name="Percent 2 6 2 2 2 4 3 4" xfId="21138"/>
    <cellStyle name="Percent 2 6 2 2 2 4 4" xfId="21139"/>
    <cellStyle name="Percent 2 6 2 2 2 4 5" xfId="21140"/>
    <cellStyle name="Percent 2 6 2 2 2 4 6" xfId="21141"/>
    <cellStyle name="Percent 2 6 2 2 2 5" xfId="21142"/>
    <cellStyle name="Percent 2 6 2 2 2 5 2" xfId="21143"/>
    <cellStyle name="Percent 2 6 2 2 2 5 2 2" xfId="21144"/>
    <cellStyle name="Percent 2 6 2 2 2 5 2 3" xfId="21145"/>
    <cellStyle name="Percent 2 6 2 2 2 5 2 4" xfId="21146"/>
    <cellStyle name="Percent 2 6 2 2 2 5 3" xfId="21147"/>
    <cellStyle name="Percent 2 6 2 2 2 5 3 2" xfId="21148"/>
    <cellStyle name="Percent 2 6 2 2 2 5 3 3" xfId="21149"/>
    <cellStyle name="Percent 2 6 2 2 2 5 3 4" xfId="21150"/>
    <cellStyle name="Percent 2 6 2 2 2 5 4" xfId="21151"/>
    <cellStyle name="Percent 2 6 2 2 2 5 5" xfId="21152"/>
    <cellStyle name="Percent 2 6 2 2 2 5 6" xfId="21153"/>
    <cellStyle name="Percent 2 6 2 2 2 6" xfId="21154"/>
    <cellStyle name="Percent 2 6 2 2 2 6 2" xfId="21155"/>
    <cellStyle name="Percent 2 6 2 2 2 6 3" xfId="21156"/>
    <cellStyle name="Percent 2 6 2 2 2 6 4" xfId="21157"/>
    <cellStyle name="Percent 2 6 2 2 2 7" xfId="21158"/>
    <cellStyle name="Percent 2 6 2 2 2 7 2" xfId="21159"/>
    <cellStyle name="Percent 2 6 2 2 2 7 3" xfId="21160"/>
    <cellStyle name="Percent 2 6 2 2 2 7 4" xfId="21161"/>
    <cellStyle name="Percent 2 6 2 2 2 8" xfId="21162"/>
    <cellStyle name="Percent 2 6 2 2 2 9" xfId="21163"/>
    <cellStyle name="Percent 2 6 2 2 3" xfId="21164"/>
    <cellStyle name="Percent 2 6 2 2 3 2" xfId="21165"/>
    <cellStyle name="Percent 2 6 2 2 3 2 2" xfId="21166"/>
    <cellStyle name="Percent 2 6 2 2 3 2 2 2" xfId="21167"/>
    <cellStyle name="Percent 2 6 2 2 3 2 2 3" xfId="21168"/>
    <cellStyle name="Percent 2 6 2 2 3 2 2 4" xfId="21169"/>
    <cellStyle name="Percent 2 6 2 2 3 2 3" xfId="21170"/>
    <cellStyle name="Percent 2 6 2 2 3 2 3 2" xfId="21171"/>
    <cellStyle name="Percent 2 6 2 2 3 2 3 3" xfId="21172"/>
    <cellStyle name="Percent 2 6 2 2 3 2 3 4" xfId="21173"/>
    <cellStyle name="Percent 2 6 2 2 3 2 4" xfId="21174"/>
    <cellStyle name="Percent 2 6 2 2 3 2 5" xfId="21175"/>
    <cellStyle name="Percent 2 6 2 2 3 2 6" xfId="21176"/>
    <cellStyle name="Percent 2 6 2 2 3 3" xfId="21177"/>
    <cellStyle name="Percent 2 6 2 2 3 3 2" xfId="21178"/>
    <cellStyle name="Percent 2 6 2 2 3 3 2 2" xfId="21179"/>
    <cellStyle name="Percent 2 6 2 2 3 3 2 3" xfId="21180"/>
    <cellStyle name="Percent 2 6 2 2 3 3 2 4" xfId="21181"/>
    <cellStyle name="Percent 2 6 2 2 3 3 3" xfId="21182"/>
    <cellStyle name="Percent 2 6 2 2 3 3 3 2" xfId="21183"/>
    <cellStyle name="Percent 2 6 2 2 3 3 3 3" xfId="21184"/>
    <cellStyle name="Percent 2 6 2 2 3 3 3 4" xfId="21185"/>
    <cellStyle name="Percent 2 6 2 2 3 3 4" xfId="21186"/>
    <cellStyle name="Percent 2 6 2 2 3 3 5" xfId="21187"/>
    <cellStyle name="Percent 2 6 2 2 3 3 6" xfId="21188"/>
    <cellStyle name="Percent 2 6 2 2 3 4" xfId="21189"/>
    <cellStyle name="Percent 2 6 2 2 3 4 2" xfId="21190"/>
    <cellStyle name="Percent 2 6 2 2 3 4 3" xfId="21191"/>
    <cellStyle name="Percent 2 6 2 2 3 4 4" xfId="21192"/>
    <cellStyle name="Percent 2 6 2 2 3 5" xfId="21193"/>
    <cellStyle name="Percent 2 6 2 2 3 5 2" xfId="21194"/>
    <cellStyle name="Percent 2 6 2 2 3 5 3" xfId="21195"/>
    <cellStyle name="Percent 2 6 2 2 3 5 4" xfId="21196"/>
    <cellStyle name="Percent 2 6 2 2 3 6" xfId="21197"/>
    <cellStyle name="Percent 2 6 2 2 3 7" xfId="21198"/>
    <cellStyle name="Percent 2 6 2 2 3 8" xfId="21199"/>
    <cellStyle name="Percent 2 6 2 2 4" xfId="21200"/>
    <cellStyle name="Percent 2 6 2 2 4 2" xfId="21201"/>
    <cellStyle name="Percent 2 6 2 2 4 2 2" xfId="21202"/>
    <cellStyle name="Percent 2 6 2 2 4 2 2 2" xfId="21203"/>
    <cellStyle name="Percent 2 6 2 2 4 2 2 3" xfId="21204"/>
    <cellStyle name="Percent 2 6 2 2 4 2 2 4" xfId="21205"/>
    <cellStyle name="Percent 2 6 2 2 4 2 3" xfId="21206"/>
    <cellStyle name="Percent 2 6 2 2 4 2 3 2" xfId="21207"/>
    <cellStyle name="Percent 2 6 2 2 4 2 3 3" xfId="21208"/>
    <cellStyle name="Percent 2 6 2 2 4 2 3 4" xfId="21209"/>
    <cellStyle name="Percent 2 6 2 2 4 2 4" xfId="21210"/>
    <cellStyle name="Percent 2 6 2 2 4 2 5" xfId="21211"/>
    <cellStyle name="Percent 2 6 2 2 4 2 6" xfId="21212"/>
    <cellStyle name="Percent 2 6 2 2 4 3" xfId="21213"/>
    <cellStyle name="Percent 2 6 2 2 4 3 2" xfId="21214"/>
    <cellStyle name="Percent 2 6 2 2 4 3 2 2" xfId="21215"/>
    <cellStyle name="Percent 2 6 2 2 4 3 2 3" xfId="21216"/>
    <cellStyle name="Percent 2 6 2 2 4 3 2 4" xfId="21217"/>
    <cellStyle name="Percent 2 6 2 2 4 3 3" xfId="21218"/>
    <cellStyle name="Percent 2 6 2 2 4 3 3 2" xfId="21219"/>
    <cellStyle name="Percent 2 6 2 2 4 3 3 3" xfId="21220"/>
    <cellStyle name="Percent 2 6 2 2 4 3 3 4" xfId="21221"/>
    <cellStyle name="Percent 2 6 2 2 4 3 4" xfId="21222"/>
    <cellStyle name="Percent 2 6 2 2 4 3 5" xfId="21223"/>
    <cellStyle name="Percent 2 6 2 2 4 3 6" xfId="21224"/>
    <cellStyle name="Percent 2 6 2 2 4 4" xfId="21225"/>
    <cellStyle name="Percent 2 6 2 2 4 4 2" xfId="21226"/>
    <cellStyle name="Percent 2 6 2 2 4 4 3" xfId="21227"/>
    <cellStyle name="Percent 2 6 2 2 4 4 4" xfId="21228"/>
    <cellStyle name="Percent 2 6 2 2 4 5" xfId="21229"/>
    <cellStyle name="Percent 2 6 2 2 4 5 2" xfId="21230"/>
    <cellStyle name="Percent 2 6 2 2 4 5 3" xfId="21231"/>
    <cellStyle name="Percent 2 6 2 2 4 5 4" xfId="21232"/>
    <cellStyle name="Percent 2 6 2 2 4 6" xfId="21233"/>
    <cellStyle name="Percent 2 6 2 2 4 7" xfId="21234"/>
    <cellStyle name="Percent 2 6 2 2 4 8" xfId="21235"/>
    <cellStyle name="Percent 2 6 2 2 5" xfId="21236"/>
    <cellStyle name="Percent 2 6 2 2 5 2" xfId="21237"/>
    <cellStyle name="Percent 2 6 2 2 5 2 2" xfId="21238"/>
    <cellStyle name="Percent 2 6 2 2 5 2 2 2" xfId="21239"/>
    <cellStyle name="Percent 2 6 2 2 5 2 2 3" xfId="21240"/>
    <cellStyle name="Percent 2 6 2 2 5 2 2 4" xfId="21241"/>
    <cellStyle name="Percent 2 6 2 2 5 2 3" xfId="21242"/>
    <cellStyle name="Percent 2 6 2 2 5 2 3 2" xfId="21243"/>
    <cellStyle name="Percent 2 6 2 2 5 2 3 3" xfId="21244"/>
    <cellStyle name="Percent 2 6 2 2 5 2 3 4" xfId="21245"/>
    <cellStyle name="Percent 2 6 2 2 5 2 4" xfId="21246"/>
    <cellStyle name="Percent 2 6 2 2 5 2 5" xfId="21247"/>
    <cellStyle name="Percent 2 6 2 2 5 2 6" xfId="21248"/>
    <cellStyle name="Percent 2 6 2 2 5 3" xfId="21249"/>
    <cellStyle name="Percent 2 6 2 2 5 3 2" xfId="21250"/>
    <cellStyle name="Percent 2 6 2 2 5 3 2 2" xfId="21251"/>
    <cellStyle name="Percent 2 6 2 2 5 3 2 3" xfId="21252"/>
    <cellStyle name="Percent 2 6 2 2 5 3 2 4" xfId="21253"/>
    <cellStyle name="Percent 2 6 2 2 5 3 3" xfId="21254"/>
    <cellStyle name="Percent 2 6 2 2 5 3 3 2" xfId="21255"/>
    <cellStyle name="Percent 2 6 2 2 5 3 3 3" xfId="21256"/>
    <cellStyle name="Percent 2 6 2 2 5 3 3 4" xfId="21257"/>
    <cellStyle name="Percent 2 6 2 2 5 3 4" xfId="21258"/>
    <cellStyle name="Percent 2 6 2 2 5 3 5" xfId="21259"/>
    <cellStyle name="Percent 2 6 2 2 5 3 6" xfId="21260"/>
    <cellStyle name="Percent 2 6 2 2 5 4" xfId="21261"/>
    <cellStyle name="Percent 2 6 2 2 5 4 2" xfId="21262"/>
    <cellStyle name="Percent 2 6 2 2 5 4 3" xfId="21263"/>
    <cellStyle name="Percent 2 6 2 2 5 4 4" xfId="21264"/>
    <cellStyle name="Percent 2 6 2 2 5 5" xfId="21265"/>
    <cellStyle name="Percent 2 6 2 2 5 5 2" xfId="21266"/>
    <cellStyle name="Percent 2 6 2 2 5 5 3" xfId="21267"/>
    <cellStyle name="Percent 2 6 2 2 5 5 4" xfId="21268"/>
    <cellStyle name="Percent 2 6 2 2 5 6" xfId="21269"/>
    <cellStyle name="Percent 2 6 2 2 5 7" xfId="21270"/>
    <cellStyle name="Percent 2 6 2 2 5 8" xfId="21271"/>
    <cellStyle name="Percent 2 6 2 2 6" xfId="21272"/>
    <cellStyle name="Percent 2 6 2 2 6 2" xfId="21273"/>
    <cellStyle name="Percent 2 6 2 2 6 2 2" xfId="21274"/>
    <cellStyle name="Percent 2 6 2 2 6 2 3" xfId="21275"/>
    <cellStyle name="Percent 2 6 2 2 6 2 4" xfId="21276"/>
    <cellStyle name="Percent 2 6 2 2 6 3" xfId="21277"/>
    <cellStyle name="Percent 2 6 2 2 6 3 2" xfId="21278"/>
    <cellStyle name="Percent 2 6 2 2 6 3 3" xfId="21279"/>
    <cellStyle name="Percent 2 6 2 2 6 3 4" xfId="21280"/>
    <cellStyle name="Percent 2 6 2 2 6 4" xfId="21281"/>
    <cellStyle name="Percent 2 6 2 2 6 5" xfId="21282"/>
    <cellStyle name="Percent 2 6 2 2 6 6" xfId="21283"/>
    <cellStyle name="Percent 2 6 2 2 7" xfId="21284"/>
    <cellStyle name="Percent 2 6 2 2 7 2" xfId="21285"/>
    <cellStyle name="Percent 2 6 2 2 7 2 2" xfId="21286"/>
    <cellStyle name="Percent 2 6 2 2 7 2 3" xfId="21287"/>
    <cellStyle name="Percent 2 6 2 2 7 2 4" xfId="21288"/>
    <cellStyle name="Percent 2 6 2 2 7 3" xfId="21289"/>
    <cellStyle name="Percent 2 6 2 2 7 3 2" xfId="21290"/>
    <cellStyle name="Percent 2 6 2 2 7 3 3" xfId="21291"/>
    <cellStyle name="Percent 2 6 2 2 7 3 4" xfId="21292"/>
    <cellStyle name="Percent 2 6 2 2 7 4" xfId="21293"/>
    <cellStyle name="Percent 2 6 2 2 7 5" xfId="21294"/>
    <cellStyle name="Percent 2 6 2 2 7 6" xfId="21295"/>
    <cellStyle name="Percent 2 6 2 2 8" xfId="21296"/>
    <cellStyle name="Percent 2 6 2 2 8 2" xfId="21297"/>
    <cellStyle name="Percent 2 6 2 2 8 3" xfId="21298"/>
    <cellStyle name="Percent 2 6 2 2 8 4" xfId="21299"/>
    <cellStyle name="Percent 2 6 2 2 9" xfId="21300"/>
    <cellStyle name="Percent 2 6 2 2 9 2" xfId="21301"/>
    <cellStyle name="Percent 2 6 2 2 9 3" xfId="21302"/>
    <cellStyle name="Percent 2 6 2 2 9 4" xfId="21303"/>
    <cellStyle name="Percent 2 6 2 3" xfId="21304"/>
    <cellStyle name="Percent 2 6 2 3 10" xfId="21305"/>
    <cellStyle name="Percent 2 6 2 3 2" xfId="21306"/>
    <cellStyle name="Percent 2 6 2 3 2 2" xfId="21307"/>
    <cellStyle name="Percent 2 6 2 3 2 2 2" xfId="21308"/>
    <cellStyle name="Percent 2 6 2 3 2 2 2 2" xfId="21309"/>
    <cellStyle name="Percent 2 6 2 3 2 2 2 3" xfId="21310"/>
    <cellStyle name="Percent 2 6 2 3 2 2 2 4" xfId="21311"/>
    <cellStyle name="Percent 2 6 2 3 2 2 3" xfId="21312"/>
    <cellStyle name="Percent 2 6 2 3 2 2 3 2" xfId="21313"/>
    <cellStyle name="Percent 2 6 2 3 2 2 3 3" xfId="21314"/>
    <cellStyle name="Percent 2 6 2 3 2 2 3 4" xfId="21315"/>
    <cellStyle name="Percent 2 6 2 3 2 2 4" xfId="21316"/>
    <cellStyle name="Percent 2 6 2 3 2 2 5" xfId="21317"/>
    <cellStyle name="Percent 2 6 2 3 2 2 6" xfId="21318"/>
    <cellStyle name="Percent 2 6 2 3 2 3" xfId="21319"/>
    <cellStyle name="Percent 2 6 2 3 2 3 2" xfId="21320"/>
    <cellStyle name="Percent 2 6 2 3 2 3 2 2" xfId="21321"/>
    <cellStyle name="Percent 2 6 2 3 2 3 2 3" xfId="21322"/>
    <cellStyle name="Percent 2 6 2 3 2 3 2 4" xfId="21323"/>
    <cellStyle name="Percent 2 6 2 3 2 3 3" xfId="21324"/>
    <cellStyle name="Percent 2 6 2 3 2 3 3 2" xfId="21325"/>
    <cellStyle name="Percent 2 6 2 3 2 3 3 3" xfId="21326"/>
    <cellStyle name="Percent 2 6 2 3 2 3 3 4" xfId="21327"/>
    <cellStyle name="Percent 2 6 2 3 2 3 4" xfId="21328"/>
    <cellStyle name="Percent 2 6 2 3 2 3 5" xfId="21329"/>
    <cellStyle name="Percent 2 6 2 3 2 3 6" xfId="21330"/>
    <cellStyle name="Percent 2 6 2 3 2 4" xfId="21331"/>
    <cellStyle name="Percent 2 6 2 3 2 4 2" xfId="21332"/>
    <cellStyle name="Percent 2 6 2 3 2 4 3" xfId="21333"/>
    <cellStyle name="Percent 2 6 2 3 2 4 4" xfId="21334"/>
    <cellStyle name="Percent 2 6 2 3 2 5" xfId="21335"/>
    <cellStyle name="Percent 2 6 2 3 2 5 2" xfId="21336"/>
    <cellStyle name="Percent 2 6 2 3 2 5 3" xfId="21337"/>
    <cellStyle name="Percent 2 6 2 3 2 5 4" xfId="21338"/>
    <cellStyle name="Percent 2 6 2 3 2 6" xfId="21339"/>
    <cellStyle name="Percent 2 6 2 3 2 7" xfId="21340"/>
    <cellStyle name="Percent 2 6 2 3 2 8" xfId="21341"/>
    <cellStyle name="Percent 2 6 2 3 3" xfId="21342"/>
    <cellStyle name="Percent 2 6 2 3 3 2" xfId="21343"/>
    <cellStyle name="Percent 2 6 2 3 3 2 2" xfId="21344"/>
    <cellStyle name="Percent 2 6 2 3 3 2 2 2" xfId="21345"/>
    <cellStyle name="Percent 2 6 2 3 3 2 2 3" xfId="21346"/>
    <cellStyle name="Percent 2 6 2 3 3 2 2 4" xfId="21347"/>
    <cellStyle name="Percent 2 6 2 3 3 2 3" xfId="21348"/>
    <cellStyle name="Percent 2 6 2 3 3 2 3 2" xfId="21349"/>
    <cellStyle name="Percent 2 6 2 3 3 2 3 3" xfId="21350"/>
    <cellStyle name="Percent 2 6 2 3 3 2 3 4" xfId="21351"/>
    <cellStyle name="Percent 2 6 2 3 3 2 4" xfId="21352"/>
    <cellStyle name="Percent 2 6 2 3 3 2 5" xfId="21353"/>
    <cellStyle name="Percent 2 6 2 3 3 2 6" xfId="21354"/>
    <cellStyle name="Percent 2 6 2 3 3 3" xfId="21355"/>
    <cellStyle name="Percent 2 6 2 3 3 3 2" xfId="21356"/>
    <cellStyle name="Percent 2 6 2 3 3 3 2 2" xfId="21357"/>
    <cellStyle name="Percent 2 6 2 3 3 3 2 3" xfId="21358"/>
    <cellStyle name="Percent 2 6 2 3 3 3 2 4" xfId="21359"/>
    <cellStyle name="Percent 2 6 2 3 3 3 3" xfId="21360"/>
    <cellStyle name="Percent 2 6 2 3 3 3 3 2" xfId="21361"/>
    <cellStyle name="Percent 2 6 2 3 3 3 3 3" xfId="21362"/>
    <cellStyle name="Percent 2 6 2 3 3 3 3 4" xfId="21363"/>
    <cellStyle name="Percent 2 6 2 3 3 3 4" xfId="21364"/>
    <cellStyle name="Percent 2 6 2 3 3 3 5" xfId="21365"/>
    <cellStyle name="Percent 2 6 2 3 3 3 6" xfId="21366"/>
    <cellStyle name="Percent 2 6 2 3 3 4" xfId="21367"/>
    <cellStyle name="Percent 2 6 2 3 3 4 2" xfId="21368"/>
    <cellStyle name="Percent 2 6 2 3 3 4 3" xfId="21369"/>
    <cellStyle name="Percent 2 6 2 3 3 4 4" xfId="21370"/>
    <cellStyle name="Percent 2 6 2 3 3 5" xfId="21371"/>
    <cellStyle name="Percent 2 6 2 3 3 5 2" xfId="21372"/>
    <cellStyle name="Percent 2 6 2 3 3 5 3" xfId="21373"/>
    <cellStyle name="Percent 2 6 2 3 3 5 4" xfId="21374"/>
    <cellStyle name="Percent 2 6 2 3 3 6" xfId="21375"/>
    <cellStyle name="Percent 2 6 2 3 3 7" xfId="21376"/>
    <cellStyle name="Percent 2 6 2 3 3 8" xfId="21377"/>
    <cellStyle name="Percent 2 6 2 3 4" xfId="21378"/>
    <cellStyle name="Percent 2 6 2 3 4 2" xfId="21379"/>
    <cellStyle name="Percent 2 6 2 3 4 2 2" xfId="21380"/>
    <cellStyle name="Percent 2 6 2 3 4 2 3" xfId="21381"/>
    <cellStyle name="Percent 2 6 2 3 4 2 4" xfId="21382"/>
    <cellStyle name="Percent 2 6 2 3 4 3" xfId="21383"/>
    <cellStyle name="Percent 2 6 2 3 4 3 2" xfId="21384"/>
    <cellStyle name="Percent 2 6 2 3 4 3 3" xfId="21385"/>
    <cellStyle name="Percent 2 6 2 3 4 3 4" xfId="21386"/>
    <cellStyle name="Percent 2 6 2 3 4 4" xfId="21387"/>
    <cellStyle name="Percent 2 6 2 3 4 5" xfId="21388"/>
    <cellStyle name="Percent 2 6 2 3 4 6" xfId="21389"/>
    <cellStyle name="Percent 2 6 2 3 5" xfId="21390"/>
    <cellStyle name="Percent 2 6 2 3 5 2" xfId="21391"/>
    <cellStyle name="Percent 2 6 2 3 5 2 2" xfId="21392"/>
    <cellStyle name="Percent 2 6 2 3 5 2 3" xfId="21393"/>
    <cellStyle name="Percent 2 6 2 3 5 2 4" xfId="21394"/>
    <cellStyle name="Percent 2 6 2 3 5 3" xfId="21395"/>
    <cellStyle name="Percent 2 6 2 3 5 3 2" xfId="21396"/>
    <cellStyle name="Percent 2 6 2 3 5 3 3" xfId="21397"/>
    <cellStyle name="Percent 2 6 2 3 5 3 4" xfId="21398"/>
    <cellStyle name="Percent 2 6 2 3 5 4" xfId="21399"/>
    <cellStyle name="Percent 2 6 2 3 5 5" xfId="21400"/>
    <cellStyle name="Percent 2 6 2 3 5 6" xfId="21401"/>
    <cellStyle name="Percent 2 6 2 3 6" xfId="21402"/>
    <cellStyle name="Percent 2 6 2 3 6 2" xfId="21403"/>
    <cellStyle name="Percent 2 6 2 3 6 3" xfId="21404"/>
    <cellStyle name="Percent 2 6 2 3 6 4" xfId="21405"/>
    <cellStyle name="Percent 2 6 2 3 7" xfId="21406"/>
    <cellStyle name="Percent 2 6 2 3 7 2" xfId="21407"/>
    <cellStyle name="Percent 2 6 2 3 7 3" xfId="21408"/>
    <cellStyle name="Percent 2 6 2 3 7 4" xfId="21409"/>
    <cellStyle name="Percent 2 6 2 3 8" xfId="21410"/>
    <cellStyle name="Percent 2 6 2 3 9" xfId="21411"/>
    <cellStyle name="Percent 2 6 2 4" xfId="21412"/>
    <cellStyle name="Percent 2 6 2 4 2" xfId="21413"/>
    <cellStyle name="Percent 2 6 2 4 2 2" xfId="21414"/>
    <cellStyle name="Percent 2 6 2 4 2 2 2" xfId="21415"/>
    <cellStyle name="Percent 2 6 2 4 2 2 3" xfId="21416"/>
    <cellStyle name="Percent 2 6 2 4 2 2 4" xfId="21417"/>
    <cellStyle name="Percent 2 6 2 4 2 3" xfId="21418"/>
    <cellStyle name="Percent 2 6 2 4 2 3 2" xfId="21419"/>
    <cellStyle name="Percent 2 6 2 4 2 3 3" xfId="21420"/>
    <cellStyle name="Percent 2 6 2 4 2 3 4" xfId="21421"/>
    <cellStyle name="Percent 2 6 2 4 2 4" xfId="21422"/>
    <cellStyle name="Percent 2 6 2 4 2 5" xfId="21423"/>
    <cellStyle name="Percent 2 6 2 4 2 6" xfId="21424"/>
    <cellStyle name="Percent 2 6 2 4 3" xfId="21425"/>
    <cellStyle name="Percent 2 6 2 4 3 2" xfId="21426"/>
    <cellStyle name="Percent 2 6 2 4 3 2 2" xfId="21427"/>
    <cellStyle name="Percent 2 6 2 4 3 2 3" xfId="21428"/>
    <cellStyle name="Percent 2 6 2 4 3 2 4" xfId="21429"/>
    <cellStyle name="Percent 2 6 2 4 3 3" xfId="21430"/>
    <cellStyle name="Percent 2 6 2 4 3 3 2" xfId="21431"/>
    <cellStyle name="Percent 2 6 2 4 3 3 3" xfId="21432"/>
    <cellStyle name="Percent 2 6 2 4 3 3 4" xfId="21433"/>
    <cellStyle name="Percent 2 6 2 4 3 4" xfId="21434"/>
    <cellStyle name="Percent 2 6 2 4 3 5" xfId="21435"/>
    <cellStyle name="Percent 2 6 2 4 3 6" xfId="21436"/>
    <cellStyle name="Percent 2 6 2 4 4" xfId="21437"/>
    <cellStyle name="Percent 2 6 2 4 4 2" xfId="21438"/>
    <cellStyle name="Percent 2 6 2 4 4 3" xfId="21439"/>
    <cellStyle name="Percent 2 6 2 4 4 4" xfId="21440"/>
    <cellStyle name="Percent 2 6 2 4 5" xfId="21441"/>
    <cellStyle name="Percent 2 6 2 4 5 2" xfId="21442"/>
    <cellStyle name="Percent 2 6 2 4 5 3" xfId="21443"/>
    <cellStyle name="Percent 2 6 2 4 5 4" xfId="21444"/>
    <cellStyle name="Percent 2 6 2 4 6" xfId="21445"/>
    <cellStyle name="Percent 2 6 2 4 7" xfId="21446"/>
    <cellStyle name="Percent 2 6 2 4 8" xfId="21447"/>
    <cellStyle name="Percent 2 6 2 5" xfId="21448"/>
    <cellStyle name="Percent 2 6 2 5 2" xfId="21449"/>
    <cellStyle name="Percent 2 6 2 5 2 2" xfId="21450"/>
    <cellStyle name="Percent 2 6 2 5 2 2 2" xfId="21451"/>
    <cellStyle name="Percent 2 6 2 5 2 2 3" xfId="21452"/>
    <cellStyle name="Percent 2 6 2 5 2 2 4" xfId="21453"/>
    <cellStyle name="Percent 2 6 2 5 2 3" xfId="21454"/>
    <cellStyle name="Percent 2 6 2 5 2 3 2" xfId="21455"/>
    <cellStyle name="Percent 2 6 2 5 2 3 3" xfId="21456"/>
    <cellStyle name="Percent 2 6 2 5 2 3 4" xfId="21457"/>
    <cellStyle name="Percent 2 6 2 5 2 4" xfId="21458"/>
    <cellStyle name="Percent 2 6 2 5 2 5" xfId="21459"/>
    <cellStyle name="Percent 2 6 2 5 2 6" xfId="21460"/>
    <cellStyle name="Percent 2 6 2 5 3" xfId="21461"/>
    <cellStyle name="Percent 2 6 2 5 3 2" xfId="21462"/>
    <cellStyle name="Percent 2 6 2 5 3 2 2" xfId="21463"/>
    <cellStyle name="Percent 2 6 2 5 3 2 3" xfId="21464"/>
    <cellStyle name="Percent 2 6 2 5 3 2 4" xfId="21465"/>
    <cellStyle name="Percent 2 6 2 5 3 3" xfId="21466"/>
    <cellStyle name="Percent 2 6 2 5 3 3 2" xfId="21467"/>
    <cellStyle name="Percent 2 6 2 5 3 3 3" xfId="21468"/>
    <cellStyle name="Percent 2 6 2 5 3 3 4" xfId="21469"/>
    <cellStyle name="Percent 2 6 2 5 3 4" xfId="21470"/>
    <cellStyle name="Percent 2 6 2 5 3 5" xfId="21471"/>
    <cellStyle name="Percent 2 6 2 5 3 6" xfId="21472"/>
    <cellStyle name="Percent 2 6 2 5 4" xfId="21473"/>
    <cellStyle name="Percent 2 6 2 5 4 2" xfId="21474"/>
    <cellStyle name="Percent 2 6 2 5 4 3" xfId="21475"/>
    <cellStyle name="Percent 2 6 2 5 4 4" xfId="21476"/>
    <cellStyle name="Percent 2 6 2 5 5" xfId="21477"/>
    <cellStyle name="Percent 2 6 2 5 5 2" xfId="21478"/>
    <cellStyle name="Percent 2 6 2 5 5 3" xfId="21479"/>
    <cellStyle name="Percent 2 6 2 5 5 4" xfId="21480"/>
    <cellStyle name="Percent 2 6 2 5 6" xfId="21481"/>
    <cellStyle name="Percent 2 6 2 5 7" xfId="21482"/>
    <cellStyle name="Percent 2 6 2 5 8" xfId="21483"/>
    <cellStyle name="Percent 2 6 2 6" xfId="21484"/>
    <cellStyle name="Percent 2 6 2 6 2" xfId="21485"/>
    <cellStyle name="Percent 2 6 2 6 2 2" xfId="21486"/>
    <cellStyle name="Percent 2 6 2 6 2 2 2" xfId="21487"/>
    <cellStyle name="Percent 2 6 2 6 2 2 3" xfId="21488"/>
    <cellStyle name="Percent 2 6 2 6 2 2 4" xfId="21489"/>
    <cellStyle name="Percent 2 6 2 6 2 3" xfId="21490"/>
    <cellStyle name="Percent 2 6 2 6 2 3 2" xfId="21491"/>
    <cellStyle name="Percent 2 6 2 6 2 3 3" xfId="21492"/>
    <cellStyle name="Percent 2 6 2 6 2 3 4" xfId="21493"/>
    <cellStyle name="Percent 2 6 2 6 2 4" xfId="21494"/>
    <cellStyle name="Percent 2 6 2 6 2 5" xfId="21495"/>
    <cellStyle name="Percent 2 6 2 6 2 6" xfId="21496"/>
    <cellStyle name="Percent 2 6 2 6 3" xfId="21497"/>
    <cellStyle name="Percent 2 6 2 6 3 2" xfId="21498"/>
    <cellStyle name="Percent 2 6 2 6 3 2 2" xfId="21499"/>
    <cellStyle name="Percent 2 6 2 6 3 2 3" xfId="21500"/>
    <cellStyle name="Percent 2 6 2 6 3 2 4" xfId="21501"/>
    <cellStyle name="Percent 2 6 2 6 3 3" xfId="21502"/>
    <cellStyle name="Percent 2 6 2 6 3 3 2" xfId="21503"/>
    <cellStyle name="Percent 2 6 2 6 3 3 3" xfId="21504"/>
    <cellStyle name="Percent 2 6 2 6 3 3 4" xfId="21505"/>
    <cellStyle name="Percent 2 6 2 6 3 4" xfId="21506"/>
    <cellStyle name="Percent 2 6 2 6 3 5" xfId="21507"/>
    <cellStyle name="Percent 2 6 2 6 3 6" xfId="21508"/>
    <cellStyle name="Percent 2 6 2 6 4" xfId="21509"/>
    <cellStyle name="Percent 2 6 2 6 4 2" xfId="21510"/>
    <cellStyle name="Percent 2 6 2 6 4 3" xfId="21511"/>
    <cellStyle name="Percent 2 6 2 6 4 4" xfId="21512"/>
    <cellStyle name="Percent 2 6 2 6 5" xfId="21513"/>
    <cellStyle name="Percent 2 6 2 6 5 2" xfId="21514"/>
    <cellStyle name="Percent 2 6 2 6 5 3" xfId="21515"/>
    <cellStyle name="Percent 2 6 2 6 5 4" xfId="21516"/>
    <cellStyle name="Percent 2 6 2 6 6" xfId="21517"/>
    <cellStyle name="Percent 2 6 2 6 7" xfId="21518"/>
    <cellStyle name="Percent 2 6 2 6 8" xfId="21519"/>
    <cellStyle name="Percent 2 6 2 7" xfId="21520"/>
    <cellStyle name="Percent 2 6 2 7 2" xfId="21521"/>
    <cellStyle name="Percent 2 6 2 7 2 2" xfId="21522"/>
    <cellStyle name="Percent 2 6 2 7 2 3" xfId="21523"/>
    <cellStyle name="Percent 2 6 2 7 2 4" xfId="21524"/>
    <cellStyle name="Percent 2 6 2 7 3" xfId="21525"/>
    <cellStyle name="Percent 2 6 2 7 3 2" xfId="21526"/>
    <cellStyle name="Percent 2 6 2 7 3 3" xfId="21527"/>
    <cellStyle name="Percent 2 6 2 7 3 4" xfId="21528"/>
    <cellStyle name="Percent 2 6 2 7 4" xfId="21529"/>
    <cellStyle name="Percent 2 6 2 7 5" xfId="21530"/>
    <cellStyle name="Percent 2 6 2 7 6" xfId="21531"/>
    <cellStyle name="Percent 2 6 2 8" xfId="21532"/>
    <cellStyle name="Percent 2 6 2 8 2" xfId="21533"/>
    <cellStyle name="Percent 2 6 2 8 2 2" xfId="21534"/>
    <cellStyle name="Percent 2 6 2 8 2 3" xfId="21535"/>
    <cellStyle name="Percent 2 6 2 8 2 4" xfId="21536"/>
    <cellStyle name="Percent 2 6 2 8 3" xfId="21537"/>
    <cellStyle name="Percent 2 6 2 8 3 2" xfId="21538"/>
    <cellStyle name="Percent 2 6 2 8 3 3" xfId="21539"/>
    <cellStyle name="Percent 2 6 2 8 3 4" xfId="21540"/>
    <cellStyle name="Percent 2 6 2 8 4" xfId="21541"/>
    <cellStyle name="Percent 2 6 2 8 5" xfId="21542"/>
    <cellStyle name="Percent 2 6 2 8 6" xfId="21543"/>
    <cellStyle name="Percent 2 6 2 9" xfId="21544"/>
    <cellStyle name="Percent 2 6 2 9 2" xfId="21545"/>
    <cellStyle name="Percent 2 6 2 9 3" xfId="21546"/>
    <cellStyle name="Percent 2 6 2 9 4" xfId="21547"/>
    <cellStyle name="Percent 2 6 3" xfId="21548"/>
    <cellStyle name="Percent 2 6 3 10" xfId="21549"/>
    <cellStyle name="Percent 2 6 3 11" xfId="21550"/>
    <cellStyle name="Percent 2 6 3 12" xfId="21551"/>
    <cellStyle name="Percent 2 6 3 2" xfId="21552"/>
    <cellStyle name="Percent 2 6 3 2 10" xfId="21553"/>
    <cellStyle name="Percent 2 6 3 2 2" xfId="21554"/>
    <cellStyle name="Percent 2 6 3 2 2 2" xfId="21555"/>
    <cellStyle name="Percent 2 6 3 2 2 2 2" xfId="21556"/>
    <cellStyle name="Percent 2 6 3 2 2 2 2 2" xfId="21557"/>
    <cellStyle name="Percent 2 6 3 2 2 2 2 3" xfId="21558"/>
    <cellStyle name="Percent 2 6 3 2 2 2 2 4" xfId="21559"/>
    <cellStyle name="Percent 2 6 3 2 2 2 3" xfId="21560"/>
    <cellStyle name="Percent 2 6 3 2 2 2 3 2" xfId="21561"/>
    <cellStyle name="Percent 2 6 3 2 2 2 3 3" xfId="21562"/>
    <cellStyle name="Percent 2 6 3 2 2 2 3 4" xfId="21563"/>
    <cellStyle name="Percent 2 6 3 2 2 2 4" xfId="21564"/>
    <cellStyle name="Percent 2 6 3 2 2 2 5" xfId="21565"/>
    <cellStyle name="Percent 2 6 3 2 2 2 6" xfId="21566"/>
    <cellStyle name="Percent 2 6 3 2 2 3" xfId="21567"/>
    <cellStyle name="Percent 2 6 3 2 2 3 2" xfId="21568"/>
    <cellStyle name="Percent 2 6 3 2 2 3 2 2" xfId="21569"/>
    <cellStyle name="Percent 2 6 3 2 2 3 2 3" xfId="21570"/>
    <cellStyle name="Percent 2 6 3 2 2 3 2 4" xfId="21571"/>
    <cellStyle name="Percent 2 6 3 2 2 3 3" xfId="21572"/>
    <cellStyle name="Percent 2 6 3 2 2 3 3 2" xfId="21573"/>
    <cellStyle name="Percent 2 6 3 2 2 3 3 3" xfId="21574"/>
    <cellStyle name="Percent 2 6 3 2 2 3 3 4" xfId="21575"/>
    <cellStyle name="Percent 2 6 3 2 2 3 4" xfId="21576"/>
    <cellStyle name="Percent 2 6 3 2 2 3 5" xfId="21577"/>
    <cellStyle name="Percent 2 6 3 2 2 3 6" xfId="21578"/>
    <cellStyle name="Percent 2 6 3 2 2 4" xfId="21579"/>
    <cellStyle name="Percent 2 6 3 2 2 4 2" xfId="21580"/>
    <cellStyle name="Percent 2 6 3 2 2 4 3" xfId="21581"/>
    <cellStyle name="Percent 2 6 3 2 2 4 4" xfId="21582"/>
    <cellStyle name="Percent 2 6 3 2 2 5" xfId="21583"/>
    <cellStyle name="Percent 2 6 3 2 2 5 2" xfId="21584"/>
    <cellStyle name="Percent 2 6 3 2 2 5 3" xfId="21585"/>
    <cellStyle name="Percent 2 6 3 2 2 5 4" xfId="21586"/>
    <cellStyle name="Percent 2 6 3 2 2 6" xfId="21587"/>
    <cellStyle name="Percent 2 6 3 2 2 7" xfId="21588"/>
    <cellStyle name="Percent 2 6 3 2 2 8" xfId="21589"/>
    <cellStyle name="Percent 2 6 3 2 3" xfId="21590"/>
    <cellStyle name="Percent 2 6 3 2 3 2" xfId="21591"/>
    <cellStyle name="Percent 2 6 3 2 3 2 2" xfId="21592"/>
    <cellStyle name="Percent 2 6 3 2 3 2 2 2" xfId="21593"/>
    <cellStyle name="Percent 2 6 3 2 3 2 2 3" xfId="21594"/>
    <cellStyle name="Percent 2 6 3 2 3 2 2 4" xfId="21595"/>
    <cellStyle name="Percent 2 6 3 2 3 2 3" xfId="21596"/>
    <cellStyle name="Percent 2 6 3 2 3 2 3 2" xfId="21597"/>
    <cellStyle name="Percent 2 6 3 2 3 2 3 3" xfId="21598"/>
    <cellStyle name="Percent 2 6 3 2 3 2 3 4" xfId="21599"/>
    <cellStyle name="Percent 2 6 3 2 3 2 4" xfId="21600"/>
    <cellStyle name="Percent 2 6 3 2 3 2 5" xfId="21601"/>
    <cellStyle name="Percent 2 6 3 2 3 2 6" xfId="21602"/>
    <cellStyle name="Percent 2 6 3 2 3 3" xfId="21603"/>
    <cellStyle name="Percent 2 6 3 2 3 3 2" xfId="21604"/>
    <cellStyle name="Percent 2 6 3 2 3 3 2 2" xfId="21605"/>
    <cellStyle name="Percent 2 6 3 2 3 3 2 3" xfId="21606"/>
    <cellStyle name="Percent 2 6 3 2 3 3 2 4" xfId="21607"/>
    <cellStyle name="Percent 2 6 3 2 3 3 3" xfId="21608"/>
    <cellStyle name="Percent 2 6 3 2 3 3 3 2" xfId="21609"/>
    <cellStyle name="Percent 2 6 3 2 3 3 3 3" xfId="21610"/>
    <cellStyle name="Percent 2 6 3 2 3 3 3 4" xfId="21611"/>
    <cellStyle name="Percent 2 6 3 2 3 3 4" xfId="21612"/>
    <cellStyle name="Percent 2 6 3 2 3 3 5" xfId="21613"/>
    <cellStyle name="Percent 2 6 3 2 3 3 6" xfId="21614"/>
    <cellStyle name="Percent 2 6 3 2 3 4" xfId="21615"/>
    <cellStyle name="Percent 2 6 3 2 3 4 2" xfId="21616"/>
    <cellStyle name="Percent 2 6 3 2 3 4 3" xfId="21617"/>
    <cellStyle name="Percent 2 6 3 2 3 4 4" xfId="21618"/>
    <cellStyle name="Percent 2 6 3 2 3 5" xfId="21619"/>
    <cellStyle name="Percent 2 6 3 2 3 5 2" xfId="21620"/>
    <cellStyle name="Percent 2 6 3 2 3 5 3" xfId="21621"/>
    <cellStyle name="Percent 2 6 3 2 3 5 4" xfId="21622"/>
    <cellStyle name="Percent 2 6 3 2 3 6" xfId="21623"/>
    <cellStyle name="Percent 2 6 3 2 3 7" xfId="21624"/>
    <cellStyle name="Percent 2 6 3 2 3 8" xfId="21625"/>
    <cellStyle name="Percent 2 6 3 2 4" xfId="21626"/>
    <cellStyle name="Percent 2 6 3 2 4 2" xfId="21627"/>
    <cellStyle name="Percent 2 6 3 2 4 2 2" xfId="21628"/>
    <cellStyle name="Percent 2 6 3 2 4 2 3" xfId="21629"/>
    <cellStyle name="Percent 2 6 3 2 4 2 4" xfId="21630"/>
    <cellStyle name="Percent 2 6 3 2 4 3" xfId="21631"/>
    <cellStyle name="Percent 2 6 3 2 4 3 2" xfId="21632"/>
    <cellStyle name="Percent 2 6 3 2 4 3 3" xfId="21633"/>
    <cellStyle name="Percent 2 6 3 2 4 3 4" xfId="21634"/>
    <cellStyle name="Percent 2 6 3 2 4 4" xfId="21635"/>
    <cellStyle name="Percent 2 6 3 2 4 5" xfId="21636"/>
    <cellStyle name="Percent 2 6 3 2 4 6" xfId="21637"/>
    <cellStyle name="Percent 2 6 3 2 5" xfId="21638"/>
    <cellStyle name="Percent 2 6 3 2 5 2" xfId="21639"/>
    <cellStyle name="Percent 2 6 3 2 5 2 2" xfId="21640"/>
    <cellStyle name="Percent 2 6 3 2 5 2 3" xfId="21641"/>
    <cellStyle name="Percent 2 6 3 2 5 2 4" xfId="21642"/>
    <cellStyle name="Percent 2 6 3 2 5 3" xfId="21643"/>
    <cellStyle name="Percent 2 6 3 2 5 3 2" xfId="21644"/>
    <cellStyle name="Percent 2 6 3 2 5 3 3" xfId="21645"/>
    <cellStyle name="Percent 2 6 3 2 5 3 4" xfId="21646"/>
    <cellStyle name="Percent 2 6 3 2 5 4" xfId="21647"/>
    <cellStyle name="Percent 2 6 3 2 5 5" xfId="21648"/>
    <cellStyle name="Percent 2 6 3 2 5 6" xfId="21649"/>
    <cellStyle name="Percent 2 6 3 2 6" xfId="21650"/>
    <cellStyle name="Percent 2 6 3 2 6 2" xfId="21651"/>
    <cellStyle name="Percent 2 6 3 2 6 3" xfId="21652"/>
    <cellStyle name="Percent 2 6 3 2 6 4" xfId="21653"/>
    <cellStyle name="Percent 2 6 3 2 7" xfId="21654"/>
    <cellStyle name="Percent 2 6 3 2 7 2" xfId="21655"/>
    <cellStyle name="Percent 2 6 3 2 7 3" xfId="21656"/>
    <cellStyle name="Percent 2 6 3 2 7 4" xfId="21657"/>
    <cellStyle name="Percent 2 6 3 2 8" xfId="21658"/>
    <cellStyle name="Percent 2 6 3 2 9" xfId="21659"/>
    <cellStyle name="Percent 2 6 3 3" xfId="21660"/>
    <cellStyle name="Percent 2 6 3 3 2" xfId="21661"/>
    <cellStyle name="Percent 2 6 3 3 2 2" xfId="21662"/>
    <cellStyle name="Percent 2 6 3 3 2 2 2" xfId="21663"/>
    <cellStyle name="Percent 2 6 3 3 2 2 3" xfId="21664"/>
    <cellStyle name="Percent 2 6 3 3 2 2 4" xfId="21665"/>
    <cellStyle name="Percent 2 6 3 3 2 3" xfId="21666"/>
    <cellStyle name="Percent 2 6 3 3 2 3 2" xfId="21667"/>
    <cellStyle name="Percent 2 6 3 3 2 3 3" xfId="21668"/>
    <cellStyle name="Percent 2 6 3 3 2 3 4" xfId="21669"/>
    <cellStyle name="Percent 2 6 3 3 2 4" xfId="21670"/>
    <cellStyle name="Percent 2 6 3 3 2 5" xfId="21671"/>
    <cellStyle name="Percent 2 6 3 3 2 6" xfId="21672"/>
    <cellStyle name="Percent 2 6 3 3 3" xfId="21673"/>
    <cellStyle name="Percent 2 6 3 3 3 2" xfId="21674"/>
    <cellStyle name="Percent 2 6 3 3 3 2 2" xfId="21675"/>
    <cellStyle name="Percent 2 6 3 3 3 2 3" xfId="21676"/>
    <cellStyle name="Percent 2 6 3 3 3 2 4" xfId="21677"/>
    <cellStyle name="Percent 2 6 3 3 3 3" xfId="21678"/>
    <cellStyle name="Percent 2 6 3 3 3 3 2" xfId="21679"/>
    <cellStyle name="Percent 2 6 3 3 3 3 3" xfId="21680"/>
    <cellStyle name="Percent 2 6 3 3 3 3 4" xfId="21681"/>
    <cellStyle name="Percent 2 6 3 3 3 4" xfId="21682"/>
    <cellStyle name="Percent 2 6 3 3 3 5" xfId="21683"/>
    <cellStyle name="Percent 2 6 3 3 3 6" xfId="21684"/>
    <cellStyle name="Percent 2 6 3 3 4" xfId="21685"/>
    <cellStyle name="Percent 2 6 3 3 4 2" xfId="21686"/>
    <cellStyle name="Percent 2 6 3 3 4 3" xfId="21687"/>
    <cellStyle name="Percent 2 6 3 3 4 4" xfId="21688"/>
    <cellStyle name="Percent 2 6 3 3 5" xfId="21689"/>
    <cellStyle name="Percent 2 6 3 3 5 2" xfId="21690"/>
    <cellStyle name="Percent 2 6 3 3 5 3" xfId="21691"/>
    <cellStyle name="Percent 2 6 3 3 5 4" xfId="21692"/>
    <cellStyle name="Percent 2 6 3 3 6" xfId="21693"/>
    <cellStyle name="Percent 2 6 3 3 7" xfId="21694"/>
    <cellStyle name="Percent 2 6 3 3 8" xfId="21695"/>
    <cellStyle name="Percent 2 6 3 4" xfId="21696"/>
    <cellStyle name="Percent 2 6 3 4 2" xfId="21697"/>
    <cellStyle name="Percent 2 6 3 4 2 2" xfId="21698"/>
    <cellStyle name="Percent 2 6 3 4 2 2 2" xfId="21699"/>
    <cellStyle name="Percent 2 6 3 4 2 2 3" xfId="21700"/>
    <cellStyle name="Percent 2 6 3 4 2 2 4" xfId="21701"/>
    <cellStyle name="Percent 2 6 3 4 2 3" xfId="21702"/>
    <cellStyle name="Percent 2 6 3 4 2 3 2" xfId="21703"/>
    <cellStyle name="Percent 2 6 3 4 2 3 3" xfId="21704"/>
    <cellStyle name="Percent 2 6 3 4 2 3 4" xfId="21705"/>
    <cellStyle name="Percent 2 6 3 4 2 4" xfId="21706"/>
    <cellStyle name="Percent 2 6 3 4 2 5" xfId="21707"/>
    <cellStyle name="Percent 2 6 3 4 2 6" xfId="21708"/>
    <cellStyle name="Percent 2 6 3 4 3" xfId="21709"/>
    <cellStyle name="Percent 2 6 3 4 3 2" xfId="21710"/>
    <cellStyle name="Percent 2 6 3 4 3 2 2" xfId="21711"/>
    <cellStyle name="Percent 2 6 3 4 3 2 3" xfId="21712"/>
    <cellStyle name="Percent 2 6 3 4 3 2 4" xfId="21713"/>
    <cellStyle name="Percent 2 6 3 4 3 3" xfId="21714"/>
    <cellStyle name="Percent 2 6 3 4 3 3 2" xfId="21715"/>
    <cellStyle name="Percent 2 6 3 4 3 3 3" xfId="21716"/>
    <cellStyle name="Percent 2 6 3 4 3 3 4" xfId="21717"/>
    <cellStyle name="Percent 2 6 3 4 3 4" xfId="21718"/>
    <cellStyle name="Percent 2 6 3 4 3 5" xfId="21719"/>
    <cellStyle name="Percent 2 6 3 4 3 6" xfId="21720"/>
    <cellStyle name="Percent 2 6 3 4 4" xfId="21721"/>
    <cellStyle name="Percent 2 6 3 4 4 2" xfId="21722"/>
    <cellStyle name="Percent 2 6 3 4 4 3" xfId="21723"/>
    <cellStyle name="Percent 2 6 3 4 4 4" xfId="21724"/>
    <cellStyle name="Percent 2 6 3 4 5" xfId="21725"/>
    <cellStyle name="Percent 2 6 3 4 5 2" xfId="21726"/>
    <cellStyle name="Percent 2 6 3 4 5 3" xfId="21727"/>
    <cellStyle name="Percent 2 6 3 4 5 4" xfId="21728"/>
    <cellStyle name="Percent 2 6 3 4 6" xfId="21729"/>
    <cellStyle name="Percent 2 6 3 4 7" xfId="21730"/>
    <cellStyle name="Percent 2 6 3 4 8" xfId="21731"/>
    <cellStyle name="Percent 2 6 3 5" xfId="21732"/>
    <cellStyle name="Percent 2 6 3 5 2" xfId="21733"/>
    <cellStyle name="Percent 2 6 3 5 2 2" xfId="21734"/>
    <cellStyle name="Percent 2 6 3 5 2 2 2" xfId="21735"/>
    <cellStyle name="Percent 2 6 3 5 2 2 3" xfId="21736"/>
    <cellStyle name="Percent 2 6 3 5 2 2 4" xfId="21737"/>
    <cellStyle name="Percent 2 6 3 5 2 3" xfId="21738"/>
    <cellStyle name="Percent 2 6 3 5 2 3 2" xfId="21739"/>
    <cellStyle name="Percent 2 6 3 5 2 3 3" xfId="21740"/>
    <cellStyle name="Percent 2 6 3 5 2 3 4" xfId="21741"/>
    <cellStyle name="Percent 2 6 3 5 2 4" xfId="21742"/>
    <cellStyle name="Percent 2 6 3 5 2 5" xfId="21743"/>
    <cellStyle name="Percent 2 6 3 5 2 6" xfId="21744"/>
    <cellStyle name="Percent 2 6 3 5 3" xfId="21745"/>
    <cellStyle name="Percent 2 6 3 5 3 2" xfId="21746"/>
    <cellStyle name="Percent 2 6 3 5 3 2 2" xfId="21747"/>
    <cellStyle name="Percent 2 6 3 5 3 2 3" xfId="21748"/>
    <cellStyle name="Percent 2 6 3 5 3 2 4" xfId="21749"/>
    <cellStyle name="Percent 2 6 3 5 3 3" xfId="21750"/>
    <cellStyle name="Percent 2 6 3 5 3 3 2" xfId="21751"/>
    <cellStyle name="Percent 2 6 3 5 3 3 3" xfId="21752"/>
    <cellStyle name="Percent 2 6 3 5 3 3 4" xfId="21753"/>
    <cellStyle name="Percent 2 6 3 5 3 4" xfId="21754"/>
    <cellStyle name="Percent 2 6 3 5 3 5" xfId="21755"/>
    <cellStyle name="Percent 2 6 3 5 3 6" xfId="21756"/>
    <cellStyle name="Percent 2 6 3 5 4" xfId="21757"/>
    <cellStyle name="Percent 2 6 3 5 4 2" xfId="21758"/>
    <cellStyle name="Percent 2 6 3 5 4 3" xfId="21759"/>
    <cellStyle name="Percent 2 6 3 5 4 4" xfId="21760"/>
    <cellStyle name="Percent 2 6 3 5 5" xfId="21761"/>
    <cellStyle name="Percent 2 6 3 5 5 2" xfId="21762"/>
    <cellStyle name="Percent 2 6 3 5 5 3" xfId="21763"/>
    <cellStyle name="Percent 2 6 3 5 5 4" xfId="21764"/>
    <cellStyle name="Percent 2 6 3 5 6" xfId="21765"/>
    <cellStyle name="Percent 2 6 3 5 7" xfId="21766"/>
    <cellStyle name="Percent 2 6 3 5 8" xfId="21767"/>
    <cellStyle name="Percent 2 6 3 6" xfId="21768"/>
    <cellStyle name="Percent 2 6 3 6 2" xfId="21769"/>
    <cellStyle name="Percent 2 6 3 6 2 2" xfId="21770"/>
    <cellStyle name="Percent 2 6 3 6 2 3" xfId="21771"/>
    <cellStyle name="Percent 2 6 3 6 2 4" xfId="21772"/>
    <cellStyle name="Percent 2 6 3 6 3" xfId="21773"/>
    <cellStyle name="Percent 2 6 3 6 3 2" xfId="21774"/>
    <cellStyle name="Percent 2 6 3 6 3 3" xfId="21775"/>
    <cellStyle name="Percent 2 6 3 6 3 4" xfId="21776"/>
    <cellStyle name="Percent 2 6 3 6 4" xfId="21777"/>
    <cellStyle name="Percent 2 6 3 6 5" xfId="21778"/>
    <cellStyle name="Percent 2 6 3 6 6" xfId="21779"/>
    <cellStyle name="Percent 2 6 3 7" xfId="21780"/>
    <cellStyle name="Percent 2 6 3 7 2" xfId="21781"/>
    <cellStyle name="Percent 2 6 3 7 2 2" xfId="21782"/>
    <cellStyle name="Percent 2 6 3 7 2 3" xfId="21783"/>
    <cellStyle name="Percent 2 6 3 7 2 4" xfId="21784"/>
    <cellStyle name="Percent 2 6 3 7 3" xfId="21785"/>
    <cellStyle name="Percent 2 6 3 7 3 2" xfId="21786"/>
    <cellStyle name="Percent 2 6 3 7 3 3" xfId="21787"/>
    <cellStyle name="Percent 2 6 3 7 3 4" xfId="21788"/>
    <cellStyle name="Percent 2 6 3 7 4" xfId="21789"/>
    <cellStyle name="Percent 2 6 3 7 5" xfId="21790"/>
    <cellStyle name="Percent 2 6 3 7 6" xfId="21791"/>
    <cellStyle name="Percent 2 6 3 8" xfId="21792"/>
    <cellStyle name="Percent 2 6 3 8 2" xfId="21793"/>
    <cellStyle name="Percent 2 6 3 8 3" xfId="21794"/>
    <cellStyle name="Percent 2 6 3 8 4" xfId="21795"/>
    <cellStyle name="Percent 2 6 3 9" xfId="21796"/>
    <cellStyle name="Percent 2 6 3 9 2" xfId="21797"/>
    <cellStyle name="Percent 2 6 3 9 3" xfId="21798"/>
    <cellStyle name="Percent 2 6 3 9 4" xfId="21799"/>
    <cellStyle name="Percent 2 6 4" xfId="21800"/>
    <cellStyle name="Percent 2 6 4 10" xfId="21801"/>
    <cellStyle name="Percent 2 6 4 2" xfId="21802"/>
    <cellStyle name="Percent 2 6 4 2 2" xfId="21803"/>
    <cellStyle name="Percent 2 6 4 2 2 2" xfId="21804"/>
    <cellStyle name="Percent 2 6 4 2 2 2 2" xfId="21805"/>
    <cellStyle name="Percent 2 6 4 2 2 2 3" xfId="21806"/>
    <cellStyle name="Percent 2 6 4 2 2 2 4" xfId="21807"/>
    <cellStyle name="Percent 2 6 4 2 2 3" xfId="21808"/>
    <cellStyle name="Percent 2 6 4 2 2 3 2" xfId="21809"/>
    <cellStyle name="Percent 2 6 4 2 2 3 3" xfId="21810"/>
    <cellStyle name="Percent 2 6 4 2 2 3 4" xfId="21811"/>
    <cellStyle name="Percent 2 6 4 2 2 4" xfId="21812"/>
    <cellStyle name="Percent 2 6 4 2 2 5" xfId="21813"/>
    <cellStyle name="Percent 2 6 4 2 2 6" xfId="21814"/>
    <cellStyle name="Percent 2 6 4 2 3" xfId="21815"/>
    <cellStyle name="Percent 2 6 4 2 3 2" xfId="21816"/>
    <cellStyle name="Percent 2 6 4 2 3 2 2" xfId="21817"/>
    <cellStyle name="Percent 2 6 4 2 3 2 3" xfId="21818"/>
    <cellStyle name="Percent 2 6 4 2 3 2 4" xfId="21819"/>
    <cellStyle name="Percent 2 6 4 2 3 3" xfId="21820"/>
    <cellStyle name="Percent 2 6 4 2 3 3 2" xfId="21821"/>
    <cellStyle name="Percent 2 6 4 2 3 3 3" xfId="21822"/>
    <cellStyle name="Percent 2 6 4 2 3 3 4" xfId="21823"/>
    <cellStyle name="Percent 2 6 4 2 3 4" xfId="21824"/>
    <cellStyle name="Percent 2 6 4 2 3 5" xfId="21825"/>
    <cellStyle name="Percent 2 6 4 2 3 6" xfId="21826"/>
    <cellStyle name="Percent 2 6 4 2 4" xfId="21827"/>
    <cellStyle name="Percent 2 6 4 2 4 2" xfId="21828"/>
    <cellStyle name="Percent 2 6 4 2 4 3" xfId="21829"/>
    <cellStyle name="Percent 2 6 4 2 4 4" xfId="21830"/>
    <cellStyle name="Percent 2 6 4 2 5" xfId="21831"/>
    <cellStyle name="Percent 2 6 4 2 5 2" xfId="21832"/>
    <cellStyle name="Percent 2 6 4 2 5 3" xfId="21833"/>
    <cellStyle name="Percent 2 6 4 2 5 4" xfId="21834"/>
    <cellStyle name="Percent 2 6 4 2 6" xfId="21835"/>
    <cellStyle name="Percent 2 6 4 2 7" xfId="21836"/>
    <cellStyle name="Percent 2 6 4 2 8" xfId="21837"/>
    <cellStyle name="Percent 2 6 4 3" xfId="21838"/>
    <cellStyle name="Percent 2 6 4 3 2" xfId="21839"/>
    <cellStyle name="Percent 2 6 4 3 2 2" xfId="21840"/>
    <cellStyle name="Percent 2 6 4 3 2 2 2" xfId="21841"/>
    <cellStyle name="Percent 2 6 4 3 2 2 3" xfId="21842"/>
    <cellStyle name="Percent 2 6 4 3 2 2 4" xfId="21843"/>
    <cellStyle name="Percent 2 6 4 3 2 3" xfId="21844"/>
    <cellStyle name="Percent 2 6 4 3 2 3 2" xfId="21845"/>
    <cellStyle name="Percent 2 6 4 3 2 3 3" xfId="21846"/>
    <cellStyle name="Percent 2 6 4 3 2 3 4" xfId="21847"/>
    <cellStyle name="Percent 2 6 4 3 2 4" xfId="21848"/>
    <cellStyle name="Percent 2 6 4 3 2 5" xfId="21849"/>
    <cellStyle name="Percent 2 6 4 3 2 6" xfId="21850"/>
    <cellStyle name="Percent 2 6 4 3 3" xfId="21851"/>
    <cellStyle name="Percent 2 6 4 3 3 2" xfId="21852"/>
    <cellStyle name="Percent 2 6 4 3 3 2 2" xfId="21853"/>
    <cellStyle name="Percent 2 6 4 3 3 2 3" xfId="21854"/>
    <cellStyle name="Percent 2 6 4 3 3 2 4" xfId="21855"/>
    <cellStyle name="Percent 2 6 4 3 3 3" xfId="21856"/>
    <cellStyle name="Percent 2 6 4 3 3 3 2" xfId="21857"/>
    <cellStyle name="Percent 2 6 4 3 3 3 3" xfId="21858"/>
    <cellStyle name="Percent 2 6 4 3 3 3 4" xfId="21859"/>
    <cellStyle name="Percent 2 6 4 3 3 4" xfId="21860"/>
    <cellStyle name="Percent 2 6 4 3 3 5" xfId="21861"/>
    <cellStyle name="Percent 2 6 4 3 3 6" xfId="21862"/>
    <cellStyle name="Percent 2 6 4 3 4" xfId="21863"/>
    <cellStyle name="Percent 2 6 4 3 4 2" xfId="21864"/>
    <cellStyle name="Percent 2 6 4 3 4 3" xfId="21865"/>
    <cellStyle name="Percent 2 6 4 3 4 4" xfId="21866"/>
    <cellStyle name="Percent 2 6 4 3 5" xfId="21867"/>
    <cellStyle name="Percent 2 6 4 3 5 2" xfId="21868"/>
    <cellStyle name="Percent 2 6 4 3 5 3" xfId="21869"/>
    <cellStyle name="Percent 2 6 4 3 5 4" xfId="21870"/>
    <cellStyle name="Percent 2 6 4 3 6" xfId="21871"/>
    <cellStyle name="Percent 2 6 4 3 7" xfId="21872"/>
    <cellStyle name="Percent 2 6 4 3 8" xfId="21873"/>
    <cellStyle name="Percent 2 6 4 4" xfId="21874"/>
    <cellStyle name="Percent 2 6 4 4 2" xfId="21875"/>
    <cellStyle name="Percent 2 6 4 4 2 2" xfId="21876"/>
    <cellStyle name="Percent 2 6 4 4 2 3" xfId="21877"/>
    <cellStyle name="Percent 2 6 4 4 2 4" xfId="21878"/>
    <cellStyle name="Percent 2 6 4 4 3" xfId="21879"/>
    <cellStyle name="Percent 2 6 4 4 3 2" xfId="21880"/>
    <cellStyle name="Percent 2 6 4 4 3 3" xfId="21881"/>
    <cellStyle name="Percent 2 6 4 4 3 4" xfId="21882"/>
    <cellStyle name="Percent 2 6 4 4 4" xfId="21883"/>
    <cellStyle name="Percent 2 6 4 4 5" xfId="21884"/>
    <cellStyle name="Percent 2 6 4 4 6" xfId="21885"/>
    <cellStyle name="Percent 2 6 4 5" xfId="21886"/>
    <cellStyle name="Percent 2 6 4 5 2" xfId="21887"/>
    <cellStyle name="Percent 2 6 4 5 2 2" xfId="21888"/>
    <cellStyle name="Percent 2 6 4 5 2 3" xfId="21889"/>
    <cellStyle name="Percent 2 6 4 5 2 4" xfId="21890"/>
    <cellStyle name="Percent 2 6 4 5 3" xfId="21891"/>
    <cellStyle name="Percent 2 6 4 5 3 2" xfId="21892"/>
    <cellStyle name="Percent 2 6 4 5 3 3" xfId="21893"/>
    <cellStyle name="Percent 2 6 4 5 3 4" xfId="21894"/>
    <cellStyle name="Percent 2 6 4 5 4" xfId="21895"/>
    <cellStyle name="Percent 2 6 4 5 5" xfId="21896"/>
    <cellStyle name="Percent 2 6 4 5 6" xfId="21897"/>
    <cellStyle name="Percent 2 6 4 6" xfId="21898"/>
    <cellStyle name="Percent 2 6 4 6 2" xfId="21899"/>
    <cellStyle name="Percent 2 6 4 6 3" xfId="21900"/>
    <cellStyle name="Percent 2 6 4 6 4" xfId="21901"/>
    <cellStyle name="Percent 2 6 4 7" xfId="21902"/>
    <cellStyle name="Percent 2 6 4 7 2" xfId="21903"/>
    <cellStyle name="Percent 2 6 4 7 3" xfId="21904"/>
    <cellStyle name="Percent 2 6 4 7 4" xfId="21905"/>
    <cellStyle name="Percent 2 6 4 8" xfId="21906"/>
    <cellStyle name="Percent 2 6 4 9" xfId="21907"/>
    <cellStyle name="Percent 2 6 5" xfId="21908"/>
    <cellStyle name="Percent 2 6 5 2" xfId="21909"/>
    <cellStyle name="Percent 2 6 5 2 2" xfId="21910"/>
    <cellStyle name="Percent 2 6 5 2 2 2" xfId="21911"/>
    <cellStyle name="Percent 2 6 5 2 2 3" xfId="21912"/>
    <cellStyle name="Percent 2 6 5 2 2 4" xfId="21913"/>
    <cellStyle name="Percent 2 6 5 2 3" xfId="21914"/>
    <cellStyle name="Percent 2 6 5 2 3 2" xfId="21915"/>
    <cellStyle name="Percent 2 6 5 2 3 3" xfId="21916"/>
    <cellStyle name="Percent 2 6 5 2 3 4" xfId="21917"/>
    <cellStyle name="Percent 2 6 5 2 4" xfId="21918"/>
    <cellStyle name="Percent 2 6 5 2 5" xfId="21919"/>
    <cellStyle name="Percent 2 6 5 2 6" xfId="21920"/>
    <cellStyle name="Percent 2 6 5 3" xfId="21921"/>
    <cellStyle name="Percent 2 6 5 3 2" xfId="21922"/>
    <cellStyle name="Percent 2 6 5 3 2 2" xfId="21923"/>
    <cellStyle name="Percent 2 6 5 3 2 3" xfId="21924"/>
    <cellStyle name="Percent 2 6 5 3 2 4" xfId="21925"/>
    <cellStyle name="Percent 2 6 5 3 3" xfId="21926"/>
    <cellStyle name="Percent 2 6 5 3 3 2" xfId="21927"/>
    <cellStyle name="Percent 2 6 5 3 3 3" xfId="21928"/>
    <cellStyle name="Percent 2 6 5 3 3 4" xfId="21929"/>
    <cellStyle name="Percent 2 6 5 3 4" xfId="21930"/>
    <cellStyle name="Percent 2 6 5 3 5" xfId="21931"/>
    <cellStyle name="Percent 2 6 5 3 6" xfId="21932"/>
    <cellStyle name="Percent 2 6 5 4" xfId="21933"/>
    <cellStyle name="Percent 2 6 5 4 2" xfId="21934"/>
    <cellStyle name="Percent 2 6 5 4 3" xfId="21935"/>
    <cellStyle name="Percent 2 6 5 4 4" xfId="21936"/>
    <cellStyle name="Percent 2 6 5 5" xfId="21937"/>
    <cellStyle name="Percent 2 6 5 5 2" xfId="21938"/>
    <cellStyle name="Percent 2 6 5 5 3" xfId="21939"/>
    <cellStyle name="Percent 2 6 5 5 4" xfId="21940"/>
    <cellStyle name="Percent 2 6 5 6" xfId="21941"/>
    <cellStyle name="Percent 2 6 5 7" xfId="21942"/>
    <cellStyle name="Percent 2 6 5 8" xfId="21943"/>
    <cellStyle name="Percent 2 6 6" xfId="21944"/>
    <cellStyle name="Percent 2 6 6 2" xfId="21945"/>
    <cellStyle name="Percent 2 6 6 2 2" xfId="21946"/>
    <cellStyle name="Percent 2 6 6 2 2 2" xfId="21947"/>
    <cellStyle name="Percent 2 6 6 2 2 3" xfId="21948"/>
    <cellStyle name="Percent 2 6 6 2 2 4" xfId="21949"/>
    <cellStyle name="Percent 2 6 6 2 3" xfId="21950"/>
    <cellStyle name="Percent 2 6 6 2 3 2" xfId="21951"/>
    <cellStyle name="Percent 2 6 6 2 3 3" xfId="21952"/>
    <cellStyle name="Percent 2 6 6 2 3 4" xfId="21953"/>
    <cellStyle name="Percent 2 6 6 2 4" xfId="21954"/>
    <cellStyle name="Percent 2 6 6 2 5" xfId="21955"/>
    <cellStyle name="Percent 2 6 6 2 6" xfId="21956"/>
    <cellStyle name="Percent 2 6 6 3" xfId="21957"/>
    <cellStyle name="Percent 2 6 6 3 2" xfId="21958"/>
    <cellStyle name="Percent 2 6 6 3 2 2" xfId="21959"/>
    <cellStyle name="Percent 2 6 6 3 2 3" xfId="21960"/>
    <cellStyle name="Percent 2 6 6 3 2 4" xfId="21961"/>
    <cellStyle name="Percent 2 6 6 3 3" xfId="21962"/>
    <cellStyle name="Percent 2 6 6 3 3 2" xfId="21963"/>
    <cellStyle name="Percent 2 6 6 3 3 3" xfId="21964"/>
    <cellStyle name="Percent 2 6 6 3 3 4" xfId="21965"/>
    <cellStyle name="Percent 2 6 6 3 4" xfId="21966"/>
    <cellStyle name="Percent 2 6 6 3 5" xfId="21967"/>
    <cellStyle name="Percent 2 6 6 3 6" xfId="21968"/>
    <cellStyle name="Percent 2 6 6 4" xfId="21969"/>
    <cellStyle name="Percent 2 6 6 4 2" xfId="21970"/>
    <cellStyle name="Percent 2 6 6 4 3" xfId="21971"/>
    <cellStyle name="Percent 2 6 6 4 4" xfId="21972"/>
    <cellStyle name="Percent 2 6 6 5" xfId="21973"/>
    <cellStyle name="Percent 2 6 6 5 2" xfId="21974"/>
    <cellStyle name="Percent 2 6 6 5 3" xfId="21975"/>
    <cellStyle name="Percent 2 6 6 5 4" xfId="21976"/>
    <cellStyle name="Percent 2 6 6 6" xfId="21977"/>
    <cellStyle name="Percent 2 6 6 7" xfId="21978"/>
    <cellStyle name="Percent 2 6 6 8" xfId="21979"/>
    <cellStyle name="Percent 2 6 7" xfId="21980"/>
    <cellStyle name="Percent 2 6 7 2" xfId="21981"/>
    <cellStyle name="Percent 2 6 7 2 2" xfId="21982"/>
    <cellStyle name="Percent 2 6 7 2 2 2" xfId="21983"/>
    <cellStyle name="Percent 2 6 7 2 2 3" xfId="21984"/>
    <cellStyle name="Percent 2 6 7 2 2 4" xfId="21985"/>
    <cellStyle name="Percent 2 6 7 2 3" xfId="21986"/>
    <cellStyle name="Percent 2 6 7 2 3 2" xfId="21987"/>
    <cellStyle name="Percent 2 6 7 2 3 3" xfId="21988"/>
    <cellStyle name="Percent 2 6 7 2 3 4" xfId="21989"/>
    <cellStyle name="Percent 2 6 7 2 4" xfId="21990"/>
    <cellStyle name="Percent 2 6 7 2 5" xfId="21991"/>
    <cellStyle name="Percent 2 6 7 2 6" xfId="21992"/>
    <cellStyle name="Percent 2 6 7 3" xfId="21993"/>
    <cellStyle name="Percent 2 6 7 3 2" xfId="21994"/>
    <cellStyle name="Percent 2 6 7 3 2 2" xfId="21995"/>
    <cellStyle name="Percent 2 6 7 3 2 3" xfId="21996"/>
    <cellStyle name="Percent 2 6 7 3 2 4" xfId="21997"/>
    <cellStyle name="Percent 2 6 7 3 3" xfId="21998"/>
    <cellStyle name="Percent 2 6 7 3 3 2" xfId="21999"/>
    <cellStyle name="Percent 2 6 7 3 3 3" xfId="22000"/>
    <cellStyle name="Percent 2 6 7 3 3 4" xfId="22001"/>
    <cellStyle name="Percent 2 6 7 3 4" xfId="22002"/>
    <cellStyle name="Percent 2 6 7 3 5" xfId="22003"/>
    <cellStyle name="Percent 2 6 7 3 6" xfId="22004"/>
    <cellStyle name="Percent 2 6 7 4" xfId="22005"/>
    <cellStyle name="Percent 2 6 7 4 2" xfId="22006"/>
    <cellStyle name="Percent 2 6 7 4 3" xfId="22007"/>
    <cellStyle name="Percent 2 6 7 4 4" xfId="22008"/>
    <cellStyle name="Percent 2 6 7 5" xfId="22009"/>
    <cellStyle name="Percent 2 6 7 5 2" xfId="22010"/>
    <cellStyle name="Percent 2 6 7 5 3" xfId="22011"/>
    <cellStyle name="Percent 2 6 7 5 4" xfId="22012"/>
    <cellStyle name="Percent 2 6 7 6" xfId="22013"/>
    <cellStyle name="Percent 2 6 7 7" xfId="22014"/>
    <cellStyle name="Percent 2 6 7 8" xfId="22015"/>
    <cellStyle name="Percent 2 6 8" xfId="22016"/>
    <cellStyle name="Percent 2 6 8 2" xfId="22017"/>
    <cellStyle name="Percent 2 6 8 2 2" xfId="22018"/>
    <cellStyle name="Percent 2 6 8 2 3" xfId="22019"/>
    <cellStyle name="Percent 2 6 8 2 4" xfId="22020"/>
    <cellStyle name="Percent 2 6 8 3" xfId="22021"/>
    <cellStyle name="Percent 2 6 8 3 2" xfId="22022"/>
    <cellStyle name="Percent 2 6 8 3 3" xfId="22023"/>
    <cellStyle name="Percent 2 6 8 3 4" xfId="22024"/>
    <cellStyle name="Percent 2 6 8 4" xfId="22025"/>
    <cellStyle name="Percent 2 6 8 5" xfId="22026"/>
    <cellStyle name="Percent 2 6 8 6" xfId="22027"/>
    <cellStyle name="Percent 2 6 9" xfId="22028"/>
    <cellStyle name="Percent 2 6 9 2" xfId="22029"/>
    <cellStyle name="Percent 2 6 9 2 2" xfId="22030"/>
    <cellStyle name="Percent 2 6 9 2 3" xfId="22031"/>
    <cellStyle name="Percent 2 6 9 2 4" xfId="22032"/>
    <cellStyle name="Percent 2 6 9 3" xfId="22033"/>
    <cellStyle name="Percent 2 6 9 3 2" xfId="22034"/>
    <cellStyle name="Percent 2 6 9 3 3" xfId="22035"/>
    <cellStyle name="Percent 2 6 9 3 4" xfId="22036"/>
    <cellStyle name="Percent 2 6 9 4" xfId="22037"/>
    <cellStyle name="Percent 2 6 9 5" xfId="22038"/>
    <cellStyle name="Percent 2 6 9 6" xfId="22039"/>
    <cellStyle name="Percent 2 7" xfId="22040"/>
    <cellStyle name="Percent 2 7 10" xfId="22041"/>
    <cellStyle name="Percent 2 7 10 2" xfId="22042"/>
    <cellStyle name="Percent 2 7 10 3" xfId="22043"/>
    <cellStyle name="Percent 2 7 10 4" xfId="22044"/>
    <cellStyle name="Percent 2 7 11" xfId="22045"/>
    <cellStyle name="Percent 2 7 12" xfId="22046"/>
    <cellStyle name="Percent 2 7 13" xfId="22047"/>
    <cellStyle name="Percent 2 7 2" xfId="22048"/>
    <cellStyle name="Percent 2 7 2 10" xfId="22049"/>
    <cellStyle name="Percent 2 7 2 11" xfId="22050"/>
    <cellStyle name="Percent 2 7 2 12" xfId="22051"/>
    <cellStyle name="Percent 2 7 2 2" xfId="22052"/>
    <cellStyle name="Percent 2 7 2 2 10" xfId="22053"/>
    <cellStyle name="Percent 2 7 2 2 2" xfId="22054"/>
    <cellStyle name="Percent 2 7 2 2 2 2" xfId="22055"/>
    <cellStyle name="Percent 2 7 2 2 2 2 2" xfId="22056"/>
    <cellStyle name="Percent 2 7 2 2 2 2 2 2" xfId="22057"/>
    <cellStyle name="Percent 2 7 2 2 2 2 2 3" xfId="22058"/>
    <cellStyle name="Percent 2 7 2 2 2 2 2 4" xfId="22059"/>
    <cellStyle name="Percent 2 7 2 2 2 2 3" xfId="22060"/>
    <cellStyle name="Percent 2 7 2 2 2 2 3 2" xfId="22061"/>
    <cellStyle name="Percent 2 7 2 2 2 2 3 3" xfId="22062"/>
    <cellStyle name="Percent 2 7 2 2 2 2 3 4" xfId="22063"/>
    <cellStyle name="Percent 2 7 2 2 2 2 4" xfId="22064"/>
    <cellStyle name="Percent 2 7 2 2 2 2 5" xfId="22065"/>
    <cellStyle name="Percent 2 7 2 2 2 2 6" xfId="22066"/>
    <cellStyle name="Percent 2 7 2 2 2 3" xfId="22067"/>
    <cellStyle name="Percent 2 7 2 2 2 3 2" xfId="22068"/>
    <cellStyle name="Percent 2 7 2 2 2 3 2 2" xfId="22069"/>
    <cellStyle name="Percent 2 7 2 2 2 3 2 3" xfId="22070"/>
    <cellStyle name="Percent 2 7 2 2 2 3 2 4" xfId="22071"/>
    <cellStyle name="Percent 2 7 2 2 2 3 3" xfId="22072"/>
    <cellStyle name="Percent 2 7 2 2 2 3 3 2" xfId="22073"/>
    <cellStyle name="Percent 2 7 2 2 2 3 3 3" xfId="22074"/>
    <cellStyle name="Percent 2 7 2 2 2 3 3 4" xfId="22075"/>
    <cellStyle name="Percent 2 7 2 2 2 3 4" xfId="22076"/>
    <cellStyle name="Percent 2 7 2 2 2 3 5" xfId="22077"/>
    <cellStyle name="Percent 2 7 2 2 2 3 6" xfId="22078"/>
    <cellStyle name="Percent 2 7 2 2 2 4" xfId="22079"/>
    <cellStyle name="Percent 2 7 2 2 2 4 2" xfId="22080"/>
    <cellStyle name="Percent 2 7 2 2 2 4 3" xfId="22081"/>
    <cellStyle name="Percent 2 7 2 2 2 4 4" xfId="22082"/>
    <cellStyle name="Percent 2 7 2 2 2 5" xfId="22083"/>
    <cellStyle name="Percent 2 7 2 2 2 5 2" xfId="22084"/>
    <cellStyle name="Percent 2 7 2 2 2 5 3" xfId="22085"/>
    <cellStyle name="Percent 2 7 2 2 2 5 4" xfId="22086"/>
    <cellStyle name="Percent 2 7 2 2 2 6" xfId="22087"/>
    <cellStyle name="Percent 2 7 2 2 2 7" xfId="22088"/>
    <cellStyle name="Percent 2 7 2 2 2 8" xfId="22089"/>
    <cellStyle name="Percent 2 7 2 2 3" xfId="22090"/>
    <cellStyle name="Percent 2 7 2 2 3 2" xfId="22091"/>
    <cellStyle name="Percent 2 7 2 2 3 2 2" xfId="22092"/>
    <cellStyle name="Percent 2 7 2 2 3 2 2 2" xfId="22093"/>
    <cellStyle name="Percent 2 7 2 2 3 2 2 3" xfId="22094"/>
    <cellStyle name="Percent 2 7 2 2 3 2 2 4" xfId="22095"/>
    <cellStyle name="Percent 2 7 2 2 3 2 3" xfId="22096"/>
    <cellStyle name="Percent 2 7 2 2 3 2 3 2" xfId="22097"/>
    <cellStyle name="Percent 2 7 2 2 3 2 3 3" xfId="22098"/>
    <cellStyle name="Percent 2 7 2 2 3 2 3 4" xfId="22099"/>
    <cellStyle name="Percent 2 7 2 2 3 2 4" xfId="22100"/>
    <cellStyle name="Percent 2 7 2 2 3 2 5" xfId="22101"/>
    <cellStyle name="Percent 2 7 2 2 3 2 6" xfId="22102"/>
    <cellStyle name="Percent 2 7 2 2 3 3" xfId="22103"/>
    <cellStyle name="Percent 2 7 2 2 3 3 2" xfId="22104"/>
    <cellStyle name="Percent 2 7 2 2 3 3 2 2" xfId="22105"/>
    <cellStyle name="Percent 2 7 2 2 3 3 2 3" xfId="22106"/>
    <cellStyle name="Percent 2 7 2 2 3 3 2 4" xfId="22107"/>
    <cellStyle name="Percent 2 7 2 2 3 3 3" xfId="22108"/>
    <cellStyle name="Percent 2 7 2 2 3 3 3 2" xfId="22109"/>
    <cellStyle name="Percent 2 7 2 2 3 3 3 3" xfId="22110"/>
    <cellStyle name="Percent 2 7 2 2 3 3 3 4" xfId="22111"/>
    <cellStyle name="Percent 2 7 2 2 3 3 4" xfId="22112"/>
    <cellStyle name="Percent 2 7 2 2 3 3 5" xfId="22113"/>
    <cellStyle name="Percent 2 7 2 2 3 3 6" xfId="22114"/>
    <cellStyle name="Percent 2 7 2 2 3 4" xfId="22115"/>
    <cellStyle name="Percent 2 7 2 2 3 4 2" xfId="22116"/>
    <cellStyle name="Percent 2 7 2 2 3 4 3" xfId="22117"/>
    <cellStyle name="Percent 2 7 2 2 3 4 4" xfId="22118"/>
    <cellStyle name="Percent 2 7 2 2 3 5" xfId="22119"/>
    <cellStyle name="Percent 2 7 2 2 3 5 2" xfId="22120"/>
    <cellStyle name="Percent 2 7 2 2 3 5 3" xfId="22121"/>
    <cellStyle name="Percent 2 7 2 2 3 5 4" xfId="22122"/>
    <cellStyle name="Percent 2 7 2 2 3 6" xfId="22123"/>
    <cellStyle name="Percent 2 7 2 2 3 7" xfId="22124"/>
    <cellStyle name="Percent 2 7 2 2 3 8" xfId="22125"/>
    <cellStyle name="Percent 2 7 2 2 4" xfId="22126"/>
    <cellStyle name="Percent 2 7 2 2 4 2" xfId="22127"/>
    <cellStyle name="Percent 2 7 2 2 4 2 2" xfId="22128"/>
    <cellStyle name="Percent 2 7 2 2 4 2 3" xfId="22129"/>
    <cellStyle name="Percent 2 7 2 2 4 2 4" xfId="22130"/>
    <cellStyle name="Percent 2 7 2 2 4 3" xfId="22131"/>
    <cellStyle name="Percent 2 7 2 2 4 3 2" xfId="22132"/>
    <cellStyle name="Percent 2 7 2 2 4 3 3" xfId="22133"/>
    <cellStyle name="Percent 2 7 2 2 4 3 4" xfId="22134"/>
    <cellStyle name="Percent 2 7 2 2 4 4" xfId="22135"/>
    <cellStyle name="Percent 2 7 2 2 4 5" xfId="22136"/>
    <cellStyle name="Percent 2 7 2 2 4 6" xfId="22137"/>
    <cellStyle name="Percent 2 7 2 2 5" xfId="22138"/>
    <cellStyle name="Percent 2 7 2 2 5 2" xfId="22139"/>
    <cellStyle name="Percent 2 7 2 2 5 2 2" xfId="22140"/>
    <cellStyle name="Percent 2 7 2 2 5 2 3" xfId="22141"/>
    <cellStyle name="Percent 2 7 2 2 5 2 4" xfId="22142"/>
    <cellStyle name="Percent 2 7 2 2 5 3" xfId="22143"/>
    <cellStyle name="Percent 2 7 2 2 5 3 2" xfId="22144"/>
    <cellStyle name="Percent 2 7 2 2 5 3 3" xfId="22145"/>
    <cellStyle name="Percent 2 7 2 2 5 3 4" xfId="22146"/>
    <cellStyle name="Percent 2 7 2 2 5 4" xfId="22147"/>
    <cellStyle name="Percent 2 7 2 2 5 5" xfId="22148"/>
    <cellStyle name="Percent 2 7 2 2 5 6" xfId="22149"/>
    <cellStyle name="Percent 2 7 2 2 6" xfId="22150"/>
    <cellStyle name="Percent 2 7 2 2 6 2" xfId="22151"/>
    <cellStyle name="Percent 2 7 2 2 6 3" xfId="22152"/>
    <cellStyle name="Percent 2 7 2 2 6 4" xfId="22153"/>
    <cellStyle name="Percent 2 7 2 2 7" xfId="22154"/>
    <cellStyle name="Percent 2 7 2 2 7 2" xfId="22155"/>
    <cellStyle name="Percent 2 7 2 2 7 3" xfId="22156"/>
    <cellStyle name="Percent 2 7 2 2 7 4" xfId="22157"/>
    <cellStyle name="Percent 2 7 2 2 8" xfId="22158"/>
    <cellStyle name="Percent 2 7 2 2 9" xfId="22159"/>
    <cellStyle name="Percent 2 7 2 3" xfId="22160"/>
    <cellStyle name="Percent 2 7 2 3 2" xfId="22161"/>
    <cellStyle name="Percent 2 7 2 3 2 2" xfId="22162"/>
    <cellStyle name="Percent 2 7 2 3 2 2 2" xfId="22163"/>
    <cellStyle name="Percent 2 7 2 3 2 2 3" xfId="22164"/>
    <cellStyle name="Percent 2 7 2 3 2 2 4" xfId="22165"/>
    <cellStyle name="Percent 2 7 2 3 2 3" xfId="22166"/>
    <cellStyle name="Percent 2 7 2 3 2 3 2" xfId="22167"/>
    <cellStyle name="Percent 2 7 2 3 2 3 3" xfId="22168"/>
    <cellStyle name="Percent 2 7 2 3 2 3 4" xfId="22169"/>
    <cellStyle name="Percent 2 7 2 3 2 4" xfId="22170"/>
    <cellStyle name="Percent 2 7 2 3 2 5" xfId="22171"/>
    <cellStyle name="Percent 2 7 2 3 2 6" xfId="22172"/>
    <cellStyle name="Percent 2 7 2 3 3" xfId="22173"/>
    <cellStyle name="Percent 2 7 2 3 3 2" xfId="22174"/>
    <cellStyle name="Percent 2 7 2 3 3 2 2" xfId="22175"/>
    <cellStyle name="Percent 2 7 2 3 3 2 3" xfId="22176"/>
    <cellStyle name="Percent 2 7 2 3 3 2 4" xfId="22177"/>
    <cellStyle name="Percent 2 7 2 3 3 3" xfId="22178"/>
    <cellStyle name="Percent 2 7 2 3 3 3 2" xfId="22179"/>
    <cellStyle name="Percent 2 7 2 3 3 3 3" xfId="22180"/>
    <cellStyle name="Percent 2 7 2 3 3 3 4" xfId="22181"/>
    <cellStyle name="Percent 2 7 2 3 3 4" xfId="22182"/>
    <cellStyle name="Percent 2 7 2 3 3 5" xfId="22183"/>
    <cellStyle name="Percent 2 7 2 3 3 6" xfId="22184"/>
    <cellStyle name="Percent 2 7 2 3 4" xfId="22185"/>
    <cellStyle name="Percent 2 7 2 3 4 2" xfId="22186"/>
    <cellStyle name="Percent 2 7 2 3 4 3" xfId="22187"/>
    <cellStyle name="Percent 2 7 2 3 4 4" xfId="22188"/>
    <cellStyle name="Percent 2 7 2 3 5" xfId="22189"/>
    <cellStyle name="Percent 2 7 2 3 5 2" xfId="22190"/>
    <cellStyle name="Percent 2 7 2 3 5 3" xfId="22191"/>
    <cellStyle name="Percent 2 7 2 3 5 4" xfId="22192"/>
    <cellStyle name="Percent 2 7 2 3 6" xfId="22193"/>
    <cellStyle name="Percent 2 7 2 3 7" xfId="22194"/>
    <cellStyle name="Percent 2 7 2 3 8" xfId="22195"/>
    <cellStyle name="Percent 2 7 2 4" xfId="22196"/>
    <cellStyle name="Percent 2 7 2 4 2" xfId="22197"/>
    <cellStyle name="Percent 2 7 2 4 2 2" xfId="22198"/>
    <cellStyle name="Percent 2 7 2 4 2 2 2" xfId="22199"/>
    <cellStyle name="Percent 2 7 2 4 2 2 3" xfId="22200"/>
    <cellStyle name="Percent 2 7 2 4 2 2 4" xfId="22201"/>
    <cellStyle name="Percent 2 7 2 4 2 3" xfId="22202"/>
    <cellStyle name="Percent 2 7 2 4 2 3 2" xfId="22203"/>
    <cellStyle name="Percent 2 7 2 4 2 3 3" xfId="22204"/>
    <cellStyle name="Percent 2 7 2 4 2 3 4" xfId="22205"/>
    <cellStyle name="Percent 2 7 2 4 2 4" xfId="22206"/>
    <cellStyle name="Percent 2 7 2 4 2 5" xfId="22207"/>
    <cellStyle name="Percent 2 7 2 4 2 6" xfId="22208"/>
    <cellStyle name="Percent 2 7 2 4 3" xfId="22209"/>
    <cellStyle name="Percent 2 7 2 4 3 2" xfId="22210"/>
    <cellStyle name="Percent 2 7 2 4 3 2 2" xfId="22211"/>
    <cellStyle name="Percent 2 7 2 4 3 2 3" xfId="22212"/>
    <cellStyle name="Percent 2 7 2 4 3 2 4" xfId="22213"/>
    <cellStyle name="Percent 2 7 2 4 3 3" xfId="22214"/>
    <cellStyle name="Percent 2 7 2 4 3 3 2" xfId="22215"/>
    <cellStyle name="Percent 2 7 2 4 3 3 3" xfId="22216"/>
    <cellStyle name="Percent 2 7 2 4 3 3 4" xfId="22217"/>
    <cellStyle name="Percent 2 7 2 4 3 4" xfId="22218"/>
    <cellStyle name="Percent 2 7 2 4 3 5" xfId="22219"/>
    <cellStyle name="Percent 2 7 2 4 3 6" xfId="22220"/>
    <cellStyle name="Percent 2 7 2 4 4" xfId="22221"/>
    <cellStyle name="Percent 2 7 2 4 4 2" xfId="22222"/>
    <cellStyle name="Percent 2 7 2 4 4 3" xfId="22223"/>
    <cellStyle name="Percent 2 7 2 4 4 4" xfId="22224"/>
    <cellStyle name="Percent 2 7 2 4 5" xfId="22225"/>
    <cellStyle name="Percent 2 7 2 4 5 2" xfId="22226"/>
    <cellStyle name="Percent 2 7 2 4 5 3" xfId="22227"/>
    <cellStyle name="Percent 2 7 2 4 5 4" xfId="22228"/>
    <cellStyle name="Percent 2 7 2 4 6" xfId="22229"/>
    <cellStyle name="Percent 2 7 2 4 7" xfId="22230"/>
    <cellStyle name="Percent 2 7 2 4 8" xfId="22231"/>
    <cellStyle name="Percent 2 7 2 5" xfId="22232"/>
    <cellStyle name="Percent 2 7 2 5 2" xfId="22233"/>
    <cellStyle name="Percent 2 7 2 5 2 2" xfId="22234"/>
    <cellStyle name="Percent 2 7 2 5 2 2 2" xfId="22235"/>
    <cellStyle name="Percent 2 7 2 5 2 2 3" xfId="22236"/>
    <cellStyle name="Percent 2 7 2 5 2 2 4" xfId="22237"/>
    <cellStyle name="Percent 2 7 2 5 2 3" xfId="22238"/>
    <cellStyle name="Percent 2 7 2 5 2 3 2" xfId="22239"/>
    <cellStyle name="Percent 2 7 2 5 2 3 3" xfId="22240"/>
    <cellStyle name="Percent 2 7 2 5 2 3 4" xfId="22241"/>
    <cellStyle name="Percent 2 7 2 5 2 4" xfId="22242"/>
    <cellStyle name="Percent 2 7 2 5 2 5" xfId="22243"/>
    <cellStyle name="Percent 2 7 2 5 2 6" xfId="22244"/>
    <cellStyle name="Percent 2 7 2 5 3" xfId="22245"/>
    <cellStyle name="Percent 2 7 2 5 3 2" xfId="22246"/>
    <cellStyle name="Percent 2 7 2 5 3 2 2" xfId="22247"/>
    <cellStyle name="Percent 2 7 2 5 3 2 3" xfId="22248"/>
    <cellStyle name="Percent 2 7 2 5 3 2 4" xfId="22249"/>
    <cellStyle name="Percent 2 7 2 5 3 3" xfId="22250"/>
    <cellStyle name="Percent 2 7 2 5 3 3 2" xfId="22251"/>
    <cellStyle name="Percent 2 7 2 5 3 3 3" xfId="22252"/>
    <cellStyle name="Percent 2 7 2 5 3 3 4" xfId="22253"/>
    <cellStyle name="Percent 2 7 2 5 3 4" xfId="22254"/>
    <cellStyle name="Percent 2 7 2 5 3 5" xfId="22255"/>
    <cellStyle name="Percent 2 7 2 5 3 6" xfId="22256"/>
    <cellStyle name="Percent 2 7 2 5 4" xfId="22257"/>
    <cellStyle name="Percent 2 7 2 5 4 2" xfId="22258"/>
    <cellStyle name="Percent 2 7 2 5 4 3" xfId="22259"/>
    <cellStyle name="Percent 2 7 2 5 4 4" xfId="22260"/>
    <cellStyle name="Percent 2 7 2 5 5" xfId="22261"/>
    <cellStyle name="Percent 2 7 2 5 5 2" xfId="22262"/>
    <cellStyle name="Percent 2 7 2 5 5 3" xfId="22263"/>
    <cellStyle name="Percent 2 7 2 5 5 4" xfId="22264"/>
    <cellStyle name="Percent 2 7 2 5 6" xfId="22265"/>
    <cellStyle name="Percent 2 7 2 5 7" xfId="22266"/>
    <cellStyle name="Percent 2 7 2 5 8" xfId="22267"/>
    <cellStyle name="Percent 2 7 2 6" xfId="22268"/>
    <cellStyle name="Percent 2 7 2 6 2" xfId="22269"/>
    <cellStyle name="Percent 2 7 2 6 2 2" xfId="22270"/>
    <cellStyle name="Percent 2 7 2 6 2 3" xfId="22271"/>
    <cellStyle name="Percent 2 7 2 6 2 4" xfId="22272"/>
    <cellStyle name="Percent 2 7 2 6 3" xfId="22273"/>
    <cellStyle name="Percent 2 7 2 6 3 2" xfId="22274"/>
    <cellStyle name="Percent 2 7 2 6 3 3" xfId="22275"/>
    <cellStyle name="Percent 2 7 2 6 3 4" xfId="22276"/>
    <cellStyle name="Percent 2 7 2 6 4" xfId="22277"/>
    <cellStyle name="Percent 2 7 2 6 5" xfId="22278"/>
    <cellStyle name="Percent 2 7 2 6 6" xfId="22279"/>
    <cellStyle name="Percent 2 7 2 7" xfId="22280"/>
    <cellStyle name="Percent 2 7 2 7 2" xfId="22281"/>
    <cellStyle name="Percent 2 7 2 7 2 2" xfId="22282"/>
    <cellStyle name="Percent 2 7 2 7 2 3" xfId="22283"/>
    <cellStyle name="Percent 2 7 2 7 2 4" xfId="22284"/>
    <cellStyle name="Percent 2 7 2 7 3" xfId="22285"/>
    <cellStyle name="Percent 2 7 2 7 3 2" xfId="22286"/>
    <cellStyle name="Percent 2 7 2 7 3 3" xfId="22287"/>
    <cellStyle name="Percent 2 7 2 7 3 4" xfId="22288"/>
    <cellStyle name="Percent 2 7 2 7 4" xfId="22289"/>
    <cellStyle name="Percent 2 7 2 7 5" xfId="22290"/>
    <cellStyle name="Percent 2 7 2 7 6" xfId="22291"/>
    <cellStyle name="Percent 2 7 2 8" xfId="22292"/>
    <cellStyle name="Percent 2 7 2 8 2" xfId="22293"/>
    <cellStyle name="Percent 2 7 2 8 3" xfId="22294"/>
    <cellStyle name="Percent 2 7 2 8 4" xfId="22295"/>
    <cellStyle name="Percent 2 7 2 9" xfId="22296"/>
    <cellStyle name="Percent 2 7 2 9 2" xfId="22297"/>
    <cellStyle name="Percent 2 7 2 9 3" xfId="22298"/>
    <cellStyle name="Percent 2 7 2 9 4" xfId="22299"/>
    <cellStyle name="Percent 2 7 3" xfId="22300"/>
    <cellStyle name="Percent 2 7 3 10" xfId="22301"/>
    <cellStyle name="Percent 2 7 3 2" xfId="22302"/>
    <cellStyle name="Percent 2 7 3 2 2" xfId="22303"/>
    <cellStyle name="Percent 2 7 3 2 2 2" xfId="22304"/>
    <cellStyle name="Percent 2 7 3 2 2 2 2" xfId="22305"/>
    <cellStyle name="Percent 2 7 3 2 2 2 3" xfId="22306"/>
    <cellStyle name="Percent 2 7 3 2 2 2 4" xfId="22307"/>
    <cellStyle name="Percent 2 7 3 2 2 3" xfId="22308"/>
    <cellStyle name="Percent 2 7 3 2 2 3 2" xfId="22309"/>
    <cellStyle name="Percent 2 7 3 2 2 3 3" xfId="22310"/>
    <cellStyle name="Percent 2 7 3 2 2 3 4" xfId="22311"/>
    <cellStyle name="Percent 2 7 3 2 2 4" xfId="22312"/>
    <cellStyle name="Percent 2 7 3 2 2 5" xfId="22313"/>
    <cellStyle name="Percent 2 7 3 2 2 6" xfId="22314"/>
    <cellStyle name="Percent 2 7 3 2 3" xfId="22315"/>
    <cellStyle name="Percent 2 7 3 2 3 2" xfId="22316"/>
    <cellStyle name="Percent 2 7 3 2 3 2 2" xfId="22317"/>
    <cellStyle name="Percent 2 7 3 2 3 2 3" xfId="22318"/>
    <cellStyle name="Percent 2 7 3 2 3 2 4" xfId="22319"/>
    <cellStyle name="Percent 2 7 3 2 3 3" xfId="22320"/>
    <cellStyle name="Percent 2 7 3 2 3 3 2" xfId="22321"/>
    <cellStyle name="Percent 2 7 3 2 3 3 3" xfId="22322"/>
    <cellStyle name="Percent 2 7 3 2 3 3 4" xfId="22323"/>
    <cellStyle name="Percent 2 7 3 2 3 4" xfId="22324"/>
    <cellStyle name="Percent 2 7 3 2 3 5" xfId="22325"/>
    <cellStyle name="Percent 2 7 3 2 3 6" xfId="22326"/>
    <cellStyle name="Percent 2 7 3 2 4" xfId="22327"/>
    <cellStyle name="Percent 2 7 3 2 4 2" xfId="22328"/>
    <cellStyle name="Percent 2 7 3 2 4 3" xfId="22329"/>
    <cellStyle name="Percent 2 7 3 2 4 4" xfId="22330"/>
    <cellStyle name="Percent 2 7 3 2 5" xfId="22331"/>
    <cellStyle name="Percent 2 7 3 2 5 2" xfId="22332"/>
    <cellStyle name="Percent 2 7 3 2 5 3" xfId="22333"/>
    <cellStyle name="Percent 2 7 3 2 5 4" xfId="22334"/>
    <cellStyle name="Percent 2 7 3 2 6" xfId="22335"/>
    <cellStyle name="Percent 2 7 3 2 7" xfId="22336"/>
    <cellStyle name="Percent 2 7 3 2 8" xfId="22337"/>
    <cellStyle name="Percent 2 7 3 3" xfId="22338"/>
    <cellStyle name="Percent 2 7 3 3 2" xfId="22339"/>
    <cellStyle name="Percent 2 7 3 3 2 2" xfId="22340"/>
    <cellStyle name="Percent 2 7 3 3 2 2 2" xfId="22341"/>
    <cellStyle name="Percent 2 7 3 3 2 2 3" xfId="22342"/>
    <cellStyle name="Percent 2 7 3 3 2 2 4" xfId="22343"/>
    <cellStyle name="Percent 2 7 3 3 2 3" xfId="22344"/>
    <cellStyle name="Percent 2 7 3 3 2 3 2" xfId="22345"/>
    <cellStyle name="Percent 2 7 3 3 2 3 3" xfId="22346"/>
    <cellStyle name="Percent 2 7 3 3 2 3 4" xfId="22347"/>
    <cellStyle name="Percent 2 7 3 3 2 4" xfId="22348"/>
    <cellStyle name="Percent 2 7 3 3 2 5" xfId="22349"/>
    <cellStyle name="Percent 2 7 3 3 2 6" xfId="22350"/>
    <cellStyle name="Percent 2 7 3 3 3" xfId="22351"/>
    <cellStyle name="Percent 2 7 3 3 3 2" xfId="22352"/>
    <cellStyle name="Percent 2 7 3 3 3 2 2" xfId="22353"/>
    <cellStyle name="Percent 2 7 3 3 3 2 3" xfId="22354"/>
    <cellStyle name="Percent 2 7 3 3 3 2 4" xfId="22355"/>
    <cellStyle name="Percent 2 7 3 3 3 3" xfId="22356"/>
    <cellStyle name="Percent 2 7 3 3 3 3 2" xfId="22357"/>
    <cellStyle name="Percent 2 7 3 3 3 3 3" xfId="22358"/>
    <cellStyle name="Percent 2 7 3 3 3 3 4" xfId="22359"/>
    <cellStyle name="Percent 2 7 3 3 3 4" xfId="22360"/>
    <cellStyle name="Percent 2 7 3 3 3 5" xfId="22361"/>
    <cellStyle name="Percent 2 7 3 3 3 6" xfId="22362"/>
    <cellStyle name="Percent 2 7 3 3 4" xfId="22363"/>
    <cellStyle name="Percent 2 7 3 3 4 2" xfId="22364"/>
    <cellStyle name="Percent 2 7 3 3 4 3" xfId="22365"/>
    <cellStyle name="Percent 2 7 3 3 4 4" xfId="22366"/>
    <cellStyle name="Percent 2 7 3 3 5" xfId="22367"/>
    <cellStyle name="Percent 2 7 3 3 5 2" xfId="22368"/>
    <cellStyle name="Percent 2 7 3 3 5 3" xfId="22369"/>
    <cellStyle name="Percent 2 7 3 3 5 4" xfId="22370"/>
    <cellStyle name="Percent 2 7 3 3 6" xfId="22371"/>
    <cellStyle name="Percent 2 7 3 3 7" xfId="22372"/>
    <cellStyle name="Percent 2 7 3 3 8" xfId="22373"/>
    <cellStyle name="Percent 2 7 3 4" xfId="22374"/>
    <cellStyle name="Percent 2 7 3 4 2" xfId="22375"/>
    <cellStyle name="Percent 2 7 3 4 2 2" xfId="22376"/>
    <cellStyle name="Percent 2 7 3 4 2 3" xfId="22377"/>
    <cellStyle name="Percent 2 7 3 4 2 4" xfId="22378"/>
    <cellStyle name="Percent 2 7 3 4 3" xfId="22379"/>
    <cellStyle name="Percent 2 7 3 4 3 2" xfId="22380"/>
    <cellStyle name="Percent 2 7 3 4 3 3" xfId="22381"/>
    <cellStyle name="Percent 2 7 3 4 3 4" xfId="22382"/>
    <cellStyle name="Percent 2 7 3 4 4" xfId="22383"/>
    <cellStyle name="Percent 2 7 3 4 5" xfId="22384"/>
    <cellStyle name="Percent 2 7 3 4 6" xfId="22385"/>
    <cellStyle name="Percent 2 7 3 5" xfId="22386"/>
    <cellStyle name="Percent 2 7 3 5 2" xfId="22387"/>
    <cellStyle name="Percent 2 7 3 5 2 2" xfId="22388"/>
    <cellStyle name="Percent 2 7 3 5 2 3" xfId="22389"/>
    <cellStyle name="Percent 2 7 3 5 2 4" xfId="22390"/>
    <cellStyle name="Percent 2 7 3 5 3" xfId="22391"/>
    <cellStyle name="Percent 2 7 3 5 3 2" xfId="22392"/>
    <cellStyle name="Percent 2 7 3 5 3 3" xfId="22393"/>
    <cellStyle name="Percent 2 7 3 5 3 4" xfId="22394"/>
    <cellStyle name="Percent 2 7 3 5 4" xfId="22395"/>
    <cellStyle name="Percent 2 7 3 5 5" xfId="22396"/>
    <cellStyle name="Percent 2 7 3 5 6" xfId="22397"/>
    <cellStyle name="Percent 2 7 3 6" xfId="22398"/>
    <cellStyle name="Percent 2 7 3 6 2" xfId="22399"/>
    <cellStyle name="Percent 2 7 3 6 3" xfId="22400"/>
    <cellStyle name="Percent 2 7 3 6 4" xfId="22401"/>
    <cellStyle name="Percent 2 7 3 7" xfId="22402"/>
    <cellStyle name="Percent 2 7 3 7 2" xfId="22403"/>
    <cellStyle name="Percent 2 7 3 7 3" xfId="22404"/>
    <cellStyle name="Percent 2 7 3 7 4" xfId="22405"/>
    <cellStyle name="Percent 2 7 3 8" xfId="22406"/>
    <cellStyle name="Percent 2 7 3 9" xfId="22407"/>
    <cellStyle name="Percent 2 7 4" xfId="22408"/>
    <cellStyle name="Percent 2 7 4 2" xfId="22409"/>
    <cellStyle name="Percent 2 7 4 2 2" xfId="22410"/>
    <cellStyle name="Percent 2 7 4 2 2 2" xfId="22411"/>
    <cellStyle name="Percent 2 7 4 2 2 3" xfId="22412"/>
    <cellStyle name="Percent 2 7 4 2 2 4" xfId="22413"/>
    <cellStyle name="Percent 2 7 4 2 3" xfId="22414"/>
    <cellStyle name="Percent 2 7 4 2 3 2" xfId="22415"/>
    <cellStyle name="Percent 2 7 4 2 3 3" xfId="22416"/>
    <cellStyle name="Percent 2 7 4 2 3 4" xfId="22417"/>
    <cellStyle name="Percent 2 7 4 2 4" xfId="22418"/>
    <cellStyle name="Percent 2 7 4 2 5" xfId="22419"/>
    <cellStyle name="Percent 2 7 4 2 6" xfId="22420"/>
    <cellStyle name="Percent 2 7 4 3" xfId="22421"/>
    <cellStyle name="Percent 2 7 4 3 2" xfId="22422"/>
    <cellStyle name="Percent 2 7 4 3 2 2" xfId="22423"/>
    <cellStyle name="Percent 2 7 4 3 2 3" xfId="22424"/>
    <cellStyle name="Percent 2 7 4 3 2 4" xfId="22425"/>
    <cellStyle name="Percent 2 7 4 3 3" xfId="22426"/>
    <cellStyle name="Percent 2 7 4 3 3 2" xfId="22427"/>
    <cellStyle name="Percent 2 7 4 3 3 3" xfId="22428"/>
    <cellStyle name="Percent 2 7 4 3 3 4" xfId="22429"/>
    <cellStyle name="Percent 2 7 4 3 4" xfId="22430"/>
    <cellStyle name="Percent 2 7 4 3 5" xfId="22431"/>
    <cellStyle name="Percent 2 7 4 3 6" xfId="22432"/>
    <cellStyle name="Percent 2 7 4 4" xfId="22433"/>
    <cellStyle name="Percent 2 7 4 4 2" xfId="22434"/>
    <cellStyle name="Percent 2 7 4 4 3" xfId="22435"/>
    <cellStyle name="Percent 2 7 4 4 4" xfId="22436"/>
    <cellStyle name="Percent 2 7 4 5" xfId="22437"/>
    <cellStyle name="Percent 2 7 4 5 2" xfId="22438"/>
    <cellStyle name="Percent 2 7 4 5 3" xfId="22439"/>
    <cellStyle name="Percent 2 7 4 5 4" xfId="22440"/>
    <cellStyle name="Percent 2 7 4 6" xfId="22441"/>
    <cellStyle name="Percent 2 7 4 7" xfId="22442"/>
    <cellStyle name="Percent 2 7 4 8" xfId="22443"/>
    <cellStyle name="Percent 2 7 5" xfId="22444"/>
    <cellStyle name="Percent 2 7 5 2" xfId="22445"/>
    <cellStyle name="Percent 2 7 5 2 2" xfId="22446"/>
    <cellStyle name="Percent 2 7 5 2 2 2" xfId="22447"/>
    <cellStyle name="Percent 2 7 5 2 2 3" xfId="22448"/>
    <cellStyle name="Percent 2 7 5 2 2 4" xfId="22449"/>
    <cellStyle name="Percent 2 7 5 2 3" xfId="22450"/>
    <cellStyle name="Percent 2 7 5 2 3 2" xfId="22451"/>
    <cellStyle name="Percent 2 7 5 2 3 3" xfId="22452"/>
    <cellStyle name="Percent 2 7 5 2 3 4" xfId="22453"/>
    <cellStyle name="Percent 2 7 5 2 4" xfId="22454"/>
    <cellStyle name="Percent 2 7 5 2 5" xfId="22455"/>
    <cellStyle name="Percent 2 7 5 2 6" xfId="22456"/>
    <cellStyle name="Percent 2 7 5 3" xfId="22457"/>
    <cellStyle name="Percent 2 7 5 3 2" xfId="22458"/>
    <cellStyle name="Percent 2 7 5 3 2 2" xfId="22459"/>
    <cellStyle name="Percent 2 7 5 3 2 3" xfId="22460"/>
    <cellStyle name="Percent 2 7 5 3 2 4" xfId="22461"/>
    <cellStyle name="Percent 2 7 5 3 3" xfId="22462"/>
    <cellStyle name="Percent 2 7 5 3 3 2" xfId="22463"/>
    <cellStyle name="Percent 2 7 5 3 3 3" xfId="22464"/>
    <cellStyle name="Percent 2 7 5 3 3 4" xfId="22465"/>
    <cellStyle name="Percent 2 7 5 3 4" xfId="22466"/>
    <cellStyle name="Percent 2 7 5 3 5" xfId="22467"/>
    <cellStyle name="Percent 2 7 5 3 6" xfId="22468"/>
    <cellStyle name="Percent 2 7 5 4" xfId="22469"/>
    <cellStyle name="Percent 2 7 5 4 2" xfId="22470"/>
    <cellStyle name="Percent 2 7 5 4 3" xfId="22471"/>
    <cellStyle name="Percent 2 7 5 4 4" xfId="22472"/>
    <cellStyle name="Percent 2 7 5 5" xfId="22473"/>
    <cellStyle name="Percent 2 7 5 5 2" xfId="22474"/>
    <cellStyle name="Percent 2 7 5 5 3" xfId="22475"/>
    <cellStyle name="Percent 2 7 5 5 4" xfId="22476"/>
    <cellStyle name="Percent 2 7 5 6" xfId="22477"/>
    <cellStyle name="Percent 2 7 5 7" xfId="22478"/>
    <cellStyle name="Percent 2 7 5 8" xfId="22479"/>
    <cellStyle name="Percent 2 7 6" xfId="22480"/>
    <cellStyle name="Percent 2 7 6 2" xfId="22481"/>
    <cellStyle name="Percent 2 7 6 2 2" xfId="22482"/>
    <cellStyle name="Percent 2 7 6 2 2 2" xfId="22483"/>
    <cellStyle name="Percent 2 7 6 2 2 3" xfId="22484"/>
    <cellStyle name="Percent 2 7 6 2 2 4" xfId="22485"/>
    <cellStyle name="Percent 2 7 6 2 3" xfId="22486"/>
    <cellStyle name="Percent 2 7 6 2 3 2" xfId="22487"/>
    <cellStyle name="Percent 2 7 6 2 3 3" xfId="22488"/>
    <cellStyle name="Percent 2 7 6 2 3 4" xfId="22489"/>
    <cellStyle name="Percent 2 7 6 2 4" xfId="22490"/>
    <cellStyle name="Percent 2 7 6 2 5" xfId="22491"/>
    <cellStyle name="Percent 2 7 6 2 6" xfId="22492"/>
    <cellStyle name="Percent 2 7 6 3" xfId="22493"/>
    <cellStyle name="Percent 2 7 6 3 2" xfId="22494"/>
    <cellStyle name="Percent 2 7 6 3 2 2" xfId="22495"/>
    <cellStyle name="Percent 2 7 6 3 2 3" xfId="22496"/>
    <cellStyle name="Percent 2 7 6 3 2 4" xfId="22497"/>
    <cellStyle name="Percent 2 7 6 3 3" xfId="22498"/>
    <cellStyle name="Percent 2 7 6 3 3 2" xfId="22499"/>
    <cellStyle name="Percent 2 7 6 3 3 3" xfId="22500"/>
    <cellStyle name="Percent 2 7 6 3 3 4" xfId="22501"/>
    <cellStyle name="Percent 2 7 6 3 4" xfId="22502"/>
    <cellStyle name="Percent 2 7 6 3 5" xfId="22503"/>
    <cellStyle name="Percent 2 7 6 3 6" xfId="22504"/>
    <cellStyle name="Percent 2 7 6 4" xfId="22505"/>
    <cellStyle name="Percent 2 7 6 4 2" xfId="22506"/>
    <cellStyle name="Percent 2 7 6 4 3" xfId="22507"/>
    <cellStyle name="Percent 2 7 6 4 4" xfId="22508"/>
    <cellStyle name="Percent 2 7 6 5" xfId="22509"/>
    <cellStyle name="Percent 2 7 6 5 2" xfId="22510"/>
    <cellStyle name="Percent 2 7 6 5 3" xfId="22511"/>
    <cellStyle name="Percent 2 7 6 5 4" xfId="22512"/>
    <cellStyle name="Percent 2 7 6 6" xfId="22513"/>
    <cellStyle name="Percent 2 7 6 7" xfId="22514"/>
    <cellStyle name="Percent 2 7 6 8" xfId="22515"/>
    <cellStyle name="Percent 2 7 7" xfId="22516"/>
    <cellStyle name="Percent 2 7 7 2" xfId="22517"/>
    <cellStyle name="Percent 2 7 7 2 2" xfId="22518"/>
    <cellStyle name="Percent 2 7 7 2 3" xfId="22519"/>
    <cellStyle name="Percent 2 7 7 2 4" xfId="22520"/>
    <cellStyle name="Percent 2 7 7 3" xfId="22521"/>
    <cellStyle name="Percent 2 7 7 3 2" xfId="22522"/>
    <cellStyle name="Percent 2 7 7 3 3" xfId="22523"/>
    <cellStyle name="Percent 2 7 7 3 4" xfId="22524"/>
    <cellStyle name="Percent 2 7 7 4" xfId="22525"/>
    <cellStyle name="Percent 2 7 7 5" xfId="22526"/>
    <cellStyle name="Percent 2 7 7 6" xfId="22527"/>
    <cellStyle name="Percent 2 7 8" xfId="22528"/>
    <cellStyle name="Percent 2 7 8 2" xfId="22529"/>
    <cellStyle name="Percent 2 7 8 2 2" xfId="22530"/>
    <cellStyle name="Percent 2 7 8 2 3" xfId="22531"/>
    <cellStyle name="Percent 2 7 8 2 4" xfId="22532"/>
    <cellStyle name="Percent 2 7 8 3" xfId="22533"/>
    <cellStyle name="Percent 2 7 8 3 2" xfId="22534"/>
    <cellStyle name="Percent 2 7 8 3 3" xfId="22535"/>
    <cellStyle name="Percent 2 7 8 3 4" xfId="22536"/>
    <cellStyle name="Percent 2 7 8 4" xfId="22537"/>
    <cellStyle name="Percent 2 7 8 5" xfId="22538"/>
    <cellStyle name="Percent 2 7 8 6" xfId="22539"/>
    <cellStyle name="Percent 2 7 9" xfId="22540"/>
    <cellStyle name="Percent 2 7 9 2" xfId="22541"/>
    <cellStyle name="Percent 2 7 9 3" xfId="22542"/>
    <cellStyle name="Percent 2 7 9 4" xfId="22543"/>
    <cellStyle name="Percent 2 8" xfId="22544"/>
    <cellStyle name="Percent 2 8 10" xfId="22545"/>
    <cellStyle name="Percent 2 8 11" xfId="22546"/>
    <cellStyle name="Percent 2 8 12" xfId="22547"/>
    <cellStyle name="Percent 2 8 2" xfId="22548"/>
    <cellStyle name="Percent 2 8 2 10" xfId="22549"/>
    <cellStyle name="Percent 2 8 2 2" xfId="22550"/>
    <cellStyle name="Percent 2 8 2 2 2" xfId="22551"/>
    <cellStyle name="Percent 2 8 2 2 2 2" xfId="22552"/>
    <cellStyle name="Percent 2 8 2 2 2 2 2" xfId="22553"/>
    <cellStyle name="Percent 2 8 2 2 2 2 3" xfId="22554"/>
    <cellStyle name="Percent 2 8 2 2 2 2 4" xfId="22555"/>
    <cellStyle name="Percent 2 8 2 2 2 3" xfId="22556"/>
    <cellStyle name="Percent 2 8 2 2 2 3 2" xfId="22557"/>
    <cellStyle name="Percent 2 8 2 2 2 3 3" xfId="22558"/>
    <cellStyle name="Percent 2 8 2 2 2 3 4" xfId="22559"/>
    <cellStyle name="Percent 2 8 2 2 2 4" xfId="22560"/>
    <cellStyle name="Percent 2 8 2 2 2 5" xfId="22561"/>
    <cellStyle name="Percent 2 8 2 2 2 6" xfId="22562"/>
    <cellStyle name="Percent 2 8 2 2 3" xfId="22563"/>
    <cellStyle name="Percent 2 8 2 2 3 2" xfId="22564"/>
    <cellStyle name="Percent 2 8 2 2 3 2 2" xfId="22565"/>
    <cellStyle name="Percent 2 8 2 2 3 2 3" xfId="22566"/>
    <cellStyle name="Percent 2 8 2 2 3 2 4" xfId="22567"/>
    <cellStyle name="Percent 2 8 2 2 3 3" xfId="22568"/>
    <cellStyle name="Percent 2 8 2 2 3 3 2" xfId="22569"/>
    <cellStyle name="Percent 2 8 2 2 3 3 3" xfId="22570"/>
    <cellStyle name="Percent 2 8 2 2 3 3 4" xfId="22571"/>
    <cellStyle name="Percent 2 8 2 2 3 4" xfId="22572"/>
    <cellStyle name="Percent 2 8 2 2 3 5" xfId="22573"/>
    <cellStyle name="Percent 2 8 2 2 3 6" xfId="22574"/>
    <cellStyle name="Percent 2 8 2 2 4" xfId="22575"/>
    <cellStyle name="Percent 2 8 2 2 4 2" xfId="22576"/>
    <cellStyle name="Percent 2 8 2 2 4 3" xfId="22577"/>
    <cellStyle name="Percent 2 8 2 2 4 4" xfId="22578"/>
    <cellStyle name="Percent 2 8 2 2 5" xfId="22579"/>
    <cellStyle name="Percent 2 8 2 2 5 2" xfId="22580"/>
    <cellStyle name="Percent 2 8 2 2 5 3" xfId="22581"/>
    <cellStyle name="Percent 2 8 2 2 5 4" xfId="22582"/>
    <cellStyle name="Percent 2 8 2 2 6" xfId="22583"/>
    <cellStyle name="Percent 2 8 2 2 7" xfId="22584"/>
    <cellStyle name="Percent 2 8 2 2 8" xfId="22585"/>
    <cellStyle name="Percent 2 8 2 3" xfId="22586"/>
    <cellStyle name="Percent 2 8 2 3 2" xfId="22587"/>
    <cellStyle name="Percent 2 8 2 3 2 2" xfId="22588"/>
    <cellStyle name="Percent 2 8 2 3 2 2 2" xfId="22589"/>
    <cellStyle name="Percent 2 8 2 3 2 2 3" xfId="22590"/>
    <cellStyle name="Percent 2 8 2 3 2 2 4" xfId="22591"/>
    <cellStyle name="Percent 2 8 2 3 2 3" xfId="22592"/>
    <cellStyle name="Percent 2 8 2 3 2 3 2" xfId="22593"/>
    <cellStyle name="Percent 2 8 2 3 2 3 3" xfId="22594"/>
    <cellStyle name="Percent 2 8 2 3 2 3 4" xfId="22595"/>
    <cellStyle name="Percent 2 8 2 3 2 4" xfId="22596"/>
    <cellStyle name="Percent 2 8 2 3 2 5" xfId="22597"/>
    <cellStyle name="Percent 2 8 2 3 2 6" xfId="22598"/>
    <cellStyle name="Percent 2 8 2 3 3" xfId="22599"/>
    <cellStyle name="Percent 2 8 2 3 3 2" xfId="22600"/>
    <cellStyle name="Percent 2 8 2 3 3 2 2" xfId="22601"/>
    <cellStyle name="Percent 2 8 2 3 3 2 3" xfId="22602"/>
    <cellStyle name="Percent 2 8 2 3 3 2 4" xfId="22603"/>
    <cellStyle name="Percent 2 8 2 3 3 3" xfId="22604"/>
    <cellStyle name="Percent 2 8 2 3 3 3 2" xfId="22605"/>
    <cellStyle name="Percent 2 8 2 3 3 3 3" xfId="22606"/>
    <cellStyle name="Percent 2 8 2 3 3 3 4" xfId="22607"/>
    <cellStyle name="Percent 2 8 2 3 3 4" xfId="22608"/>
    <cellStyle name="Percent 2 8 2 3 3 5" xfId="22609"/>
    <cellStyle name="Percent 2 8 2 3 3 6" xfId="22610"/>
    <cellStyle name="Percent 2 8 2 3 4" xfId="22611"/>
    <cellStyle name="Percent 2 8 2 3 4 2" xfId="22612"/>
    <cellStyle name="Percent 2 8 2 3 4 3" xfId="22613"/>
    <cellStyle name="Percent 2 8 2 3 4 4" xfId="22614"/>
    <cellStyle name="Percent 2 8 2 3 5" xfId="22615"/>
    <cellStyle name="Percent 2 8 2 3 5 2" xfId="22616"/>
    <cellStyle name="Percent 2 8 2 3 5 3" xfId="22617"/>
    <cellStyle name="Percent 2 8 2 3 5 4" xfId="22618"/>
    <cellStyle name="Percent 2 8 2 3 6" xfId="22619"/>
    <cellStyle name="Percent 2 8 2 3 7" xfId="22620"/>
    <cellStyle name="Percent 2 8 2 3 8" xfId="22621"/>
    <cellStyle name="Percent 2 8 2 4" xfId="22622"/>
    <cellStyle name="Percent 2 8 2 4 2" xfId="22623"/>
    <cellStyle name="Percent 2 8 2 4 2 2" xfId="22624"/>
    <cellStyle name="Percent 2 8 2 4 2 3" xfId="22625"/>
    <cellStyle name="Percent 2 8 2 4 2 4" xfId="22626"/>
    <cellStyle name="Percent 2 8 2 4 3" xfId="22627"/>
    <cellStyle name="Percent 2 8 2 4 3 2" xfId="22628"/>
    <cellStyle name="Percent 2 8 2 4 3 3" xfId="22629"/>
    <cellStyle name="Percent 2 8 2 4 3 4" xfId="22630"/>
    <cellStyle name="Percent 2 8 2 4 4" xfId="22631"/>
    <cellStyle name="Percent 2 8 2 4 5" xfId="22632"/>
    <cellStyle name="Percent 2 8 2 4 6" xfId="22633"/>
    <cellStyle name="Percent 2 8 2 5" xfId="22634"/>
    <cellStyle name="Percent 2 8 2 5 2" xfId="22635"/>
    <cellStyle name="Percent 2 8 2 5 2 2" xfId="22636"/>
    <cellStyle name="Percent 2 8 2 5 2 3" xfId="22637"/>
    <cellStyle name="Percent 2 8 2 5 2 4" xfId="22638"/>
    <cellStyle name="Percent 2 8 2 5 3" xfId="22639"/>
    <cellStyle name="Percent 2 8 2 5 3 2" xfId="22640"/>
    <cellStyle name="Percent 2 8 2 5 3 3" xfId="22641"/>
    <cellStyle name="Percent 2 8 2 5 3 4" xfId="22642"/>
    <cellStyle name="Percent 2 8 2 5 4" xfId="22643"/>
    <cellStyle name="Percent 2 8 2 5 5" xfId="22644"/>
    <cellStyle name="Percent 2 8 2 5 6" xfId="22645"/>
    <cellStyle name="Percent 2 8 2 6" xfId="22646"/>
    <cellStyle name="Percent 2 8 2 6 2" xfId="22647"/>
    <cellStyle name="Percent 2 8 2 6 3" xfId="22648"/>
    <cellStyle name="Percent 2 8 2 6 4" xfId="22649"/>
    <cellStyle name="Percent 2 8 2 7" xfId="22650"/>
    <cellStyle name="Percent 2 8 2 7 2" xfId="22651"/>
    <cellStyle name="Percent 2 8 2 7 3" xfId="22652"/>
    <cellStyle name="Percent 2 8 2 7 4" xfId="22653"/>
    <cellStyle name="Percent 2 8 2 8" xfId="22654"/>
    <cellStyle name="Percent 2 8 2 9" xfId="22655"/>
    <cellStyle name="Percent 2 8 3" xfId="22656"/>
    <cellStyle name="Percent 2 8 3 2" xfId="22657"/>
    <cellStyle name="Percent 2 8 3 2 2" xfId="22658"/>
    <cellStyle name="Percent 2 8 3 2 2 2" xfId="22659"/>
    <cellStyle name="Percent 2 8 3 2 2 3" xfId="22660"/>
    <cellStyle name="Percent 2 8 3 2 2 4" xfId="22661"/>
    <cellStyle name="Percent 2 8 3 2 3" xfId="22662"/>
    <cellStyle name="Percent 2 8 3 2 3 2" xfId="22663"/>
    <cellStyle name="Percent 2 8 3 2 3 3" xfId="22664"/>
    <cellStyle name="Percent 2 8 3 2 3 4" xfId="22665"/>
    <cellStyle name="Percent 2 8 3 2 4" xfId="22666"/>
    <cellStyle name="Percent 2 8 3 2 5" xfId="22667"/>
    <cellStyle name="Percent 2 8 3 2 6" xfId="22668"/>
    <cellStyle name="Percent 2 8 3 3" xfId="22669"/>
    <cellStyle name="Percent 2 8 3 3 2" xfId="22670"/>
    <cellStyle name="Percent 2 8 3 3 2 2" xfId="22671"/>
    <cellStyle name="Percent 2 8 3 3 2 3" xfId="22672"/>
    <cellStyle name="Percent 2 8 3 3 2 4" xfId="22673"/>
    <cellStyle name="Percent 2 8 3 3 3" xfId="22674"/>
    <cellStyle name="Percent 2 8 3 3 3 2" xfId="22675"/>
    <cellStyle name="Percent 2 8 3 3 3 3" xfId="22676"/>
    <cellStyle name="Percent 2 8 3 3 3 4" xfId="22677"/>
    <cellStyle name="Percent 2 8 3 3 4" xfId="22678"/>
    <cellStyle name="Percent 2 8 3 3 5" xfId="22679"/>
    <cellStyle name="Percent 2 8 3 3 6" xfId="22680"/>
    <cellStyle name="Percent 2 8 3 4" xfId="22681"/>
    <cellStyle name="Percent 2 8 3 4 2" xfId="22682"/>
    <cellStyle name="Percent 2 8 3 4 3" xfId="22683"/>
    <cellStyle name="Percent 2 8 3 4 4" xfId="22684"/>
    <cellStyle name="Percent 2 8 3 5" xfId="22685"/>
    <cellStyle name="Percent 2 8 3 5 2" xfId="22686"/>
    <cellStyle name="Percent 2 8 3 5 3" xfId="22687"/>
    <cellStyle name="Percent 2 8 3 5 4" xfId="22688"/>
    <cellStyle name="Percent 2 8 3 6" xfId="22689"/>
    <cellStyle name="Percent 2 8 3 7" xfId="22690"/>
    <cellStyle name="Percent 2 8 3 8" xfId="22691"/>
    <cellStyle name="Percent 2 8 4" xfId="22692"/>
    <cellStyle name="Percent 2 8 4 2" xfId="22693"/>
    <cellStyle name="Percent 2 8 4 2 2" xfId="22694"/>
    <cellStyle name="Percent 2 8 4 2 2 2" xfId="22695"/>
    <cellStyle name="Percent 2 8 4 2 2 3" xfId="22696"/>
    <cellStyle name="Percent 2 8 4 2 2 4" xfId="22697"/>
    <cellStyle name="Percent 2 8 4 2 3" xfId="22698"/>
    <cellStyle name="Percent 2 8 4 2 3 2" xfId="22699"/>
    <cellStyle name="Percent 2 8 4 2 3 3" xfId="22700"/>
    <cellStyle name="Percent 2 8 4 2 3 4" xfId="22701"/>
    <cellStyle name="Percent 2 8 4 2 4" xfId="22702"/>
    <cellStyle name="Percent 2 8 4 2 5" xfId="22703"/>
    <cellStyle name="Percent 2 8 4 2 6" xfId="22704"/>
    <cellStyle name="Percent 2 8 4 3" xfId="22705"/>
    <cellStyle name="Percent 2 8 4 3 2" xfId="22706"/>
    <cellStyle name="Percent 2 8 4 3 2 2" xfId="22707"/>
    <cellStyle name="Percent 2 8 4 3 2 3" xfId="22708"/>
    <cellStyle name="Percent 2 8 4 3 2 4" xfId="22709"/>
    <cellStyle name="Percent 2 8 4 3 3" xfId="22710"/>
    <cellStyle name="Percent 2 8 4 3 3 2" xfId="22711"/>
    <cellStyle name="Percent 2 8 4 3 3 3" xfId="22712"/>
    <cellStyle name="Percent 2 8 4 3 3 4" xfId="22713"/>
    <cellStyle name="Percent 2 8 4 3 4" xfId="22714"/>
    <cellStyle name="Percent 2 8 4 3 5" xfId="22715"/>
    <cellStyle name="Percent 2 8 4 3 6" xfId="22716"/>
    <cellStyle name="Percent 2 8 4 4" xfId="22717"/>
    <cellStyle name="Percent 2 8 4 4 2" xfId="22718"/>
    <cellStyle name="Percent 2 8 4 4 3" xfId="22719"/>
    <cellStyle name="Percent 2 8 4 4 4" xfId="22720"/>
    <cellStyle name="Percent 2 8 4 5" xfId="22721"/>
    <cellStyle name="Percent 2 8 4 5 2" xfId="22722"/>
    <cellStyle name="Percent 2 8 4 5 3" xfId="22723"/>
    <cellStyle name="Percent 2 8 4 5 4" xfId="22724"/>
    <cellStyle name="Percent 2 8 4 6" xfId="22725"/>
    <cellStyle name="Percent 2 8 4 7" xfId="22726"/>
    <cellStyle name="Percent 2 8 4 8" xfId="22727"/>
    <cellStyle name="Percent 2 8 5" xfId="22728"/>
    <cellStyle name="Percent 2 8 5 2" xfId="22729"/>
    <cellStyle name="Percent 2 8 5 2 2" xfId="22730"/>
    <cellStyle name="Percent 2 8 5 2 2 2" xfId="22731"/>
    <cellStyle name="Percent 2 8 5 2 2 3" xfId="22732"/>
    <cellStyle name="Percent 2 8 5 2 2 4" xfId="22733"/>
    <cellStyle name="Percent 2 8 5 2 3" xfId="22734"/>
    <cellStyle name="Percent 2 8 5 2 3 2" xfId="22735"/>
    <cellStyle name="Percent 2 8 5 2 3 3" xfId="22736"/>
    <cellStyle name="Percent 2 8 5 2 3 4" xfId="22737"/>
    <cellStyle name="Percent 2 8 5 2 4" xfId="22738"/>
    <cellStyle name="Percent 2 8 5 2 5" xfId="22739"/>
    <cellStyle name="Percent 2 8 5 2 6" xfId="22740"/>
    <cellStyle name="Percent 2 8 5 3" xfId="22741"/>
    <cellStyle name="Percent 2 8 5 3 2" xfId="22742"/>
    <cellStyle name="Percent 2 8 5 3 2 2" xfId="22743"/>
    <cellStyle name="Percent 2 8 5 3 2 3" xfId="22744"/>
    <cellStyle name="Percent 2 8 5 3 2 4" xfId="22745"/>
    <cellStyle name="Percent 2 8 5 3 3" xfId="22746"/>
    <cellStyle name="Percent 2 8 5 3 3 2" xfId="22747"/>
    <cellStyle name="Percent 2 8 5 3 3 3" xfId="22748"/>
    <cellStyle name="Percent 2 8 5 3 3 4" xfId="22749"/>
    <cellStyle name="Percent 2 8 5 3 4" xfId="22750"/>
    <cellStyle name="Percent 2 8 5 3 5" xfId="22751"/>
    <cellStyle name="Percent 2 8 5 3 6" xfId="22752"/>
    <cellStyle name="Percent 2 8 5 4" xfId="22753"/>
    <cellStyle name="Percent 2 8 5 4 2" xfId="22754"/>
    <cellStyle name="Percent 2 8 5 4 3" xfId="22755"/>
    <cellStyle name="Percent 2 8 5 4 4" xfId="22756"/>
    <cellStyle name="Percent 2 8 5 5" xfId="22757"/>
    <cellStyle name="Percent 2 8 5 5 2" xfId="22758"/>
    <cellStyle name="Percent 2 8 5 5 3" xfId="22759"/>
    <cellStyle name="Percent 2 8 5 5 4" xfId="22760"/>
    <cellStyle name="Percent 2 8 5 6" xfId="22761"/>
    <cellStyle name="Percent 2 8 5 7" xfId="22762"/>
    <cellStyle name="Percent 2 8 5 8" xfId="22763"/>
    <cellStyle name="Percent 2 8 6" xfId="22764"/>
    <cellStyle name="Percent 2 8 6 2" xfId="22765"/>
    <cellStyle name="Percent 2 8 6 2 2" xfId="22766"/>
    <cellStyle name="Percent 2 8 6 2 3" xfId="22767"/>
    <cellStyle name="Percent 2 8 6 2 4" xfId="22768"/>
    <cellStyle name="Percent 2 8 6 3" xfId="22769"/>
    <cellStyle name="Percent 2 8 6 3 2" xfId="22770"/>
    <cellStyle name="Percent 2 8 6 3 3" xfId="22771"/>
    <cellStyle name="Percent 2 8 6 3 4" xfId="22772"/>
    <cellStyle name="Percent 2 8 6 4" xfId="22773"/>
    <cellStyle name="Percent 2 8 6 5" xfId="22774"/>
    <cellStyle name="Percent 2 8 6 6" xfId="22775"/>
    <cellStyle name="Percent 2 8 7" xfId="22776"/>
    <cellStyle name="Percent 2 8 7 2" xfId="22777"/>
    <cellStyle name="Percent 2 8 7 2 2" xfId="22778"/>
    <cellStyle name="Percent 2 8 7 2 3" xfId="22779"/>
    <cellStyle name="Percent 2 8 7 2 4" xfId="22780"/>
    <cellStyle name="Percent 2 8 7 3" xfId="22781"/>
    <cellStyle name="Percent 2 8 7 3 2" xfId="22782"/>
    <cellStyle name="Percent 2 8 7 3 3" xfId="22783"/>
    <cellStyle name="Percent 2 8 7 3 4" xfId="22784"/>
    <cellStyle name="Percent 2 8 7 4" xfId="22785"/>
    <cellStyle name="Percent 2 8 7 5" xfId="22786"/>
    <cellStyle name="Percent 2 8 7 6" xfId="22787"/>
    <cellStyle name="Percent 2 8 8" xfId="22788"/>
    <cellStyle name="Percent 2 8 8 2" xfId="22789"/>
    <cellStyle name="Percent 2 8 8 3" xfId="22790"/>
    <cellStyle name="Percent 2 8 8 4" xfId="22791"/>
    <cellStyle name="Percent 2 8 9" xfId="22792"/>
    <cellStyle name="Percent 2 8 9 2" xfId="22793"/>
    <cellStyle name="Percent 2 8 9 3" xfId="22794"/>
    <cellStyle name="Percent 2 8 9 4" xfId="22795"/>
    <cellStyle name="Percent 2 9" xfId="22796"/>
    <cellStyle name="Percent 2 9 10" xfId="22797"/>
    <cellStyle name="Percent 2 9 11" xfId="22798"/>
    <cellStyle name="Percent 2 9 12" xfId="22799"/>
    <cellStyle name="Percent 2 9 2" xfId="22800"/>
    <cellStyle name="Percent 2 9 2 2" xfId="22801"/>
    <cellStyle name="Percent 2 9 2 2 2" xfId="22802"/>
    <cellStyle name="Percent 2 9 2 2 2 2" xfId="22803"/>
    <cellStyle name="Percent 2 9 2 2 2 3" xfId="22804"/>
    <cellStyle name="Percent 2 9 2 2 2 4" xfId="22805"/>
    <cellStyle name="Percent 2 9 2 2 3" xfId="22806"/>
    <cellStyle name="Percent 2 9 2 2 3 2" xfId="22807"/>
    <cellStyle name="Percent 2 9 2 2 3 3" xfId="22808"/>
    <cellStyle name="Percent 2 9 2 2 3 4" xfId="22809"/>
    <cellStyle name="Percent 2 9 2 2 4" xfId="22810"/>
    <cellStyle name="Percent 2 9 2 2 5" xfId="22811"/>
    <cellStyle name="Percent 2 9 2 2 6" xfId="22812"/>
    <cellStyle name="Percent 2 9 2 3" xfId="22813"/>
    <cellStyle name="Percent 2 9 2 3 2" xfId="22814"/>
    <cellStyle name="Percent 2 9 2 3 2 2" xfId="22815"/>
    <cellStyle name="Percent 2 9 2 3 2 3" xfId="22816"/>
    <cellStyle name="Percent 2 9 2 3 2 4" xfId="22817"/>
    <cellStyle name="Percent 2 9 2 3 3" xfId="22818"/>
    <cellStyle name="Percent 2 9 2 3 3 2" xfId="22819"/>
    <cellStyle name="Percent 2 9 2 3 3 3" xfId="22820"/>
    <cellStyle name="Percent 2 9 2 3 3 4" xfId="22821"/>
    <cellStyle name="Percent 2 9 2 3 4" xfId="22822"/>
    <cellStyle name="Percent 2 9 2 3 5" xfId="22823"/>
    <cellStyle name="Percent 2 9 2 3 6" xfId="22824"/>
    <cellStyle name="Percent 2 9 2 4" xfId="22825"/>
    <cellStyle name="Percent 2 9 2 4 2" xfId="22826"/>
    <cellStyle name="Percent 2 9 2 4 3" xfId="22827"/>
    <cellStyle name="Percent 2 9 2 4 4" xfId="22828"/>
    <cellStyle name="Percent 2 9 2 5" xfId="22829"/>
    <cellStyle name="Percent 2 9 2 5 2" xfId="22830"/>
    <cellStyle name="Percent 2 9 2 5 3" xfId="22831"/>
    <cellStyle name="Percent 2 9 2 5 4" xfId="22832"/>
    <cellStyle name="Percent 2 9 2 6" xfId="22833"/>
    <cellStyle name="Percent 2 9 2 7" xfId="22834"/>
    <cellStyle name="Percent 2 9 2 8" xfId="22835"/>
    <cellStyle name="Percent 2 9 3" xfId="22836"/>
    <cellStyle name="Percent 2 9 3 2" xfId="22837"/>
    <cellStyle name="Percent 2 9 3 2 2" xfId="22838"/>
    <cellStyle name="Percent 2 9 3 2 2 2" xfId="22839"/>
    <cellStyle name="Percent 2 9 3 2 2 3" xfId="22840"/>
    <cellStyle name="Percent 2 9 3 2 2 4" xfId="22841"/>
    <cellStyle name="Percent 2 9 3 2 3" xfId="22842"/>
    <cellStyle name="Percent 2 9 3 2 3 2" xfId="22843"/>
    <cellStyle name="Percent 2 9 3 2 3 3" xfId="22844"/>
    <cellStyle name="Percent 2 9 3 2 3 4" xfId="22845"/>
    <cellStyle name="Percent 2 9 3 2 4" xfId="22846"/>
    <cellStyle name="Percent 2 9 3 2 5" xfId="22847"/>
    <cellStyle name="Percent 2 9 3 2 6" xfId="22848"/>
    <cellStyle name="Percent 2 9 3 3" xfId="22849"/>
    <cellStyle name="Percent 2 9 3 3 2" xfId="22850"/>
    <cellStyle name="Percent 2 9 3 3 2 2" xfId="22851"/>
    <cellStyle name="Percent 2 9 3 3 2 3" xfId="22852"/>
    <cellStyle name="Percent 2 9 3 3 2 4" xfId="22853"/>
    <cellStyle name="Percent 2 9 3 3 3" xfId="22854"/>
    <cellStyle name="Percent 2 9 3 3 3 2" xfId="22855"/>
    <cellStyle name="Percent 2 9 3 3 3 3" xfId="22856"/>
    <cellStyle name="Percent 2 9 3 3 3 4" xfId="22857"/>
    <cellStyle name="Percent 2 9 3 3 4" xfId="22858"/>
    <cellStyle name="Percent 2 9 3 3 5" xfId="22859"/>
    <cellStyle name="Percent 2 9 3 3 6" xfId="22860"/>
    <cellStyle name="Percent 2 9 3 4" xfId="22861"/>
    <cellStyle name="Percent 2 9 3 4 2" xfId="22862"/>
    <cellStyle name="Percent 2 9 3 4 3" xfId="22863"/>
    <cellStyle name="Percent 2 9 3 4 4" xfId="22864"/>
    <cellStyle name="Percent 2 9 3 5" xfId="22865"/>
    <cellStyle name="Percent 2 9 3 5 2" xfId="22866"/>
    <cellStyle name="Percent 2 9 3 5 3" xfId="22867"/>
    <cellStyle name="Percent 2 9 3 5 4" xfId="22868"/>
    <cellStyle name="Percent 2 9 3 6" xfId="22869"/>
    <cellStyle name="Percent 2 9 3 7" xfId="22870"/>
    <cellStyle name="Percent 2 9 3 8" xfId="22871"/>
    <cellStyle name="Percent 2 9 4" xfId="22872"/>
    <cellStyle name="Percent 2 9 4 2" xfId="22873"/>
    <cellStyle name="Percent 2 9 4 2 2" xfId="22874"/>
    <cellStyle name="Percent 2 9 4 2 2 2" xfId="22875"/>
    <cellStyle name="Percent 2 9 4 2 2 3" xfId="22876"/>
    <cellStyle name="Percent 2 9 4 2 2 4" xfId="22877"/>
    <cellStyle name="Percent 2 9 4 2 3" xfId="22878"/>
    <cellStyle name="Percent 2 9 4 2 3 2" xfId="22879"/>
    <cellStyle name="Percent 2 9 4 2 3 3" xfId="22880"/>
    <cellStyle name="Percent 2 9 4 2 3 4" xfId="22881"/>
    <cellStyle name="Percent 2 9 4 2 4" xfId="22882"/>
    <cellStyle name="Percent 2 9 4 2 5" xfId="22883"/>
    <cellStyle name="Percent 2 9 4 2 6" xfId="22884"/>
    <cellStyle name="Percent 2 9 4 3" xfId="22885"/>
    <cellStyle name="Percent 2 9 4 3 2" xfId="22886"/>
    <cellStyle name="Percent 2 9 4 3 2 2" xfId="22887"/>
    <cellStyle name="Percent 2 9 4 3 2 3" xfId="22888"/>
    <cellStyle name="Percent 2 9 4 3 2 4" xfId="22889"/>
    <cellStyle name="Percent 2 9 4 3 3" xfId="22890"/>
    <cellStyle name="Percent 2 9 4 3 3 2" xfId="22891"/>
    <cellStyle name="Percent 2 9 4 3 3 3" xfId="22892"/>
    <cellStyle name="Percent 2 9 4 3 3 4" xfId="22893"/>
    <cellStyle name="Percent 2 9 4 3 4" xfId="22894"/>
    <cellStyle name="Percent 2 9 4 3 5" xfId="22895"/>
    <cellStyle name="Percent 2 9 4 3 6" xfId="22896"/>
    <cellStyle name="Percent 2 9 4 4" xfId="22897"/>
    <cellStyle name="Percent 2 9 4 4 2" xfId="22898"/>
    <cellStyle name="Percent 2 9 4 4 3" xfId="22899"/>
    <cellStyle name="Percent 2 9 4 4 4" xfId="22900"/>
    <cellStyle name="Percent 2 9 4 5" xfId="22901"/>
    <cellStyle name="Percent 2 9 4 5 2" xfId="22902"/>
    <cellStyle name="Percent 2 9 4 5 3" xfId="22903"/>
    <cellStyle name="Percent 2 9 4 5 4" xfId="22904"/>
    <cellStyle name="Percent 2 9 4 6" xfId="22905"/>
    <cellStyle name="Percent 2 9 4 7" xfId="22906"/>
    <cellStyle name="Percent 2 9 4 8" xfId="22907"/>
    <cellStyle name="Percent 2 9 5" xfId="22908"/>
    <cellStyle name="Percent 2 9 5 2" xfId="22909"/>
    <cellStyle name="Percent 2 9 5 2 2" xfId="22910"/>
    <cellStyle name="Percent 2 9 5 2 2 2" xfId="22911"/>
    <cellStyle name="Percent 2 9 5 2 2 3" xfId="22912"/>
    <cellStyle name="Percent 2 9 5 2 2 4" xfId="22913"/>
    <cellStyle name="Percent 2 9 5 2 3" xfId="22914"/>
    <cellStyle name="Percent 2 9 5 2 3 2" xfId="22915"/>
    <cellStyle name="Percent 2 9 5 2 3 3" xfId="22916"/>
    <cellStyle name="Percent 2 9 5 2 3 4" xfId="22917"/>
    <cellStyle name="Percent 2 9 5 2 4" xfId="22918"/>
    <cellStyle name="Percent 2 9 5 2 5" xfId="22919"/>
    <cellStyle name="Percent 2 9 5 2 6" xfId="22920"/>
    <cellStyle name="Percent 2 9 5 3" xfId="22921"/>
    <cellStyle name="Percent 2 9 5 3 2" xfId="22922"/>
    <cellStyle name="Percent 2 9 5 3 2 2" xfId="22923"/>
    <cellStyle name="Percent 2 9 5 3 2 3" xfId="22924"/>
    <cellStyle name="Percent 2 9 5 3 2 4" xfId="22925"/>
    <cellStyle name="Percent 2 9 5 3 3" xfId="22926"/>
    <cellStyle name="Percent 2 9 5 3 3 2" xfId="22927"/>
    <cellStyle name="Percent 2 9 5 3 3 3" xfId="22928"/>
    <cellStyle name="Percent 2 9 5 3 3 4" xfId="22929"/>
    <cellStyle name="Percent 2 9 5 3 4" xfId="22930"/>
    <cellStyle name="Percent 2 9 5 3 5" xfId="22931"/>
    <cellStyle name="Percent 2 9 5 3 6" xfId="22932"/>
    <cellStyle name="Percent 2 9 5 4" xfId="22933"/>
    <cellStyle name="Percent 2 9 5 4 2" xfId="22934"/>
    <cellStyle name="Percent 2 9 5 4 3" xfId="22935"/>
    <cellStyle name="Percent 2 9 5 4 4" xfId="22936"/>
    <cellStyle name="Percent 2 9 5 5" xfId="22937"/>
    <cellStyle name="Percent 2 9 5 5 2" xfId="22938"/>
    <cellStyle name="Percent 2 9 5 5 3" xfId="22939"/>
    <cellStyle name="Percent 2 9 5 5 4" xfId="22940"/>
    <cellStyle name="Percent 2 9 5 6" xfId="22941"/>
    <cellStyle name="Percent 2 9 5 7" xfId="22942"/>
    <cellStyle name="Percent 2 9 5 8" xfId="22943"/>
    <cellStyle name="Percent 2 9 6" xfId="22944"/>
    <cellStyle name="Percent 2 9 6 2" xfId="22945"/>
    <cellStyle name="Percent 2 9 6 2 2" xfId="22946"/>
    <cellStyle name="Percent 2 9 6 2 3" xfId="22947"/>
    <cellStyle name="Percent 2 9 6 2 4" xfId="22948"/>
    <cellStyle name="Percent 2 9 6 3" xfId="22949"/>
    <cellStyle name="Percent 2 9 6 3 2" xfId="22950"/>
    <cellStyle name="Percent 2 9 6 3 3" xfId="22951"/>
    <cellStyle name="Percent 2 9 6 3 4" xfId="22952"/>
    <cellStyle name="Percent 2 9 6 4" xfId="22953"/>
    <cellStyle name="Percent 2 9 6 5" xfId="22954"/>
    <cellStyle name="Percent 2 9 6 6" xfId="22955"/>
    <cellStyle name="Percent 2 9 7" xfId="22956"/>
    <cellStyle name="Percent 2 9 7 2" xfId="22957"/>
    <cellStyle name="Percent 2 9 7 2 2" xfId="22958"/>
    <cellStyle name="Percent 2 9 7 2 3" xfId="22959"/>
    <cellStyle name="Percent 2 9 7 2 4" xfId="22960"/>
    <cellStyle name="Percent 2 9 7 3" xfId="22961"/>
    <cellStyle name="Percent 2 9 7 3 2" xfId="22962"/>
    <cellStyle name="Percent 2 9 7 3 3" xfId="22963"/>
    <cellStyle name="Percent 2 9 7 3 4" xfId="22964"/>
    <cellStyle name="Percent 2 9 7 4" xfId="22965"/>
    <cellStyle name="Percent 2 9 7 5" xfId="22966"/>
    <cellStyle name="Percent 2 9 7 6" xfId="22967"/>
    <cellStyle name="Percent 2 9 8" xfId="22968"/>
    <cellStyle name="Percent 2 9 8 2" xfId="22969"/>
    <cellStyle name="Percent 2 9 8 3" xfId="22970"/>
    <cellStyle name="Percent 2 9 8 4" xfId="22971"/>
    <cellStyle name="Percent 2 9 9" xfId="22972"/>
    <cellStyle name="Percent 2 9 9 2" xfId="22973"/>
    <cellStyle name="Percent 2 9 9 3" xfId="22974"/>
    <cellStyle name="Percent 2 9 9 4" xfId="22975"/>
    <cellStyle name="Percent 20" xfId="22976"/>
    <cellStyle name="Percent 20 2" xfId="22977"/>
    <cellStyle name="Percent 20 2 2" xfId="22978"/>
    <cellStyle name="Percent 20 2 3" xfId="22979"/>
    <cellStyle name="Percent 20 2 4" xfId="22980"/>
    <cellStyle name="Percent 20 2 5" xfId="22981"/>
    <cellStyle name="Percent 20 2 6" xfId="22982"/>
    <cellStyle name="Percent 20 3" xfId="22983"/>
    <cellStyle name="Percent 20 3 2" xfId="22984"/>
    <cellStyle name="Percent 20 3 3" xfId="22985"/>
    <cellStyle name="Percent 20 3 4" xfId="22986"/>
    <cellStyle name="Percent 20 3 5" xfId="22987"/>
    <cellStyle name="Percent 20 4" xfId="22988"/>
    <cellStyle name="Percent 20 5" xfId="22989"/>
    <cellStyle name="Percent 20 6" xfId="22990"/>
    <cellStyle name="Percent 20 7" xfId="22991"/>
    <cellStyle name="Percent 21" xfId="22992"/>
    <cellStyle name="Percent 21 2" xfId="22993"/>
    <cellStyle name="Percent 21 3" xfId="22994"/>
    <cellStyle name="Percent 21 4" xfId="22995"/>
    <cellStyle name="Percent 21 5" xfId="22996"/>
    <cellStyle name="Percent 21 6" xfId="22997"/>
    <cellStyle name="Percent 22" xfId="22998"/>
    <cellStyle name="Percent 22 2" xfId="22999"/>
    <cellStyle name="Percent 22 2 2" xfId="23000"/>
    <cellStyle name="Percent 22 3" xfId="23001"/>
    <cellStyle name="Percent 22 4" xfId="23002"/>
    <cellStyle name="Percent 22 5" xfId="23003"/>
    <cellStyle name="Percent 22 6" xfId="23004"/>
    <cellStyle name="Percent 22 7" xfId="23005"/>
    <cellStyle name="Percent 23" xfId="23006"/>
    <cellStyle name="Percent 23 2" xfId="23007"/>
    <cellStyle name="Percent 23 3" xfId="23008"/>
    <cellStyle name="Percent 23 4" xfId="23009"/>
    <cellStyle name="Percent 23 5" xfId="23010"/>
    <cellStyle name="Percent 23 6" xfId="23011"/>
    <cellStyle name="Percent 24" xfId="23012"/>
    <cellStyle name="Percent 24 2" xfId="23013"/>
    <cellStyle name="Percent 25" xfId="23014"/>
    <cellStyle name="Percent 25 2" xfId="23015"/>
    <cellStyle name="Percent 26" xfId="23016"/>
    <cellStyle name="Percent 26 2" xfId="23017"/>
    <cellStyle name="Percent 27" xfId="23018"/>
    <cellStyle name="Percent 27 2" xfId="23019"/>
    <cellStyle name="Percent 28" xfId="23020"/>
    <cellStyle name="Percent 28 2" xfId="23021"/>
    <cellStyle name="Percent 29" xfId="23022"/>
    <cellStyle name="Percent 29 2" xfId="23023"/>
    <cellStyle name="Percent 3" xfId="23024"/>
    <cellStyle name="Percent 3 10" xfId="23025"/>
    <cellStyle name="Percent 3 10 2" xfId="23026"/>
    <cellStyle name="Percent 3 10 2 2" xfId="23027"/>
    <cellStyle name="Percent 3 10 2 2 2" xfId="23028"/>
    <cellStyle name="Percent 3 10 2 2 3" xfId="23029"/>
    <cellStyle name="Percent 3 10 2 2 4" xfId="23030"/>
    <cellStyle name="Percent 3 10 2 3" xfId="23031"/>
    <cellStyle name="Percent 3 10 2 3 2" xfId="23032"/>
    <cellStyle name="Percent 3 10 2 3 3" xfId="23033"/>
    <cellStyle name="Percent 3 10 2 3 4" xfId="23034"/>
    <cellStyle name="Percent 3 10 2 4" xfId="23035"/>
    <cellStyle name="Percent 3 10 2 5" xfId="23036"/>
    <cellStyle name="Percent 3 10 2 6" xfId="23037"/>
    <cellStyle name="Percent 3 10 3" xfId="23038"/>
    <cellStyle name="Percent 3 10 3 2" xfId="23039"/>
    <cellStyle name="Percent 3 10 3 2 2" xfId="23040"/>
    <cellStyle name="Percent 3 10 3 2 3" xfId="23041"/>
    <cellStyle name="Percent 3 10 3 2 4" xfId="23042"/>
    <cellStyle name="Percent 3 10 3 3" xfId="23043"/>
    <cellStyle name="Percent 3 10 3 3 2" xfId="23044"/>
    <cellStyle name="Percent 3 10 3 3 3" xfId="23045"/>
    <cellStyle name="Percent 3 10 3 3 4" xfId="23046"/>
    <cellStyle name="Percent 3 10 3 4" xfId="23047"/>
    <cellStyle name="Percent 3 10 3 5" xfId="23048"/>
    <cellStyle name="Percent 3 10 3 6" xfId="23049"/>
    <cellStyle name="Percent 3 10 4" xfId="23050"/>
    <cellStyle name="Percent 3 10 4 2" xfId="23051"/>
    <cellStyle name="Percent 3 10 4 3" xfId="23052"/>
    <cellStyle name="Percent 3 10 4 4" xfId="23053"/>
    <cellStyle name="Percent 3 10 5" xfId="23054"/>
    <cellStyle name="Percent 3 10 5 2" xfId="23055"/>
    <cellStyle name="Percent 3 10 5 3" xfId="23056"/>
    <cellStyle name="Percent 3 10 5 4" xfId="23057"/>
    <cellStyle name="Percent 3 10 6" xfId="23058"/>
    <cellStyle name="Percent 3 10 7" xfId="23059"/>
    <cellStyle name="Percent 3 10 8" xfId="23060"/>
    <cellStyle name="Percent 3 11" xfId="23061"/>
    <cellStyle name="Percent 3 11 2" xfId="23062"/>
    <cellStyle name="Percent 3 11 2 2" xfId="23063"/>
    <cellStyle name="Percent 3 11 2 2 2" xfId="23064"/>
    <cellStyle name="Percent 3 11 2 2 3" xfId="23065"/>
    <cellStyle name="Percent 3 11 2 2 4" xfId="23066"/>
    <cellStyle name="Percent 3 11 2 3" xfId="23067"/>
    <cellStyle name="Percent 3 11 2 3 2" xfId="23068"/>
    <cellStyle name="Percent 3 11 2 3 3" xfId="23069"/>
    <cellStyle name="Percent 3 11 2 3 4" xfId="23070"/>
    <cellStyle name="Percent 3 11 2 4" xfId="23071"/>
    <cellStyle name="Percent 3 11 2 5" xfId="23072"/>
    <cellStyle name="Percent 3 11 2 6" xfId="23073"/>
    <cellStyle name="Percent 3 11 3" xfId="23074"/>
    <cellStyle name="Percent 3 11 3 2" xfId="23075"/>
    <cellStyle name="Percent 3 11 3 2 2" xfId="23076"/>
    <cellStyle name="Percent 3 11 3 2 3" xfId="23077"/>
    <cellStyle name="Percent 3 11 3 2 4" xfId="23078"/>
    <cellStyle name="Percent 3 11 3 3" xfId="23079"/>
    <cellStyle name="Percent 3 11 3 3 2" xfId="23080"/>
    <cellStyle name="Percent 3 11 3 3 3" xfId="23081"/>
    <cellStyle name="Percent 3 11 3 3 4" xfId="23082"/>
    <cellStyle name="Percent 3 11 3 4" xfId="23083"/>
    <cellStyle name="Percent 3 11 3 5" xfId="23084"/>
    <cellStyle name="Percent 3 11 3 6" xfId="23085"/>
    <cellStyle name="Percent 3 11 4" xfId="23086"/>
    <cellStyle name="Percent 3 11 4 2" xfId="23087"/>
    <cellStyle name="Percent 3 11 4 3" xfId="23088"/>
    <cellStyle name="Percent 3 11 4 4" xfId="23089"/>
    <cellStyle name="Percent 3 11 5" xfId="23090"/>
    <cellStyle name="Percent 3 11 5 2" xfId="23091"/>
    <cellStyle name="Percent 3 11 5 3" xfId="23092"/>
    <cellStyle name="Percent 3 11 5 4" xfId="23093"/>
    <cellStyle name="Percent 3 11 6" xfId="23094"/>
    <cellStyle name="Percent 3 11 7" xfId="23095"/>
    <cellStyle name="Percent 3 11 8" xfId="23096"/>
    <cellStyle name="Percent 3 12" xfId="23097"/>
    <cellStyle name="Percent 3 12 2" xfId="23098"/>
    <cellStyle name="Percent 3 12 2 2" xfId="23099"/>
    <cellStyle name="Percent 3 12 2 2 2" xfId="23100"/>
    <cellStyle name="Percent 3 12 2 2 3" xfId="23101"/>
    <cellStyle name="Percent 3 12 2 2 4" xfId="23102"/>
    <cellStyle name="Percent 3 12 2 3" xfId="23103"/>
    <cellStyle name="Percent 3 12 2 3 2" xfId="23104"/>
    <cellStyle name="Percent 3 12 2 3 3" xfId="23105"/>
    <cellStyle name="Percent 3 12 2 3 4" xfId="23106"/>
    <cellStyle name="Percent 3 12 2 4" xfId="23107"/>
    <cellStyle name="Percent 3 12 2 5" xfId="23108"/>
    <cellStyle name="Percent 3 12 2 6" xfId="23109"/>
    <cellStyle name="Percent 3 12 3" xfId="23110"/>
    <cellStyle name="Percent 3 12 3 2" xfId="23111"/>
    <cellStyle name="Percent 3 12 3 2 2" xfId="23112"/>
    <cellStyle name="Percent 3 12 3 2 3" xfId="23113"/>
    <cellStyle name="Percent 3 12 3 2 4" xfId="23114"/>
    <cellStyle name="Percent 3 12 3 3" xfId="23115"/>
    <cellStyle name="Percent 3 12 3 3 2" xfId="23116"/>
    <cellStyle name="Percent 3 12 3 3 3" xfId="23117"/>
    <cellStyle name="Percent 3 12 3 3 4" xfId="23118"/>
    <cellStyle name="Percent 3 12 3 4" xfId="23119"/>
    <cellStyle name="Percent 3 12 3 5" xfId="23120"/>
    <cellStyle name="Percent 3 12 3 6" xfId="23121"/>
    <cellStyle name="Percent 3 12 4" xfId="23122"/>
    <cellStyle name="Percent 3 12 4 2" xfId="23123"/>
    <cellStyle name="Percent 3 12 4 3" xfId="23124"/>
    <cellStyle name="Percent 3 12 4 4" xfId="23125"/>
    <cellStyle name="Percent 3 12 5" xfId="23126"/>
    <cellStyle name="Percent 3 12 5 2" xfId="23127"/>
    <cellStyle name="Percent 3 12 5 3" xfId="23128"/>
    <cellStyle name="Percent 3 12 5 4" xfId="23129"/>
    <cellStyle name="Percent 3 12 6" xfId="23130"/>
    <cellStyle name="Percent 3 12 7" xfId="23131"/>
    <cellStyle name="Percent 3 12 8" xfId="23132"/>
    <cellStyle name="Percent 3 13" xfId="23133"/>
    <cellStyle name="Percent 3 13 2" xfId="23134"/>
    <cellStyle name="Percent 3 13 2 2" xfId="23135"/>
    <cellStyle name="Percent 3 13 2 3" xfId="23136"/>
    <cellStyle name="Percent 3 13 2 4" xfId="23137"/>
    <cellStyle name="Percent 3 13 3" xfId="23138"/>
    <cellStyle name="Percent 3 13 3 2" xfId="23139"/>
    <cellStyle name="Percent 3 13 3 3" xfId="23140"/>
    <cellStyle name="Percent 3 13 3 4" xfId="23141"/>
    <cellStyle name="Percent 3 13 4" xfId="23142"/>
    <cellStyle name="Percent 3 13 5" xfId="23143"/>
    <cellStyle name="Percent 3 13 6" xfId="23144"/>
    <cellStyle name="Percent 3 14" xfId="23145"/>
    <cellStyle name="Percent 3 14 2" xfId="23146"/>
    <cellStyle name="Percent 3 14 2 2" xfId="23147"/>
    <cellStyle name="Percent 3 14 2 3" xfId="23148"/>
    <cellStyle name="Percent 3 14 2 4" xfId="23149"/>
    <cellStyle name="Percent 3 14 3" xfId="23150"/>
    <cellStyle name="Percent 3 14 3 2" xfId="23151"/>
    <cellStyle name="Percent 3 14 3 3" xfId="23152"/>
    <cellStyle name="Percent 3 14 3 4" xfId="23153"/>
    <cellStyle name="Percent 3 14 4" xfId="23154"/>
    <cellStyle name="Percent 3 14 5" xfId="23155"/>
    <cellStyle name="Percent 3 14 6" xfId="23156"/>
    <cellStyle name="Percent 3 15" xfId="23157"/>
    <cellStyle name="Percent 3 15 2" xfId="23158"/>
    <cellStyle name="Percent 3 15 3" xfId="23159"/>
    <cellStyle name="Percent 3 15 4" xfId="23160"/>
    <cellStyle name="Percent 3 16" xfId="23161"/>
    <cellStyle name="Percent 3 16 2" xfId="23162"/>
    <cellStyle name="Percent 3 16 3" xfId="23163"/>
    <cellStyle name="Percent 3 16 4" xfId="23164"/>
    <cellStyle name="Percent 3 17" xfId="23165"/>
    <cellStyle name="Percent 3 17 2" xfId="23166"/>
    <cellStyle name="Percent 3 17 3" xfId="23167"/>
    <cellStyle name="Percent 3 17 4" xfId="23168"/>
    <cellStyle name="Percent 3 17 5" xfId="23169"/>
    <cellStyle name="Percent 3 18" xfId="23170"/>
    <cellStyle name="Percent 3 19" xfId="23171"/>
    <cellStyle name="Percent 3 2" xfId="23172"/>
    <cellStyle name="Percent 3 2 10" xfId="23173"/>
    <cellStyle name="Percent 3 2 10 2" xfId="23174"/>
    <cellStyle name="Percent 3 2 10 2 2" xfId="23175"/>
    <cellStyle name="Percent 3 2 10 2 3" xfId="23176"/>
    <cellStyle name="Percent 3 2 10 2 4" xfId="23177"/>
    <cellStyle name="Percent 3 2 10 3" xfId="23178"/>
    <cellStyle name="Percent 3 2 10 3 2" xfId="23179"/>
    <cellStyle name="Percent 3 2 10 3 3" xfId="23180"/>
    <cellStyle name="Percent 3 2 10 3 4" xfId="23181"/>
    <cellStyle name="Percent 3 2 10 4" xfId="23182"/>
    <cellStyle name="Percent 3 2 10 5" xfId="23183"/>
    <cellStyle name="Percent 3 2 10 6" xfId="23184"/>
    <cellStyle name="Percent 3 2 11" xfId="23185"/>
    <cellStyle name="Percent 3 2 11 2" xfId="23186"/>
    <cellStyle name="Percent 3 2 11 3" xfId="23187"/>
    <cellStyle name="Percent 3 2 11 4" xfId="23188"/>
    <cellStyle name="Percent 3 2 12" xfId="23189"/>
    <cellStyle name="Percent 3 2 12 2" xfId="23190"/>
    <cellStyle name="Percent 3 2 12 3" xfId="23191"/>
    <cellStyle name="Percent 3 2 12 4" xfId="23192"/>
    <cellStyle name="Percent 3 2 13" xfId="23193"/>
    <cellStyle name="Percent 3 2 13 2" xfId="23194"/>
    <cellStyle name="Percent 3 2 13 3" xfId="23195"/>
    <cellStyle name="Percent 3 2 13 4" xfId="23196"/>
    <cellStyle name="Percent 3 2 13 5" xfId="23197"/>
    <cellStyle name="Percent 3 2 14" xfId="23198"/>
    <cellStyle name="Percent 3 2 15" xfId="23199"/>
    <cellStyle name="Percent 3 2 16" xfId="23200"/>
    <cellStyle name="Percent 3 2 17" xfId="23201"/>
    <cellStyle name="Percent 3 2 18" xfId="23202"/>
    <cellStyle name="Percent 3 2 2" xfId="23203"/>
    <cellStyle name="Percent 3 2 2 10" xfId="23204"/>
    <cellStyle name="Percent 3 2 2 10 2" xfId="23205"/>
    <cellStyle name="Percent 3 2 2 10 3" xfId="23206"/>
    <cellStyle name="Percent 3 2 2 10 4" xfId="23207"/>
    <cellStyle name="Percent 3 2 2 11" xfId="23208"/>
    <cellStyle name="Percent 3 2 2 11 2" xfId="23209"/>
    <cellStyle name="Percent 3 2 2 11 3" xfId="23210"/>
    <cellStyle name="Percent 3 2 2 11 4" xfId="23211"/>
    <cellStyle name="Percent 3 2 2 12" xfId="23212"/>
    <cellStyle name="Percent 3 2 2 12 2" xfId="23213"/>
    <cellStyle name="Percent 3 2 2 12 3" xfId="23214"/>
    <cellStyle name="Percent 3 2 2 12 4" xfId="23215"/>
    <cellStyle name="Percent 3 2 2 13" xfId="23216"/>
    <cellStyle name="Percent 3 2 2 14" xfId="23217"/>
    <cellStyle name="Percent 3 2 2 15" xfId="23218"/>
    <cellStyle name="Percent 3 2 2 16" xfId="23219"/>
    <cellStyle name="Percent 3 2 2 17" xfId="23220"/>
    <cellStyle name="Percent 3 2 2 2" xfId="23221"/>
    <cellStyle name="Percent 3 2 2 2 10" xfId="23222"/>
    <cellStyle name="Percent 3 2 2 2 10 2" xfId="23223"/>
    <cellStyle name="Percent 3 2 2 2 10 3" xfId="23224"/>
    <cellStyle name="Percent 3 2 2 2 10 4" xfId="23225"/>
    <cellStyle name="Percent 3 2 2 2 11" xfId="23226"/>
    <cellStyle name="Percent 3 2 2 2 11 2" xfId="23227"/>
    <cellStyle name="Percent 3 2 2 2 11 3" xfId="23228"/>
    <cellStyle name="Percent 3 2 2 2 11 4" xfId="23229"/>
    <cellStyle name="Percent 3 2 2 2 12" xfId="23230"/>
    <cellStyle name="Percent 3 2 2 2 13" xfId="23231"/>
    <cellStyle name="Percent 3 2 2 2 14" xfId="23232"/>
    <cellStyle name="Percent 3 2 2 2 15" xfId="23233"/>
    <cellStyle name="Percent 3 2 2 2 16" xfId="23234"/>
    <cellStyle name="Percent 3 2 2 2 2" xfId="23235"/>
    <cellStyle name="Percent 3 2 2 2 2 10" xfId="23236"/>
    <cellStyle name="Percent 3 2 2 2 2 11" xfId="23237"/>
    <cellStyle name="Percent 3 2 2 2 2 12" xfId="23238"/>
    <cellStyle name="Percent 3 2 2 2 2 2" xfId="23239"/>
    <cellStyle name="Percent 3 2 2 2 2 2 10" xfId="23240"/>
    <cellStyle name="Percent 3 2 2 2 2 2 2" xfId="23241"/>
    <cellStyle name="Percent 3 2 2 2 2 2 2 2" xfId="23242"/>
    <cellStyle name="Percent 3 2 2 2 2 2 2 2 2" xfId="23243"/>
    <cellStyle name="Percent 3 2 2 2 2 2 2 2 2 2" xfId="23244"/>
    <cellStyle name="Percent 3 2 2 2 2 2 2 2 2 3" xfId="23245"/>
    <cellStyle name="Percent 3 2 2 2 2 2 2 2 2 4" xfId="23246"/>
    <cellStyle name="Percent 3 2 2 2 2 2 2 2 3" xfId="23247"/>
    <cellStyle name="Percent 3 2 2 2 2 2 2 2 3 2" xfId="23248"/>
    <cellStyle name="Percent 3 2 2 2 2 2 2 2 3 3" xfId="23249"/>
    <cellStyle name="Percent 3 2 2 2 2 2 2 2 3 4" xfId="23250"/>
    <cellStyle name="Percent 3 2 2 2 2 2 2 2 4" xfId="23251"/>
    <cellStyle name="Percent 3 2 2 2 2 2 2 2 5" xfId="23252"/>
    <cellStyle name="Percent 3 2 2 2 2 2 2 2 6" xfId="23253"/>
    <cellStyle name="Percent 3 2 2 2 2 2 2 3" xfId="23254"/>
    <cellStyle name="Percent 3 2 2 2 2 2 2 3 2" xfId="23255"/>
    <cellStyle name="Percent 3 2 2 2 2 2 2 3 2 2" xfId="23256"/>
    <cellStyle name="Percent 3 2 2 2 2 2 2 3 2 3" xfId="23257"/>
    <cellStyle name="Percent 3 2 2 2 2 2 2 3 2 4" xfId="23258"/>
    <cellStyle name="Percent 3 2 2 2 2 2 2 3 3" xfId="23259"/>
    <cellStyle name="Percent 3 2 2 2 2 2 2 3 3 2" xfId="23260"/>
    <cellStyle name="Percent 3 2 2 2 2 2 2 3 3 3" xfId="23261"/>
    <cellStyle name="Percent 3 2 2 2 2 2 2 3 3 4" xfId="23262"/>
    <cellStyle name="Percent 3 2 2 2 2 2 2 3 4" xfId="23263"/>
    <cellStyle name="Percent 3 2 2 2 2 2 2 3 5" xfId="23264"/>
    <cellStyle name="Percent 3 2 2 2 2 2 2 3 6" xfId="23265"/>
    <cellStyle name="Percent 3 2 2 2 2 2 2 4" xfId="23266"/>
    <cellStyle name="Percent 3 2 2 2 2 2 2 4 2" xfId="23267"/>
    <cellStyle name="Percent 3 2 2 2 2 2 2 4 3" xfId="23268"/>
    <cellStyle name="Percent 3 2 2 2 2 2 2 4 4" xfId="23269"/>
    <cellStyle name="Percent 3 2 2 2 2 2 2 5" xfId="23270"/>
    <cellStyle name="Percent 3 2 2 2 2 2 2 5 2" xfId="23271"/>
    <cellStyle name="Percent 3 2 2 2 2 2 2 5 3" xfId="23272"/>
    <cellStyle name="Percent 3 2 2 2 2 2 2 5 4" xfId="23273"/>
    <cellStyle name="Percent 3 2 2 2 2 2 2 6" xfId="23274"/>
    <cellStyle name="Percent 3 2 2 2 2 2 2 7" xfId="23275"/>
    <cellStyle name="Percent 3 2 2 2 2 2 2 8" xfId="23276"/>
    <cellStyle name="Percent 3 2 2 2 2 2 3" xfId="23277"/>
    <cellStyle name="Percent 3 2 2 2 2 2 3 2" xfId="23278"/>
    <cellStyle name="Percent 3 2 2 2 2 2 3 2 2" xfId="23279"/>
    <cellStyle name="Percent 3 2 2 2 2 2 3 2 2 2" xfId="23280"/>
    <cellStyle name="Percent 3 2 2 2 2 2 3 2 2 3" xfId="23281"/>
    <cellStyle name="Percent 3 2 2 2 2 2 3 2 2 4" xfId="23282"/>
    <cellStyle name="Percent 3 2 2 2 2 2 3 2 3" xfId="23283"/>
    <cellStyle name="Percent 3 2 2 2 2 2 3 2 3 2" xfId="23284"/>
    <cellStyle name="Percent 3 2 2 2 2 2 3 2 3 3" xfId="23285"/>
    <cellStyle name="Percent 3 2 2 2 2 2 3 2 3 4" xfId="23286"/>
    <cellStyle name="Percent 3 2 2 2 2 2 3 2 4" xfId="23287"/>
    <cellStyle name="Percent 3 2 2 2 2 2 3 2 5" xfId="23288"/>
    <cellStyle name="Percent 3 2 2 2 2 2 3 2 6" xfId="23289"/>
    <cellStyle name="Percent 3 2 2 2 2 2 3 3" xfId="23290"/>
    <cellStyle name="Percent 3 2 2 2 2 2 3 3 2" xfId="23291"/>
    <cellStyle name="Percent 3 2 2 2 2 2 3 3 2 2" xfId="23292"/>
    <cellStyle name="Percent 3 2 2 2 2 2 3 3 2 3" xfId="23293"/>
    <cellStyle name="Percent 3 2 2 2 2 2 3 3 2 4" xfId="23294"/>
    <cellStyle name="Percent 3 2 2 2 2 2 3 3 3" xfId="23295"/>
    <cellStyle name="Percent 3 2 2 2 2 2 3 3 3 2" xfId="23296"/>
    <cellStyle name="Percent 3 2 2 2 2 2 3 3 3 3" xfId="23297"/>
    <cellStyle name="Percent 3 2 2 2 2 2 3 3 3 4" xfId="23298"/>
    <cellStyle name="Percent 3 2 2 2 2 2 3 3 4" xfId="23299"/>
    <cellStyle name="Percent 3 2 2 2 2 2 3 3 5" xfId="23300"/>
    <cellStyle name="Percent 3 2 2 2 2 2 3 3 6" xfId="23301"/>
    <cellStyle name="Percent 3 2 2 2 2 2 3 4" xfId="23302"/>
    <cellStyle name="Percent 3 2 2 2 2 2 3 4 2" xfId="23303"/>
    <cellStyle name="Percent 3 2 2 2 2 2 3 4 3" xfId="23304"/>
    <cellStyle name="Percent 3 2 2 2 2 2 3 4 4" xfId="23305"/>
    <cellStyle name="Percent 3 2 2 2 2 2 3 5" xfId="23306"/>
    <cellStyle name="Percent 3 2 2 2 2 2 3 5 2" xfId="23307"/>
    <cellStyle name="Percent 3 2 2 2 2 2 3 5 3" xfId="23308"/>
    <cellStyle name="Percent 3 2 2 2 2 2 3 5 4" xfId="23309"/>
    <cellStyle name="Percent 3 2 2 2 2 2 3 6" xfId="23310"/>
    <cellStyle name="Percent 3 2 2 2 2 2 3 7" xfId="23311"/>
    <cellStyle name="Percent 3 2 2 2 2 2 3 8" xfId="23312"/>
    <cellStyle name="Percent 3 2 2 2 2 2 4" xfId="23313"/>
    <cellStyle name="Percent 3 2 2 2 2 2 4 2" xfId="23314"/>
    <cellStyle name="Percent 3 2 2 2 2 2 4 2 2" xfId="23315"/>
    <cellStyle name="Percent 3 2 2 2 2 2 4 2 3" xfId="23316"/>
    <cellStyle name="Percent 3 2 2 2 2 2 4 2 4" xfId="23317"/>
    <cellStyle name="Percent 3 2 2 2 2 2 4 3" xfId="23318"/>
    <cellStyle name="Percent 3 2 2 2 2 2 4 3 2" xfId="23319"/>
    <cellStyle name="Percent 3 2 2 2 2 2 4 3 3" xfId="23320"/>
    <cellStyle name="Percent 3 2 2 2 2 2 4 3 4" xfId="23321"/>
    <cellStyle name="Percent 3 2 2 2 2 2 4 4" xfId="23322"/>
    <cellStyle name="Percent 3 2 2 2 2 2 4 5" xfId="23323"/>
    <cellStyle name="Percent 3 2 2 2 2 2 4 6" xfId="23324"/>
    <cellStyle name="Percent 3 2 2 2 2 2 5" xfId="23325"/>
    <cellStyle name="Percent 3 2 2 2 2 2 5 2" xfId="23326"/>
    <cellStyle name="Percent 3 2 2 2 2 2 5 2 2" xfId="23327"/>
    <cellStyle name="Percent 3 2 2 2 2 2 5 2 3" xfId="23328"/>
    <cellStyle name="Percent 3 2 2 2 2 2 5 2 4" xfId="23329"/>
    <cellStyle name="Percent 3 2 2 2 2 2 5 3" xfId="23330"/>
    <cellStyle name="Percent 3 2 2 2 2 2 5 3 2" xfId="23331"/>
    <cellStyle name="Percent 3 2 2 2 2 2 5 3 3" xfId="23332"/>
    <cellStyle name="Percent 3 2 2 2 2 2 5 3 4" xfId="23333"/>
    <cellStyle name="Percent 3 2 2 2 2 2 5 4" xfId="23334"/>
    <cellStyle name="Percent 3 2 2 2 2 2 5 5" xfId="23335"/>
    <cellStyle name="Percent 3 2 2 2 2 2 5 6" xfId="23336"/>
    <cellStyle name="Percent 3 2 2 2 2 2 6" xfId="23337"/>
    <cellStyle name="Percent 3 2 2 2 2 2 6 2" xfId="23338"/>
    <cellStyle name="Percent 3 2 2 2 2 2 6 3" xfId="23339"/>
    <cellStyle name="Percent 3 2 2 2 2 2 6 4" xfId="23340"/>
    <cellStyle name="Percent 3 2 2 2 2 2 7" xfId="23341"/>
    <cellStyle name="Percent 3 2 2 2 2 2 7 2" xfId="23342"/>
    <cellStyle name="Percent 3 2 2 2 2 2 7 3" xfId="23343"/>
    <cellStyle name="Percent 3 2 2 2 2 2 7 4" xfId="23344"/>
    <cellStyle name="Percent 3 2 2 2 2 2 8" xfId="23345"/>
    <cellStyle name="Percent 3 2 2 2 2 2 9" xfId="23346"/>
    <cellStyle name="Percent 3 2 2 2 2 3" xfId="23347"/>
    <cellStyle name="Percent 3 2 2 2 2 3 2" xfId="23348"/>
    <cellStyle name="Percent 3 2 2 2 2 3 2 2" xfId="23349"/>
    <cellStyle name="Percent 3 2 2 2 2 3 2 2 2" xfId="23350"/>
    <cellStyle name="Percent 3 2 2 2 2 3 2 2 3" xfId="23351"/>
    <cellStyle name="Percent 3 2 2 2 2 3 2 2 4" xfId="23352"/>
    <cellStyle name="Percent 3 2 2 2 2 3 2 3" xfId="23353"/>
    <cellStyle name="Percent 3 2 2 2 2 3 2 3 2" xfId="23354"/>
    <cellStyle name="Percent 3 2 2 2 2 3 2 3 3" xfId="23355"/>
    <cellStyle name="Percent 3 2 2 2 2 3 2 3 4" xfId="23356"/>
    <cellStyle name="Percent 3 2 2 2 2 3 2 4" xfId="23357"/>
    <cellStyle name="Percent 3 2 2 2 2 3 2 5" xfId="23358"/>
    <cellStyle name="Percent 3 2 2 2 2 3 2 6" xfId="23359"/>
    <cellStyle name="Percent 3 2 2 2 2 3 3" xfId="23360"/>
    <cellStyle name="Percent 3 2 2 2 2 3 3 2" xfId="23361"/>
    <cellStyle name="Percent 3 2 2 2 2 3 3 2 2" xfId="23362"/>
    <cellStyle name="Percent 3 2 2 2 2 3 3 2 3" xfId="23363"/>
    <cellStyle name="Percent 3 2 2 2 2 3 3 2 4" xfId="23364"/>
    <cellStyle name="Percent 3 2 2 2 2 3 3 3" xfId="23365"/>
    <cellStyle name="Percent 3 2 2 2 2 3 3 3 2" xfId="23366"/>
    <cellStyle name="Percent 3 2 2 2 2 3 3 3 3" xfId="23367"/>
    <cellStyle name="Percent 3 2 2 2 2 3 3 3 4" xfId="23368"/>
    <cellStyle name="Percent 3 2 2 2 2 3 3 4" xfId="23369"/>
    <cellStyle name="Percent 3 2 2 2 2 3 3 5" xfId="23370"/>
    <cellStyle name="Percent 3 2 2 2 2 3 3 6" xfId="23371"/>
    <cellStyle name="Percent 3 2 2 2 2 3 4" xfId="23372"/>
    <cellStyle name="Percent 3 2 2 2 2 3 4 2" xfId="23373"/>
    <cellStyle name="Percent 3 2 2 2 2 3 4 3" xfId="23374"/>
    <cellStyle name="Percent 3 2 2 2 2 3 4 4" xfId="23375"/>
    <cellStyle name="Percent 3 2 2 2 2 3 5" xfId="23376"/>
    <cellStyle name="Percent 3 2 2 2 2 3 5 2" xfId="23377"/>
    <cellStyle name="Percent 3 2 2 2 2 3 5 3" xfId="23378"/>
    <cellStyle name="Percent 3 2 2 2 2 3 5 4" xfId="23379"/>
    <cellStyle name="Percent 3 2 2 2 2 3 6" xfId="23380"/>
    <cellStyle name="Percent 3 2 2 2 2 3 7" xfId="23381"/>
    <cellStyle name="Percent 3 2 2 2 2 3 8" xfId="23382"/>
    <cellStyle name="Percent 3 2 2 2 2 4" xfId="23383"/>
    <cellStyle name="Percent 3 2 2 2 2 4 2" xfId="23384"/>
    <cellStyle name="Percent 3 2 2 2 2 4 2 2" xfId="23385"/>
    <cellStyle name="Percent 3 2 2 2 2 4 2 2 2" xfId="23386"/>
    <cellStyle name="Percent 3 2 2 2 2 4 2 2 3" xfId="23387"/>
    <cellStyle name="Percent 3 2 2 2 2 4 2 2 4" xfId="23388"/>
    <cellStyle name="Percent 3 2 2 2 2 4 2 3" xfId="23389"/>
    <cellStyle name="Percent 3 2 2 2 2 4 2 3 2" xfId="23390"/>
    <cellStyle name="Percent 3 2 2 2 2 4 2 3 3" xfId="23391"/>
    <cellStyle name="Percent 3 2 2 2 2 4 2 3 4" xfId="23392"/>
    <cellStyle name="Percent 3 2 2 2 2 4 2 4" xfId="23393"/>
    <cellStyle name="Percent 3 2 2 2 2 4 2 5" xfId="23394"/>
    <cellStyle name="Percent 3 2 2 2 2 4 2 6" xfId="23395"/>
    <cellStyle name="Percent 3 2 2 2 2 4 3" xfId="23396"/>
    <cellStyle name="Percent 3 2 2 2 2 4 3 2" xfId="23397"/>
    <cellStyle name="Percent 3 2 2 2 2 4 3 2 2" xfId="23398"/>
    <cellStyle name="Percent 3 2 2 2 2 4 3 2 3" xfId="23399"/>
    <cellStyle name="Percent 3 2 2 2 2 4 3 2 4" xfId="23400"/>
    <cellStyle name="Percent 3 2 2 2 2 4 3 3" xfId="23401"/>
    <cellStyle name="Percent 3 2 2 2 2 4 3 3 2" xfId="23402"/>
    <cellStyle name="Percent 3 2 2 2 2 4 3 3 3" xfId="23403"/>
    <cellStyle name="Percent 3 2 2 2 2 4 3 3 4" xfId="23404"/>
    <cellStyle name="Percent 3 2 2 2 2 4 3 4" xfId="23405"/>
    <cellStyle name="Percent 3 2 2 2 2 4 3 5" xfId="23406"/>
    <cellStyle name="Percent 3 2 2 2 2 4 3 6" xfId="23407"/>
    <cellStyle name="Percent 3 2 2 2 2 4 4" xfId="23408"/>
    <cellStyle name="Percent 3 2 2 2 2 4 4 2" xfId="23409"/>
    <cellStyle name="Percent 3 2 2 2 2 4 4 3" xfId="23410"/>
    <cellStyle name="Percent 3 2 2 2 2 4 4 4" xfId="23411"/>
    <cellStyle name="Percent 3 2 2 2 2 4 5" xfId="23412"/>
    <cellStyle name="Percent 3 2 2 2 2 4 5 2" xfId="23413"/>
    <cellStyle name="Percent 3 2 2 2 2 4 5 3" xfId="23414"/>
    <cellStyle name="Percent 3 2 2 2 2 4 5 4" xfId="23415"/>
    <cellStyle name="Percent 3 2 2 2 2 4 6" xfId="23416"/>
    <cellStyle name="Percent 3 2 2 2 2 4 7" xfId="23417"/>
    <cellStyle name="Percent 3 2 2 2 2 4 8" xfId="23418"/>
    <cellStyle name="Percent 3 2 2 2 2 5" xfId="23419"/>
    <cellStyle name="Percent 3 2 2 2 2 5 2" xfId="23420"/>
    <cellStyle name="Percent 3 2 2 2 2 5 2 2" xfId="23421"/>
    <cellStyle name="Percent 3 2 2 2 2 5 2 2 2" xfId="23422"/>
    <cellStyle name="Percent 3 2 2 2 2 5 2 2 3" xfId="23423"/>
    <cellStyle name="Percent 3 2 2 2 2 5 2 2 4" xfId="23424"/>
    <cellStyle name="Percent 3 2 2 2 2 5 2 3" xfId="23425"/>
    <cellStyle name="Percent 3 2 2 2 2 5 2 3 2" xfId="23426"/>
    <cellStyle name="Percent 3 2 2 2 2 5 2 3 3" xfId="23427"/>
    <cellStyle name="Percent 3 2 2 2 2 5 2 3 4" xfId="23428"/>
    <cellStyle name="Percent 3 2 2 2 2 5 2 4" xfId="23429"/>
    <cellStyle name="Percent 3 2 2 2 2 5 2 5" xfId="23430"/>
    <cellStyle name="Percent 3 2 2 2 2 5 2 6" xfId="23431"/>
    <cellStyle name="Percent 3 2 2 2 2 5 3" xfId="23432"/>
    <cellStyle name="Percent 3 2 2 2 2 5 3 2" xfId="23433"/>
    <cellStyle name="Percent 3 2 2 2 2 5 3 2 2" xfId="23434"/>
    <cellStyle name="Percent 3 2 2 2 2 5 3 2 3" xfId="23435"/>
    <cellStyle name="Percent 3 2 2 2 2 5 3 2 4" xfId="23436"/>
    <cellStyle name="Percent 3 2 2 2 2 5 3 3" xfId="23437"/>
    <cellStyle name="Percent 3 2 2 2 2 5 3 3 2" xfId="23438"/>
    <cellStyle name="Percent 3 2 2 2 2 5 3 3 3" xfId="23439"/>
    <cellStyle name="Percent 3 2 2 2 2 5 3 3 4" xfId="23440"/>
    <cellStyle name="Percent 3 2 2 2 2 5 3 4" xfId="23441"/>
    <cellStyle name="Percent 3 2 2 2 2 5 3 5" xfId="23442"/>
    <cellStyle name="Percent 3 2 2 2 2 5 3 6" xfId="23443"/>
    <cellStyle name="Percent 3 2 2 2 2 5 4" xfId="23444"/>
    <cellStyle name="Percent 3 2 2 2 2 5 4 2" xfId="23445"/>
    <cellStyle name="Percent 3 2 2 2 2 5 4 3" xfId="23446"/>
    <cellStyle name="Percent 3 2 2 2 2 5 4 4" xfId="23447"/>
    <cellStyle name="Percent 3 2 2 2 2 5 5" xfId="23448"/>
    <cellStyle name="Percent 3 2 2 2 2 5 5 2" xfId="23449"/>
    <cellStyle name="Percent 3 2 2 2 2 5 5 3" xfId="23450"/>
    <cellStyle name="Percent 3 2 2 2 2 5 5 4" xfId="23451"/>
    <cellStyle name="Percent 3 2 2 2 2 5 6" xfId="23452"/>
    <cellStyle name="Percent 3 2 2 2 2 5 7" xfId="23453"/>
    <cellStyle name="Percent 3 2 2 2 2 5 8" xfId="23454"/>
    <cellStyle name="Percent 3 2 2 2 2 6" xfId="23455"/>
    <cellStyle name="Percent 3 2 2 2 2 6 2" xfId="23456"/>
    <cellStyle name="Percent 3 2 2 2 2 6 2 2" xfId="23457"/>
    <cellStyle name="Percent 3 2 2 2 2 6 2 3" xfId="23458"/>
    <cellStyle name="Percent 3 2 2 2 2 6 2 4" xfId="23459"/>
    <cellStyle name="Percent 3 2 2 2 2 6 3" xfId="23460"/>
    <cellStyle name="Percent 3 2 2 2 2 6 3 2" xfId="23461"/>
    <cellStyle name="Percent 3 2 2 2 2 6 3 3" xfId="23462"/>
    <cellStyle name="Percent 3 2 2 2 2 6 3 4" xfId="23463"/>
    <cellStyle name="Percent 3 2 2 2 2 6 4" xfId="23464"/>
    <cellStyle name="Percent 3 2 2 2 2 6 5" xfId="23465"/>
    <cellStyle name="Percent 3 2 2 2 2 6 6" xfId="23466"/>
    <cellStyle name="Percent 3 2 2 2 2 7" xfId="23467"/>
    <cellStyle name="Percent 3 2 2 2 2 7 2" xfId="23468"/>
    <cellStyle name="Percent 3 2 2 2 2 7 2 2" xfId="23469"/>
    <cellStyle name="Percent 3 2 2 2 2 7 2 3" xfId="23470"/>
    <cellStyle name="Percent 3 2 2 2 2 7 2 4" xfId="23471"/>
    <cellStyle name="Percent 3 2 2 2 2 7 3" xfId="23472"/>
    <cellStyle name="Percent 3 2 2 2 2 7 3 2" xfId="23473"/>
    <cellStyle name="Percent 3 2 2 2 2 7 3 3" xfId="23474"/>
    <cellStyle name="Percent 3 2 2 2 2 7 3 4" xfId="23475"/>
    <cellStyle name="Percent 3 2 2 2 2 7 4" xfId="23476"/>
    <cellStyle name="Percent 3 2 2 2 2 7 5" xfId="23477"/>
    <cellStyle name="Percent 3 2 2 2 2 7 6" xfId="23478"/>
    <cellStyle name="Percent 3 2 2 2 2 8" xfId="23479"/>
    <cellStyle name="Percent 3 2 2 2 2 8 2" xfId="23480"/>
    <cellStyle name="Percent 3 2 2 2 2 8 3" xfId="23481"/>
    <cellStyle name="Percent 3 2 2 2 2 8 4" xfId="23482"/>
    <cellStyle name="Percent 3 2 2 2 2 9" xfId="23483"/>
    <cellStyle name="Percent 3 2 2 2 2 9 2" xfId="23484"/>
    <cellStyle name="Percent 3 2 2 2 2 9 3" xfId="23485"/>
    <cellStyle name="Percent 3 2 2 2 2 9 4" xfId="23486"/>
    <cellStyle name="Percent 3 2 2 2 3" xfId="23487"/>
    <cellStyle name="Percent 3 2 2 2 3 10" xfId="23488"/>
    <cellStyle name="Percent 3 2 2 2 3 2" xfId="23489"/>
    <cellStyle name="Percent 3 2 2 2 3 2 2" xfId="23490"/>
    <cellStyle name="Percent 3 2 2 2 3 2 2 2" xfId="23491"/>
    <cellStyle name="Percent 3 2 2 2 3 2 2 2 2" xfId="23492"/>
    <cellStyle name="Percent 3 2 2 2 3 2 2 2 3" xfId="23493"/>
    <cellStyle name="Percent 3 2 2 2 3 2 2 2 4" xfId="23494"/>
    <cellStyle name="Percent 3 2 2 2 3 2 2 3" xfId="23495"/>
    <cellStyle name="Percent 3 2 2 2 3 2 2 3 2" xfId="23496"/>
    <cellStyle name="Percent 3 2 2 2 3 2 2 3 3" xfId="23497"/>
    <cellStyle name="Percent 3 2 2 2 3 2 2 3 4" xfId="23498"/>
    <cellStyle name="Percent 3 2 2 2 3 2 2 4" xfId="23499"/>
    <cellStyle name="Percent 3 2 2 2 3 2 2 5" xfId="23500"/>
    <cellStyle name="Percent 3 2 2 2 3 2 2 6" xfId="23501"/>
    <cellStyle name="Percent 3 2 2 2 3 2 3" xfId="23502"/>
    <cellStyle name="Percent 3 2 2 2 3 2 3 2" xfId="23503"/>
    <cellStyle name="Percent 3 2 2 2 3 2 3 2 2" xfId="23504"/>
    <cellStyle name="Percent 3 2 2 2 3 2 3 2 3" xfId="23505"/>
    <cellStyle name="Percent 3 2 2 2 3 2 3 2 4" xfId="23506"/>
    <cellStyle name="Percent 3 2 2 2 3 2 3 3" xfId="23507"/>
    <cellStyle name="Percent 3 2 2 2 3 2 3 3 2" xfId="23508"/>
    <cellStyle name="Percent 3 2 2 2 3 2 3 3 3" xfId="23509"/>
    <cellStyle name="Percent 3 2 2 2 3 2 3 3 4" xfId="23510"/>
    <cellStyle name="Percent 3 2 2 2 3 2 3 4" xfId="23511"/>
    <cellStyle name="Percent 3 2 2 2 3 2 3 5" xfId="23512"/>
    <cellStyle name="Percent 3 2 2 2 3 2 3 6" xfId="23513"/>
    <cellStyle name="Percent 3 2 2 2 3 2 4" xfId="23514"/>
    <cellStyle name="Percent 3 2 2 2 3 2 4 2" xfId="23515"/>
    <cellStyle name="Percent 3 2 2 2 3 2 4 3" xfId="23516"/>
    <cellStyle name="Percent 3 2 2 2 3 2 4 4" xfId="23517"/>
    <cellStyle name="Percent 3 2 2 2 3 2 5" xfId="23518"/>
    <cellStyle name="Percent 3 2 2 2 3 2 5 2" xfId="23519"/>
    <cellStyle name="Percent 3 2 2 2 3 2 5 3" xfId="23520"/>
    <cellStyle name="Percent 3 2 2 2 3 2 5 4" xfId="23521"/>
    <cellStyle name="Percent 3 2 2 2 3 2 6" xfId="23522"/>
    <cellStyle name="Percent 3 2 2 2 3 2 7" xfId="23523"/>
    <cellStyle name="Percent 3 2 2 2 3 2 8" xfId="23524"/>
    <cellStyle name="Percent 3 2 2 2 3 3" xfId="23525"/>
    <cellStyle name="Percent 3 2 2 2 3 3 2" xfId="23526"/>
    <cellStyle name="Percent 3 2 2 2 3 3 2 2" xfId="23527"/>
    <cellStyle name="Percent 3 2 2 2 3 3 2 2 2" xfId="23528"/>
    <cellStyle name="Percent 3 2 2 2 3 3 2 2 3" xfId="23529"/>
    <cellStyle name="Percent 3 2 2 2 3 3 2 2 4" xfId="23530"/>
    <cellStyle name="Percent 3 2 2 2 3 3 2 3" xfId="23531"/>
    <cellStyle name="Percent 3 2 2 2 3 3 2 3 2" xfId="23532"/>
    <cellStyle name="Percent 3 2 2 2 3 3 2 3 3" xfId="23533"/>
    <cellStyle name="Percent 3 2 2 2 3 3 2 3 4" xfId="23534"/>
    <cellStyle name="Percent 3 2 2 2 3 3 2 4" xfId="23535"/>
    <cellStyle name="Percent 3 2 2 2 3 3 2 5" xfId="23536"/>
    <cellStyle name="Percent 3 2 2 2 3 3 2 6" xfId="23537"/>
    <cellStyle name="Percent 3 2 2 2 3 3 3" xfId="23538"/>
    <cellStyle name="Percent 3 2 2 2 3 3 3 2" xfId="23539"/>
    <cellStyle name="Percent 3 2 2 2 3 3 3 2 2" xfId="23540"/>
    <cellStyle name="Percent 3 2 2 2 3 3 3 2 3" xfId="23541"/>
    <cellStyle name="Percent 3 2 2 2 3 3 3 2 4" xfId="23542"/>
    <cellStyle name="Percent 3 2 2 2 3 3 3 3" xfId="23543"/>
    <cellStyle name="Percent 3 2 2 2 3 3 3 3 2" xfId="23544"/>
    <cellStyle name="Percent 3 2 2 2 3 3 3 3 3" xfId="23545"/>
    <cellStyle name="Percent 3 2 2 2 3 3 3 3 4" xfId="23546"/>
    <cellStyle name="Percent 3 2 2 2 3 3 3 4" xfId="23547"/>
    <cellStyle name="Percent 3 2 2 2 3 3 3 5" xfId="23548"/>
    <cellStyle name="Percent 3 2 2 2 3 3 3 6" xfId="23549"/>
    <cellStyle name="Percent 3 2 2 2 3 3 4" xfId="23550"/>
    <cellStyle name="Percent 3 2 2 2 3 3 4 2" xfId="23551"/>
    <cellStyle name="Percent 3 2 2 2 3 3 4 3" xfId="23552"/>
    <cellStyle name="Percent 3 2 2 2 3 3 4 4" xfId="23553"/>
    <cellStyle name="Percent 3 2 2 2 3 3 5" xfId="23554"/>
    <cellStyle name="Percent 3 2 2 2 3 3 5 2" xfId="23555"/>
    <cellStyle name="Percent 3 2 2 2 3 3 5 3" xfId="23556"/>
    <cellStyle name="Percent 3 2 2 2 3 3 5 4" xfId="23557"/>
    <cellStyle name="Percent 3 2 2 2 3 3 6" xfId="23558"/>
    <cellStyle name="Percent 3 2 2 2 3 3 7" xfId="23559"/>
    <cellStyle name="Percent 3 2 2 2 3 3 8" xfId="23560"/>
    <cellStyle name="Percent 3 2 2 2 3 4" xfId="23561"/>
    <cellStyle name="Percent 3 2 2 2 3 4 2" xfId="23562"/>
    <cellStyle name="Percent 3 2 2 2 3 4 2 2" xfId="23563"/>
    <cellStyle name="Percent 3 2 2 2 3 4 2 3" xfId="23564"/>
    <cellStyle name="Percent 3 2 2 2 3 4 2 4" xfId="23565"/>
    <cellStyle name="Percent 3 2 2 2 3 4 3" xfId="23566"/>
    <cellStyle name="Percent 3 2 2 2 3 4 3 2" xfId="23567"/>
    <cellStyle name="Percent 3 2 2 2 3 4 3 3" xfId="23568"/>
    <cellStyle name="Percent 3 2 2 2 3 4 3 4" xfId="23569"/>
    <cellStyle name="Percent 3 2 2 2 3 4 4" xfId="23570"/>
    <cellStyle name="Percent 3 2 2 2 3 4 5" xfId="23571"/>
    <cellStyle name="Percent 3 2 2 2 3 4 6" xfId="23572"/>
    <cellStyle name="Percent 3 2 2 2 3 5" xfId="23573"/>
    <cellStyle name="Percent 3 2 2 2 3 5 2" xfId="23574"/>
    <cellStyle name="Percent 3 2 2 2 3 5 2 2" xfId="23575"/>
    <cellStyle name="Percent 3 2 2 2 3 5 2 3" xfId="23576"/>
    <cellStyle name="Percent 3 2 2 2 3 5 2 4" xfId="23577"/>
    <cellStyle name="Percent 3 2 2 2 3 5 3" xfId="23578"/>
    <cellStyle name="Percent 3 2 2 2 3 5 3 2" xfId="23579"/>
    <cellStyle name="Percent 3 2 2 2 3 5 3 3" xfId="23580"/>
    <cellStyle name="Percent 3 2 2 2 3 5 3 4" xfId="23581"/>
    <cellStyle name="Percent 3 2 2 2 3 5 4" xfId="23582"/>
    <cellStyle name="Percent 3 2 2 2 3 5 5" xfId="23583"/>
    <cellStyle name="Percent 3 2 2 2 3 5 6" xfId="23584"/>
    <cellStyle name="Percent 3 2 2 2 3 6" xfId="23585"/>
    <cellStyle name="Percent 3 2 2 2 3 6 2" xfId="23586"/>
    <cellStyle name="Percent 3 2 2 2 3 6 3" xfId="23587"/>
    <cellStyle name="Percent 3 2 2 2 3 6 4" xfId="23588"/>
    <cellStyle name="Percent 3 2 2 2 3 7" xfId="23589"/>
    <cellStyle name="Percent 3 2 2 2 3 7 2" xfId="23590"/>
    <cellStyle name="Percent 3 2 2 2 3 7 3" xfId="23591"/>
    <cellStyle name="Percent 3 2 2 2 3 7 4" xfId="23592"/>
    <cellStyle name="Percent 3 2 2 2 3 8" xfId="23593"/>
    <cellStyle name="Percent 3 2 2 2 3 9" xfId="23594"/>
    <cellStyle name="Percent 3 2 2 2 4" xfId="23595"/>
    <cellStyle name="Percent 3 2 2 2 4 2" xfId="23596"/>
    <cellStyle name="Percent 3 2 2 2 4 2 2" xfId="23597"/>
    <cellStyle name="Percent 3 2 2 2 4 2 2 2" xfId="23598"/>
    <cellStyle name="Percent 3 2 2 2 4 2 2 3" xfId="23599"/>
    <cellStyle name="Percent 3 2 2 2 4 2 2 4" xfId="23600"/>
    <cellStyle name="Percent 3 2 2 2 4 2 3" xfId="23601"/>
    <cellStyle name="Percent 3 2 2 2 4 2 3 2" xfId="23602"/>
    <cellStyle name="Percent 3 2 2 2 4 2 3 3" xfId="23603"/>
    <cellStyle name="Percent 3 2 2 2 4 2 3 4" xfId="23604"/>
    <cellStyle name="Percent 3 2 2 2 4 2 4" xfId="23605"/>
    <cellStyle name="Percent 3 2 2 2 4 2 5" xfId="23606"/>
    <cellStyle name="Percent 3 2 2 2 4 2 6" xfId="23607"/>
    <cellStyle name="Percent 3 2 2 2 4 3" xfId="23608"/>
    <cellStyle name="Percent 3 2 2 2 4 3 2" xfId="23609"/>
    <cellStyle name="Percent 3 2 2 2 4 3 2 2" xfId="23610"/>
    <cellStyle name="Percent 3 2 2 2 4 3 2 3" xfId="23611"/>
    <cellStyle name="Percent 3 2 2 2 4 3 2 4" xfId="23612"/>
    <cellStyle name="Percent 3 2 2 2 4 3 3" xfId="23613"/>
    <cellStyle name="Percent 3 2 2 2 4 3 3 2" xfId="23614"/>
    <cellStyle name="Percent 3 2 2 2 4 3 3 3" xfId="23615"/>
    <cellStyle name="Percent 3 2 2 2 4 3 3 4" xfId="23616"/>
    <cellStyle name="Percent 3 2 2 2 4 3 4" xfId="23617"/>
    <cellStyle name="Percent 3 2 2 2 4 3 5" xfId="23618"/>
    <cellStyle name="Percent 3 2 2 2 4 3 6" xfId="23619"/>
    <cellStyle name="Percent 3 2 2 2 4 4" xfId="23620"/>
    <cellStyle name="Percent 3 2 2 2 4 4 2" xfId="23621"/>
    <cellStyle name="Percent 3 2 2 2 4 4 3" xfId="23622"/>
    <cellStyle name="Percent 3 2 2 2 4 4 4" xfId="23623"/>
    <cellStyle name="Percent 3 2 2 2 4 5" xfId="23624"/>
    <cellStyle name="Percent 3 2 2 2 4 5 2" xfId="23625"/>
    <cellStyle name="Percent 3 2 2 2 4 5 3" xfId="23626"/>
    <cellStyle name="Percent 3 2 2 2 4 5 4" xfId="23627"/>
    <cellStyle name="Percent 3 2 2 2 4 6" xfId="23628"/>
    <cellStyle name="Percent 3 2 2 2 4 7" xfId="23629"/>
    <cellStyle name="Percent 3 2 2 2 4 8" xfId="23630"/>
    <cellStyle name="Percent 3 2 2 2 5" xfId="23631"/>
    <cellStyle name="Percent 3 2 2 2 5 2" xfId="23632"/>
    <cellStyle name="Percent 3 2 2 2 5 2 2" xfId="23633"/>
    <cellStyle name="Percent 3 2 2 2 5 2 2 2" xfId="23634"/>
    <cellStyle name="Percent 3 2 2 2 5 2 2 3" xfId="23635"/>
    <cellStyle name="Percent 3 2 2 2 5 2 2 4" xfId="23636"/>
    <cellStyle name="Percent 3 2 2 2 5 2 3" xfId="23637"/>
    <cellStyle name="Percent 3 2 2 2 5 2 3 2" xfId="23638"/>
    <cellStyle name="Percent 3 2 2 2 5 2 3 3" xfId="23639"/>
    <cellStyle name="Percent 3 2 2 2 5 2 3 4" xfId="23640"/>
    <cellStyle name="Percent 3 2 2 2 5 2 4" xfId="23641"/>
    <cellStyle name="Percent 3 2 2 2 5 2 5" xfId="23642"/>
    <cellStyle name="Percent 3 2 2 2 5 2 6" xfId="23643"/>
    <cellStyle name="Percent 3 2 2 2 5 3" xfId="23644"/>
    <cellStyle name="Percent 3 2 2 2 5 3 2" xfId="23645"/>
    <cellStyle name="Percent 3 2 2 2 5 3 2 2" xfId="23646"/>
    <cellStyle name="Percent 3 2 2 2 5 3 2 3" xfId="23647"/>
    <cellStyle name="Percent 3 2 2 2 5 3 2 4" xfId="23648"/>
    <cellStyle name="Percent 3 2 2 2 5 3 3" xfId="23649"/>
    <cellStyle name="Percent 3 2 2 2 5 3 3 2" xfId="23650"/>
    <cellStyle name="Percent 3 2 2 2 5 3 3 3" xfId="23651"/>
    <cellStyle name="Percent 3 2 2 2 5 3 3 4" xfId="23652"/>
    <cellStyle name="Percent 3 2 2 2 5 3 4" xfId="23653"/>
    <cellStyle name="Percent 3 2 2 2 5 3 5" xfId="23654"/>
    <cellStyle name="Percent 3 2 2 2 5 3 6" xfId="23655"/>
    <cellStyle name="Percent 3 2 2 2 5 4" xfId="23656"/>
    <cellStyle name="Percent 3 2 2 2 5 4 2" xfId="23657"/>
    <cellStyle name="Percent 3 2 2 2 5 4 3" xfId="23658"/>
    <cellStyle name="Percent 3 2 2 2 5 4 4" xfId="23659"/>
    <cellStyle name="Percent 3 2 2 2 5 5" xfId="23660"/>
    <cellStyle name="Percent 3 2 2 2 5 5 2" xfId="23661"/>
    <cellStyle name="Percent 3 2 2 2 5 5 3" xfId="23662"/>
    <cellStyle name="Percent 3 2 2 2 5 5 4" xfId="23663"/>
    <cellStyle name="Percent 3 2 2 2 5 6" xfId="23664"/>
    <cellStyle name="Percent 3 2 2 2 5 7" xfId="23665"/>
    <cellStyle name="Percent 3 2 2 2 5 8" xfId="23666"/>
    <cellStyle name="Percent 3 2 2 2 6" xfId="23667"/>
    <cellStyle name="Percent 3 2 2 2 6 2" xfId="23668"/>
    <cellStyle name="Percent 3 2 2 2 6 2 2" xfId="23669"/>
    <cellStyle name="Percent 3 2 2 2 6 2 2 2" xfId="23670"/>
    <cellStyle name="Percent 3 2 2 2 6 2 2 3" xfId="23671"/>
    <cellStyle name="Percent 3 2 2 2 6 2 2 4" xfId="23672"/>
    <cellStyle name="Percent 3 2 2 2 6 2 3" xfId="23673"/>
    <cellStyle name="Percent 3 2 2 2 6 2 3 2" xfId="23674"/>
    <cellStyle name="Percent 3 2 2 2 6 2 3 3" xfId="23675"/>
    <cellStyle name="Percent 3 2 2 2 6 2 3 4" xfId="23676"/>
    <cellStyle name="Percent 3 2 2 2 6 2 4" xfId="23677"/>
    <cellStyle name="Percent 3 2 2 2 6 2 5" xfId="23678"/>
    <cellStyle name="Percent 3 2 2 2 6 2 6" xfId="23679"/>
    <cellStyle name="Percent 3 2 2 2 6 3" xfId="23680"/>
    <cellStyle name="Percent 3 2 2 2 6 3 2" xfId="23681"/>
    <cellStyle name="Percent 3 2 2 2 6 3 2 2" xfId="23682"/>
    <cellStyle name="Percent 3 2 2 2 6 3 2 3" xfId="23683"/>
    <cellStyle name="Percent 3 2 2 2 6 3 2 4" xfId="23684"/>
    <cellStyle name="Percent 3 2 2 2 6 3 3" xfId="23685"/>
    <cellStyle name="Percent 3 2 2 2 6 3 3 2" xfId="23686"/>
    <cellStyle name="Percent 3 2 2 2 6 3 3 3" xfId="23687"/>
    <cellStyle name="Percent 3 2 2 2 6 3 3 4" xfId="23688"/>
    <cellStyle name="Percent 3 2 2 2 6 3 4" xfId="23689"/>
    <cellStyle name="Percent 3 2 2 2 6 3 5" xfId="23690"/>
    <cellStyle name="Percent 3 2 2 2 6 3 6" xfId="23691"/>
    <cellStyle name="Percent 3 2 2 2 6 4" xfId="23692"/>
    <cellStyle name="Percent 3 2 2 2 6 4 2" xfId="23693"/>
    <cellStyle name="Percent 3 2 2 2 6 4 3" xfId="23694"/>
    <cellStyle name="Percent 3 2 2 2 6 4 4" xfId="23695"/>
    <cellStyle name="Percent 3 2 2 2 6 5" xfId="23696"/>
    <cellStyle name="Percent 3 2 2 2 6 5 2" xfId="23697"/>
    <cellStyle name="Percent 3 2 2 2 6 5 3" xfId="23698"/>
    <cellStyle name="Percent 3 2 2 2 6 5 4" xfId="23699"/>
    <cellStyle name="Percent 3 2 2 2 6 6" xfId="23700"/>
    <cellStyle name="Percent 3 2 2 2 6 7" xfId="23701"/>
    <cellStyle name="Percent 3 2 2 2 6 8" xfId="23702"/>
    <cellStyle name="Percent 3 2 2 2 7" xfId="23703"/>
    <cellStyle name="Percent 3 2 2 2 7 2" xfId="23704"/>
    <cellStyle name="Percent 3 2 2 2 7 2 2" xfId="23705"/>
    <cellStyle name="Percent 3 2 2 2 7 2 3" xfId="23706"/>
    <cellStyle name="Percent 3 2 2 2 7 2 4" xfId="23707"/>
    <cellStyle name="Percent 3 2 2 2 7 3" xfId="23708"/>
    <cellStyle name="Percent 3 2 2 2 7 3 2" xfId="23709"/>
    <cellStyle name="Percent 3 2 2 2 7 3 3" xfId="23710"/>
    <cellStyle name="Percent 3 2 2 2 7 3 4" xfId="23711"/>
    <cellStyle name="Percent 3 2 2 2 7 4" xfId="23712"/>
    <cellStyle name="Percent 3 2 2 2 7 5" xfId="23713"/>
    <cellStyle name="Percent 3 2 2 2 7 6" xfId="23714"/>
    <cellStyle name="Percent 3 2 2 2 8" xfId="23715"/>
    <cellStyle name="Percent 3 2 2 2 8 2" xfId="23716"/>
    <cellStyle name="Percent 3 2 2 2 8 2 2" xfId="23717"/>
    <cellStyle name="Percent 3 2 2 2 8 2 3" xfId="23718"/>
    <cellStyle name="Percent 3 2 2 2 8 2 4" xfId="23719"/>
    <cellStyle name="Percent 3 2 2 2 8 3" xfId="23720"/>
    <cellStyle name="Percent 3 2 2 2 8 3 2" xfId="23721"/>
    <cellStyle name="Percent 3 2 2 2 8 3 3" xfId="23722"/>
    <cellStyle name="Percent 3 2 2 2 8 3 4" xfId="23723"/>
    <cellStyle name="Percent 3 2 2 2 8 4" xfId="23724"/>
    <cellStyle name="Percent 3 2 2 2 8 5" xfId="23725"/>
    <cellStyle name="Percent 3 2 2 2 8 6" xfId="23726"/>
    <cellStyle name="Percent 3 2 2 2 9" xfId="23727"/>
    <cellStyle name="Percent 3 2 2 2 9 2" xfId="23728"/>
    <cellStyle name="Percent 3 2 2 2 9 3" xfId="23729"/>
    <cellStyle name="Percent 3 2 2 2 9 4" xfId="23730"/>
    <cellStyle name="Percent 3 2 2 3" xfId="23731"/>
    <cellStyle name="Percent 3 2 2 3 10" xfId="23732"/>
    <cellStyle name="Percent 3 2 2 3 11" xfId="23733"/>
    <cellStyle name="Percent 3 2 2 3 12" xfId="23734"/>
    <cellStyle name="Percent 3 2 2 3 2" xfId="23735"/>
    <cellStyle name="Percent 3 2 2 3 2 10" xfId="23736"/>
    <cellStyle name="Percent 3 2 2 3 2 2" xfId="23737"/>
    <cellStyle name="Percent 3 2 2 3 2 2 2" xfId="23738"/>
    <cellStyle name="Percent 3 2 2 3 2 2 2 2" xfId="23739"/>
    <cellStyle name="Percent 3 2 2 3 2 2 2 2 2" xfId="23740"/>
    <cellStyle name="Percent 3 2 2 3 2 2 2 2 3" xfId="23741"/>
    <cellStyle name="Percent 3 2 2 3 2 2 2 2 4" xfId="23742"/>
    <cellStyle name="Percent 3 2 2 3 2 2 2 3" xfId="23743"/>
    <cellStyle name="Percent 3 2 2 3 2 2 2 3 2" xfId="23744"/>
    <cellStyle name="Percent 3 2 2 3 2 2 2 3 3" xfId="23745"/>
    <cellStyle name="Percent 3 2 2 3 2 2 2 3 4" xfId="23746"/>
    <cellStyle name="Percent 3 2 2 3 2 2 2 4" xfId="23747"/>
    <cellStyle name="Percent 3 2 2 3 2 2 2 5" xfId="23748"/>
    <cellStyle name="Percent 3 2 2 3 2 2 2 6" xfId="23749"/>
    <cellStyle name="Percent 3 2 2 3 2 2 3" xfId="23750"/>
    <cellStyle name="Percent 3 2 2 3 2 2 3 2" xfId="23751"/>
    <cellStyle name="Percent 3 2 2 3 2 2 3 2 2" xfId="23752"/>
    <cellStyle name="Percent 3 2 2 3 2 2 3 2 3" xfId="23753"/>
    <cellStyle name="Percent 3 2 2 3 2 2 3 2 4" xfId="23754"/>
    <cellStyle name="Percent 3 2 2 3 2 2 3 3" xfId="23755"/>
    <cellStyle name="Percent 3 2 2 3 2 2 3 3 2" xfId="23756"/>
    <cellStyle name="Percent 3 2 2 3 2 2 3 3 3" xfId="23757"/>
    <cellStyle name="Percent 3 2 2 3 2 2 3 3 4" xfId="23758"/>
    <cellStyle name="Percent 3 2 2 3 2 2 3 4" xfId="23759"/>
    <cellStyle name="Percent 3 2 2 3 2 2 3 5" xfId="23760"/>
    <cellStyle name="Percent 3 2 2 3 2 2 3 6" xfId="23761"/>
    <cellStyle name="Percent 3 2 2 3 2 2 4" xfId="23762"/>
    <cellStyle name="Percent 3 2 2 3 2 2 4 2" xfId="23763"/>
    <cellStyle name="Percent 3 2 2 3 2 2 4 3" xfId="23764"/>
    <cellStyle name="Percent 3 2 2 3 2 2 4 4" xfId="23765"/>
    <cellStyle name="Percent 3 2 2 3 2 2 5" xfId="23766"/>
    <cellStyle name="Percent 3 2 2 3 2 2 5 2" xfId="23767"/>
    <cellStyle name="Percent 3 2 2 3 2 2 5 3" xfId="23768"/>
    <cellStyle name="Percent 3 2 2 3 2 2 5 4" xfId="23769"/>
    <cellStyle name="Percent 3 2 2 3 2 2 6" xfId="23770"/>
    <cellStyle name="Percent 3 2 2 3 2 2 7" xfId="23771"/>
    <cellStyle name="Percent 3 2 2 3 2 2 8" xfId="23772"/>
    <cellStyle name="Percent 3 2 2 3 2 3" xfId="23773"/>
    <cellStyle name="Percent 3 2 2 3 2 3 2" xfId="23774"/>
    <cellStyle name="Percent 3 2 2 3 2 3 2 2" xfId="23775"/>
    <cellStyle name="Percent 3 2 2 3 2 3 2 2 2" xfId="23776"/>
    <cellStyle name="Percent 3 2 2 3 2 3 2 2 3" xfId="23777"/>
    <cellStyle name="Percent 3 2 2 3 2 3 2 2 4" xfId="23778"/>
    <cellStyle name="Percent 3 2 2 3 2 3 2 3" xfId="23779"/>
    <cellStyle name="Percent 3 2 2 3 2 3 2 3 2" xfId="23780"/>
    <cellStyle name="Percent 3 2 2 3 2 3 2 3 3" xfId="23781"/>
    <cellStyle name="Percent 3 2 2 3 2 3 2 3 4" xfId="23782"/>
    <cellStyle name="Percent 3 2 2 3 2 3 2 4" xfId="23783"/>
    <cellStyle name="Percent 3 2 2 3 2 3 2 5" xfId="23784"/>
    <cellStyle name="Percent 3 2 2 3 2 3 2 6" xfId="23785"/>
    <cellStyle name="Percent 3 2 2 3 2 3 3" xfId="23786"/>
    <cellStyle name="Percent 3 2 2 3 2 3 3 2" xfId="23787"/>
    <cellStyle name="Percent 3 2 2 3 2 3 3 2 2" xfId="23788"/>
    <cellStyle name="Percent 3 2 2 3 2 3 3 2 3" xfId="23789"/>
    <cellStyle name="Percent 3 2 2 3 2 3 3 2 4" xfId="23790"/>
    <cellStyle name="Percent 3 2 2 3 2 3 3 3" xfId="23791"/>
    <cellStyle name="Percent 3 2 2 3 2 3 3 3 2" xfId="23792"/>
    <cellStyle name="Percent 3 2 2 3 2 3 3 3 3" xfId="23793"/>
    <cellStyle name="Percent 3 2 2 3 2 3 3 3 4" xfId="23794"/>
    <cellStyle name="Percent 3 2 2 3 2 3 3 4" xfId="23795"/>
    <cellStyle name="Percent 3 2 2 3 2 3 3 5" xfId="23796"/>
    <cellStyle name="Percent 3 2 2 3 2 3 3 6" xfId="23797"/>
    <cellStyle name="Percent 3 2 2 3 2 3 4" xfId="23798"/>
    <cellStyle name="Percent 3 2 2 3 2 3 4 2" xfId="23799"/>
    <cellStyle name="Percent 3 2 2 3 2 3 4 3" xfId="23800"/>
    <cellStyle name="Percent 3 2 2 3 2 3 4 4" xfId="23801"/>
    <cellStyle name="Percent 3 2 2 3 2 3 5" xfId="23802"/>
    <cellStyle name="Percent 3 2 2 3 2 3 5 2" xfId="23803"/>
    <cellStyle name="Percent 3 2 2 3 2 3 5 3" xfId="23804"/>
    <cellStyle name="Percent 3 2 2 3 2 3 5 4" xfId="23805"/>
    <cellStyle name="Percent 3 2 2 3 2 3 6" xfId="23806"/>
    <cellStyle name="Percent 3 2 2 3 2 3 7" xfId="23807"/>
    <cellStyle name="Percent 3 2 2 3 2 3 8" xfId="23808"/>
    <cellStyle name="Percent 3 2 2 3 2 4" xfId="23809"/>
    <cellStyle name="Percent 3 2 2 3 2 4 2" xfId="23810"/>
    <cellStyle name="Percent 3 2 2 3 2 4 2 2" xfId="23811"/>
    <cellStyle name="Percent 3 2 2 3 2 4 2 3" xfId="23812"/>
    <cellStyle name="Percent 3 2 2 3 2 4 2 4" xfId="23813"/>
    <cellStyle name="Percent 3 2 2 3 2 4 3" xfId="23814"/>
    <cellStyle name="Percent 3 2 2 3 2 4 3 2" xfId="23815"/>
    <cellStyle name="Percent 3 2 2 3 2 4 3 3" xfId="23816"/>
    <cellStyle name="Percent 3 2 2 3 2 4 3 4" xfId="23817"/>
    <cellStyle name="Percent 3 2 2 3 2 4 4" xfId="23818"/>
    <cellStyle name="Percent 3 2 2 3 2 4 5" xfId="23819"/>
    <cellStyle name="Percent 3 2 2 3 2 4 6" xfId="23820"/>
    <cellStyle name="Percent 3 2 2 3 2 5" xfId="23821"/>
    <cellStyle name="Percent 3 2 2 3 2 5 2" xfId="23822"/>
    <cellStyle name="Percent 3 2 2 3 2 5 2 2" xfId="23823"/>
    <cellStyle name="Percent 3 2 2 3 2 5 2 3" xfId="23824"/>
    <cellStyle name="Percent 3 2 2 3 2 5 2 4" xfId="23825"/>
    <cellStyle name="Percent 3 2 2 3 2 5 3" xfId="23826"/>
    <cellStyle name="Percent 3 2 2 3 2 5 3 2" xfId="23827"/>
    <cellStyle name="Percent 3 2 2 3 2 5 3 3" xfId="23828"/>
    <cellStyle name="Percent 3 2 2 3 2 5 3 4" xfId="23829"/>
    <cellStyle name="Percent 3 2 2 3 2 5 4" xfId="23830"/>
    <cellStyle name="Percent 3 2 2 3 2 5 5" xfId="23831"/>
    <cellStyle name="Percent 3 2 2 3 2 5 6" xfId="23832"/>
    <cellStyle name="Percent 3 2 2 3 2 6" xfId="23833"/>
    <cellStyle name="Percent 3 2 2 3 2 6 2" xfId="23834"/>
    <cellStyle name="Percent 3 2 2 3 2 6 3" xfId="23835"/>
    <cellStyle name="Percent 3 2 2 3 2 6 4" xfId="23836"/>
    <cellStyle name="Percent 3 2 2 3 2 7" xfId="23837"/>
    <cellStyle name="Percent 3 2 2 3 2 7 2" xfId="23838"/>
    <cellStyle name="Percent 3 2 2 3 2 7 3" xfId="23839"/>
    <cellStyle name="Percent 3 2 2 3 2 7 4" xfId="23840"/>
    <cellStyle name="Percent 3 2 2 3 2 8" xfId="23841"/>
    <cellStyle name="Percent 3 2 2 3 2 9" xfId="23842"/>
    <cellStyle name="Percent 3 2 2 3 3" xfId="23843"/>
    <cellStyle name="Percent 3 2 2 3 3 2" xfId="23844"/>
    <cellStyle name="Percent 3 2 2 3 3 2 2" xfId="23845"/>
    <cellStyle name="Percent 3 2 2 3 3 2 2 2" xfId="23846"/>
    <cellStyle name="Percent 3 2 2 3 3 2 2 3" xfId="23847"/>
    <cellStyle name="Percent 3 2 2 3 3 2 2 4" xfId="23848"/>
    <cellStyle name="Percent 3 2 2 3 3 2 3" xfId="23849"/>
    <cellStyle name="Percent 3 2 2 3 3 2 3 2" xfId="23850"/>
    <cellStyle name="Percent 3 2 2 3 3 2 3 3" xfId="23851"/>
    <cellStyle name="Percent 3 2 2 3 3 2 3 4" xfId="23852"/>
    <cellStyle name="Percent 3 2 2 3 3 2 4" xfId="23853"/>
    <cellStyle name="Percent 3 2 2 3 3 2 5" xfId="23854"/>
    <cellStyle name="Percent 3 2 2 3 3 2 6" xfId="23855"/>
    <cellStyle name="Percent 3 2 2 3 3 3" xfId="23856"/>
    <cellStyle name="Percent 3 2 2 3 3 3 2" xfId="23857"/>
    <cellStyle name="Percent 3 2 2 3 3 3 2 2" xfId="23858"/>
    <cellStyle name="Percent 3 2 2 3 3 3 2 3" xfId="23859"/>
    <cellStyle name="Percent 3 2 2 3 3 3 2 4" xfId="23860"/>
    <cellStyle name="Percent 3 2 2 3 3 3 3" xfId="23861"/>
    <cellStyle name="Percent 3 2 2 3 3 3 3 2" xfId="23862"/>
    <cellStyle name="Percent 3 2 2 3 3 3 3 3" xfId="23863"/>
    <cellStyle name="Percent 3 2 2 3 3 3 3 4" xfId="23864"/>
    <cellStyle name="Percent 3 2 2 3 3 3 4" xfId="23865"/>
    <cellStyle name="Percent 3 2 2 3 3 3 5" xfId="23866"/>
    <cellStyle name="Percent 3 2 2 3 3 3 6" xfId="23867"/>
    <cellStyle name="Percent 3 2 2 3 3 4" xfId="23868"/>
    <cellStyle name="Percent 3 2 2 3 3 4 2" xfId="23869"/>
    <cellStyle name="Percent 3 2 2 3 3 4 3" xfId="23870"/>
    <cellStyle name="Percent 3 2 2 3 3 4 4" xfId="23871"/>
    <cellStyle name="Percent 3 2 2 3 3 5" xfId="23872"/>
    <cellStyle name="Percent 3 2 2 3 3 5 2" xfId="23873"/>
    <cellStyle name="Percent 3 2 2 3 3 5 3" xfId="23874"/>
    <cellStyle name="Percent 3 2 2 3 3 5 4" xfId="23875"/>
    <cellStyle name="Percent 3 2 2 3 3 6" xfId="23876"/>
    <cellStyle name="Percent 3 2 2 3 3 7" xfId="23877"/>
    <cellStyle name="Percent 3 2 2 3 3 8" xfId="23878"/>
    <cellStyle name="Percent 3 2 2 3 4" xfId="23879"/>
    <cellStyle name="Percent 3 2 2 3 4 2" xfId="23880"/>
    <cellStyle name="Percent 3 2 2 3 4 2 2" xfId="23881"/>
    <cellStyle name="Percent 3 2 2 3 4 2 2 2" xfId="23882"/>
    <cellStyle name="Percent 3 2 2 3 4 2 2 3" xfId="23883"/>
    <cellStyle name="Percent 3 2 2 3 4 2 2 4" xfId="23884"/>
    <cellStyle name="Percent 3 2 2 3 4 2 3" xfId="23885"/>
    <cellStyle name="Percent 3 2 2 3 4 2 3 2" xfId="23886"/>
    <cellStyle name="Percent 3 2 2 3 4 2 3 3" xfId="23887"/>
    <cellStyle name="Percent 3 2 2 3 4 2 3 4" xfId="23888"/>
    <cellStyle name="Percent 3 2 2 3 4 2 4" xfId="23889"/>
    <cellStyle name="Percent 3 2 2 3 4 2 5" xfId="23890"/>
    <cellStyle name="Percent 3 2 2 3 4 2 6" xfId="23891"/>
    <cellStyle name="Percent 3 2 2 3 4 3" xfId="23892"/>
    <cellStyle name="Percent 3 2 2 3 4 3 2" xfId="23893"/>
    <cellStyle name="Percent 3 2 2 3 4 3 2 2" xfId="23894"/>
    <cellStyle name="Percent 3 2 2 3 4 3 2 3" xfId="23895"/>
    <cellStyle name="Percent 3 2 2 3 4 3 2 4" xfId="23896"/>
    <cellStyle name="Percent 3 2 2 3 4 3 3" xfId="23897"/>
    <cellStyle name="Percent 3 2 2 3 4 3 3 2" xfId="23898"/>
    <cellStyle name="Percent 3 2 2 3 4 3 3 3" xfId="23899"/>
    <cellStyle name="Percent 3 2 2 3 4 3 3 4" xfId="23900"/>
    <cellStyle name="Percent 3 2 2 3 4 3 4" xfId="23901"/>
    <cellStyle name="Percent 3 2 2 3 4 3 5" xfId="23902"/>
    <cellStyle name="Percent 3 2 2 3 4 3 6" xfId="23903"/>
    <cellStyle name="Percent 3 2 2 3 4 4" xfId="23904"/>
    <cellStyle name="Percent 3 2 2 3 4 4 2" xfId="23905"/>
    <cellStyle name="Percent 3 2 2 3 4 4 3" xfId="23906"/>
    <cellStyle name="Percent 3 2 2 3 4 4 4" xfId="23907"/>
    <cellStyle name="Percent 3 2 2 3 4 5" xfId="23908"/>
    <cellStyle name="Percent 3 2 2 3 4 5 2" xfId="23909"/>
    <cellStyle name="Percent 3 2 2 3 4 5 3" xfId="23910"/>
    <cellStyle name="Percent 3 2 2 3 4 5 4" xfId="23911"/>
    <cellStyle name="Percent 3 2 2 3 4 6" xfId="23912"/>
    <cellStyle name="Percent 3 2 2 3 4 7" xfId="23913"/>
    <cellStyle name="Percent 3 2 2 3 4 8" xfId="23914"/>
    <cellStyle name="Percent 3 2 2 3 5" xfId="23915"/>
    <cellStyle name="Percent 3 2 2 3 5 2" xfId="23916"/>
    <cellStyle name="Percent 3 2 2 3 5 2 2" xfId="23917"/>
    <cellStyle name="Percent 3 2 2 3 5 2 2 2" xfId="23918"/>
    <cellStyle name="Percent 3 2 2 3 5 2 2 3" xfId="23919"/>
    <cellStyle name="Percent 3 2 2 3 5 2 2 4" xfId="23920"/>
    <cellStyle name="Percent 3 2 2 3 5 2 3" xfId="23921"/>
    <cellStyle name="Percent 3 2 2 3 5 2 3 2" xfId="23922"/>
    <cellStyle name="Percent 3 2 2 3 5 2 3 3" xfId="23923"/>
    <cellStyle name="Percent 3 2 2 3 5 2 3 4" xfId="23924"/>
    <cellStyle name="Percent 3 2 2 3 5 2 4" xfId="23925"/>
    <cellStyle name="Percent 3 2 2 3 5 2 5" xfId="23926"/>
    <cellStyle name="Percent 3 2 2 3 5 2 6" xfId="23927"/>
    <cellStyle name="Percent 3 2 2 3 5 3" xfId="23928"/>
    <cellStyle name="Percent 3 2 2 3 5 3 2" xfId="23929"/>
    <cellStyle name="Percent 3 2 2 3 5 3 2 2" xfId="23930"/>
    <cellStyle name="Percent 3 2 2 3 5 3 2 3" xfId="23931"/>
    <cellStyle name="Percent 3 2 2 3 5 3 2 4" xfId="23932"/>
    <cellStyle name="Percent 3 2 2 3 5 3 3" xfId="23933"/>
    <cellStyle name="Percent 3 2 2 3 5 3 3 2" xfId="23934"/>
    <cellStyle name="Percent 3 2 2 3 5 3 3 3" xfId="23935"/>
    <cellStyle name="Percent 3 2 2 3 5 3 3 4" xfId="23936"/>
    <cellStyle name="Percent 3 2 2 3 5 3 4" xfId="23937"/>
    <cellStyle name="Percent 3 2 2 3 5 3 5" xfId="23938"/>
    <cellStyle name="Percent 3 2 2 3 5 3 6" xfId="23939"/>
    <cellStyle name="Percent 3 2 2 3 5 4" xfId="23940"/>
    <cellStyle name="Percent 3 2 2 3 5 4 2" xfId="23941"/>
    <cellStyle name="Percent 3 2 2 3 5 4 3" xfId="23942"/>
    <cellStyle name="Percent 3 2 2 3 5 4 4" xfId="23943"/>
    <cellStyle name="Percent 3 2 2 3 5 5" xfId="23944"/>
    <cellStyle name="Percent 3 2 2 3 5 5 2" xfId="23945"/>
    <cellStyle name="Percent 3 2 2 3 5 5 3" xfId="23946"/>
    <cellStyle name="Percent 3 2 2 3 5 5 4" xfId="23947"/>
    <cellStyle name="Percent 3 2 2 3 5 6" xfId="23948"/>
    <cellStyle name="Percent 3 2 2 3 5 7" xfId="23949"/>
    <cellStyle name="Percent 3 2 2 3 5 8" xfId="23950"/>
    <cellStyle name="Percent 3 2 2 3 6" xfId="23951"/>
    <cellStyle name="Percent 3 2 2 3 6 2" xfId="23952"/>
    <cellStyle name="Percent 3 2 2 3 6 2 2" xfId="23953"/>
    <cellStyle name="Percent 3 2 2 3 6 2 3" xfId="23954"/>
    <cellStyle name="Percent 3 2 2 3 6 2 4" xfId="23955"/>
    <cellStyle name="Percent 3 2 2 3 6 3" xfId="23956"/>
    <cellStyle name="Percent 3 2 2 3 6 3 2" xfId="23957"/>
    <cellStyle name="Percent 3 2 2 3 6 3 3" xfId="23958"/>
    <cellStyle name="Percent 3 2 2 3 6 3 4" xfId="23959"/>
    <cellStyle name="Percent 3 2 2 3 6 4" xfId="23960"/>
    <cellStyle name="Percent 3 2 2 3 6 5" xfId="23961"/>
    <cellStyle name="Percent 3 2 2 3 6 6" xfId="23962"/>
    <cellStyle name="Percent 3 2 2 3 7" xfId="23963"/>
    <cellStyle name="Percent 3 2 2 3 7 2" xfId="23964"/>
    <cellStyle name="Percent 3 2 2 3 7 2 2" xfId="23965"/>
    <cellStyle name="Percent 3 2 2 3 7 2 3" xfId="23966"/>
    <cellStyle name="Percent 3 2 2 3 7 2 4" xfId="23967"/>
    <cellStyle name="Percent 3 2 2 3 7 3" xfId="23968"/>
    <cellStyle name="Percent 3 2 2 3 7 3 2" xfId="23969"/>
    <cellStyle name="Percent 3 2 2 3 7 3 3" xfId="23970"/>
    <cellStyle name="Percent 3 2 2 3 7 3 4" xfId="23971"/>
    <cellStyle name="Percent 3 2 2 3 7 4" xfId="23972"/>
    <cellStyle name="Percent 3 2 2 3 7 5" xfId="23973"/>
    <cellStyle name="Percent 3 2 2 3 7 6" xfId="23974"/>
    <cellStyle name="Percent 3 2 2 3 8" xfId="23975"/>
    <cellStyle name="Percent 3 2 2 3 8 2" xfId="23976"/>
    <cellStyle name="Percent 3 2 2 3 8 3" xfId="23977"/>
    <cellStyle name="Percent 3 2 2 3 8 4" xfId="23978"/>
    <cellStyle name="Percent 3 2 2 3 9" xfId="23979"/>
    <cellStyle name="Percent 3 2 2 3 9 2" xfId="23980"/>
    <cellStyle name="Percent 3 2 2 3 9 3" xfId="23981"/>
    <cellStyle name="Percent 3 2 2 3 9 4" xfId="23982"/>
    <cellStyle name="Percent 3 2 2 4" xfId="23983"/>
    <cellStyle name="Percent 3 2 2 4 10" xfId="23984"/>
    <cellStyle name="Percent 3 2 2 4 2" xfId="23985"/>
    <cellStyle name="Percent 3 2 2 4 2 2" xfId="23986"/>
    <cellStyle name="Percent 3 2 2 4 2 2 2" xfId="23987"/>
    <cellStyle name="Percent 3 2 2 4 2 2 2 2" xfId="23988"/>
    <cellStyle name="Percent 3 2 2 4 2 2 2 3" xfId="23989"/>
    <cellStyle name="Percent 3 2 2 4 2 2 2 4" xfId="23990"/>
    <cellStyle name="Percent 3 2 2 4 2 2 3" xfId="23991"/>
    <cellStyle name="Percent 3 2 2 4 2 2 3 2" xfId="23992"/>
    <cellStyle name="Percent 3 2 2 4 2 2 3 3" xfId="23993"/>
    <cellStyle name="Percent 3 2 2 4 2 2 3 4" xfId="23994"/>
    <cellStyle name="Percent 3 2 2 4 2 2 4" xfId="23995"/>
    <cellStyle name="Percent 3 2 2 4 2 2 5" xfId="23996"/>
    <cellStyle name="Percent 3 2 2 4 2 2 6" xfId="23997"/>
    <cellStyle name="Percent 3 2 2 4 2 3" xfId="23998"/>
    <cellStyle name="Percent 3 2 2 4 2 3 2" xfId="23999"/>
    <cellStyle name="Percent 3 2 2 4 2 3 2 2" xfId="24000"/>
    <cellStyle name="Percent 3 2 2 4 2 3 2 3" xfId="24001"/>
    <cellStyle name="Percent 3 2 2 4 2 3 2 4" xfId="24002"/>
    <cellStyle name="Percent 3 2 2 4 2 3 3" xfId="24003"/>
    <cellStyle name="Percent 3 2 2 4 2 3 3 2" xfId="24004"/>
    <cellStyle name="Percent 3 2 2 4 2 3 3 3" xfId="24005"/>
    <cellStyle name="Percent 3 2 2 4 2 3 3 4" xfId="24006"/>
    <cellStyle name="Percent 3 2 2 4 2 3 4" xfId="24007"/>
    <cellStyle name="Percent 3 2 2 4 2 3 5" xfId="24008"/>
    <cellStyle name="Percent 3 2 2 4 2 3 6" xfId="24009"/>
    <cellStyle name="Percent 3 2 2 4 2 4" xfId="24010"/>
    <cellStyle name="Percent 3 2 2 4 2 4 2" xfId="24011"/>
    <cellStyle name="Percent 3 2 2 4 2 4 3" xfId="24012"/>
    <cellStyle name="Percent 3 2 2 4 2 4 4" xfId="24013"/>
    <cellStyle name="Percent 3 2 2 4 2 5" xfId="24014"/>
    <cellStyle name="Percent 3 2 2 4 2 5 2" xfId="24015"/>
    <cellStyle name="Percent 3 2 2 4 2 5 3" xfId="24016"/>
    <cellStyle name="Percent 3 2 2 4 2 5 4" xfId="24017"/>
    <cellStyle name="Percent 3 2 2 4 2 6" xfId="24018"/>
    <cellStyle name="Percent 3 2 2 4 2 7" xfId="24019"/>
    <cellStyle name="Percent 3 2 2 4 2 8" xfId="24020"/>
    <cellStyle name="Percent 3 2 2 4 3" xfId="24021"/>
    <cellStyle name="Percent 3 2 2 4 3 2" xfId="24022"/>
    <cellStyle name="Percent 3 2 2 4 3 2 2" xfId="24023"/>
    <cellStyle name="Percent 3 2 2 4 3 2 2 2" xfId="24024"/>
    <cellStyle name="Percent 3 2 2 4 3 2 2 3" xfId="24025"/>
    <cellStyle name="Percent 3 2 2 4 3 2 2 4" xfId="24026"/>
    <cellStyle name="Percent 3 2 2 4 3 2 3" xfId="24027"/>
    <cellStyle name="Percent 3 2 2 4 3 2 3 2" xfId="24028"/>
    <cellStyle name="Percent 3 2 2 4 3 2 3 3" xfId="24029"/>
    <cellStyle name="Percent 3 2 2 4 3 2 3 4" xfId="24030"/>
    <cellStyle name="Percent 3 2 2 4 3 2 4" xfId="24031"/>
    <cellStyle name="Percent 3 2 2 4 3 2 5" xfId="24032"/>
    <cellStyle name="Percent 3 2 2 4 3 2 6" xfId="24033"/>
    <cellStyle name="Percent 3 2 2 4 3 3" xfId="24034"/>
    <cellStyle name="Percent 3 2 2 4 3 3 2" xfId="24035"/>
    <cellStyle name="Percent 3 2 2 4 3 3 2 2" xfId="24036"/>
    <cellStyle name="Percent 3 2 2 4 3 3 2 3" xfId="24037"/>
    <cellStyle name="Percent 3 2 2 4 3 3 2 4" xfId="24038"/>
    <cellStyle name="Percent 3 2 2 4 3 3 3" xfId="24039"/>
    <cellStyle name="Percent 3 2 2 4 3 3 3 2" xfId="24040"/>
    <cellStyle name="Percent 3 2 2 4 3 3 3 3" xfId="24041"/>
    <cellStyle name="Percent 3 2 2 4 3 3 3 4" xfId="24042"/>
    <cellStyle name="Percent 3 2 2 4 3 3 4" xfId="24043"/>
    <cellStyle name="Percent 3 2 2 4 3 3 5" xfId="24044"/>
    <cellStyle name="Percent 3 2 2 4 3 3 6" xfId="24045"/>
    <cellStyle name="Percent 3 2 2 4 3 4" xfId="24046"/>
    <cellStyle name="Percent 3 2 2 4 3 4 2" xfId="24047"/>
    <cellStyle name="Percent 3 2 2 4 3 4 3" xfId="24048"/>
    <cellStyle name="Percent 3 2 2 4 3 4 4" xfId="24049"/>
    <cellStyle name="Percent 3 2 2 4 3 5" xfId="24050"/>
    <cellStyle name="Percent 3 2 2 4 3 5 2" xfId="24051"/>
    <cellStyle name="Percent 3 2 2 4 3 5 3" xfId="24052"/>
    <cellStyle name="Percent 3 2 2 4 3 5 4" xfId="24053"/>
    <cellStyle name="Percent 3 2 2 4 3 6" xfId="24054"/>
    <cellStyle name="Percent 3 2 2 4 3 7" xfId="24055"/>
    <cellStyle name="Percent 3 2 2 4 3 8" xfId="24056"/>
    <cellStyle name="Percent 3 2 2 4 4" xfId="24057"/>
    <cellStyle name="Percent 3 2 2 4 4 2" xfId="24058"/>
    <cellStyle name="Percent 3 2 2 4 4 2 2" xfId="24059"/>
    <cellStyle name="Percent 3 2 2 4 4 2 3" xfId="24060"/>
    <cellStyle name="Percent 3 2 2 4 4 2 4" xfId="24061"/>
    <cellStyle name="Percent 3 2 2 4 4 3" xfId="24062"/>
    <cellStyle name="Percent 3 2 2 4 4 3 2" xfId="24063"/>
    <cellStyle name="Percent 3 2 2 4 4 3 3" xfId="24064"/>
    <cellStyle name="Percent 3 2 2 4 4 3 4" xfId="24065"/>
    <cellStyle name="Percent 3 2 2 4 4 4" xfId="24066"/>
    <cellStyle name="Percent 3 2 2 4 4 5" xfId="24067"/>
    <cellStyle name="Percent 3 2 2 4 4 6" xfId="24068"/>
    <cellStyle name="Percent 3 2 2 4 5" xfId="24069"/>
    <cellStyle name="Percent 3 2 2 4 5 2" xfId="24070"/>
    <cellStyle name="Percent 3 2 2 4 5 2 2" xfId="24071"/>
    <cellStyle name="Percent 3 2 2 4 5 2 3" xfId="24072"/>
    <cellStyle name="Percent 3 2 2 4 5 2 4" xfId="24073"/>
    <cellStyle name="Percent 3 2 2 4 5 3" xfId="24074"/>
    <cellStyle name="Percent 3 2 2 4 5 3 2" xfId="24075"/>
    <cellStyle name="Percent 3 2 2 4 5 3 3" xfId="24076"/>
    <cellStyle name="Percent 3 2 2 4 5 3 4" xfId="24077"/>
    <cellStyle name="Percent 3 2 2 4 5 4" xfId="24078"/>
    <cellStyle name="Percent 3 2 2 4 5 5" xfId="24079"/>
    <cellStyle name="Percent 3 2 2 4 5 6" xfId="24080"/>
    <cellStyle name="Percent 3 2 2 4 6" xfId="24081"/>
    <cellStyle name="Percent 3 2 2 4 6 2" xfId="24082"/>
    <cellStyle name="Percent 3 2 2 4 6 3" xfId="24083"/>
    <cellStyle name="Percent 3 2 2 4 6 4" xfId="24084"/>
    <cellStyle name="Percent 3 2 2 4 7" xfId="24085"/>
    <cellStyle name="Percent 3 2 2 4 7 2" xfId="24086"/>
    <cellStyle name="Percent 3 2 2 4 7 3" xfId="24087"/>
    <cellStyle name="Percent 3 2 2 4 7 4" xfId="24088"/>
    <cellStyle name="Percent 3 2 2 4 8" xfId="24089"/>
    <cellStyle name="Percent 3 2 2 4 9" xfId="24090"/>
    <cellStyle name="Percent 3 2 2 5" xfId="24091"/>
    <cellStyle name="Percent 3 2 2 5 2" xfId="24092"/>
    <cellStyle name="Percent 3 2 2 5 2 2" xfId="24093"/>
    <cellStyle name="Percent 3 2 2 5 2 2 2" xfId="24094"/>
    <cellStyle name="Percent 3 2 2 5 2 2 3" xfId="24095"/>
    <cellStyle name="Percent 3 2 2 5 2 2 4" xfId="24096"/>
    <cellStyle name="Percent 3 2 2 5 2 3" xfId="24097"/>
    <cellStyle name="Percent 3 2 2 5 2 3 2" xfId="24098"/>
    <cellStyle name="Percent 3 2 2 5 2 3 3" xfId="24099"/>
    <cellStyle name="Percent 3 2 2 5 2 3 4" xfId="24100"/>
    <cellStyle name="Percent 3 2 2 5 2 4" xfId="24101"/>
    <cellStyle name="Percent 3 2 2 5 2 5" xfId="24102"/>
    <cellStyle name="Percent 3 2 2 5 2 6" xfId="24103"/>
    <cellStyle name="Percent 3 2 2 5 3" xfId="24104"/>
    <cellStyle name="Percent 3 2 2 5 3 2" xfId="24105"/>
    <cellStyle name="Percent 3 2 2 5 3 2 2" xfId="24106"/>
    <cellStyle name="Percent 3 2 2 5 3 2 3" xfId="24107"/>
    <cellStyle name="Percent 3 2 2 5 3 2 4" xfId="24108"/>
    <cellStyle name="Percent 3 2 2 5 3 3" xfId="24109"/>
    <cellStyle name="Percent 3 2 2 5 3 3 2" xfId="24110"/>
    <cellStyle name="Percent 3 2 2 5 3 3 3" xfId="24111"/>
    <cellStyle name="Percent 3 2 2 5 3 3 4" xfId="24112"/>
    <cellStyle name="Percent 3 2 2 5 3 4" xfId="24113"/>
    <cellStyle name="Percent 3 2 2 5 3 5" xfId="24114"/>
    <cellStyle name="Percent 3 2 2 5 3 6" xfId="24115"/>
    <cellStyle name="Percent 3 2 2 5 4" xfId="24116"/>
    <cellStyle name="Percent 3 2 2 5 4 2" xfId="24117"/>
    <cellStyle name="Percent 3 2 2 5 4 3" xfId="24118"/>
    <cellStyle name="Percent 3 2 2 5 4 4" xfId="24119"/>
    <cellStyle name="Percent 3 2 2 5 5" xfId="24120"/>
    <cellStyle name="Percent 3 2 2 5 5 2" xfId="24121"/>
    <cellStyle name="Percent 3 2 2 5 5 3" xfId="24122"/>
    <cellStyle name="Percent 3 2 2 5 5 4" xfId="24123"/>
    <cellStyle name="Percent 3 2 2 5 6" xfId="24124"/>
    <cellStyle name="Percent 3 2 2 5 7" xfId="24125"/>
    <cellStyle name="Percent 3 2 2 5 8" xfId="24126"/>
    <cellStyle name="Percent 3 2 2 6" xfId="24127"/>
    <cellStyle name="Percent 3 2 2 6 2" xfId="24128"/>
    <cellStyle name="Percent 3 2 2 6 2 2" xfId="24129"/>
    <cellStyle name="Percent 3 2 2 6 2 2 2" xfId="24130"/>
    <cellStyle name="Percent 3 2 2 6 2 2 3" xfId="24131"/>
    <cellStyle name="Percent 3 2 2 6 2 2 4" xfId="24132"/>
    <cellStyle name="Percent 3 2 2 6 2 3" xfId="24133"/>
    <cellStyle name="Percent 3 2 2 6 2 3 2" xfId="24134"/>
    <cellStyle name="Percent 3 2 2 6 2 3 3" xfId="24135"/>
    <cellStyle name="Percent 3 2 2 6 2 3 4" xfId="24136"/>
    <cellStyle name="Percent 3 2 2 6 2 4" xfId="24137"/>
    <cellStyle name="Percent 3 2 2 6 2 5" xfId="24138"/>
    <cellStyle name="Percent 3 2 2 6 2 6" xfId="24139"/>
    <cellStyle name="Percent 3 2 2 6 3" xfId="24140"/>
    <cellStyle name="Percent 3 2 2 6 3 2" xfId="24141"/>
    <cellStyle name="Percent 3 2 2 6 3 2 2" xfId="24142"/>
    <cellStyle name="Percent 3 2 2 6 3 2 3" xfId="24143"/>
    <cellStyle name="Percent 3 2 2 6 3 2 4" xfId="24144"/>
    <cellStyle name="Percent 3 2 2 6 3 3" xfId="24145"/>
    <cellStyle name="Percent 3 2 2 6 3 3 2" xfId="24146"/>
    <cellStyle name="Percent 3 2 2 6 3 3 3" xfId="24147"/>
    <cellStyle name="Percent 3 2 2 6 3 3 4" xfId="24148"/>
    <cellStyle name="Percent 3 2 2 6 3 4" xfId="24149"/>
    <cellStyle name="Percent 3 2 2 6 3 5" xfId="24150"/>
    <cellStyle name="Percent 3 2 2 6 3 6" xfId="24151"/>
    <cellStyle name="Percent 3 2 2 6 4" xfId="24152"/>
    <cellStyle name="Percent 3 2 2 6 4 2" xfId="24153"/>
    <cellStyle name="Percent 3 2 2 6 4 3" xfId="24154"/>
    <cellStyle name="Percent 3 2 2 6 4 4" xfId="24155"/>
    <cellStyle name="Percent 3 2 2 6 5" xfId="24156"/>
    <cellStyle name="Percent 3 2 2 6 5 2" xfId="24157"/>
    <cellStyle name="Percent 3 2 2 6 5 3" xfId="24158"/>
    <cellStyle name="Percent 3 2 2 6 5 4" xfId="24159"/>
    <cellStyle name="Percent 3 2 2 6 6" xfId="24160"/>
    <cellStyle name="Percent 3 2 2 6 7" xfId="24161"/>
    <cellStyle name="Percent 3 2 2 6 8" xfId="24162"/>
    <cellStyle name="Percent 3 2 2 7" xfId="24163"/>
    <cellStyle name="Percent 3 2 2 7 2" xfId="24164"/>
    <cellStyle name="Percent 3 2 2 7 2 2" xfId="24165"/>
    <cellStyle name="Percent 3 2 2 7 2 2 2" xfId="24166"/>
    <cellStyle name="Percent 3 2 2 7 2 2 3" xfId="24167"/>
    <cellStyle name="Percent 3 2 2 7 2 2 4" xfId="24168"/>
    <cellStyle name="Percent 3 2 2 7 2 3" xfId="24169"/>
    <cellStyle name="Percent 3 2 2 7 2 3 2" xfId="24170"/>
    <cellStyle name="Percent 3 2 2 7 2 3 3" xfId="24171"/>
    <cellStyle name="Percent 3 2 2 7 2 3 4" xfId="24172"/>
    <cellStyle name="Percent 3 2 2 7 2 4" xfId="24173"/>
    <cellStyle name="Percent 3 2 2 7 2 5" xfId="24174"/>
    <cellStyle name="Percent 3 2 2 7 2 6" xfId="24175"/>
    <cellStyle name="Percent 3 2 2 7 3" xfId="24176"/>
    <cellStyle name="Percent 3 2 2 7 3 2" xfId="24177"/>
    <cellStyle name="Percent 3 2 2 7 3 2 2" xfId="24178"/>
    <cellStyle name="Percent 3 2 2 7 3 2 3" xfId="24179"/>
    <cellStyle name="Percent 3 2 2 7 3 2 4" xfId="24180"/>
    <cellStyle name="Percent 3 2 2 7 3 3" xfId="24181"/>
    <cellStyle name="Percent 3 2 2 7 3 3 2" xfId="24182"/>
    <cellStyle name="Percent 3 2 2 7 3 3 3" xfId="24183"/>
    <cellStyle name="Percent 3 2 2 7 3 3 4" xfId="24184"/>
    <cellStyle name="Percent 3 2 2 7 3 4" xfId="24185"/>
    <cellStyle name="Percent 3 2 2 7 3 5" xfId="24186"/>
    <cellStyle name="Percent 3 2 2 7 3 6" xfId="24187"/>
    <cellStyle name="Percent 3 2 2 7 4" xfId="24188"/>
    <cellStyle name="Percent 3 2 2 7 4 2" xfId="24189"/>
    <cellStyle name="Percent 3 2 2 7 4 3" xfId="24190"/>
    <cellStyle name="Percent 3 2 2 7 4 4" xfId="24191"/>
    <cellStyle name="Percent 3 2 2 7 5" xfId="24192"/>
    <cellStyle name="Percent 3 2 2 7 5 2" xfId="24193"/>
    <cellStyle name="Percent 3 2 2 7 5 3" xfId="24194"/>
    <cellStyle name="Percent 3 2 2 7 5 4" xfId="24195"/>
    <cellStyle name="Percent 3 2 2 7 6" xfId="24196"/>
    <cellStyle name="Percent 3 2 2 7 7" xfId="24197"/>
    <cellStyle name="Percent 3 2 2 7 8" xfId="24198"/>
    <cellStyle name="Percent 3 2 2 8" xfId="24199"/>
    <cellStyle name="Percent 3 2 2 8 2" xfId="24200"/>
    <cellStyle name="Percent 3 2 2 8 2 2" xfId="24201"/>
    <cellStyle name="Percent 3 2 2 8 2 3" xfId="24202"/>
    <cellStyle name="Percent 3 2 2 8 2 4" xfId="24203"/>
    <cellStyle name="Percent 3 2 2 8 3" xfId="24204"/>
    <cellStyle name="Percent 3 2 2 8 3 2" xfId="24205"/>
    <cellStyle name="Percent 3 2 2 8 3 3" xfId="24206"/>
    <cellStyle name="Percent 3 2 2 8 3 4" xfId="24207"/>
    <cellStyle name="Percent 3 2 2 8 4" xfId="24208"/>
    <cellStyle name="Percent 3 2 2 8 5" xfId="24209"/>
    <cellStyle name="Percent 3 2 2 8 6" xfId="24210"/>
    <cellStyle name="Percent 3 2 2 9" xfId="24211"/>
    <cellStyle name="Percent 3 2 2 9 2" xfId="24212"/>
    <cellStyle name="Percent 3 2 2 9 2 2" xfId="24213"/>
    <cellStyle name="Percent 3 2 2 9 2 3" xfId="24214"/>
    <cellStyle name="Percent 3 2 2 9 2 4" xfId="24215"/>
    <cellStyle name="Percent 3 2 2 9 3" xfId="24216"/>
    <cellStyle name="Percent 3 2 2 9 3 2" xfId="24217"/>
    <cellStyle name="Percent 3 2 2 9 3 3" xfId="24218"/>
    <cellStyle name="Percent 3 2 2 9 3 4" xfId="24219"/>
    <cellStyle name="Percent 3 2 2 9 4" xfId="24220"/>
    <cellStyle name="Percent 3 2 2 9 5" xfId="24221"/>
    <cellStyle name="Percent 3 2 2 9 6" xfId="24222"/>
    <cellStyle name="Percent 3 2 3" xfId="24223"/>
    <cellStyle name="Percent 3 2 3 10" xfId="24224"/>
    <cellStyle name="Percent 3 2 3 10 2" xfId="24225"/>
    <cellStyle name="Percent 3 2 3 10 3" xfId="24226"/>
    <cellStyle name="Percent 3 2 3 10 4" xfId="24227"/>
    <cellStyle name="Percent 3 2 3 11" xfId="24228"/>
    <cellStyle name="Percent 3 2 3 11 2" xfId="24229"/>
    <cellStyle name="Percent 3 2 3 11 3" xfId="24230"/>
    <cellStyle name="Percent 3 2 3 11 4" xfId="24231"/>
    <cellStyle name="Percent 3 2 3 12" xfId="24232"/>
    <cellStyle name="Percent 3 2 3 13" xfId="24233"/>
    <cellStyle name="Percent 3 2 3 14" xfId="24234"/>
    <cellStyle name="Percent 3 2 3 15" xfId="24235"/>
    <cellStyle name="Percent 3 2 3 16" xfId="24236"/>
    <cellStyle name="Percent 3 2 3 2" xfId="24237"/>
    <cellStyle name="Percent 3 2 3 2 10" xfId="24238"/>
    <cellStyle name="Percent 3 2 3 2 11" xfId="24239"/>
    <cellStyle name="Percent 3 2 3 2 12" xfId="24240"/>
    <cellStyle name="Percent 3 2 3 2 2" xfId="24241"/>
    <cellStyle name="Percent 3 2 3 2 2 10" xfId="24242"/>
    <cellStyle name="Percent 3 2 3 2 2 2" xfId="24243"/>
    <cellStyle name="Percent 3 2 3 2 2 2 2" xfId="24244"/>
    <cellStyle name="Percent 3 2 3 2 2 2 2 2" xfId="24245"/>
    <cellStyle name="Percent 3 2 3 2 2 2 2 2 2" xfId="24246"/>
    <cellStyle name="Percent 3 2 3 2 2 2 2 2 3" xfId="24247"/>
    <cellStyle name="Percent 3 2 3 2 2 2 2 2 4" xfId="24248"/>
    <cellStyle name="Percent 3 2 3 2 2 2 2 3" xfId="24249"/>
    <cellStyle name="Percent 3 2 3 2 2 2 2 3 2" xfId="24250"/>
    <cellStyle name="Percent 3 2 3 2 2 2 2 3 3" xfId="24251"/>
    <cellStyle name="Percent 3 2 3 2 2 2 2 3 4" xfId="24252"/>
    <cellStyle name="Percent 3 2 3 2 2 2 2 4" xfId="24253"/>
    <cellStyle name="Percent 3 2 3 2 2 2 2 5" xfId="24254"/>
    <cellStyle name="Percent 3 2 3 2 2 2 2 6" xfId="24255"/>
    <cellStyle name="Percent 3 2 3 2 2 2 3" xfId="24256"/>
    <cellStyle name="Percent 3 2 3 2 2 2 3 2" xfId="24257"/>
    <cellStyle name="Percent 3 2 3 2 2 2 3 2 2" xfId="24258"/>
    <cellStyle name="Percent 3 2 3 2 2 2 3 2 3" xfId="24259"/>
    <cellStyle name="Percent 3 2 3 2 2 2 3 2 4" xfId="24260"/>
    <cellStyle name="Percent 3 2 3 2 2 2 3 3" xfId="24261"/>
    <cellStyle name="Percent 3 2 3 2 2 2 3 3 2" xfId="24262"/>
    <cellStyle name="Percent 3 2 3 2 2 2 3 3 3" xfId="24263"/>
    <cellStyle name="Percent 3 2 3 2 2 2 3 3 4" xfId="24264"/>
    <cellStyle name="Percent 3 2 3 2 2 2 3 4" xfId="24265"/>
    <cellStyle name="Percent 3 2 3 2 2 2 3 5" xfId="24266"/>
    <cellStyle name="Percent 3 2 3 2 2 2 3 6" xfId="24267"/>
    <cellStyle name="Percent 3 2 3 2 2 2 4" xfId="24268"/>
    <cellStyle name="Percent 3 2 3 2 2 2 4 2" xfId="24269"/>
    <cellStyle name="Percent 3 2 3 2 2 2 4 3" xfId="24270"/>
    <cellStyle name="Percent 3 2 3 2 2 2 4 4" xfId="24271"/>
    <cellStyle name="Percent 3 2 3 2 2 2 5" xfId="24272"/>
    <cellStyle name="Percent 3 2 3 2 2 2 5 2" xfId="24273"/>
    <cellStyle name="Percent 3 2 3 2 2 2 5 3" xfId="24274"/>
    <cellStyle name="Percent 3 2 3 2 2 2 5 4" xfId="24275"/>
    <cellStyle name="Percent 3 2 3 2 2 2 6" xfId="24276"/>
    <cellStyle name="Percent 3 2 3 2 2 2 7" xfId="24277"/>
    <cellStyle name="Percent 3 2 3 2 2 2 8" xfId="24278"/>
    <cellStyle name="Percent 3 2 3 2 2 3" xfId="24279"/>
    <cellStyle name="Percent 3 2 3 2 2 3 2" xfId="24280"/>
    <cellStyle name="Percent 3 2 3 2 2 3 2 2" xfId="24281"/>
    <cellStyle name="Percent 3 2 3 2 2 3 2 2 2" xfId="24282"/>
    <cellStyle name="Percent 3 2 3 2 2 3 2 2 3" xfId="24283"/>
    <cellStyle name="Percent 3 2 3 2 2 3 2 2 4" xfId="24284"/>
    <cellStyle name="Percent 3 2 3 2 2 3 2 3" xfId="24285"/>
    <cellStyle name="Percent 3 2 3 2 2 3 2 3 2" xfId="24286"/>
    <cellStyle name="Percent 3 2 3 2 2 3 2 3 3" xfId="24287"/>
    <cellStyle name="Percent 3 2 3 2 2 3 2 3 4" xfId="24288"/>
    <cellStyle name="Percent 3 2 3 2 2 3 2 4" xfId="24289"/>
    <cellStyle name="Percent 3 2 3 2 2 3 2 5" xfId="24290"/>
    <cellStyle name="Percent 3 2 3 2 2 3 2 6" xfId="24291"/>
    <cellStyle name="Percent 3 2 3 2 2 3 3" xfId="24292"/>
    <cellStyle name="Percent 3 2 3 2 2 3 3 2" xfId="24293"/>
    <cellStyle name="Percent 3 2 3 2 2 3 3 2 2" xfId="24294"/>
    <cellStyle name="Percent 3 2 3 2 2 3 3 2 3" xfId="24295"/>
    <cellStyle name="Percent 3 2 3 2 2 3 3 2 4" xfId="24296"/>
    <cellStyle name="Percent 3 2 3 2 2 3 3 3" xfId="24297"/>
    <cellStyle name="Percent 3 2 3 2 2 3 3 3 2" xfId="24298"/>
    <cellStyle name="Percent 3 2 3 2 2 3 3 3 3" xfId="24299"/>
    <cellStyle name="Percent 3 2 3 2 2 3 3 3 4" xfId="24300"/>
    <cellStyle name="Percent 3 2 3 2 2 3 3 4" xfId="24301"/>
    <cellStyle name="Percent 3 2 3 2 2 3 3 5" xfId="24302"/>
    <cellStyle name="Percent 3 2 3 2 2 3 3 6" xfId="24303"/>
    <cellStyle name="Percent 3 2 3 2 2 3 4" xfId="24304"/>
    <cellStyle name="Percent 3 2 3 2 2 3 4 2" xfId="24305"/>
    <cellStyle name="Percent 3 2 3 2 2 3 4 3" xfId="24306"/>
    <cellStyle name="Percent 3 2 3 2 2 3 4 4" xfId="24307"/>
    <cellStyle name="Percent 3 2 3 2 2 3 5" xfId="24308"/>
    <cellStyle name="Percent 3 2 3 2 2 3 5 2" xfId="24309"/>
    <cellStyle name="Percent 3 2 3 2 2 3 5 3" xfId="24310"/>
    <cellStyle name="Percent 3 2 3 2 2 3 5 4" xfId="24311"/>
    <cellStyle name="Percent 3 2 3 2 2 3 6" xfId="24312"/>
    <cellStyle name="Percent 3 2 3 2 2 3 7" xfId="24313"/>
    <cellStyle name="Percent 3 2 3 2 2 3 8" xfId="24314"/>
    <cellStyle name="Percent 3 2 3 2 2 4" xfId="24315"/>
    <cellStyle name="Percent 3 2 3 2 2 4 2" xfId="24316"/>
    <cellStyle name="Percent 3 2 3 2 2 4 2 2" xfId="24317"/>
    <cellStyle name="Percent 3 2 3 2 2 4 2 3" xfId="24318"/>
    <cellStyle name="Percent 3 2 3 2 2 4 2 4" xfId="24319"/>
    <cellStyle name="Percent 3 2 3 2 2 4 3" xfId="24320"/>
    <cellStyle name="Percent 3 2 3 2 2 4 3 2" xfId="24321"/>
    <cellStyle name="Percent 3 2 3 2 2 4 3 3" xfId="24322"/>
    <cellStyle name="Percent 3 2 3 2 2 4 3 4" xfId="24323"/>
    <cellStyle name="Percent 3 2 3 2 2 4 4" xfId="24324"/>
    <cellStyle name="Percent 3 2 3 2 2 4 5" xfId="24325"/>
    <cellStyle name="Percent 3 2 3 2 2 4 6" xfId="24326"/>
    <cellStyle name="Percent 3 2 3 2 2 5" xfId="24327"/>
    <cellStyle name="Percent 3 2 3 2 2 5 2" xfId="24328"/>
    <cellStyle name="Percent 3 2 3 2 2 5 2 2" xfId="24329"/>
    <cellStyle name="Percent 3 2 3 2 2 5 2 3" xfId="24330"/>
    <cellStyle name="Percent 3 2 3 2 2 5 2 4" xfId="24331"/>
    <cellStyle name="Percent 3 2 3 2 2 5 3" xfId="24332"/>
    <cellStyle name="Percent 3 2 3 2 2 5 3 2" xfId="24333"/>
    <cellStyle name="Percent 3 2 3 2 2 5 3 3" xfId="24334"/>
    <cellStyle name="Percent 3 2 3 2 2 5 3 4" xfId="24335"/>
    <cellStyle name="Percent 3 2 3 2 2 5 4" xfId="24336"/>
    <cellStyle name="Percent 3 2 3 2 2 5 5" xfId="24337"/>
    <cellStyle name="Percent 3 2 3 2 2 5 6" xfId="24338"/>
    <cellStyle name="Percent 3 2 3 2 2 6" xfId="24339"/>
    <cellStyle name="Percent 3 2 3 2 2 6 2" xfId="24340"/>
    <cellStyle name="Percent 3 2 3 2 2 6 3" xfId="24341"/>
    <cellStyle name="Percent 3 2 3 2 2 6 4" xfId="24342"/>
    <cellStyle name="Percent 3 2 3 2 2 7" xfId="24343"/>
    <cellStyle name="Percent 3 2 3 2 2 7 2" xfId="24344"/>
    <cellStyle name="Percent 3 2 3 2 2 7 3" xfId="24345"/>
    <cellStyle name="Percent 3 2 3 2 2 7 4" xfId="24346"/>
    <cellStyle name="Percent 3 2 3 2 2 8" xfId="24347"/>
    <cellStyle name="Percent 3 2 3 2 2 9" xfId="24348"/>
    <cellStyle name="Percent 3 2 3 2 3" xfId="24349"/>
    <cellStyle name="Percent 3 2 3 2 3 2" xfId="24350"/>
    <cellStyle name="Percent 3 2 3 2 3 2 2" xfId="24351"/>
    <cellStyle name="Percent 3 2 3 2 3 2 2 2" xfId="24352"/>
    <cellStyle name="Percent 3 2 3 2 3 2 2 3" xfId="24353"/>
    <cellStyle name="Percent 3 2 3 2 3 2 2 4" xfId="24354"/>
    <cellStyle name="Percent 3 2 3 2 3 2 3" xfId="24355"/>
    <cellStyle name="Percent 3 2 3 2 3 2 3 2" xfId="24356"/>
    <cellStyle name="Percent 3 2 3 2 3 2 3 3" xfId="24357"/>
    <cellStyle name="Percent 3 2 3 2 3 2 3 4" xfId="24358"/>
    <cellStyle name="Percent 3 2 3 2 3 2 4" xfId="24359"/>
    <cellStyle name="Percent 3 2 3 2 3 2 5" xfId="24360"/>
    <cellStyle name="Percent 3 2 3 2 3 2 6" xfId="24361"/>
    <cellStyle name="Percent 3 2 3 2 3 3" xfId="24362"/>
    <cellStyle name="Percent 3 2 3 2 3 3 2" xfId="24363"/>
    <cellStyle name="Percent 3 2 3 2 3 3 2 2" xfId="24364"/>
    <cellStyle name="Percent 3 2 3 2 3 3 2 3" xfId="24365"/>
    <cellStyle name="Percent 3 2 3 2 3 3 2 4" xfId="24366"/>
    <cellStyle name="Percent 3 2 3 2 3 3 3" xfId="24367"/>
    <cellStyle name="Percent 3 2 3 2 3 3 3 2" xfId="24368"/>
    <cellStyle name="Percent 3 2 3 2 3 3 3 3" xfId="24369"/>
    <cellStyle name="Percent 3 2 3 2 3 3 3 4" xfId="24370"/>
    <cellStyle name="Percent 3 2 3 2 3 3 4" xfId="24371"/>
    <cellStyle name="Percent 3 2 3 2 3 3 5" xfId="24372"/>
    <cellStyle name="Percent 3 2 3 2 3 3 6" xfId="24373"/>
    <cellStyle name="Percent 3 2 3 2 3 4" xfId="24374"/>
    <cellStyle name="Percent 3 2 3 2 3 4 2" xfId="24375"/>
    <cellStyle name="Percent 3 2 3 2 3 4 3" xfId="24376"/>
    <cellStyle name="Percent 3 2 3 2 3 4 4" xfId="24377"/>
    <cellStyle name="Percent 3 2 3 2 3 5" xfId="24378"/>
    <cellStyle name="Percent 3 2 3 2 3 5 2" xfId="24379"/>
    <cellStyle name="Percent 3 2 3 2 3 5 3" xfId="24380"/>
    <cellStyle name="Percent 3 2 3 2 3 5 4" xfId="24381"/>
    <cellStyle name="Percent 3 2 3 2 3 6" xfId="24382"/>
    <cellStyle name="Percent 3 2 3 2 3 7" xfId="24383"/>
    <cellStyle name="Percent 3 2 3 2 3 8" xfId="24384"/>
    <cellStyle name="Percent 3 2 3 2 4" xfId="24385"/>
    <cellStyle name="Percent 3 2 3 2 4 2" xfId="24386"/>
    <cellStyle name="Percent 3 2 3 2 4 2 2" xfId="24387"/>
    <cellStyle name="Percent 3 2 3 2 4 2 2 2" xfId="24388"/>
    <cellStyle name="Percent 3 2 3 2 4 2 2 3" xfId="24389"/>
    <cellStyle name="Percent 3 2 3 2 4 2 2 4" xfId="24390"/>
    <cellStyle name="Percent 3 2 3 2 4 2 3" xfId="24391"/>
    <cellStyle name="Percent 3 2 3 2 4 2 3 2" xfId="24392"/>
    <cellStyle name="Percent 3 2 3 2 4 2 3 3" xfId="24393"/>
    <cellStyle name="Percent 3 2 3 2 4 2 3 4" xfId="24394"/>
    <cellStyle name="Percent 3 2 3 2 4 2 4" xfId="24395"/>
    <cellStyle name="Percent 3 2 3 2 4 2 5" xfId="24396"/>
    <cellStyle name="Percent 3 2 3 2 4 2 6" xfId="24397"/>
    <cellStyle name="Percent 3 2 3 2 4 3" xfId="24398"/>
    <cellStyle name="Percent 3 2 3 2 4 3 2" xfId="24399"/>
    <cellStyle name="Percent 3 2 3 2 4 3 2 2" xfId="24400"/>
    <cellStyle name="Percent 3 2 3 2 4 3 2 3" xfId="24401"/>
    <cellStyle name="Percent 3 2 3 2 4 3 2 4" xfId="24402"/>
    <cellStyle name="Percent 3 2 3 2 4 3 3" xfId="24403"/>
    <cellStyle name="Percent 3 2 3 2 4 3 3 2" xfId="24404"/>
    <cellStyle name="Percent 3 2 3 2 4 3 3 3" xfId="24405"/>
    <cellStyle name="Percent 3 2 3 2 4 3 3 4" xfId="24406"/>
    <cellStyle name="Percent 3 2 3 2 4 3 4" xfId="24407"/>
    <cellStyle name="Percent 3 2 3 2 4 3 5" xfId="24408"/>
    <cellStyle name="Percent 3 2 3 2 4 3 6" xfId="24409"/>
    <cellStyle name="Percent 3 2 3 2 4 4" xfId="24410"/>
    <cellStyle name="Percent 3 2 3 2 4 4 2" xfId="24411"/>
    <cellStyle name="Percent 3 2 3 2 4 4 3" xfId="24412"/>
    <cellStyle name="Percent 3 2 3 2 4 4 4" xfId="24413"/>
    <cellStyle name="Percent 3 2 3 2 4 5" xfId="24414"/>
    <cellStyle name="Percent 3 2 3 2 4 5 2" xfId="24415"/>
    <cellStyle name="Percent 3 2 3 2 4 5 3" xfId="24416"/>
    <cellStyle name="Percent 3 2 3 2 4 5 4" xfId="24417"/>
    <cellStyle name="Percent 3 2 3 2 4 6" xfId="24418"/>
    <cellStyle name="Percent 3 2 3 2 4 7" xfId="24419"/>
    <cellStyle name="Percent 3 2 3 2 4 8" xfId="24420"/>
    <cellStyle name="Percent 3 2 3 2 5" xfId="24421"/>
    <cellStyle name="Percent 3 2 3 2 5 2" xfId="24422"/>
    <cellStyle name="Percent 3 2 3 2 5 2 2" xfId="24423"/>
    <cellStyle name="Percent 3 2 3 2 5 2 2 2" xfId="24424"/>
    <cellStyle name="Percent 3 2 3 2 5 2 2 3" xfId="24425"/>
    <cellStyle name="Percent 3 2 3 2 5 2 2 4" xfId="24426"/>
    <cellStyle name="Percent 3 2 3 2 5 2 3" xfId="24427"/>
    <cellStyle name="Percent 3 2 3 2 5 2 3 2" xfId="24428"/>
    <cellStyle name="Percent 3 2 3 2 5 2 3 3" xfId="24429"/>
    <cellStyle name="Percent 3 2 3 2 5 2 3 4" xfId="24430"/>
    <cellStyle name="Percent 3 2 3 2 5 2 4" xfId="24431"/>
    <cellStyle name="Percent 3 2 3 2 5 2 5" xfId="24432"/>
    <cellStyle name="Percent 3 2 3 2 5 2 6" xfId="24433"/>
    <cellStyle name="Percent 3 2 3 2 5 3" xfId="24434"/>
    <cellStyle name="Percent 3 2 3 2 5 3 2" xfId="24435"/>
    <cellStyle name="Percent 3 2 3 2 5 3 2 2" xfId="24436"/>
    <cellStyle name="Percent 3 2 3 2 5 3 2 3" xfId="24437"/>
    <cellStyle name="Percent 3 2 3 2 5 3 2 4" xfId="24438"/>
    <cellStyle name="Percent 3 2 3 2 5 3 3" xfId="24439"/>
    <cellStyle name="Percent 3 2 3 2 5 3 3 2" xfId="24440"/>
    <cellStyle name="Percent 3 2 3 2 5 3 3 3" xfId="24441"/>
    <cellStyle name="Percent 3 2 3 2 5 3 3 4" xfId="24442"/>
    <cellStyle name="Percent 3 2 3 2 5 3 4" xfId="24443"/>
    <cellStyle name="Percent 3 2 3 2 5 3 5" xfId="24444"/>
    <cellStyle name="Percent 3 2 3 2 5 3 6" xfId="24445"/>
    <cellStyle name="Percent 3 2 3 2 5 4" xfId="24446"/>
    <cellStyle name="Percent 3 2 3 2 5 4 2" xfId="24447"/>
    <cellStyle name="Percent 3 2 3 2 5 4 3" xfId="24448"/>
    <cellStyle name="Percent 3 2 3 2 5 4 4" xfId="24449"/>
    <cellStyle name="Percent 3 2 3 2 5 5" xfId="24450"/>
    <cellStyle name="Percent 3 2 3 2 5 5 2" xfId="24451"/>
    <cellStyle name="Percent 3 2 3 2 5 5 3" xfId="24452"/>
    <cellStyle name="Percent 3 2 3 2 5 5 4" xfId="24453"/>
    <cellStyle name="Percent 3 2 3 2 5 6" xfId="24454"/>
    <cellStyle name="Percent 3 2 3 2 5 7" xfId="24455"/>
    <cellStyle name="Percent 3 2 3 2 5 8" xfId="24456"/>
    <cellStyle name="Percent 3 2 3 2 6" xfId="24457"/>
    <cellStyle name="Percent 3 2 3 2 6 2" xfId="24458"/>
    <cellStyle name="Percent 3 2 3 2 6 2 2" xfId="24459"/>
    <cellStyle name="Percent 3 2 3 2 6 2 3" xfId="24460"/>
    <cellStyle name="Percent 3 2 3 2 6 2 4" xfId="24461"/>
    <cellStyle name="Percent 3 2 3 2 6 3" xfId="24462"/>
    <cellStyle name="Percent 3 2 3 2 6 3 2" xfId="24463"/>
    <cellStyle name="Percent 3 2 3 2 6 3 3" xfId="24464"/>
    <cellStyle name="Percent 3 2 3 2 6 3 4" xfId="24465"/>
    <cellStyle name="Percent 3 2 3 2 6 4" xfId="24466"/>
    <cellStyle name="Percent 3 2 3 2 6 5" xfId="24467"/>
    <cellStyle name="Percent 3 2 3 2 6 6" xfId="24468"/>
    <cellStyle name="Percent 3 2 3 2 7" xfId="24469"/>
    <cellStyle name="Percent 3 2 3 2 7 2" xfId="24470"/>
    <cellStyle name="Percent 3 2 3 2 7 2 2" xfId="24471"/>
    <cellStyle name="Percent 3 2 3 2 7 2 3" xfId="24472"/>
    <cellStyle name="Percent 3 2 3 2 7 2 4" xfId="24473"/>
    <cellStyle name="Percent 3 2 3 2 7 3" xfId="24474"/>
    <cellStyle name="Percent 3 2 3 2 7 3 2" xfId="24475"/>
    <cellStyle name="Percent 3 2 3 2 7 3 3" xfId="24476"/>
    <cellStyle name="Percent 3 2 3 2 7 3 4" xfId="24477"/>
    <cellStyle name="Percent 3 2 3 2 7 4" xfId="24478"/>
    <cellStyle name="Percent 3 2 3 2 7 5" xfId="24479"/>
    <cellStyle name="Percent 3 2 3 2 7 6" xfId="24480"/>
    <cellStyle name="Percent 3 2 3 2 8" xfId="24481"/>
    <cellStyle name="Percent 3 2 3 2 8 2" xfId="24482"/>
    <cellStyle name="Percent 3 2 3 2 8 3" xfId="24483"/>
    <cellStyle name="Percent 3 2 3 2 8 4" xfId="24484"/>
    <cellStyle name="Percent 3 2 3 2 9" xfId="24485"/>
    <cellStyle name="Percent 3 2 3 2 9 2" xfId="24486"/>
    <cellStyle name="Percent 3 2 3 2 9 3" xfId="24487"/>
    <cellStyle name="Percent 3 2 3 2 9 4" xfId="24488"/>
    <cellStyle name="Percent 3 2 3 3" xfId="24489"/>
    <cellStyle name="Percent 3 2 3 3 10" xfId="24490"/>
    <cellStyle name="Percent 3 2 3 3 2" xfId="24491"/>
    <cellStyle name="Percent 3 2 3 3 2 2" xfId="24492"/>
    <cellStyle name="Percent 3 2 3 3 2 2 2" xfId="24493"/>
    <cellStyle name="Percent 3 2 3 3 2 2 2 2" xfId="24494"/>
    <cellStyle name="Percent 3 2 3 3 2 2 2 3" xfId="24495"/>
    <cellStyle name="Percent 3 2 3 3 2 2 2 4" xfId="24496"/>
    <cellStyle name="Percent 3 2 3 3 2 2 3" xfId="24497"/>
    <cellStyle name="Percent 3 2 3 3 2 2 3 2" xfId="24498"/>
    <cellStyle name="Percent 3 2 3 3 2 2 3 3" xfId="24499"/>
    <cellStyle name="Percent 3 2 3 3 2 2 3 4" xfId="24500"/>
    <cellStyle name="Percent 3 2 3 3 2 2 4" xfId="24501"/>
    <cellStyle name="Percent 3 2 3 3 2 2 5" xfId="24502"/>
    <cellStyle name="Percent 3 2 3 3 2 2 6" xfId="24503"/>
    <cellStyle name="Percent 3 2 3 3 2 3" xfId="24504"/>
    <cellStyle name="Percent 3 2 3 3 2 3 2" xfId="24505"/>
    <cellStyle name="Percent 3 2 3 3 2 3 2 2" xfId="24506"/>
    <cellStyle name="Percent 3 2 3 3 2 3 2 3" xfId="24507"/>
    <cellStyle name="Percent 3 2 3 3 2 3 2 4" xfId="24508"/>
    <cellStyle name="Percent 3 2 3 3 2 3 3" xfId="24509"/>
    <cellStyle name="Percent 3 2 3 3 2 3 3 2" xfId="24510"/>
    <cellStyle name="Percent 3 2 3 3 2 3 3 3" xfId="24511"/>
    <cellStyle name="Percent 3 2 3 3 2 3 3 4" xfId="24512"/>
    <cellStyle name="Percent 3 2 3 3 2 3 4" xfId="24513"/>
    <cellStyle name="Percent 3 2 3 3 2 3 5" xfId="24514"/>
    <cellStyle name="Percent 3 2 3 3 2 3 6" xfId="24515"/>
    <cellStyle name="Percent 3 2 3 3 2 4" xfId="24516"/>
    <cellStyle name="Percent 3 2 3 3 2 4 2" xfId="24517"/>
    <cellStyle name="Percent 3 2 3 3 2 4 3" xfId="24518"/>
    <cellStyle name="Percent 3 2 3 3 2 4 4" xfId="24519"/>
    <cellStyle name="Percent 3 2 3 3 2 5" xfId="24520"/>
    <cellStyle name="Percent 3 2 3 3 2 5 2" xfId="24521"/>
    <cellStyle name="Percent 3 2 3 3 2 5 3" xfId="24522"/>
    <cellStyle name="Percent 3 2 3 3 2 5 4" xfId="24523"/>
    <cellStyle name="Percent 3 2 3 3 2 6" xfId="24524"/>
    <cellStyle name="Percent 3 2 3 3 2 7" xfId="24525"/>
    <cellStyle name="Percent 3 2 3 3 2 8" xfId="24526"/>
    <cellStyle name="Percent 3 2 3 3 3" xfId="24527"/>
    <cellStyle name="Percent 3 2 3 3 3 2" xfId="24528"/>
    <cellStyle name="Percent 3 2 3 3 3 2 2" xfId="24529"/>
    <cellStyle name="Percent 3 2 3 3 3 2 2 2" xfId="24530"/>
    <cellStyle name="Percent 3 2 3 3 3 2 2 3" xfId="24531"/>
    <cellStyle name="Percent 3 2 3 3 3 2 2 4" xfId="24532"/>
    <cellStyle name="Percent 3 2 3 3 3 2 3" xfId="24533"/>
    <cellStyle name="Percent 3 2 3 3 3 2 3 2" xfId="24534"/>
    <cellStyle name="Percent 3 2 3 3 3 2 3 3" xfId="24535"/>
    <cellStyle name="Percent 3 2 3 3 3 2 3 4" xfId="24536"/>
    <cellStyle name="Percent 3 2 3 3 3 2 4" xfId="24537"/>
    <cellStyle name="Percent 3 2 3 3 3 2 5" xfId="24538"/>
    <cellStyle name="Percent 3 2 3 3 3 2 6" xfId="24539"/>
    <cellStyle name="Percent 3 2 3 3 3 3" xfId="24540"/>
    <cellStyle name="Percent 3 2 3 3 3 3 2" xfId="24541"/>
    <cellStyle name="Percent 3 2 3 3 3 3 2 2" xfId="24542"/>
    <cellStyle name="Percent 3 2 3 3 3 3 2 3" xfId="24543"/>
    <cellStyle name="Percent 3 2 3 3 3 3 2 4" xfId="24544"/>
    <cellStyle name="Percent 3 2 3 3 3 3 3" xfId="24545"/>
    <cellStyle name="Percent 3 2 3 3 3 3 3 2" xfId="24546"/>
    <cellStyle name="Percent 3 2 3 3 3 3 3 3" xfId="24547"/>
    <cellStyle name="Percent 3 2 3 3 3 3 3 4" xfId="24548"/>
    <cellStyle name="Percent 3 2 3 3 3 3 4" xfId="24549"/>
    <cellStyle name="Percent 3 2 3 3 3 3 5" xfId="24550"/>
    <cellStyle name="Percent 3 2 3 3 3 3 6" xfId="24551"/>
    <cellStyle name="Percent 3 2 3 3 3 4" xfId="24552"/>
    <cellStyle name="Percent 3 2 3 3 3 4 2" xfId="24553"/>
    <cellStyle name="Percent 3 2 3 3 3 4 3" xfId="24554"/>
    <cellStyle name="Percent 3 2 3 3 3 4 4" xfId="24555"/>
    <cellStyle name="Percent 3 2 3 3 3 5" xfId="24556"/>
    <cellStyle name="Percent 3 2 3 3 3 5 2" xfId="24557"/>
    <cellStyle name="Percent 3 2 3 3 3 5 3" xfId="24558"/>
    <cellStyle name="Percent 3 2 3 3 3 5 4" xfId="24559"/>
    <cellStyle name="Percent 3 2 3 3 3 6" xfId="24560"/>
    <cellStyle name="Percent 3 2 3 3 3 7" xfId="24561"/>
    <cellStyle name="Percent 3 2 3 3 3 8" xfId="24562"/>
    <cellStyle name="Percent 3 2 3 3 4" xfId="24563"/>
    <cellStyle name="Percent 3 2 3 3 4 2" xfId="24564"/>
    <cellStyle name="Percent 3 2 3 3 4 2 2" xfId="24565"/>
    <cellStyle name="Percent 3 2 3 3 4 2 3" xfId="24566"/>
    <cellStyle name="Percent 3 2 3 3 4 2 4" xfId="24567"/>
    <cellStyle name="Percent 3 2 3 3 4 3" xfId="24568"/>
    <cellStyle name="Percent 3 2 3 3 4 3 2" xfId="24569"/>
    <cellStyle name="Percent 3 2 3 3 4 3 3" xfId="24570"/>
    <cellStyle name="Percent 3 2 3 3 4 3 4" xfId="24571"/>
    <cellStyle name="Percent 3 2 3 3 4 4" xfId="24572"/>
    <cellStyle name="Percent 3 2 3 3 4 5" xfId="24573"/>
    <cellStyle name="Percent 3 2 3 3 4 6" xfId="24574"/>
    <cellStyle name="Percent 3 2 3 3 5" xfId="24575"/>
    <cellStyle name="Percent 3 2 3 3 5 2" xfId="24576"/>
    <cellStyle name="Percent 3 2 3 3 5 2 2" xfId="24577"/>
    <cellStyle name="Percent 3 2 3 3 5 2 3" xfId="24578"/>
    <cellStyle name="Percent 3 2 3 3 5 2 4" xfId="24579"/>
    <cellStyle name="Percent 3 2 3 3 5 3" xfId="24580"/>
    <cellStyle name="Percent 3 2 3 3 5 3 2" xfId="24581"/>
    <cellStyle name="Percent 3 2 3 3 5 3 3" xfId="24582"/>
    <cellStyle name="Percent 3 2 3 3 5 3 4" xfId="24583"/>
    <cellStyle name="Percent 3 2 3 3 5 4" xfId="24584"/>
    <cellStyle name="Percent 3 2 3 3 5 5" xfId="24585"/>
    <cellStyle name="Percent 3 2 3 3 5 6" xfId="24586"/>
    <cellStyle name="Percent 3 2 3 3 6" xfId="24587"/>
    <cellStyle name="Percent 3 2 3 3 6 2" xfId="24588"/>
    <cellStyle name="Percent 3 2 3 3 6 3" xfId="24589"/>
    <cellStyle name="Percent 3 2 3 3 6 4" xfId="24590"/>
    <cellStyle name="Percent 3 2 3 3 7" xfId="24591"/>
    <cellStyle name="Percent 3 2 3 3 7 2" xfId="24592"/>
    <cellStyle name="Percent 3 2 3 3 7 3" xfId="24593"/>
    <cellStyle name="Percent 3 2 3 3 7 4" xfId="24594"/>
    <cellStyle name="Percent 3 2 3 3 8" xfId="24595"/>
    <cellStyle name="Percent 3 2 3 3 9" xfId="24596"/>
    <cellStyle name="Percent 3 2 3 4" xfId="24597"/>
    <cellStyle name="Percent 3 2 3 4 2" xfId="24598"/>
    <cellStyle name="Percent 3 2 3 4 2 2" xfId="24599"/>
    <cellStyle name="Percent 3 2 3 4 2 2 2" xfId="24600"/>
    <cellStyle name="Percent 3 2 3 4 2 2 3" xfId="24601"/>
    <cellStyle name="Percent 3 2 3 4 2 2 4" xfId="24602"/>
    <cellStyle name="Percent 3 2 3 4 2 3" xfId="24603"/>
    <cellStyle name="Percent 3 2 3 4 2 3 2" xfId="24604"/>
    <cellStyle name="Percent 3 2 3 4 2 3 3" xfId="24605"/>
    <cellStyle name="Percent 3 2 3 4 2 3 4" xfId="24606"/>
    <cellStyle name="Percent 3 2 3 4 2 4" xfId="24607"/>
    <cellStyle name="Percent 3 2 3 4 2 5" xfId="24608"/>
    <cellStyle name="Percent 3 2 3 4 2 6" xfId="24609"/>
    <cellStyle name="Percent 3 2 3 4 3" xfId="24610"/>
    <cellStyle name="Percent 3 2 3 4 3 2" xfId="24611"/>
    <cellStyle name="Percent 3 2 3 4 3 2 2" xfId="24612"/>
    <cellStyle name="Percent 3 2 3 4 3 2 3" xfId="24613"/>
    <cellStyle name="Percent 3 2 3 4 3 2 4" xfId="24614"/>
    <cellStyle name="Percent 3 2 3 4 3 3" xfId="24615"/>
    <cellStyle name="Percent 3 2 3 4 3 3 2" xfId="24616"/>
    <cellStyle name="Percent 3 2 3 4 3 3 3" xfId="24617"/>
    <cellStyle name="Percent 3 2 3 4 3 3 4" xfId="24618"/>
    <cellStyle name="Percent 3 2 3 4 3 4" xfId="24619"/>
    <cellStyle name="Percent 3 2 3 4 3 5" xfId="24620"/>
    <cellStyle name="Percent 3 2 3 4 3 6" xfId="24621"/>
    <cellStyle name="Percent 3 2 3 4 4" xfId="24622"/>
    <cellStyle name="Percent 3 2 3 4 4 2" xfId="24623"/>
    <cellStyle name="Percent 3 2 3 4 4 3" xfId="24624"/>
    <cellStyle name="Percent 3 2 3 4 4 4" xfId="24625"/>
    <cellStyle name="Percent 3 2 3 4 5" xfId="24626"/>
    <cellStyle name="Percent 3 2 3 4 5 2" xfId="24627"/>
    <cellStyle name="Percent 3 2 3 4 5 3" xfId="24628"/>
    <cellStyle name="Percent 3 2 3 4 5 4" xfId="24629"/>
    <cellStyle name="Percent 3 2 3 4 6" xfId="24630"/>
    <cellStyle name="Percent 3 2 3 4 7" xfId="24631"/>
    <cellStyle name="Percent 3 2 3 4 8" xfId="24632"/>
    <cellStyle name="Percent 3 2 3 5" xfId="24633"/>
    <cellStyle name="Percent 3 2 3 5 2" xfId="24634"/>
    <cellStyle name="Percent 3 2 3 5 2 2" xfId="24635"/>
    <cellStyle name="Percent 3 2 3 5 2 2 2" xfId="24636"/>
    <cellStyle name="Percent 3 2 3 5 2 2 3" xfId="24637"/>
    <cellStyle name="Percent 3 2 3 5 2 2 4" xfId="24638"/>
    <cellStyle name="Percent 3 2 3 5 2 3" xfId="24639"/>
    <cellStyle name="Percent 3 2 3 5 2 3 2" xfId="24640"/>
    <cellStyle name="Percent 3 2 3 5 2 3 3" xfId="24641"/>
    <cellStyle name="Percent 3 2 3 5 2 3 4" xfId="24642"/>
    <cellStyle name="Percent 3 2 3 5 2 4" xfId="24643"/>
    <cellStyle name="Percent 3 2 3 5 2 5" xfId="24644"/>
    <cellStyle name="Percent 3 2 3 5 2 6" xfId="24645"/>
    <cellStyle name="Percent 3 2 3 5 3" xfId="24646"/>
    <cellStyle name="Percent 3 2 3 5 3 2" xfId="24647"/>
    <cellStyle name="Percent 3 2 3 5 3 2 2" xfId="24648"/>
    <cellStyle name="Percent 3 2 3 5 3 2 3" xfId="24649"/>
    <cellStyle name="Percent 3 2 3 5 3 2 4" xfId="24650"/>
    <cellStyle name="Percent 3 2 3 5 3 3" xfId="24651"/>
    <cellStyle name="Percent 3 2 3 5 3 3 2" xfId="24652"/>
    <cellStyle name="Percent 3 2 3 5 3 3 3" xfId="24653"/>
    <cellStyle name="Percent 3 2 3 5 3 3 4" xfId="24654"/>
    <cellStyle name="Percent 3 2 3 5 3 4" xfId="24655"/>
    <cellStyle name="Percent 3 2 3 5 3 5" xfId="24656"/>
    <cellStyle name="Percent 3 2 3 5 3 6" xfId="24657"/>
    <cellStyle name="Percent 3 2 3 5 4" xfId="24658"/>
    <cellStyle name="Percent 3 2 3 5 4 2" xfId="24659"/>
    <cellStyle name="Percent 3 2 3 5 4 3" xfId="24660"/>
    <cellStyle name="Percent 3 2 3 5 4 4" xfId="24661"/>
    <cellStyle name="Percent 3 2 3 5 5" xfId="24662"/>
    <cellStyle name="Percent 3 2 3 5 5 2" xfId="24663"/>
    <cellStyle name="Percent 3 2 3 5 5 3" xfId="24664"/>
    <cellStyle name="Percent 3 2 3 5 5 4" xfId="24665"/>
    <cellStyle name="Percent 3 2 3 5 6" xfId="24666"/>
    <cellStyle name="Percent 3 2 3 5 7" xfId="24667"/>
    <cellStyle name="Percent 3 2 3 5 8" xfId="24668"/>
    <cellStyle name="Percent 3 2 3 6" xfId="24669"/>
    <cellStyle name="Percent 3 2 3 6 2" xfId="24670"/>
    <cellStyle name="Percent 3 2 3 6 2 2" xfId="24671"/>
    <cellStyle name="Percent 3 2 3 6 2 2 2" xfId="24672"/>
    <cellStyle name="Percent 3 2 3 6 2 2 3" xfId="24673"/>
    <cellStyle name="Percent 3 2 3 6 2 2 4" xfId="24674"/>
    <cellStyle name="Percent 3 2 3 6 2 3" xfId="24675"/>
    <cellStyle name="Percent 3 2 3 6 2 3 2" xfId="24676"/>
    <cellStyle name="Percent 3 2 3 6 2 3 3" xfId="24677"/>
    <cellStyle name="Percent 3 2 3 6 2 3 4" xfId="24678"/>
    <cellStyle name="Percent 3 2 3 6 2 4" xfId="24679"/>
    <cellStyle name="Percent 3 2 3 6 2 5" xfId="24680"/>
    <cellStyle name="Percent 3 2 3 6 2 6" xfId="24681"/>
    <cellStyle name="Percent 3 2 3 6 3" xfId="24682"/>
    <cellStyle name="Percent 3 2 3 6 3 2" xfId="24683"/>
    <cellStyle name="Percent 3 2 3 6 3 2 2" xfId="24684"/>
    <cellStyle name="Percent 3 2 3 6 3 2 3" xfId="24685"/>
    <cellStyle name="Percent 3 2 3 6 3 2 4" xfId="24686"/>
    <cellStyle name="Percent 3 2 3 6 3 3" xfId="24687"/>
    <cellStyle name="Percent 3 2 3 6 3 3 2" xfId="24688"/>
    <cellStyle name="Percent 3 2 3 6 3 3 3" xfId="24689"/>
    <cellStyle name="Percent 3 2 3 6 3 3 4" xfId="24690"/>
    <cellStyle name="Percent 3 2 3 6 3 4" xfId="24691"/>
    <cellStyle name="Percent 3 2 3 6 3 5" xfId="24692"/>
    <cellStyle name="Percent 3 2 3 6 3 6" xfId="24693"/>
    <cellStyle name="Percent 3 2 3 6 4" xfId="24694"/>
    <cellStyle name="Percent 3 2 3 6 4 2" xfId="24695"/>
    <cellStyle name="Percent 3 2 3 6 4 3" xfId="24696"/>
    <cellStyle name="Percent 3 2 3 6 4 4" xfId="24697"/>
    <cellStyle name="Percent 3 2 3 6 5" xfId="24698"/>
    <cellStyle name="Percent 3 2 3 6 5 2" xfId="24699"/>
    <cellStyle name="Percent 3 2 3 6 5 3" xfId="24700"/>
    <cellStyle name="Percent 3 2 3 6 5 4" xfId="24701"/>
    <cellStyle name="Percent 3 2 3 6 6" xfId="24702"/>
    <cellStyle name="Percent 3 2 3 6 7" xfId="24703"/>
    <cellStyle name="Percent 3 2 3 6 8" xfId="24704"/>
    <cellStyle name="Percent 3 2 3 7" xfId="24705"/>
    <cellStyle name="Percent 3 2 3 7 2" xfId="24706"/>
    <cellStyle name="Percent 3 2 3 7 2 2" xfId="24707"/>
    <cellStyle name="Percent 3 2 3 7 2 3" xfId="24708"/>
    <cellStyle name="Percent 3 2 3 7 2 4" xfId="24709"/>
    <cellStyle name="Percent 3 2 3 7 3" xfId="24710"/>
    <cellStyle name="Percent 3 2 3 7 3 2" xfId="24711"/>
    <cellStyle name="Percent 3 2 3 7 3 3" xfId="24712"/>
    <cellStyle name="Percent 3 2 3 7 3 4" xfId="24713"/>
    <cellStyle name="Percent 3 2 3 7 4" xfId="24714"/>
    <cellStyle name="Percent 3 2 3 7 5" xfId="24715"/>
    <cellStyle name="Percent 3 2 3 7 6" xfId="24716"/>
    <cellStyle name="Percent 3 2 3 8" xfId="24717"/>
    <cellStyle name="Percent 3 2 3 8 2" xfId="24718"/>
    <cellStyle name="Percent 3 2 3 8 2 2" xfId="24719"/>
    <cellStyle name="Percent 3 2 3 8 2 3" xfId="24720"/>
    <cellStyle name="Percent 3 2 3 8 2 4" xfId="24721"/>
    <cellStyle name="Percent 3 2 3 8 3" xfId="24722"/>
    <cellStyle name="Percent 3 2 3 8 3 2" xfId="24723"/>
    <cellStyle name="Percent 3 2 3 8 3 3" xfId="24724"/>
    <cellStyle name="Percent 3 2 3 8 3 4" xfId="24725"/>
    <cellStyle name="Percent 3 2 3 8 4" xfId="24726"/>
    <cellStyle name="Percent 3 2 3 8 5" xfId="24727"/>
    <cellStyle name="Percent 3 2 3 8 6" xfId="24728"/>
    <cellStyle name="Percent 3 2 3 9" xfId="24729"/>
    <cellStyle name="Percent 3 2 3 9 2" xfId="24730"/>
    <cellStyle name="Percent 3 2 3 9 3" xfId="24731"/>
    <cellStyle name="Percent 3 2 3 9 4" xfId="24732"/>
    <cellStyle name="Percent 3 2 4" xfId="24733"/>
    <cellStyle name="Percent 3 2 4 10" xfId="24734"/>
    <cellStyle name="Percent 3 2 4 11" xfId="24735"/>
    <cellStyle name="Percent 3 2 4 12" xfId="24736"/>
    <cellStyle name="Percent 3 2 4 2" xfId="24737"/>
    <cellStyle name="Percent 3 2 4 2 10" xfId="24738"/>
    <cellStyle name="Percent 3 2 4 2 2" xfId="24739"/>
    <cellStyle name="Percent 3 2 4 2 2 2" xfId="24740"/>
    <cellStyle name="Percent 3 2 4 2 2 2 2" xfId="24741"/>
    <cellStyle name="Percent 3 2 4 2 2 2 2 2" xfId="24742"/>
    <cellStyle name="Percent 3 2 4 2 2 2 2 3" xfId="24743"/>
    <cellStyle name="Percent 3 2 4 2 2 2 2 4" xfId="24744"/>
    <cellStyle name="Percent 3 2 4 2 2 2 3" xfId="24745"/>
    <cellStyle name="Percent 3 2 4 2 2 2 3 2" xfId="24746"/>
    <cellStyle name="Percent 3 2 4 2 2 2 3 3" xfId="24747"/>
    <cellStyle name="Percent 3 2 4 2 2 2 3 4" xfId="24748"/>
    <cellStyle name="Percent 3 2 4 2 2 2 4" xfId="24749"/>
    <cellStyle name="Percent 3 2 4 2 2 2 5" xfId="24750"/>
    <cellStyle name="Percent 3 2 4 2 2 2 6" xfId="24751"/>
    <cellStyle name="Percent 3 2 4 2 2 3" xfId="24752"/>
    <cellStyle name="Percent 3 2 4 2 2 3 2" xfId="24753"/>
    <cellStyle name="Percent 3 2 4 2 2 3 2 2" xfId="24754"/>
    <cellStyle name="Percent 3 2 4 2 2 3 2 3" xfId="24755"/>
    <cellStyle name="Percent 3 2 4 2 2 3 2 4" xfId="24756"/>
    <cellStyle name="Percent 3 2 4 2 2 3 3" xfId="24757"/>
    <cellStyle name="Percent 3 2 4 2 2 3 3 2" xfId="24758"/>
    <cellStyle name="Percent 3 2 4 2 2 3 3 3" xfId="24759"/>
    <cellStyle name="Percent 3 2 4 2 2 3 3 4" xfId="24760"/>
    <cellStyle name="Percent 3 2 4 2 2 3 4" xfId="24761"/>
    <cellStyle name="Percent 3 2 4 2 2 3 5" xfId="24762"/>
    <cellStyle name="Percent 3 2 4 2 2 3 6" xfId="24763"/>
    <cellStyle name="Percent 3 2 4 2 2 4" xfId="24764"/>
    <cellStyle name="Percent 3 2 4 2 2 4 2" xfId="24765"/>
    <cellStyle name="Percent 3 2 4 2 2 4 3" xfId="24766"/>
    <cellStyle name="Percent 3 2 4 2 2 4 4" xfId="24767"/>
    <cellStyle name="Percent 3 2 4 2 2 5" xfId="24768"/>
    <cellStyle name="Percent 3 2 4 2 2 5 2" xfId="24769"/>
    <cellStyle name="Percent 3 2 4 2 2 5 3" xfId="24770"/>
    <cellStyle name="Percent 3 2 4 2 2 5 4" xfId="24771"/>
    <cellStyle name="Percent 3 2 4 2 2 6" xfId="24772"/>
    <cellStyle name="Percent 3 2 4 2 2 7" xfId="24773"/>
    <cellStyle name="Percent 3 2 4 2 2 8" xfId="24774"/>
    <cellStyle name="Percent 3 2 4 2 3" xfId="24775"/>
    <cellStyle name="Percent 3 2 4 2 3 2" xfId="24776"/>
    <cellStyle name="Percent 3 2 4 2 3 2 2" xfId="24777"/>
    <cellStyle name="Percent 3 2 4 2 3 2 2 2" xfId="24778"/>
    <cellStyle name="Percent 3 2 4 2 3 2 2 3" xfId="24779"/>
    <cellStyle name="Percent 3 2 4 2 3 2 2 4" xfId="24780"/>
    <cellStyle name="Percent 3 2 4 2 3 2 3" xfId="24781"/>
    <cellStyle name="Percent 3 2 4 2 3 2 3 2" xfId="24782"/>
    <cellStyle name="Percent 3 2 4 2 3 2 3 3" xfId="24783"/>
    <cellStyle name="Percent 3 2 4 2 3 2 3 4" xfId="24784"/>
    <cellStyle name="Percent 3 2 4 2 3 2 4" xfId="24785"/>
    <cellStyle name="Percent 3 2 4 2 3 2 5" xfId="24786"/>
    <cellStyle name="Percent 3 2 4 2 3 2 6" xfId="24787"/>
    <cellStyle name="Percent 3 2 4 2 3 3" xfId="24788"/>
    <cellStyle name="Percent 3 2 4 2 3 3 2" xfId="24789"/>
    <cellStyle name="Percent 3 2 4 2 3 3 2 2" xfId="24790"/>
    <cellStyle name="Percent 3 2 4 2 3 3 2 3" xfId="24791"/>
    <cellStyle name="Percent 3 2 4 2 3 3 2 4" xfId="24792"/>
    <cellStyle name="Percent 3 2 4 2 3 3 3" xfId="24793"/>
    <cellStyle name="Percent 3 2 4 2 3 3 3 2" xfId="24794"/>
    <cellStyle name="Percent 3 2 4 2 3 3 3 3" xfId="24795"/>
    <cellStyle name="Percent 3 2 4 2 3 3 3 4" xfId="24796"/>
    <cellStyle name="Percent 3 2 4 2 3 3 4" xfId="24797"/>
    <cellStyle name="Percent 3 2 4 2 3 3 5" xfId="24798"/>
    <cellStyle name="Percent 3 2 4 2 3 3 6" xfId="24799"/>
    <cellStyle name="Percent 3 2 4 2 3 4" xfId="24800"/>
    <cellStyle name="Percent 3 2 4 2 3 4 2" xfId="24801"/>
    <cellStyle name="Percent 3 2 4 2 3 4 3" xfId="24802"/>
    <cellStyle name="Percent 3 2 4 2 3 4 4" xfId="24803"/>
    <cellStyle name="Percent 3 2 4 2 3 5" xfId="24804"/>
    <cellStyle name="Percent 3 2 4 2 3 5 2" xfId="24805"/>
    <cellStyle name="Percent 3 2 4 2 3 5 3" xfId="24806"/>
    <cellStyle name="Percent 3 2 4 2 3 5 4" xfId="24807"/>
    <cellStyle name="Percent 3 2 4 2 3 6" xfId="24808"/>
    <cellStyle name="Percent 3 2 4 2 3 7" xfId="24809"/>
    <cellStyle name="Percent 3 2 4 2 3 8" xfId="24810"/>
    <cellStyle name="Percent 3 2 4 2 4" xfId="24811"/>
    <cellStyle name="Percent 3 2 4 2 4 2" xfId="24812"/>
    <cellStyle name="Percent 3 2 4 2 4 2 2" xfId="24813"/>
    <cellStyle name="Percent 3 2 4 2 4 2 3" xfId="24814"/>
    <cellStyle name="Percent 3 2 4 2 4 2 4" xfId="24815"/>
    <cellStyle name="Percent 3 2 4 2 4 3" xfId="24816"/>
    <cellStyle name="Percent 3 2 4 2 4 3 2" xfId="24817"/>
    <cellStyle name="Percent 3 2 4 2 4 3 3" xfId="24818"/>
    <cellStyle name="Percent 3 2 4 2 4 3 4" xfId="24819"/>
    <cellStyle name="Percent 3 2 4 2 4 4" xfId="24820"/>
    <cellStyle name="Percent 3 2 4 2 4 5" xfId="24821"/>
    <cellStyle name="Percent 3 2 4 2 4 6" xfId="24822"/>
    <cellStyle name="Percent 3 2 4 2 5" xfId="24823"/>
    <cellStyle name="Percent 3 2 4 2 5 2" xfId="24824"/>
    <cellStyle name="Percent 3 2 4 2 5 2 2" xfId="24825"/>
    <cellStyle name="Percent 3 2 4 2 5 2 3" xfId="24826"/>
    <cellStyle name="Percent 3 2 4 2 5 2 4" xfId="24827"/>
    <cellStyle name="Percent 3 2 4 2 5 3" xfId="24828"/>
    <cellStyle name="Percent 3 2 4 2 5 3 2" xfId="24829"/>
    <cellStyle name="Percent 3 2 4 2 5 3 3" xfId="24830"/>
    <cellStyle name="Percent 3 2 4 2 5 3 4" xfId="24831"/>
    <cellStyle name="Percent 3 2 4 2 5 4" xfId="24832"/>
    <cellStyle name="Percent 3 2 4 2 5 5" xfId="24833"/>
    <cellStyle name="Percent 3 2 4 2 5 6" xfId="24834"/>
    <cellStyle name="Percent 3 2 4 2 6" xfId="24835"/>
    <cellStyle name="Percent 3 2 4 2 6 2" xfId="24836"/>
    <cellStyle name="Percent 3 2 4 2 6 3" xfId="24837"/>
    <cellStyle name="Percent 3 2 4 2 6 4" xfId="24838"/>
    <cellStyle name="Percent 3 2 4 2 7" xfId="24839"/>
    <cellStyle name="Percent 3 2 4 2 7 2" xfId="24840"/>
    <cellStyle name="Percent 3 2 4 2 7 3" xfId="24841"/>
    <cellStyle name="Percent 3 2 4 2 7 4" xfId="24842"/>
    <cellStyle name="Percent 3 2 4 2 8" xfId="24843"/>
    <cellStyle name="Percent 3 2 4 2 9" xfId="24844"/>
    <cellStyle name="Percent 3 2 4 3" xfId="24845"/>
    <cellStyle name="Percent 3 2 4 3 2" xfId="24846"/>
    <cellStyle name="Percent 3 2 4 3 2 2" xfId="24847"/>
    <cellStyle name="Percent 3 2 4 3 2 2 2" xfId="24848"/>
    <cellStyle name="Percent 3 2 4 3 2 2 3" xfId="24849"/>
    <cellStyle name="Percent 3 2 4 3 2 2 4" xfId="24850"/>
    <cellStyle name="Percent 3 2 4 3 2 3" xfId="24851"/>
    <cellStyle name="Percent 3 2 4 3 2 3 2" xfId="24852"/>
    <cellStyle name="Percent 3 2 4 3 2 3 3" xfId="24853"/>
    <cellStyle name="Percent 3 2 4 3 2 3 4" xfId="24854"/>
    <cellStyle name="Percent 3 2 4 3 2 4" xfId="24855"/>
    <cellStyle name="Percent 3 2 4 3 2 5" xfId="24856"/>
    <cellStyle name="Percent 3 2 4 3 2 6" xfId="24857"/>
    <cellStyle name="Percent 3 2 4 3 3" xfId="24858"/>
    <cellStyle name="Percent 3 2 4 3 3 2" xfId="24859"/>
    <cellStyle name="Percent 3 2 4 3 3 2 2" xfId="24860"/>
    <cellStyle name="Percent 3 2 4 3 3 2 3" xfId="24861"/>
    <cellStyle name="Percent 3 2 4 3 3 2 4" xfId="24862"/>
    <cellStyle name="Percent 3 2 4 3 3 3" xfId="24863"/>
    <cellStyle name="Percent 3 2 4 3 3 3 2" xfId="24864"/>
    <cellStyle name="Percent 3 2 4 3 3 3 3" xfId="24865"/>
    <cellStyle name="Percent 3 2 4 3 3 3 4" xfId="24866"/>
    <cellStyle name="Percent 3 2 4 3 3 4" xfId="24867"/>
    <cellStyle name="Percent 3 2 4 3 3 5" xfId="24868"/>
    <cellStyle name="Percent 3 2 4 3 3 6" xfId="24869"/>
    <cellStyle name="Percent 3 2 4 3 4" xfId="24870"/>
    <cellStyle name="Percent 3 2 4 3 4 2" xfId="24871"/>
    <cellStyle name="Percent 3 2 4 3 4 3" xfId="24872"/>
    <cellStyle name="Percent 3 2 4 3 4 4" xfId="24873"/>
    <cellStyle name="Percent 3 2 4 3 5" xfId="24874"/>
    <cellStyle name="Percent 3 2 4 3 5 2" xfId="24875"/>
    <cellStyle name="Percent 3 2 4 3 5 3" xfId="24876"/>
    <cellStyle name="Percent 3 2 4 3 5 4" xfId="24877"/>
    <cellStyle name="Percent 3 2 4 3 6" xfId="24878"/>
    <cellStyle name="Percent 3 2 4 3 7" xfId="24879"/>
    <cellStyle name="Percent 3 2 4 3 8" xfId="24880"/>
    <cellStyle name="Percent 3 2 4 4" xfId="24881"/>
    <cellStyle name="Percent 3 2 4 4 2" xfId="24882"/>
    <cellStyle name="Percent 3 2 4 4 2 2" xfId="24883"/>
    <cellStyle name="Percent 3 2 4 4 2 2 2" xfId="24884"/>
    <cellStyle name="Percent 3 2 4 4 2 2 3" xfId="24885"/>
    <cellStyle name="Percent 3 2 4 4 2 2 4" xfId="24886"/>
    <cellStyle name="Percent 3 2 4 4 2 3" xfId="24887"/>
    <cellStyle name="Percent 3 2 4 4 2 3 2" xfId="24888"/>
    <cellStyle name="Percent 3 2 4 4 2 3 3" xfId="24889"/>
    <cellStyle name="Percent 3 2 4 4 2 3 4" xfId="24890"/>
    <cellStyle name="Percent 3 2 4 4 2 4" xfId="24891"/>
    <cellStyle name="Percent 3 2 4 4 2 5" xfId="24892"/>
    <cellStyle name="Percent 3 2 4 4 2 6" xfId="24893"/>
    <cellStyle name="Percent 3 2 4 4 3" xfId="24894"/>
    <cellStyle name="Percent 3 2 4 4 3 2" xfId="24895"/>
    <cellStyle name="Percent 3 2 4 4 3 2 2" xfId="24896"/>
    <cellStyle name="Percent 3 2 4 4 3 2 3" xfId="24897"/>
    <cellStyle name="Percent 3 2 4 4 3 2 4" xfId="24898"/>
    <cellStyle name="Percent 3 2 4 4 3 3" xfId="24899"/>
    <cellStyle name="Percent 3 2 4 4 3 3 2" xfId="24900"/>
    <cellStyle name="Percent 3 2 4 4 3 3 3" xfId="24901"/>
    <cellStyle name="Percent 3 2 4 4 3 3 4" xfId="24902"/>
    <cellStyle name="Percent 3 2 4 4 3 4" xfId="24903"/>
    <cellStyle name="Percent 3 2 4 4 3 5" xfId="24904"/>
    <cellStyle name="Percent 3 2 4 4 3 6" xfId="24905"/>
    <cellStyle name="Percent 3 2 4 4 4" xfId="24906"/>
    <cellStyle name="Percent 3 2 4 4 4 2" xfId="24907"/>
    <cellStyle name="Percent 3 2 4 4 4 3" xfId="24908"/>
    <cellStyle name="Percent 3 2 4 4 4 4" xfId="24909"/>
    <cellStyle name="Percent 3 2 4 4 5" xfId="24910"/>
    <cellStyle name="Percent 3 2 4 4 5 2" xfId="24911"/>
    <cellStyle name="Percent 3 2 4 4 5 3" xfId="24912"/>
    <cellStyle name="Percent 3 2 4 4 5 4" xfId="24913"/>
    <cellStyle name="Percent 3 2 4 4 6" xfId="24914"/>
    <cellStyle name="Percent 3 2 4 4 7" xfId="24915"/>
    <cellStyle name="Percent 3 2 4 4 8" xfId="24916"/>
    <cellStyle name="Percent 3 2 4 5" xfId="24917"/>
    <cellStyle name="Percent 3 2 4 5 2" xfId="24918"/>
    <cellStyle name="Percent 3 2 4 5 2 2" xfId="24919"/>
    <cellStyle name="Percent 3 2 4 5 2 2 2" xfId="24920"/>
    <cellStyle name="Percent 3 2 4 5 2 2 3" xfId="24921"/>
    <cellStyle name="Percent 3 2 4 5 2 2 4" xfId="24922"/>
    <cellStyle name="Percent 3 2 4 5 2 3" xfId="24923"/>
    <cellStyle name="Percent 3 2 4 5 2 3 2" xfId="24924"/>
    <cellStyle name="Percent 3 2 4 5 2 3 3" xfId="24925"/>
    <cellStyle name="Percent 3 2 4 5 2 3 4" xfId="24926"/>
    <cellStyle name="Percent 3 2 4 5 2 4" xfId="24927"/>
    <cellStyle name="Percent 3 2 4 5 2 5" xfId="24928"/>
    <cellStyle name="Percent 3 2 4 5 2 6" xfId="24929"/>
    <cellStyle name="Percent 3 2 4 5 3" xfId="24930"/>
    <cellStyle name="Percent 3 2 4 5 3 2" xfId="24931"/>
    <cellStyle name="Percent 3 2 4 5 3 2 2" xfId="24932"/>
    <cellStyle name="Percent 3 2 4 5 3 2 3" xfId="24933"/>
    <cellStyle name="Percent 3 2 4 5 3 2 4" xfId="24934"/>
    <cellStyle name="Percent 3 2 4 5 3 3" xfId="24935"/>
    <cellStyle name="Percent 3 2 4 5 3 3 2" xfId="24936"/>
    <cellStyle name="Percent 3 2 4 5 3 3 3" xfId="24937"/>
    <cellStyle name="Percent 3 2 4 5 3 3 4" xfId="24938"/>
    <cellStyle name="Percent 3 2 4 5 3 4" xfId="24939"/>
    <cellStyle name="Percent 3 2 4 5 3 5" xfId="24940"/>
    <cellStyle name="Percent 3 2 4 5 3 6" xfId="24941"/>
    <cellStyle name="Percent 3 2 4 5 4" xfId="24942"/>
    <cellStyle name="Percent 3 2 4 5 4 2" xfId="24943"/>
    <cellStyle name="Percent 3 2 4 5 4 3" xfId="24944"/>
    <cellStyle name="Percent 3 2 4 5 4 4" xfId="24945"/>
    <cellStyle name="Percent 3 2 4 5 5" xfId="24946"/>
    <cellStyle name="Percent 3 2 4 5 5 2" xfId="24947"/>
    <cellStyle name="Percent 3 2 4 5 5 3" xfId="24948"/>
    <cellStyle name="Percent 3 2 4 5 5 4" xfId="24949"/>
    <cellStyle name="Percent 3 2 4 5 6" xfId="24950"/>
    <cellStyle name="Percent 3 2 4 5 7" xfId="24951"/>
    <cellStyle name="Percent 3 2 4 5 8" xfId="24952"/>
    <cellStyle name="Percent 3 2 4 6" xfId="24953"/>
    <cellStyle name="Percent 3 2 4 6 2" xfId="24954"/>
    <cellStyle name="Percent 3 2 4 6 2 2" xfId="24955"/>
    <cellStyle name="Percent 3 2 4 6 2 3" xfId="24956"/>
    <cellStyle name="Percent 3 2 4 6 2 4" xfId="24957"/>
    <cellStyle name="Percent 3 2 4 6 3" xfId="24958"/>
    <cellStyle name="Percent 3 2 4 6 3 2" xfId="24959"/>
    <cellStyle name="Percent 3 2 4 6 3 3" xfId="24960"/>
    <cellStyle name="Percent 3 2 4 6 3 4" xfId="24961"/>
    <cellStyle name="Percent 3 2 4 6 4" xfId="24962"/>
    <cellStyle name="Percent 3 2 4 6 5" xfId="24963"/>
    <cellStyle name="Percent 3 2 4 6 6" xfId="24964"/>
    <cellStyle name="Percent 3 2 4 7" xfId="24965"/>
    <cellStyle name="Percent 3 2 4 7 2" xfId="24966"/>
    <cellStyle name="Percent 3 2 4 7 2 2" xfId="24967"/>
    <cellStyle name="Percent 3 2 4 7 2 3" xfId="24968"/>
    <cellStyle name="Percent 3 2 4 7 2 4" xfId="24969"/>
    <cellStyle name="Percent 3 2 4 7 3" xfId="24970"/>
    <cellStyle name="Percent 3 2 4 7 3 2" xfId="24971"/>
    <cellStyle name="Percent 3 2 4 7 3 3" xfId="24972"/>
    <cellStyle name="Percent 3 2 4 7 3 4" xfId="24973"/>
    <cellStyle name="Percent 3 2 4 7 4" xfId="24974"/>
    <cellStyle name="Percent 3 2 4 7 5" xfId="24975"/>
    <cellStyle name="Percent 3 2 4 7 6" xfId="24976"/>
    <cellStyle name="Percent 3 2 4 8" xfId="24977"/>
    <cellStyle name="Percent 3 2 4 8 2" xfId="24978"/>
    <cellStyle name="Percent 3 2 4 8 3" xfId="24979"/>
    <cellStyle name="Percent 3 2 4 8 4" xfId="24980"/>
    <cellStyle name="Percent 3 2 4 9" xfId="24981"/>
    <cellStyle name="Percent 3 2 4 9 2" xfId="24982"/>
    <cellStyle name="Percent 3 2 4 9 3" xfId="24983"/>
    <cellStyle name="Percent 3 2 4 9 4" xfId="24984"/>
    <cellStyle name="Percent 3 2 5" xfId="24985"/>
    <cellStyle name="Percent 3 2 5 10" xfId="24986"/>
    <cellStyle name="Percent 3 2 5 2" xfId="24987"/>
    <cellStyle name="Percent 3 2 5 2 2" xfId="24988"/>
    <cellStyle name="Percent 3 2 5 2 2 2" xfId="24989"/>
    <cellStyle name="Percent 3 2 5 2 2 2 2" xfId="24990"/>
    <cellStyle name="Percent 3 2 5 2 2 2 3" xfId="24991"/>
    <cellStyle name="Percent 3 2 5 2 2 2 4" xfId="24992"/>
    <cellStyle name="Percent 3 2 5 2 2 3" xfId="24993"/>
    <cellStyle name="Percent 3 2 5 2 2 3 2" xfId="24994"/>
    <cellStyle name="Percent 3 2 5 2 2 3 3" xfId="24995"/>
    <cellStyle name="Percent 3 2 5 2 2 3 4" xfId="24996"/>
    <cellStyle name="Percent 3 2 5 2 2 4" xfId="24997"/>
    <cellStyle name="Percent 3 2 5 2 2 5" xfId="24998"/>
    <cellStyle name="Percent 3 2 5 2 2 6" xfId="24999"/>
    <cellStyle name="Percent 3 2 5 2 3" xfId="25000"/>
    <cellStyle name="Percent 3 2 5 2 3 2" xfId="25001"/>
    <cellStyle name="Percent 3 2 5 2 3 2 2" xfId="25002"/>
    <cellStyle name="Percent 3 2 5 2 3 2 3" xfId="25003"/>
    <cellStyle name="Percent 3 2 5 2 3 2 4" xfId="25004"/>
    <cellStyle name="Percent 3 2 5 2 3 3" xfId="25005"/>
    <cellStyle name="Percent 3 2 5 2 3 3 2" xfId="25006"/>
    <cellStyle name="Percent 3 2 5 2 3 3 3" xfId="25007"/>
    <cellStyle name="Percent 3 2 5 2 3 3 4" xfId="25008"/>
    <cellStyle name="Percent 3 2 5 2 3 4" xfId="25009"/>
    <cellStyle name="Percent 3 2 5 2 3 5" xfId="25010"/>
    <cellStyle name="Percent 3 2 5 2 3 6" xfId="25011"/>
    <cellStyle name="Percent 3 2 5 2 4" xfId="25012"/>
    <cellStyle name="Percent 3 2 5 2 4 2" xfId="25013"/>
    <cellStyle name="Percent 3 2 5 2 4 3" xfId="25014"/>
    <cellStyle name="Percent 3 2 5 2 4 4" xfId="25015"/>
    <cellStyle name="Percent 3 2 5 2 5" xfId="25016"/>
    <cellStyle name="Percent 3 2 5 2 5 2" xfId="25017"/>
    <cellStyle name="Percent 3 2 5 2 5 3" xfId="25018"/>
    <cellStyle name="Percent 3 2 5 2 5 4" xfId="25019"/>
    <cellStyle name="Percent 3 2 5 2 6" xfId="25020"/>
    <cellStyle name="Percent 3 2 5 2 7" xfId="25021"/>
    <cellStyle name="Percent 3 2 5 2 8" xfId="25022"/>
    <cellStyle name="Percent 3 2 5 3" xfId="25023"/>
    <cellStyle name="Percent 3 2 5 3 2" xfId="25024"/>
    <cellStyle name="Percent 3 2 5 3 2 2" xfId="25025"/>
    <cellStyle name="Percent 3 2 5 3 2 2 2" xfId="25026"/>
    <cellStyle name="Percent 3 2 5 3 2 2 3" xfId="25027"/>
    <cellStyle name="Percent 3 2 5 3 2 2 4" xfId="25028"/>
    <cellStyle name="Percent 3 2 5 3 2 3" xfId="25029"/>
    <cellStyle name="Percent 3 2 5 3 2 3 2" xfId="25030"/>
    <cellStyle name="Percent 3 2 5 3 2 3 3" xfId="25031"/>
    <cellStyle name="Percent 3 2 5 3 2 3 4" xfId="25032"/>
    <cellStyle name="Percent 3 2 5 3 2 4" xfId="25033"/>
    <cellStyle name="Percent 3 2 5 3 2 5" xfId="25034"/>
    <cellStyle name="Percent 3 2 5 3 2 6" xfId="25035"/>
    <cellStyle name="Percent 3 2 5 3 3" xfId="25036"/>
    <cellStyle name="Percent 3 2 5 3 3 2" xfId="25037"/>
    <cellStyle name="Percent 3 2 5 3 3 2 2" xfId="25038"/>
    <cellStyle name="Percent 3 2 5 3 3 2 3" xfId="25039"/>
    <cellStyle name="Percent 3 2 5 3 3 2 4" xfId="25040"/>
    <cellStyle name="Percent 3 2 5 3 3 3" xfId="25041"/>
    <cellStyle name="Percent 3 2 5 3 3 3 2" xfId="25042"/>
    <cellStyle name="Percent 3 2 5 3 3 3 3" xfId="25043"/>
    <cellStyle name="Percent 3 2 5 3 3 3 4" xfId="25044"/>
    <cellStyle name="Percent 3 2 5 3 3 4" xfId="25045"/>
    <cellStyle name="Percent 3 2 5 3 3 5" xfId="25046"/>
    <cellStyle name="Percent 3 2 5 3 3 6" xfId="25047"/>
    <cellStyle name="Percent 3 2 5 3 4" xfId="25048"/>
    <cellStyle name="Percent 3 2 5 3 4 2" xfId="25049"/>
    <cellStyle name="Percent 3 2 5 3 4 3" xfId="25050"/>
    <cellStyle name="Percent 3 2 5 3 4 4" xfId="25051"/>
    <cellStyle name="Percent 3 2 5 3 5" xfId="25052"/>
    <cellStyle name="Percent 3 2 5 3 5 2" xfId="25053"/>
    <cellStyle name="Percent 3 2 5 3 5 3" xfId="25054"/>
    <cellStyle name="Percent 3 2 5 3 5 4" xfId="25055"/>
    <cellStyle name="Percent 3 2 5 3 6" xfId="25056"/>
    <cellStyle name="Percent 3 2 5 3 7" xfId="25057"/>
    <cellStyle name="Percent 3 2 5 3 8" xfId="25058"/>
    <cellStyle name="Percent 3 2 5 4" xfId="25059"/>
    <cellStyle name="Percent 3 2 5 4 2" xfId="25060"/>
    <cellStyle name="Percent 3 2 5 4 2 2" xfId="25061"/>
    <cellStyle name="Percent 3 2 5 4 2 3" xfId="25062"/>
    <cellStyle name="Percent 3 2 5 4 2 4" xfId="25063"/>
    <cellStyle name="Percent 3 2 5 4 3" xfId="25064"/>
    <cellStyle name="Percent 3 2 5 4 3 2" xfId="25065"/>
    <cellStyle name="Percent 3 2 5 4 3 3" xfId="25066"/>
    <cellStyle name="Percent 3 2 5 4 3 4" xfId="25067"/>
    <cellStyle name="Percent 3 2 5 4 4" xfId="25068"/>
    <cellStyle name="Percent 3 2 5 4 5" xfId="25069"/>
    <cellStyle name="Percent 3 2 5 4 6" xfId="25070"/>
    <cellStyle name="Percent 3 2 5 5" xfId="25071"/>
    <cellStyle name="Percent 3 2 5 5 2" xfId="25072"/>
    <cellStyle name="Percent 3 2 5 5 2 2" xfId="25073"/>
    <cellStyle name="Percent 3 2 5 5 2 3" xfId="25074"/>
    <cellStyle name="Percent 3 2 5 5 2 4" xfId="25075"/>
    <cellStyle name="Percent 3 2 5 5 3" xfId="25076"/>
    <cellStyle name="Percent 3 2 5 5 3 2" xfId="25077"/>
    <cellStyle name="Percent 3 2 5 5 3 3" xfId="25078"/>
    <cellStyle name="Percent 3 2 5 5 3 4" xfId="25079"/>
    <cellStyle name="Percent 3 2 5 5 4" xfId="25080"/>
    <cellStyle name="Percent 3 2 5 5 5" xfId="25081"/>
    <cellStyle name="Percent 3 2 5 5 6" xfId="25082"/>
    <cellStyle name="Percent 3 2 5 6" xfId="25083"/>
    <cellStyle name="Percent 3 2 5 6 2" xfId="25084"/>
    <cellStyle name="Percent 3 2 5 6 3" xfId="25085"/>
    <cellStyle name="Percent 3 2 5 6 4" xfId="25086"/>
    <cellStyle name="Percent 3 2 5 7" xfId="25087"/>
    <cellStyle name="Percent 3 2 5 7 2" xfId="25088"/>
    <cellStyle name="Percent 3 2 5 7 3" xfId="25089"/>
    <cellStyle name="Percent 3 2 5 7 4" xfId="25090"/>
    <cellStyle name="Percent 3 2 5 8" xfId="25091"/>
    <cellStyle name="Percent 3 2 5 9" xfId="25092"/>
    <cellStyle name="Percent 3 2 6" xfId="25093"/>
    <cellStyle name="Percent 3 2 6 2" xfId="25094"/>
    <cellStyle name="Percent 3 2 6 2 2" xfId="25095"/>
    <cellStyle name="Percent 3 2 6 2 2 2" xfId="25096"/>
    <cellStyle name="Percent 3 2 6 2 2 3" xfId="25097"/>
    <cellStyle name="Percent 3 2 6 2 2 4" xfId="25098"/>
    <cellStyle name="Percent 3 2 6 2 3" xfId="25099"/>
    <cellStyle name="Percent 3 2 6 2 3 2" xfId="25100"/>
    <cellStyle name="Percent 3 2 6 2 3 3" xfId="25101"/>
    <cellStyle name="Percent 3 2 6 2 3 4" xfId="25102"/>
    <cellStyle name="Percent 3 2 6 2 4" xfId="25103"/>
    <cellStyle name="Percent 3 2 6 2 5" xfId="25104"/>
    <cellStyle name="Percent 3 2 6 2 6" xfId="25105"/>
    <cellStyle name="Percent 3 2 6 3" xfId="25106"/>
    <cellStyle name="Percent 3 2 6 3 2" xfId="25107"/>
    <cellStyle name="Percent 3 2 6 3 2 2" xfId="25108"/>
    <cellStyle name="Percent 3 2 6 3 2 3" xfId="25109"/>
    <cellStyle name="Percent 3 2 6 3 2 4" xfId="25110"/>
    <cellStyle name="Percent 3 2 6 3 3" xfId="25111"/>
    <cellStyle name="Percent 3 2 6 3 3 2" xfId="25112"/>
    <cellStyle name="Percent 3 2 6 3 3 3" xfId="25113"/>
    <cellStyle name="Percent 3 2 6 3 3 4" xfId="25114"/>
    <cellStyle name="Percent 3 2 6 3 4" xfId="25115"/>
    <cellStyle name="Percent 3 2 6 3 5" xfId="25116"/>
    <cellStyle name="Percent 3 2 6 3 6" xfId="25117"/>
    <cellStyle name="Percent 3 2 6 4" xfId="25118"/>
    <cellStyle name="Percent 3 2 6 4 2" xfId="25119"/>
    <cellStyle name="Percent 3 2 6 4 3" xfId="25120"/>
    <cellStyle name="Percent 3 2 6 4 4" xfId="25121"/>
    <cellStyle name="Percent 3 2 6 5" xfId="25122"/>
    <cellStyle name="Percent 3 2 6 5 2" xfId="25123"/>
    <cellStyle name="Percent 3 2 6 5 3" xfId="25124"/>
    <cellStyle name="Percent 3 2 6 5 4" xfId="25125"/>
    <cellStyle name="Percent 3 2 6 6" xfId="25126"/>
    <cellStyle name="Percent 3 2 6 7" xfId="25127"/>
    <cellStyle name="Percent 3 2 6 8" xfId="25128"/>
    <cellStyle name="Percent 3 2 7" xfId="25129"/>
    <cellStyle name="Percent 3 2 7 2" xfId="25130"/>
    <cellStyle name="Percent 3 2 7 2 2" xfId="25131"/>
    <cellStyle name="Percent 3 2 7 2 2 2" xfId="25132"/>
    <cellStyle name="Percent 3 2 7 2 2 3" xfId="25133"/>
    <cellStyle name="Percent 3 2 7 2 2 4" xfId="25134"/>
    <cellStyle name="Percent 3 2 7 2 3" xfId="25135"/>
    <cellStyle name="Percent 3 2 7 2 3 2" xfId="25136"/>
    <cellStyle name="Percent 3 2 7 2 3 3" xfId="25137"/>
    <cellStyle name="Percent 3 2 7 2 3 4" xfId="25138"/>
    <cellStyle name="Percent 3 2 7 2 4" xfId="25139"/>
    <cellStyle name="Percent 3 2 7 2 5" xfId="25140"/>
    <cellStyle name="Percent 3 2 7 2 6" xfId="25141"/>
    <cellStyle name="Percent 3 2 7 3" xfId="25142"/>
    <cellStyle name="Percent 3 2 7 3 2" xfId="25143"/>
    <cellStyle name="Percent 3 2 7 3 2 2" xfId="25144"/>
    <cellStyle name="Percent 3 2 7 3 2 3" xfId="25145"/>
    <cellStyle name="Percent 3 2 7 3 2 4" xfId="25146"/>
    <cellStyle name="Percent 3 2 7 3 3" xfId="25147"/>
    <cellStyle name="Percent 3 2 7 3 3 2" xfId="25148"/>
    <cellStyle name="Percent 3 2 7 3 3 3" xfId="25149"/>
    <cellStyle name="Percent 3 2 7 3 3 4" xfId="25150"/>
    <cellStyle name="Percent 3 2 7 3 4" xfId="25151"/>
    <cellStyle name="Percent 3 2 7 3 5" xfId="25152"/>
    <cellStyle name="Percent 3 2 7 3 6" xfId="25153"/>
    <cellStyle name="Percent 3 2 7 4" xfId="25154"/>
    <cellStyle name="Percent 3 2 7 4 2" xfId="25155"/>
    <cellStyle name="Percent 3 2 7 4 3" xfId="25156"/>
    <cellStyle name="Percent 3 2 7 4 4" xfId="25157"/>
    <cellStyle name="Percent 3 2 7 5" xfId="25158"/>
    <cellStyle name="Percent 3 2 7 5 2" xfId="25159"/>
    <cellStyle name="Percent 3 2 7 5 3" xfId="25160"/>
    <cellStyle name="Percent 3 2 7 5 4" xfId="25161"/>
    <cellStyle name="Percent 3 2 7 6" xfId="25162"/>
    <cellStyle name="Percent 3 2 7 7" xfId="25163"/>
    <cellStyle name="Percent 3 2 7 8" xfId="25164"/>
    <cellStyle name="Percent 3 2 8" xfId="25165"/>
    <cellStyle name="Percent 3 2 8 2" xfId="25166"/>
    <cellStyle name="Percent 3 2 8 2 2" xfId="25167"/>
    <cellStyle name="Percent 3 2 8 2 2 2" xfId="25168"/>
    <cellStyle name="Percent 3 2 8 2 2 3" xfId="25169"/>
    <cellStyle name="Percent 3 2 8 2 2 4" xfId="25170"/>
    <cellStyle name="Percent 3 2 8 2 3" xfId="25171"/>
    <cellStyle name="Percent 3 2 8 2 3 2" xfId="25172"/>
    <cellStyle name="Percent 3 2 8 2 3 3" xfId="25173"/>
    <cellStyle name="Percent 3 2 8 2 3 4" xfId="25174"/>
    <cellStyle name="Percent 3 2 8 2 4" xfId="25175"/>
    <cellStyle name="Percent 3 2 8 2 5" xfId="25176"/>
    <cellStyle name="Percent 3 2 8 2 6" xfId="25177"/>
    <cellStyle name="Percent 3 2 8 3" xfId="25178"/>
    <cellStyle name="Percent 3 2 8 3 2" xfId="25179"/>
    <cellStyle name="Percent 3 2 8 3 2 2" xfId="25180"/>
    <cellStyle name="Percent 3 2 8 3 2 3" xfId="25181"/>
    <cellStyle name="Percent 3 2 8 3 2 4" xfId="25182"/>
    <cellStyle name="Percent 3 2 8 3 3" xfId="25183"/>
    <cellStyle name="Percent 3 2 8 3 3 2" xfId="25184"/>
    <cellStyle name="Percent 3 2 8 3 3 3" xfId="25185"/>
    <cellStyle name="Percent 3 2 8 3 3 4" xfId="25186"/>
    <cellStyle name="Percent 3 2 8 3 4" xfId="25187"/>
    <cellStyle name="Percent 3 2 8 3 5" xfId="25188"/>
    <cellStyle name="Percent 3 2 8 3 6" xfId="25189"/>
    <cellStyle name="Percent 3 2 8 4" xfId="25190"/>
    <cellStyle name="Percent 3 2 8 4 2" xfId="25191"/>
    <cellStyle name="Percent 3 2 8 4 3" xfId="25192"/>
    <cellStyle name="Percent 3 2 8 4 4" xfId="25193"/>
    <cellStyle name="Percent 3 2 8 5" xfId="25194"/>
    <cellStyle name="Percent 3 2 8 5 2" xfId="25195"/>
    <cellStyle name="Percent 3 2 8 5 3" xfId="25196"/>
    <cellStyle name="Percent 3 2 8 5 4" xfId="25197"/>
    <cellStyle name="Percent 3 2 8 6" xfId="25198"/>
    <cellStyle name="Percent 3 2 8 7" xfId="25199"/>
    <cellStyle name="Percent 3 2 8 8" xfId="25200"/>
    <cellStyle name="Percent 3 2 9" xfId="25201"/>
    <cellStyle name="Percent 3 2 9 2" xfId="25202"/>
    <cellStyle name="Percent 3 2 9 2 2" xfId="25203"/>
    <cellStyle name="Percent 3 2 9 2 3" xfId="25204"/>
    <cellStyle name="Percent 3 2 9 2 4" xfId="25205"/>
    <cellStyle name="Percent 3 2 9 3" xfId="25206"/>
    <cellStyle name="Percent 3 2 9 3 2" xfId="25207"/>
    <cellStyle name="Percent 3 2 9 3 3" xfId="25208"/>
    <cellStyle name="Percent 3 2 9 3 4" xfId="25209"/>
    <cellStyle name="Percent 3 2 9 4" xfId="25210"/>
    <cellStyle name="Percent 3 2 9 5" xfId="25211"/>
    <cellStyle name="Percent 3 2 9 6" xfId="25212"/>
    <cellStyle name="Percent 3 20" xfId="25213"/>
    <cellStyle name="Percent 3 21" xfId="25214"/>
    <cellStyle name="Percent 3 22" xfId="25215"/>
    <cellStyle name="Percent 3 3" xfId="25216"/>
    <cellStyle name="Percent 3 3 10" xfId="25217"/>
    <cellStyle name="Percent 3 3 10 2" xfId="25218"/>
    <cellStyle name="Percent 3 3 10 2 2" xfId="25219"/>
    <cellStyle name="Percent 3 3 10 2 3" xfId="25220"/>
    <cellStyle name="Percent 3 3 10 2 4" xfId="25221"/>
    <cellStyle name="Percent 3 3 10 3" xfId="25222"/>
    <cellStyle name="Percent 3 3 10 3 2" xfId="25223"/>
    <cellStyle name="Percent 3 3 10 3 3" xfId="25224"/>
    <cellStyle name="Percent 3 3 10 3 4" xfId="25225"/>
    <cellStyle name="Percent 3 3 10 4" xfId="25226"/>
    <cellStyle name="Percent 3 3 10 5" xfId="25227"/>
    <cellStyle name="Percent 3 3 10 6" xfId="25228"/>
    <cellStyle name="Percent 3 3 11" xfId="25229"/>
    <cellStyle name="Percent 3 3 11 2" xfId="25230"/>
    <cellStyle name="Percent 3 3 11 3" xfId="25231"/>
    <cellStyle name="Percent 3 3 11 4" xfId="25232"/>
    <cellStyle name="Percent 3 3 12" xfId="25233"/>
    <cellStyle name="Percent 3 3 12 2" xfId="25234"/>
    <cellStyle name="Percent 3 3 12 3" xfId="25235"/>
    <cellStyle name="Percent 3 3 12 4" xfId="25236"/>
    <cellStyle name="Percent 3 3 13" xfId="25237"/>
    <cellStyle name="Percent 3 3 13 2" xfId="25238"/>
    <cellStyle name="Percent 3 3 13 3" xfId="25239"/>
    <cellStyle name="Percent 3 3 13 4" xfId="25240"/>
    <cellStyle name="Percent 3 3 14" xfId="25241"/>
    <cellStyle name="Percent 3 3 15" xfId="25242"/>
    <cellStyle name="Percent 3 3 16" xfId="25243"/>
    <cellStyle name="Percent 3 3 17" xfId="25244"/>
    <cellStyle name="Percent 3 3 18" xfId="25245"/>
    <cellStyle name="Percent 3 3 2" xfId="25246"/>
    <cellStyle name="Percent 3 3 2 10" xfId="25247"/>
    <cellStyle name="Percent 3 3 2 10 2" xfId="25248"/>
    <cellStyle name="Percent 3 3 2 10 3" xfId="25249"/>
    <cellStyle name="Percent 3 3 2 10 4" xfId="25250"/>
    <cellStyle name="Percent 3 3 2 11" xfId="25251"/>
    <cellStyle name="Percent 3 3 2 11 2" xfId="25252"/>
    <cellStyle name="Percent 3 3 2 11 3" xfId="25253"/>
    <cellStyle name="Percent 3 3 2 11 4" xfId="25254"/>
    <cellStyle name="Percent 3 3 2 12" xfId="25255"/>
    <cellStyle name="Percent 3 3 2 12 2" xfId="25256"/>
    <cellStyle name="Percent 3 3 2 12 3" xfId="25257"/>
    <cellStyle name="Percent 3 3 2 12 4" xfId="25258"/>
    <cellStyle name="Percent 3 3 2 13" xfId="25259"/>
    <cellStyle name="Percent 3 3 2 14" xfId="25260"/>
    <cellStyle name="Percent 3 3 2 15" xfId="25261"/>
    <cellStyle name="Percent 3 3 2 16" xfId="25262"/>
    <cellStyle name="Percent 3 3 2 17" xfId="25263"/>
    <cellStyle name="Percent 3 3 2 2" xfId="25264"/>
    <cellStyle name="Percent 3 3 2 2 10" xfId="25265"/>
    <cellStyle name="Percent 3 3 2 2 10 2" xfId="25266"/>
    <cellStyle name="Percent 3 3 2 2 10 3" xfId="25267"/>
    <cellStyle name="Percent 3 3 2 2 10 4" xfId="25268"/>
    <cellStyle name="Percent 3 3 2 2 11" xfId="25269"/>
    <cellStyle name="Percent 3 3 2 2 12" xfId="25270"/>
    <cellStyle name="Percent 3 3 2 2 13" xfId="25271"/>
    <cellStyle name="Percent 3 3 2 2 2" xfId="25272"/>
    <cellStyle name="Percent 3 3 2 2 2 10" xfId="25273"/>
    <cellStyle name="Percent 3 3 2 2 2 11" xfId="25274"/>
    <cellStyle name="Percent 3 3 2 2 2 12" xfId="25275"/>
    <cellStyle name="Percent 3 3 2 2 2 2" xfId="25276"/>
    <cellStyle name="Percent 3 3 2 2 2 2 10" xfId="25277"/>
    <cellStyle name="Percent 3 3 2 2 2 2 2" xfId="25278"/>
    <cellStyle name="Percent 3 3 2 2 2 2 2 2" xfId="25279"/>
    <cellStyle name="Percent 3 3 2 2 2 2 2 2 2" xfId="25280"/>
    <cellStyle name="Percent 3 3 2 2 2 2 2 2 2 2" xfId="25281"/>
    <cellStyle name="Percent 3 3 2 2 2 2 2 2 2 3" xfId="25282"/>
    <cellStyle name="Percent 3 3 2 2 2 2 2 2 2 4" xfId="25283"/>
    <cellStyle name="Percent 3 3 2 2 2 2 2 2 3" xfId="25284"/>
    <cellStyle name="Percent 3 3 2 2 2 2 2 2 3 2" xfId="25285"/>
    <cellStyle name="Percent 3 3 2 2 2 2 2 2 3 3" xfId="25286"/>
    <cellStyle name="Percent 3 3 2 2 2 2 2 2 3 4" xfId="25287"/>
    <cellStyle name="Percent 3 3 2 2 2 2 2 2 4" xfId="25288"/>
    <cellStyle name="Percent 3 3 2 2 2 2 2 2 5" xfId="25289"/>
    <cellStyle name="Percent 3 3 2 2 2 2 2 2 6" xfId="25290"/>
    <cellStyle name="Percent 3 3 2 2 2 2 2 3" xfId="25291"/>
    <cellStyle name="Percent 3 3 2 2 2 2 2 3 2" xfId="25292"/>
    <cellStyle name="Percent 3 3 2 2 2 2 2 3 2 2" xfId="25293"/>
    <cellStyle name="Percent 3 3 2 2 2 2 2 3 2 3" xfId="25294"/>
    <cellStyle name="Percent 3 3 2 2 2 2 2 3 2 4" xfId="25295"/>
    <cellStyle name="Percent 3 3 2 2 2 2 2 3 3" xfId="25296"/>
    <cellStyle name="Percent 3 3 2 2 2 2 2 3 3 2" xfId="25297"/>
    <cellStyle name="Percent 3 3 2 2 2 2 2 3 3 3" xfId="25298"/>
    <cellStyle name="Percent 3 3 2 2 2 2 2 3 3 4" xfId="25299"/>
    <cellStyle name="Percent 3 3 2 2 2 2 2 3 4" xfId="25300"/>
    <cellStyle name="Percent 3 3 2 2 2 2 2 3 5" xfId="25301"/>
    <cellStyle name="Percent 3 3 2 2 2 2 2 3 6" xfId="25302"/>
    <cellStyle name="Percent 3 3 2 2 2 2 2 4" xfId="25303"/>
    <cellStyle name="Percent 3 3 2 2 2 2 2 4 2" xfId="25304"/>
    <cellStyle name="Percent 3 3 2 2 2 2 2 4 3" xfId="25305"/>
    <cellStyle name="Percent 3 3 2 2 2 2 2 4 4" xfId="25306"/>
    <cellStyle name="Percent 3 3 2 2 2 2 2 5" xfId="25307"/>
    <cellStyle name="Percent 3 3 2 2 2 2 2 5 2" xfId="25308"/>
    <cellStyle name="Percent 3 3 2 2 2 2 2 5 3" xfId="25309"/>
    <cellStyle name="Percent 3 3 2 2 2 2 2 5 4" xfId="25310"/>
    <cellStyle name="Percent 3 3 2 2 2 2 2 6" xfId="25311"/>
    <cellStyle name="Percent 3 3 2 2 2 2 2 7" xfId="25312"/>
    <cellStyle name="Percent 3 3 2 2 2 2 2 8" xfId="25313"/>
    <cellStyle name="Percent 3 3 2 2 2 2 3" xfId="25314"/>
    <cellStyle name="Percent 3 3 2 2 2 2 3 2" xfId="25315"/>
    <cellStyle name="Percent 3 3 2 2 2 2 3 2 2" xfId="25316"/>
    <cellStyle name="Percent 3 3 2 2 2 2 3 2 2 2" xfId="25317"/>
    <cellStyle name="Percent 3 3 2 2 2 2 3 2 2 3" xfId="25318"/>
    <cellStyle name="Percent 3 3 2 2 2 2 3 2 2 4" xfId="25319"/>
    <cellStyle name="Percent 3 3 2 2 2 2 3 2 3" xfId="25320"/>
    <cellStyle name="Percent 3 3 2 2 2 2 3 2 3 2" xfId="25321"/>
    <cellStyle name="Percent 3 3 2 2 2 2 3 2 3 3" xfId="25322"/>
    <cellStyle name="Percent 3 3 2 2 2 2 3 2 3 4" xfId="25323"/>
    <cellStyle name="Percent 3 3 2 2 2 2 3 2 4" xfId="25324"/>
    <cellStyle name="Percent 3 3 2 2 2 2 3 2 5" xfId="25325"/>
    <cellStyle name="Percent 3 3 2 2 2 2 3 2 6" xfId="25326"/>
    <cellStyle name="Percent 3 3 2 2 2 2 3 3" xfId="25327"/>
    <cellStyle name="Percent 3 3 2 2 2 2 3 3 2" xfId="25328"/>
    <cellStyle name="Percent 3 3 2 2 2 2 3 3 2 2" xfId="25329"/>
    <cellStyle name="Percent 3 3 2 2 2 2 3 3 2 3" xfId="25330"/>
    <cellStyle name="Percent 3 3 2 2 2 2 3 3 2 4" xfId="25331"/>
    <cellStyle name="Percent 3 3 2 2 2 2 3 3 3" xfId="25332"/>
    <cellStyle name="Percent 3 3 2 2 2 2 3 3 3 2" xfId="25333"/>
    <cellStyle name="Percent 3 3 2 2 2 2 3 3 3 3" xfId="25334"/>
    <cellStyle name="Percent 3 3 2 2 2 2 3 3 3 4" xfId="25335"/>
    <cellStyle name="Percent 3 3 2 2 2 2 3 3 4" xfId="25336"/>
    <cellStyle name="Percent 3 3 2 2 2 2 3 3 5" xfId="25337"/>
    <cellStyle name="Percent 3 3 2 2 2 2 3 3 6" xfId="25338"/>
    <cellStyle name="Percent 3 3 2 2 2 2 3 4" xfId="25339"/>
    <cellStyle name="Percent 3 3 2 2 2 2 3 4 2" xfId="25340"/>
    <cellStyle name="Percent 3 3 2 2 2 2 3 4 3" xfId="25341"/>
    <cellStyle name="Percent 3 3 2 2 2 2 3 4 4" xfId="25342"/>
    <cellStyle name="Percent 3 3 2 2 2 2 3 5" xfId="25343"/>
    <cellStyle name="Percent 3 3 2 2 2 2 3 5 2" xfId="25344"/>
    <cellStyle name="Percent 3 3 2 2 2 2 3 5 3" xfId="25345"/>
    <cellStyle name="Percent 3 3 2 2 2 2 3 5 4" xfId="25346"/>
    <cellStyle name="Percent 3 3 2 2 2 2 3 6" xfId="25347"/>
    <cellStyle name="Percent 3 3 2 2 2 2 3 7" xfId="25348"/>
    <cellStyle name="Percent 3 3 2 2 2 2 3 8" xfId="25349"/>
    <cellStyle name="Percent 3 3 2 2 2 2 4" xfId="25350"/>
    <cellStyle name="Percent 3 3 2 2 2 2 4 2" xfId="25351"/>
    <cellStyle name="Percent 3 3 2 2 2 2 4 2 2" xfId="25352"/>
    <cellStyle name="Percent 3 3 2 2 2 2 4 2 3" xfId="25353"/>
    <cellStyle name="Percent 3 3 2 2 2 2 4 2 4" xfId="25354"/>
    <cellStyle name="Percent 3 3 2 2 2 2 4 3" xfId="25355"/>
    <cellStyle name="Percent 3 3 2 2 2 2 4 3 2" xfId="25356"/>
    <cellStyle name="Percent 3 3 2 2 2 2 4 3 3" xfId="25357"/>
    <cellStyle name="Percent 3 3 2 2 2 2 4 3 4" xfId="25358"/>
    <cellStyle name="Percent 3 3 2 2 2 2 4 4" xfId="25359"/>
    <cellStyle name="Percent 3 3 2 2 2 2 4 5" xfId="25360"/>
    <cellStyle name="Percent 3 3 2 2 2 2 4 6" xfId="25361"/>
    <cellStyle name="Percent 3 3 2 2 2 2 5" xfId="25362"/>
    <cellStyle name="Percent 3 3 2 2 2 2 5 2" xfId="25363"/>
    <cellStyle name="Percent 3 3 2 2 2 2 5 2 2" xfId="25364"/>
    <cellStyle name="Percent 3 3 2 2 2 2 5 2 3" xfId="25365"/>
    <cellStyle name="Percent 3 3 2 2 2 2 5 2 4" xfId="25366"/>
    <cellStyle name="Percent 3 3 2 2 2 2 5 3" xfId="25367"/>
    <cellStyle name="Percent 3 3 2 2 2 2 5 3 2" xfId="25368"/>
    <cellStyle name="Percent 3 3 2 2 2 2 5 3 3" xfId="25369"/>
    <cellStyle name="Percent 3 3 2 2 2 2 5 3 4" xfId="25370"/>
    <cellStyle name="Percent 3 3 2 2 2 2 5 4" xfId="25371"/>
    <cellStyle name="Percent 3 3 2 2 2 2 5 5" xfId="25372"/>
    <cellStyle name="Percent 3 3 2 2 2 2 5 6" xfId="25373"/>
    <cellStyle name="Percent 3 3 2 2 2 2 6" xfId="25374"/>
    <cellStyle name="Percent 3 3 2 2 2 2 6 2" xfId="25375"/>
    <cellStyle name="Percent 3 3 2 2 2 2 6 3" xfId="25376"/>
    <cellStyle name="Percent 3 3 2 2 2 2 6 4" xfId="25377"/>
    <cellStyle name="Percent 3 3 2 2 2 2 7" xfId="25378"/>
    <cellStyle name="Percent 3 3 2 2 2 2 7 2" xfId="25379"/>
    <cellStyle name="Percent 3 3 2 2 2 2 7 3" xfId="25380"/>
    <cellStyle name="Percent 3 3 2 2 2 2 7 4" xfId="25381"/>
    <cellStyle name="Percent 3 3 2 2 2 2 8" xfId="25382"/>
    <cellStyle name="Percent 3 3 2 2 2 2 9" xfId="25383"/>
    <cellStyle name="Percent 3 3 2 2 2 3" xfId="25384"/>
    <cellStyle name="Percent 3 3 2 2 2 3 2" xfId="25385"/>
    <cellStyle name="Percent 3 3 2 2 2 3 2 2" xfId="25386"/>
    <cellStyle name="Percent 3 3 2 2 2 3 2 2 2" xfId="25387"/>
    <cellStyle name="Percent 3 3 2 2 2 3 2 2 3" xfId="25388"/>
    <cellStyle name="Percent 3 3 2 2 2 3 2 2 4" xfId="25389"/>
    <cellStyle name="Percent 3 3 2 2 2 3 2 3" xfId="25390"/>
    <cellStyle name="Percent 3 3 2 2 2 3 2 3 2" xfId="25391"/>
    <cellStyle name="Percent 3 3 2 2 2 3 2 3 3" xfId="25392"/>
    <cellStyle name="Percent 3 3 2 2 2 3 2 3 4" xfId="25393"/>
    <cellStyle name="Percent 3 3 2 2 2 3 2 4" xfId="25394"/>
    <cellStyle name="Percent 3 3 2 2 2 3 2 5" xfId="25395"/>
    <cellStyle name="Percent 3 3 2 2 2 3 2 6" xfId="25396"/>
    <cellStyle name="Percent 3 3 2 2 2 3 3" xfId="25397"/>
    <cellStyle name="Percent 3 3 2 2 2 3 3 2" xfId="25398"/>
    <cellStyle name="Percent 3 3 2 2 2 3 3 2 2" xfId="25399"/>
    <cellStyle name="Percent 3 3 2 2 2 3 3 2 3" xfId="25400"/>
    <cellStyle name="Percent 3 3 2 2 2 3 3 2 4" xfId="25401"/>
    <cellStyle name="Percent 3 3 2 2 2 3 3 3" xfId="25402"/>
    <cellStyle name="Percent 3 3 2 2 2 3 3 3 2" xfId="25403"/>
    <cellStyle name="Percent 3 3 2 2 2 3 3 3 3" xfId="25404"/>
    <cellStyle name="Percent 3 3 2 2 2 3 3 3 4" xfId="25405"/>
    <cellStyle name="Percent 3 3 2 2 2 3 3 4" xfId="25406"/>
    <cellStyle name="Percent 3 3 2 2 2 3 3 5" xfId="25407"/>
    <cellStyle name="Percent 3 3 2 2 2 3 3 6" xfId="25408"/>
    <cellStyle name="Percent 3 3 2 2 2 3 4" xfId="25409"/>
    <cellStyle name="Percent 3 3 2 2 2 3 4 2" xfId="25410"/>
    <cellStyle name="Percent 3 3 2 2 2 3 4 3" xfId="25411"/>
    <cellStyle name="Percent 3 3 2 2 2 3 4 4" xfId="25412"/>
    <cellStyle name="Percent 3 3 2 2 2 3 5" xfId="25413"/>
    <cellStyle name="Percent 3 3 2 2 2 3 5 2" xfId="25414"/>
    <cellStyle name="Percent 3 3 2 2 2 3 5 3" xfId="25415"/>
    <cellStyle name="Percent 3 3 2 2 2 3 5 4" xfId="25416"/>
    <cellStyle name="Percent 3 3 2 2 2 3 6" xfId="25417"/>
    <cellStyle name="Percent 3 3 2 2 2 3 7" xfId="25418"/>
    <cellStyle name="Percent 3 3 2 2 2 3 8" xfId="25419"/>
    <cellStyle name="Percent 3 3 2 2 2 4" xfId="25420"/>
    <cellStyle name="Percent 3 3 2 2 2 4 2" xfId="25421"/>
    <cellStyle name="Percent 3 3 2 2 2 4 2 2" xfId="25422"/>
    <cellStyle name="Percent 3 3 2 2 2 4 2 2 2" xfId="25423"/>
    <cellStyle name="Percent 3 3 2 2 2 4 2 2 3" xfId="25424"/>
    <cellStyle name="Percent 3 3 2 2 2 4 2 2 4" xfId="25425"/>
    <cellStyle name="Percent 3 3 2 2 2 4 2 3" xfId="25426"/>
    <cellStyle name="Percent 3 3 2 2 2 4 2 3 2" xfId="25427"/>
    <cellStyle name="Percent 3 3 2 2 2 4 2 3 3" xfId="25428"/>
    <cellStyle name="Percent 3 3 2 2 2 4 2 3 4" xfId="25429"/>
    <cellStyle name="Percent 3 3 2 2 2 4 2 4" xfId="25430"/>
    <cellStyle name="Percent 3 3 2 2 2 4 2 5" xfId="25431"/>
    <cellStyle name="Percent 3 3 2 2 2 4 2 6" xfId="25432"/>
    <cellStyle name="Percent 3 3 2 2 2 4 3" xfId="25433"/>
    <cellStyle name="Percent 3 3 2 2 2 4 3 2" xfId="25434"/>
    <cellStyle name="Percent 3 3 2 2 2 4 3 2 2" xfId="25435"/>
    <cellStyle name="Percent 3 3 2 2 2 4 3 2 3" xfId="25436"/>
    <cellStyle name="Percent 3 3 2 2 2 4 3 2 4" xfId="25437"/>
    <cellStyle name="Percent 3 3 2 2 2 4 3 3" xfId="25438"/>
    <cellStyle name="Percent 3 3 2 2 2 4 3 3 2" xfId="25439"/>
    <cellStyle name="Percent 3 3 2 2 2 4 3 3 3" xfId="25440"/>
    <cellStyle name="Percent 3 3 2 2 2 4 3 3 4" xfId="25441"/>
    <cellStyle name="Percent 3 3 2 2 2 4 3 4" xfId="25442"/>
    <cellStyle name="Percent 3 3 2 2 2 4 3 5" xfId="25443"/>
    <cellStyle name="Percent 3 3 2 2 2 4 3 6" xfId="25444"/>
    <cellStyle name="Percent 3 3 2 2 2 4 4" xfId="25445"/>
    <cellStyle name="Percent 3 3 2 2 2 4 4 2" xfId="25446"/>
    <cellStyle name="Percent 3 3 2 2 2 4 4 3" xfId="25447"/>
    <cellStyle name="Percent 3 3 2 2 2 4 4 4" xfId="25448"/>
    <cellStyle name="Percent 3 3 2 2 2 4 5" xfId="25449"/>
    <cellStyle name="Percent 3 3 2 2 2 4 5 2" xfId="25450"/>
    <cellStyle name="Percent 3 3 2 2 2 4 5 3" xfId="25451"/>
    <cellStyle name="Percent 3 3 2 2 2 4 5 4" xfId="25452"/>
    <cellStyle name="Percent 3 3 2 2 2 4 6" xfId="25453"/>
    <cellStyle name="Percent 3 3 2 2 2 4 7" xfId="25454"/>
    <cellStyle name="Percent 3 3 2 2 2 4 8" xfId="25455"/>
    <cellStyle name="Percent 3 3 2 2 2 5" xfId="25456"/>
    <cellStyle name="Percent 3 3 2 2 2 5 2" xfId="25457"/>
    <cellStyle name="Percent 3 3 2 2 2 5 2 2" xfId="25458"/>
    <cellStyle name="Percent 3 3 2 2 2 5 2 2 2" xfId="25459"/>
    <cellStyle name="Percent 3 3 2 2 2 5 2 2 3" xfId="25460"/>
    <cellStyle name="Percent 3 3 2 2 2 5 2 2 4" xfId="25461"/>
    <cellStyle name="Percent 3 3 2 2 2 5 2 3" xfId="25462"/>
    <cellStyle name="Percent 3 3 2 2 2 5 2 3 2" xfId="25463"/>
    <cellStyle name="Percent 3 3 2 2 2 5 2 3 3" xfId="25464"/>
    <cellStyle name="Percent 3 3 2 2 2 5 2 3 4" xfId="25465"/>
    <cellStyle name="Percent 3 3 2 2 2 5 2 4" xfId="25466"/>
    <cellStyle name="Percent 3 3 2 2 2 5 2 5" xfId="25467"/>
    <cellStyle name="Percent 3 3 2 2 2 5 2 6" xfId="25468"/>
    <cellStyle name="Percent 3 3 2 2 2 5 3" xfId="25469"/>
    <cellStyle name="Percent 3 3 2 2 2 5 3 2" xfId="25470"/>
    <cellStyle name="Percent 3 3 2 2 2 5 3 2 2" xfId="25471"/>
    <cellStyle name="Percent 3 3 2 2 2 5 3 2 3" xfId="25472"/>
    <cellStyle name="Percent 3 3 2 2 2 5 3 2 4" xfId="25473"/>
    <cellStyle name="Percent 3 3 2 2 2 5 3 3" xfId="25474"/>
    <cellStyle name="Percent 3 3 2 2 2 5 3 3 2" xfId="25475"/>
    <cellStyle name="Percent 3 3 2 2 2 5 3 3 3" xfId="25476"/>
    <cellStyle name="Percent 3 3 2 2 2 5 3 3 4" xfId="25477"/>
    <cellStyle name="Percent 3 3 2 2 2 5 3 4" xfId="25478"/>
    <cellStyle name="Percent 3 3 2 2 2 5 3 5" xfId="25479"/>
    <cellStyle name="Percent 3 3 2 2 2 5 3 6" xfId="25480"/>
    <cellStyle name="Percent 3 3 2 2 2 5 4" xfId="25481"/>
    <cellStyle name="Percent 3 3 2 2 2 5 4 2" xfId="25482"/>
    <cellStyle name="Percent 3 3 2 2 2 5 4 3" xfId="25483"/>
    <cellStyle name="Percent 3 3 2 2 2 5 4 4" xfId="25484"/>
    <cellStyle name="Percent 3 3 2 2 2 5 5" xfId="25485"/>
    <cellStyle name="Percent 3 3 2 2 2 5 5 2" xfId="25486"/>
    <cellStyle name="Percent 3 3 2 2 2 5 5 3" xfId="25487"/>
    <cellStyle name="Percent 3 3 2 2 2 5 5 4" xfId="25488"/>
    <cellStyle name="Percent 3 3 2 2 2 5 6" xfId="25489"/>
    <cellStyle name="Percent 3 3 2 2 2 5 7" xfId="25490"/>
    <cellStyle name="Percent 3 3 2 2 2 5 8" xfId="25491"/>
    <cellStyle name="Percent 3 3 2 2 2 6" xfId="25492"/>
    <cellStyle name="Percent 3 3 2 2 2 6 2" xfId="25493"/>
    <cellStyle name="Percent 3 3 2 2 2 6 2 2" xfId="25494"/>
    <cellStyle name="Percent 3 3 2 2 2 6 2 3" xfId="25495"/>
    <cellStyle name="Percent 3 3 2 2 2 6 2 4" xfId="25496"/>
    <cellStyle name="Percent 3 3 2 2 2 6 3" xfId="25497"/>
    <cellStyle name="Percent 3 3 2 2 2 6 3 2" xfId="25498"/>
    <cellStyle name="Percent 3 3 2 2 2 6 3 3" xfId="25499"/>
    <cellStyle name="Percent 3 3 2 2 2 6 3 4" xfId="25500"/>
    <cellStyle name="Percent 3 3 2 2 2 6 4" xfId="25501"/>
    <cellStyle name="Percent 3 3 2 2 2 6 5" xfId="25502"/>
    <cellStyle name="Percent 3 3 2 2 2 6 6" xfId="25503"/>
    <cellStyle name="Percent 3 3 2 2 2 7" xfId="25504"/>
    <cellStyle name="Percent 3 3 2 2 2 7 2" xfId="25505"/>
    <cellStyle name="Percent 3 3 2 2 2 7 2 2" xfId="25506"/>
    <cellStyle name="Percent 3 3 2 2 2 7 2 3" xfId="25507"/>
    <cellStyle name="Percent 3 3 2 2 2 7 2 4" xfId="25508"/>
    <cellStyle name="Percent 3 3 2 2 2 7 3" xfId="25509"/>
    <cellStyle name="Percent 3 3 2 2 2 7 3 2" xfId="25510"/>
    <cellStyle name="Percent 3 3 2 2 2 7 3 3" xfId="25511"/>
    <cellStyle name="Percent 3 3 2 2 2 7 3 4" xfId="25512"/>
    <cellStyle name="Percent 3 3 2 2 2 7 4" xfId="25513"/>
    <cellStyle name="Percent 3 3 2 2 2 7 5" xfId="25514"/>
    <cellStyle name="Percent 3 3 2 2 2 7 6" xfId="25515"/>
    <cellStyle name="Percent 3 3 2 2 2 8" xfId="25516"/>
    <cellStyle name="Percent 3 3 2 2 2 8 2" xfId="25517"/>
    <cellStyle name="Percent 3 3 2 2 2 8 3" xfId="25518"/>
    <cellStyle name="Percent 3 3 2 2 2 8 4" xfId="25519"/>
    <cellStyle name="Percent 3 3 2 2 2 9" xfId="25520"/>
    <cellStyle name="Percent 3 3 2 2 2 9 2" xfId="25521"/>
    <cellStyle name="Percent 3 3 2 2 2 9 3" xfId="25522"/>
    <cellStyle name="Percent 3 3 2 2 2 9 4" xfId="25523"/>
    <cellStyle name="Percent 3 3 2 2 3" xfId="25524"/>
    <cellStyle name="Percent 3 3 2 2 3 10" xfId="25525"/>
    <cellStyle name="Percent 3 3 2 2 3 2" xfId="25526"/>
    <cellStyle name="Percent 3 3 2 2 3 2 2" xfId="25527"/>
    <cellStyle name="Percent 3 3 2 2 3 2 2 2" xfId="25528"/>
    <cellStyle name="Percent 3 3 2 2 3 2 2 2 2" xfId="25529"/>
    <cellStyle name="Percent 3 3 2 2 3 2 2 2 3" xfId="25530"/>
    <cellStyle name="Percent 3 3 2 2 3 2 2 2 4" xfId="25531"/>
    <cellStyle name="Percent 3 3 2 2 3 2 2 3" xfId="25532"/>
    <cellStyle name="Percent 3 3 2 2 3 2 2 3 2" xfId="25533"/>
    <cellStyle name="Percent 3 3 2 2 3 2 2 3 3" xfId="25534"/>
    <cellStyle name="Percent 3 3 2 2 3 2 2 3 4" xfId="25535"/>
    <cellStyle name="Percent 3 3 2 2 3 2 2 4" xfId="25536"/>
    <cellStyle name="Percent 3 3 2 2 3 2 2 5" xfId="25537"/>
    <cellStyle name="Percent 3 3 2 2 3 2 2 6" xfId="25538"/>
    <cellStyle name="Percent 3 3 2 2 3 2 3" xfId="25539"/>
    <cellStyle name="Percent 3 3 2 2 3 2 3 2" xfId="25540"/>
    <cellStyle name="Percent 3 3 2 2 3 2 3 2 2" xfId="25541"/>
    <cellStyle name="Percent 3 3 2 2 3 2 3 2 3" xfId="25542"/>
    <cellStyle name="Percent 3 3 2 2 3 2 3 2 4" xfId="25543"/>
    <cellStyle name="Percent 3 3 2 2 3 2 3 3" xfId="25544"/>
    <cellStyle name="Percent 3 3 2 2 3 2 3 3 2" xfId="25545"/>
    <cellStyle name="Percent 3 3 2 2 3 2 3 3 3" xfId="25546"/>
    <cellStyle name="Percent 3 3 2 2 3 2 3 3 4" xfId="25547"/>
    <cellStyle name="Percent 3 3 2 2 3 2 3 4" xfId="25548"/>
    <cellStyle name="Percent 3 3 2 2 3 2 3 5" xfId="25549"/>
    <cellStyle name="Percent 3 3 2 2 3 2 3 6" xfId="25550"/>
    <cellStyle name="Percent 3 3 2 2 3 2 4" xfId="25551"/>
    <cellStyle name="Percent 3 3 2 2 3 2 4 2" xfId="25552"/>
    <cellStyle name="Percent 3 3 2 2 3 2 4 3" xfId="25553"/>
    <cellStyle name="Percent 3 3 2 2 3 2 4 4" xfId="25554"/>
    <cellStyle name="Percent 3 3 2 2 3 2 5" xfId="25555"/>
    <cellStyle name="Percent 3 3 2 2 3 2 5 2" xfId="25556"/>
    <cellStyle name="Percent 3 3 2 2 3 2 5 3" xfId="25557"/>
    <cellStyle name="Percent 3 3 2 2 3 2 5 4" xfId="25558"/>
    <cellStyle name="Percent 3 3 2 2 3 2 6" xfId="25559"/>
    <cellStyle name="Percent 3 3 2 2 3 2 7" xfId="25560"/>
    <cellStyle name="Percent 3 3 2 2 3 2 8" xfId="25561"/>
    <cellStyle name="Percent 3 3 2 2 3 3" xfId="25562"/>
    <cellStyle name="Percent 3 3 2 2 3 3 2" xfId="25563"/>
    <cellStyle name="Percent 3 3 2 2 3 3 2 2" xfId="25564"/>
    <cellStyle name="Percent 3 3 2 2 3 3 2 2 2" xfId="25565"/>
    <cellStyle name="Percent 3 3 2 2 3 3 2 2 3" xfId="25566"/>
    <cellStyle name="Percent 3 3 2 2 3 3 2 2 4" xfId="25567"/>
    <cellStyle name="Percent 3 3 2 2 3 3 2 3" xfId="25568"/>
    <cellStyle name="Percent 3 3 2 2 3 3 2 3 2" xfId="25569"/>
    <cellStyle name="Percent 3 3 2 2 3 3 2 3 3" xfId="25570"/>
    <cellStyle name="Percent 3 3 2 2 3 3 2 3 4" xfId="25571"/>
    <cellStyle name="Percent 3 3 2 2 3 3 2 4" xfId="25572"/>
    <cellStyle name="Percent 3 3 2 2 3 3 2 5" xfId="25573"/>
    <cellStyle name="Percent 3 3 2 2 3 3 2 6" xfId="25574"/>
    <cellStyle name="Percent 3 3 2 2 3 3 3" xfId="25575"/>
    <cellStyle name="Percent 3 3 2 2 3 3 3 2" xfId="25576"/>
    <cellStyle name="Percent 3 3 2 2 3 3 3 2 2" xfId="25577"/>
    <cellStyle name="Percent 3 3 2 2 3 3 3 2 3" xfId="25578"/>
    <cellStyle name="Percent 3 3 2 2 3 3 3 2 4" xfId="25579"/>
    <cellStyle name="Percent 3 3 2 2 3 3 3 3" xfId="25580"/>
    <cellStyle name="Percent 3 3 2 2 3 3 3 3 2" xfId="25581"/>
    <cellStyle name="Percent 3 3 2 2 3 3 3 3 3" xfId="25582"/>
    <cellStyle name="Percent 3 3 2 2 3 3 3 3 4" xfId="25583"/>
    <cellStyle name="Percent 3 3 2 2 3 3 3 4" xfId="25584"/>
    <cellStyle name="Percent 3 3 2 2 3 3 3 5" xfId="25585"/>
    <cellStyle name="Percent 3 3 2 2 3 3 3 6" xfId="25586"/>
    <cellStyle name="Percent 3 3 2 2 3 3 4" xfId="25587"/>
    <cellStyle name="Percent 3 3 2 2 3 3 4 2" xfId="25588"/>
    <cellStyle name="Percent 3 3 2 2 3 3 4 3" xfId="25589"/>
    <cellStyle name="Percent 3 3 2 2 3 3 4 4" xfId="25590"/>
    <cellStyle name="Percent 3 3 2 2 3 3 5" xfId="25591"/>
    <cellStyle name="Percent 3 3 2 2 3 3 5 2" xfId="25592"/>
    <cellStyle name="Percent 3 3 2 2 3 3 5 3" xfId="25593"/>
    <cellStyle name="Percent 3 3 2 2 3 3 5 4" xfId="25594"/>
    <cellStyle name="Percent 3 3 2 2 3 3 6" xfId="25595"/>
    <cellStyle name="Percent 3 3 2 2 3 3 7" xfId="25596"/>
    <cellStyle name="Percent 3 3 2 2 3 3 8" xfId="25597"/>
    <cellStyle name="Percent 3 3 2 2 3 4" xfId="25598"/>
    <cellStyle name="Percent 3 3 2 2 3 4 2" xfId="25599"/>
    <cellStyle name="Percent 3 3 2 2 3 4 2 2" xfId="25600"/>
    <cellStyle name="Percent 3 3 2 2 3 4 2 3" xfId="25601"/>
    <cellStyle name="Percent 3 3 2 2 3 4 2 4" xfId="25602"/>
    <cellStyle name="Percent 3 3 2 2 3 4 3" xfId="25603"/>
    <cellStyle name="Percent 3 3 2 2 3 4 3 2" xfId="25604"/>
    <cellStyle name="Percent 3 3 2 2 3 4 3 3" xfId="25605"/>
    <cellStyle name="Percent 3 3 2 2 3 4 3 4" xfId="25606"/>
    <cellStyle name="Percent 3 3 2 2 3 4 4" xfId="25607"/>
    <cellStyle name="Percent 3 3 2 2 3 4 5" xfId="25608"/>
    <cellStyle name="Percent 3 3 2 2 3 4 6" xfId="25609"/>
    <cellStyle name="Percent 3 3 2 2 3 5" xfId="25610"/>
    <cellStyle name="Percent 3 3 2 2 3 5 2" xfId="25611"/>
    <cellStyle name="Percent 3 3 2 2 3 5 2 2" xfId="25612"/>
    <cellStyle name="Percent 3 3 2 2 3 5 2 3" xfId="25613"/>
    <cellStyle name="Percent 3 3 2 2 3 5 2 4" xfId="25614"/>
    <cellStyle name="Percent 3 3 2 2 3 5 3" xfId="25615"/>
    <cellStyle name="Percent 3 3 2 2 3 5 3 2" xfId="25616"/>
    <cellStyle name="Percent 3 3 2 2 3 5 3 3" xfId="25617"/>
    <cellStyle name="Percent 3 3 2 2 3 5 3 4" xfId="25618"/>
    <cellStyle name="Percent 3 3 2 2 3 5 4" xfId="25619"/>
    <cellStyle name="Percent 3 3 2 2 3 5 5" xfId="25620"/>
    <cellStyle name="Percent 3 3 2 2 3 5 6" xfId="25621"/>
    <cellStyle name="Percent 3 3 2 2 3 6" xfId="25622"/>
    <cellStyle name="Percent 3 3 2 2 3 6 2" xfId="25623"/>
    <cellStyle name="Percent 3 3 2 2 3 6 3" xfId="25624"/>
    <cellStyle name="Percent 3 3 2 2 3 6 4" xfId="25625"/>
    <cellStyle name="Percent 3 3 2 2 3 7" xfId="25626"/>
    <cellStyle name="Percent 3 3 2 2 3 7 2" xfId="25627"/>
    <cellStyle name="Percent 3 3 2 2 3 7 3" xfId="25628"/>
    <cellStyle name="Percent 3 3 2 2 3 7 4" xfId="25629"/>
    <cellStyle name="Percent 3 3 2 2 3 8" xfId="25630"/>
    <cellStyle name="Percent 3 3 2 2 3 9" xfId="25631"/>
    <cellStyle name="Percent 3 3 2 2 4" xfId="25632"/>
    <cellStyle name="Percent 3 3 2 2 4 2" xfId="25633"/>
    <cellStyle name="Percent 3 3 2 2 4 2 2" xfId="25634"/>
    <cellStyle name="Percent 3 3 2 2 4 2 2 2" xfId="25635"/>
    <cellStyle name="Percent 3 3 2 2 4 2 2 3" xfId="25636"/>
    <cellStyle name="Percent 3 3 2 2 4 2 2 4" xfId="25637"/>
    <cellStyle name="Percent 3 3 2 2 4 2 3" xfId="25638"/>
    <cellStyle name="Percent 3 3 2 2 4 2 3 2" xfId="25639"/>
    <cellStyle name="Percent 3 3 2 2 4 2 3 3" xfId="25640"/>
    <cellStyle name="Percent 3 3 2 2 4 2 3 4" xfId="25641"/>
    <cellStyle name="Percent 3 3 2 2 4 2 4" xfId="25642"/>
    <cellStyle name="Percent 3 3 2 2 4 2 5" xfId="25643"/>
    <cellStyle name="Percent 3 3 2 2 4 2 6" xfId="25644"/>
    <cellStyle name="Percent 3 3 2 2 4 3" xfId="25645"/>
    <cellStyle name="Percent 3 3 2 2 4 3 2" xfId="25646"/>
    <cellStyle name="Percent 3 3 2 2 4 3 2 2" xfId="25647"/>
    <cellStyle name="Percent 3 3 2 2 4 3 2 3" xfId="25648"/>
    <cellStyle name="Percent 3 3 2 2 4 3 2 4" xfId="25649"/>
    <cellStyle name="Percent 3 3 2 2 4 3 3" xfId="25650"/>
    <cellStyle name="Percent 3 3 2 2 4 3 3 2" xfId="25651"/>
    <cellStyle name="Percent 3 3 2 2 4 3 3 3" xfId="25652"/>
    <cellStyle name="Percent 3 3 2 2 4 3 3 4" xfId="25653"/>
    <cellStyle name="Percent 3 3 2 2 4 3 4" xfId="25654"/>
    <cellStyle name="Percent 3 3 2 2 4 3 5" xfId="25655"/>
    <cellStyle name="Percent 3 3 2 2 4 3 6" xfId="25656"/>
    <cellStyle name="Percent 3 3 2 2 4 4" xfId="25657"/>
    <cellStyle name="Percent 3 3 2 2 4 4 2" xfId="25658"/>
    <cellStyle name="Percent 3 3 2 2 4 4 3" xfId="25659"/>
    <cellStyle name="Percent 3 3 2 2 4 4 4" xfId="25660"/>
    <cellStyle name="Percent 3 3 2 2 4 5" xfId="25661"/>
    <cellStyle name="Percent 3 3 2 2 4 5 2" xfId="25662"/>
    <cellStyle name="Percent 3 3 2 2 4 5 3" xfId="25663"/>
    <cellStyle name="Percent 3 3 2 2 4 5 4" xfId="25664"/>
    <cellStyle name="Percent 3 3 2 2 4 6" xfId="25665"/>
    <cellStyle name="Percent 3 3 2 2 4 7" xfId="25666"/>
    <cellStyle name="Percent 3 3 2 2 4 8" xfId="25667"/>
    <cellStyle name="Percent 3 3 2 2 5" xfId="25668"/>
    <cellStyle name="Percent 3 3 2 2 5 2" xfId="25669"/>
    <cellStyle name="Percent 3 3 2 2 5 2 2" xfId="25670"/>
    <cellStyle name="Percent 3 3 2 2 5 2 2 2" xfId="25671"/>
    <cellStyle name="Percent 3 3 2 2 5 2 2 3" xfId="25672"/>
    <cellStyle name="Percent 3 3 2 2 5 2 2 4" xfId="25673"/>
    <cellStyle name="Percent 3 3 2 2 5 2 3" xfId="25674"/>
    <cellStyle name="Percent 3 3 2 2 5 2 3 2" xfId="25675"/>
    <cellStyle name="Percent 3 3 2 2 5 2 3 3" xfId="25676"/>
    <cellStyle name="Percent 3 3 2 2 5 2 3 4" xfId="25677"/>
    <cellStyle name="Percent 3 3 2 2 5 2 4" xfId="25678"/>
    <cellStyle name="Percent 3 3 2 2 5 2 5" xfId="25679"/>
    <cellStyle name="Percent 3 3 2 2 5 2 6" xfId="25680"/>
    <cellStyle name="Percent 3 3 2 2 5 3" xfId="25681"/>
    <cellStyle name="Percent 3 3 2 2 5 3 2" xfId="25682"/>
    <cellStyle name="Percent 3 3 2 2 5 3 2 2" xfId="25683"/>
    <cellStyle name="Percent 3 3 2 2 5 3 2 3" xfId="25684"/>
    <cellStyle name="Percent 3 3 2 2 5 3 2 4" xfId="25685"/>
    <cellStyle name="Percent 3 3 2 2 5 3 3" xfId="25686"/>
    <cellStyle name="Percent 3 3 2 2 5 3 3 2" xfId="25687"/>
    <cellStyle name="Percent 3 3 2 2 5 3 3 3" xfId="25688"/>
    <cellStyle name="Percent 3 3 2 2 5 3 3 4" xfId="25689"/>
    <cellStyle name="Percent 3 3 2 2 5 3 4" xfId="25690"/>
    <cellStyle name="Percent 3 3 2 2 5 3 5" xfId="25691"/>
    <cellStyle name="Percent 3 3 2 2 5 3 6" xfId="25692"/>
    <cellStyle name="Percent 3 3 2 2 5 4" xfId="25693"/>
    <cellStyle name="Percent 3 3 2 2 5 4 2" xfId="25694"/>
    <cellStyle name="Percent 3 3 2 2 5 4 3" xfId="25695"/>
    <cellStyle name="Percent 3 3 2 2 5 4 4" xfId="25696"/>
    <cellStyle name="Percent 3 3 2 2 5 5" xfId="25697"/>
    <cellStyle name="Percent 3 3 2 2 5 5 2" xfId="25698"/>
    <cellStyle name="Percent 3 3 2 2 5 5 3" xfId="25699"/>
    <cellStyle name="Percent 3 3 2 2 5 5 4" xfId="25700"/>
    <cellStyle name="Percent 3 3 2 2 5 6" xfId="25701"/>
    <cellStyle name="Percent 3 3 2 2 5 7" xfId="25702"/>
    <cellStyle name="Percent 3 3 2 2 5 8" xfId="25703"/>
    <cellStyle name="Percent 3 3 2 2 6" xfId="25704"/>
    <cellStyle name="Percent 3 3 2 2 6 2" xfId="25705"/>
    <cellStyle name="Percent 3 3 2 2 6 2 2" xfId="25706"/>
    <cellStyle name="Percent 3 3 2 2 6 2 2 2" xfId="25707"/>
    <cellStyle name="Percent 3 3 2 2 6 2 2 3" xfId="25708"/>
    <cellStyle name="Percent 3 3 2 2 6 2 2 4" xfId="25709"/>
    <cellStyle name="Percent 3 3 2 2 6 2 3" xfId="25710"/>
    <cellStyle name="Percent 3 3 2 2 6 2 3 2" xfId="25711"/>
    <cellStyle name="Percent 3 3 2 2 6 2 3 3" xfId="25712"/>
    <cellStyle name="Percent 3 3 2 2 6 2 3 4" xfId="25713"/>
    <cellStyle name="Percent 3 3 2 2 6 2 4" xfId="25714"/>
    <cellStyle name="Percent 3 3 2 2 6 2 5" xfId="25715"/>
    <cellStyle name="Percent 3 3 2 2 6 2 6" xfId="25716"/>
    <cellStyle name="Percent 3 3 2 2 6 3" xfId="25717"/>
    <cellStyle name="Percent 3 3 2 2 6 3 2" xfId="25718"/>
    <cellStyle name="Percent 3 3 2 2 6 3 2 2" xfId="25719"/>
    <cellStyle name="Percent 3 3 2 2 6 3 2 3" xfId="25720"/>
    <cellStyle name="Percent 3 3 2 2 6 3 2 4" xfId="25721"/>
    <cellStyle name="Percent 3 3 2 2 6 3 3" xfId="25722"/>
    <cellStyle name="Percent 3 3 2 2 6 3 3 2" xfId="25723"/>
    <cellStyle name="Percent 3 3 2 2 6 3 3 3" xfId="25724"/>
    <cellStyle name="Percent 3 3 2 2 6 3 3 4" xfId="25725"/>
    <cellStyle name="Percent 3 3 2 2 6 3 4" xfId="25726"/>
    <cellStyle name="Percent 3 3 2 2 6 3 5" xfId="25727"/>
    <cellStyle name="Percent 3 3 2 2 6 3 6" xfId="25728"/>
    <cellStyle name="Percent 3 3 2 2 6 4" xfId="25729"/>
    <cellStyle name="Percent 3 3 2 2 6 4 2" xfId="25730"/>
    <cellStyle name="Percent 3 3 2 2 6 4 3" xfId="25731"/>
    <cellStyle name="Percent 3 3 2 2 6 4 4" xfId="25732"/>
    <cellStyle name="Percent 3 3 2 2 6 5" xfId="25733"/>
    <cellStyle name="Percent 3 3 2 2 6 5 2" xfId="25734"/>
    <cellStyle name="Percent 3 3 2 2 6 5 3" xfId="25735"/>
    <cellStyle name="Percent 3 3 2 2 6 5 4" xfId="25736"/>
    <cellStyle name="Percent 3 3 2 2 6 6" xfId="25737"/>
    <cellStyle name="Percent 3 3 2 2 6 7" xfId="25738"/>
    <cellStyle name="Percent 3 3 2 2 6 8" xfId="25739"/>
    <cellStyle name="Percent 3 3 2 2 7" xfId="25740"/>
    <cellStyle name="Percent 3 3 2 2 7 2" xfId="25741"/>
    <cellStyle name="Percent 3 3 2 2 7 2 2" xfId="25742"/>
    <cellStyle name="Percent 3 3 2 2 7 2 3" xfId="25743"/>
    <cellStyle name="Percent 3 3 2 2 7 2 4" xfId="25744"/>
    <cellStyle name="Percent 3 3 2 2 7 3" xfId="25745"/>
    <cellStyle name="Percent 3 3 2 2 7 3 2" xfId="25746"/>
    <cellStyle name="Percent 3 3 2 2 7 3 3" xfId="25747"/>
    <cellStyle name="Percent 3 3 2 2 7 3 4" xfId="25748"/>
    <cellStyle name="Percent 3 3 2 2 7 4" xfId="25749"/>
    <cellStyle name="Percent 3 3 2 2 7 5" xfId="25750"/>
    <cellStyle name="Percent 3 3 2 2 7 6" xfId="25751"/>
    <cellStyle name="Percent 3 3 2 2 8" xfId="25752"/>
    <cellStyle name="Percent 3 3 2 2 8 2" xfId="25753"/>
    <cellStyle name="Percent 3 3 2 2 8 2 2" xfId="25754"/>
    <cellStyle name="Percent 3 3 2 2 8 2 3" xfId="25755"/>
    <cellStyle name="Percent 3 3 2 2 8 2 4" xfId="25756"/>
    <cellStyle name="Percent 3 3 2 2 8 3" xfId="25757"/>
    <cellStyle name="Percent 3 3 2 2 8 3 2" xfId="25758"/>
    <cellStyle name="Percent 3 3 2 2 8 3 3" xfId="25759"/>
    <cellStyle name="Percent 3 3 2 2 8 3 4" xfId="25760"/>
    <cellStyle name="Percent 3 3 2 2 8 4" xfId="25761"/>
    <cellStyle name="Percent 3 3 2 2 8 5" xfId="25762"/>
    <cellStyle name="Percent 3 3 2 2 8 6" xfId="25763"/>
    <cellStyle name="Percent 3 3 2 2 9" xfId="25764"/>
    <cellStyle name="Percent 3 3 2 2 9 2" xfId="25765"/>
    <cellStyle name="Percent 3 3 2 2 9 3" xfId="25766"/>
    <cellStyle name="Percent 3 3 2 2 9 4" xfId="25767"/>
    <cellStyle name="Percent 3 3 2 3" xfId="25768"/>
    <cellStyle name="Percent 3 3 2 3 10" xfId="25769"/>
    <cellStyle name="Percent 3 3 2 3 11" xfId="25770"/>
    <cellStyle name="Percent 3 3 2 3 12" xfId="25771"/>
    <cellStyle name="Percent 3 3 2 3 2" xfId="25772"/>
    <cellStyle name="Percent 3 3 2 3 2 10" xfId="25773"/>
    <cellStyle name="Percent 3 3 2 3 2 2" xfId="25774"/>
    <cellStyle name="Percent 3 3 2 3 2 2 2" xfId="25775"/>
    <cellStyle name="Percent 3 3 2 3 2 2 2 2" xfId="25776"/>
    <cellStyle name="Percent 3 3 2 3 2 2 2 2 2" xfId="25777"/>
    <cellStyle name="Percent 3 3 2 3 2 2 2 2 3" xfId="25778"/>
    <cellStyle name="Percent 3 3 2 3 2 2 2 2 4" xfId="25779"/>
    <cellStyle name="Percent 3 3 2 3 2 2 2 3" xfId="25780"/>
    <cellStyle name="Percent 3 3 2 3 2 2 2 3 2" xfId="25781"/>
    <cellStyle name="Percent 3 3 2 3 2 2 2 3 3" xfId="25782"/>
    <cellStyle name="Percent 3 3 2 3 2 2 2 3 4" xfId="25783"/>
    <cellStyle name="Percent 3 3 2 3 2 2 2 4" xfId="25784"/>
    <cellStyle name="Percent 3 3 2 3 2 2 2 5" xfId="25785"/>
    <cellStyle name="Percent 3 3 2 3 2 2 2 6" xfId="25786"/>
    <cellStyle name="Percent 3 3 2 3 2 2 3" xfId="25787"/>
    <cellStyle name="Percent 3 3 2 3 2 2 3 2" xfId="25788"/>
    <cellStyle name="Percent 3 3 2 3 2 2 3 2 2" xfId="25789"/>
    <cellStyle name="Percent 3 3 2 3 2 2 3 2 3" xfId="25790"/>
    <cellStyle name="Percent 3 3 2 3 2 2 3 2 4" xfId="25791"/>
    <cellStyle name="Percent 3 3 2 3 2 2 3 3" xfId="25792"/>
    <cellStyle name="Percent 3 3 2 3 2 2 3 3 2" xfId="25793"/>
    <cellStyle name="Percent 3 3 2 3 2 2 3 3 3" xfId="25794"/>
    <cellStyle name="Percent 3 3 2 3 2 2 3 3 4" xfId="25795"/>
    <cellStyle name="Percent 3 3 2 3 2 2 3 4" xfId="25796"/>
    <cellStyle name="Percent 3 3 2 3 2 2 3 5" xfId="25797"/>
    <cellStyle name="Percent 3 3 2 3 2 2 3 6" xfId="25798"/>
    <cellStyle name="Percent 3 3 2 3 2 2 4" xfId="25799"/>
    <cellStyle name="Percent 3 3 2 3 2 2 4 2" xfId="25800"/>
    <cellStyle name="Percent 3 3 2 3 2 2 4 3" xfId="25801"/>
    <cellStyle name="Percent 3 3 2 3 2 2 4 4" xfId="25802"/>
    <cellStyle name="Percent 3 3 2 3 2 2 5" xfId="25803"/>
    <cellStyle name="Percent 3 3 2 3 2 2 5 2" xfId="25804"/>
    <cellStyle name="Percent 3 3 2 3 2 2 5 3" xfId="25805"/>
    <cellStyle name="Percent 3 3 2 3 2 2 5 4" xfId="25806"/>
    <cellStyle name="Percent 3 3 2 3 2 2 6" xfId="25807"/>
    <cellStyle name="Percent 3 3 2 3 2 2 7" xfId="25808"/>
    <cellStyle name="Percent 3 3 2 3 2 2 8" xfId="25809"/>
    <cellStyle name="Percent 3 3 2 3 2 3" xfId="25810"/>
    <cellStyle name="Percent 3 3 2 3 2 3 2" xfId="25811"/>
    <cellStyle name="Percent 3 3 2 3 2 3 2 2" xfId="25812"/>
    <cellStyle name="Percent 3 3 2 3 2 3 2 2 2" xfId="25813"/>
    <cellStyle name="Percent 3 3 2 3 2 3 2 2 3" xfId="25814"/>
    <cellStyle name="Percent 3 3 2 3 2 3 2 2 4" xfId="25815"/>
    <cellStyle name="Percent 3 3 2 3 2 3 2 3" xfId="25816"/>
    <cellStyle name="Percent 3 3 2 3 2 3 2 3 2" xfId="25817"/>
    <cellStyle name="Percent 3 3 2 3 2 3 2 3 3" xfId="25818"/>
    <cellStyle name="Percent 3 3 2 3 2 3 2 3 4" xfId="25819"/>
    <cellStyle name="Percent 3 3 2 3 2 3 2 4" xfId="25820"/>
    <cellStyle name="Percent 3 3 2 3 2 3 2 5" xfId="25821"/>
    <cellStyle name="Percent 3 3 2 3 2 3 2 6" xfId="25822"/>
    <cellStyle name="Percent 3 3 2 3 2 3 3" xfId="25823"/>
    <cellStyle name="Percent 3 3 2 3 2 3 3 2" xfId="25824"/>
    <cellStyle name="Percent 3 3 2 3 2 3 3 2 2" xfId="25825"/>
    <cellStyle name="Percent 3 3 2 3 2 3 3 2 3" xfId="25826"/>
    <cellStyle name="Percent 3 3 2 3 2 3 3 2 4" xfId="25827"/>
    <cellStyle name="Percent 3 3 2 3 2 3 3 3" xfId="25828"/>
    <cellStyle name="Percent 3 3 2 3 2 3 3 3 2" xfId="25829"/>
    <cellStyle name="Percent 3 3 2 3 2 3 3 3 3" xfId="25830"/>
    <cellStyle name="Percent 3 3 2 3 2 3 3 3 4" xfId="25831"/>
    <cellStyle name="Percent 3 3 2 3 2 3 3 4" xfId="25832"/>
    <cellStyle name="Percent 3 3 2 3 2 3 3 5" xfId="25833"/>
    <cellStyle name="Percent 3 3 2 3 2 3 3 6" xfId="25834"/>
    <cellStyle name="Percent 3 3 2 3 2 3 4" xfId="25835"/>
    <cellStyle name="Percent 3 3 2 3 2 3 4 2" xfId="25836"/>
    <cellStyle name="Percent 3 3 2 3 2 3 4 3" xfId="25837"/>
    <cellStyle name="Percent 3 3 2 3 2 3 4 4" xfId="25838"/>
    <cellStyle name="Percent 3 3 2 3 2 3 5" xfId="25839"/>
    <cellStyle name="Percent 3 3 2 3 2 3 5 2" xfId="25840"/>
    <cellStyle name="Percent 3 3 2 3 2 3 5 3" xfId="25841"/>
    <cellStyle name="Percent 3 3 2 3 2 3 5 4" xfId="25842"/>
    <cellStyle name="Percent 3 3 2 3 2 3 6" xfId="25843"/>
    <cellStyle name="Percent 3 3 2 3 2 3 7" xfId="25844"/>
    <cellStyle name="Percent 3 3 2 3 2 3 8" xfId="25845"/>
    <cellStyle name="Percent 3 3 2 3 2 4" xfId="25846"/>
    <cellStyle name="Percent 3 3 2 3 2 4 2" xfId="25847"/>
    <cellStyle name="Percent 3 3 2 3 2 4 2 2" xfId="25848"/>
    <cellStyle name="Percent 3 3 2 3 2 4 2 3" xfId="25849"/>
    <cellStyle name="Percent 3 3 2 3 2 4 2 4" xfId="25850"/>
    <cellStyle name="Percent 3 3 2 3 2 4 3" xfId="25851"/>
    <cellStyle name="Percent 3 3 2 3 2 4 3 2" xfId="25852"/>
    <cellStyle name="Percent 3 3 2 3 2 4 3 3" xfId="25853"/>
    <cellStyle name="Percent 3 3 2 3 2 4 3 4" xfId="25854"/>
    <cellStyle name="Percent 3 3 2 3 2 4 4" xfId="25855"/>
    <cellStyle name="Percent 3 3 2 3 2 4 5" xfId="25856"/>
    <cellStyle name="Percent 3 3 2 3 2 4 6" xfId="25857"/>
    <cellStyle name="Percent 3 3 2 3 2 5" xfId="25858"/>
    <cellStyle name="Percent 3 3 2 3 2 5 2" xfId="25859"/>
    <cellStyle name="Percent 3 3 2 3 2 5 2 2" xfId="25860"/>
    <cellStyle name="Percent 3 3 2 3 2 5 2 3" xfId="25861"/>
    <cellStyle name="Percent 3 3 2 3 2 5 2 4" xfId="25862"/>
    <cellStyle name="Percent 3 3 2 3 2 5 3" xfId="25863"/>
    <cellStyle name="Percent 3 3 2 3 2 5 3 2" xfId="25864"/>
    <cellStyle name="Percent 3 3 2 3 2 5 3 3" xfId="25865"/>
    <cellStyle name="Percent 3 3 2 3 2 5 3 4" xfId="25866"/>
    <cellStyle name="Percent 3 3 2 3 2 5 4" xfId="25867"/>
    <cellStyle name="Percent 3 3 2 3 2 5 5" xfId="25868"/>
    <cellStyle name="Percent 3 3 2 3 2 5 6" xfId="25869"/>
    <cellStyle name="Percent 3 3 2 3 2 6" xfId="25870"/>
    <cellStyle name="Percent 3 3 2 3 2 6 2" xfId="25871"/>
    <cellStyle name="Percent 3 3 2 3 2 6 3" xfId="25872"/>
    <cellStyle name="Percent 3 3 2 3 2 6 4" xfId="25873"/>
    <cellStyle name="Percent 3 3 2 3 2 7" xfId="25874"/>
    <cellStyle name="Percent 3 3 2 3 2 7 2" xfId="25875"/>
    <cellStyle name="Percent 3 3 2 3 2 7 3" xfId="25876"/>
    <cellStyle name="Percent 3 3 2 3 2 7 4" xfId="25877"/>
    <cellStyle name="Percent 3 3 2 3 2 8" xfId="25878"/>
    <cellStyle name="Percent 3 3 2 3 2 9" xfId="25879"/>
    <cellStyle name="Percent 3 3 2 3 3" xfId="25880"/>
    <cellStyle name="Percent 3 3 2 3 3 2" xfId="25881"/>
    <cellStyle name="Percent 3 3 2 3 3 2 2" xfId="25882"/>
    <cellStyle name="Percent 3 3 2 3 3 2 2 2" xfId="25883"/>
    <cellStyle name="Percent 3 3 2 3 3 2 2 3" xfId="25884"/>
    <cellStyle name="Percent 3 3 2 3 3 2 2 4" xfId="25885"/>
    <cellStyle name="Percent 3 3 2 3 3 2 3" xfId="25886"/>
    <cellStyle name="Percent 3 3 2 3 3 2 3 2" xfId="25887"/>
    <cellStyle name="Percent 3 3 2 3 3 2 3 3" xfId="25888"/>
    <cellStyle name="Percent 3 3 2 3 3 2 3 4" xfId="25889"/>
    <cellStyle name="Percent 3 3 2 3 3 2 4" xfId="25890"/>
    <cellStyle name="Percent 3 3 2 3 3 2 5" xfId="25891"/>
    <cellStyle name="Percent 3 3 2 3 3 2 6" xfId="25892"/>
    <cellStyle name="Percent 3 3 2 3 3 3" xfId="25893"/>
    <cellStyle name="Percent 3 3 2 3 3 3 2" xfId="25894"/>
    <cellStyle name="Percent 3 3 2 3 3 3 2 2" xfId="25895"/>
    <cellStyle name="Percent 3 3 2 3 3 3 2 3" xfId="25896"/>
    <cellStyle name="Percent 3 3 2 3 3 3 2 4" xfId="25897"/>
    <cellStyle name="Percent 3 3 2 3 3 3 3" xfId="25898"/>
    <cellStyle name="Percent 3 3 2 3 3 3 3 2" xfId="25899"/>
    <cellStyle name="Percent 3 3 2 3 3 3 3 3" xfId="25900"/>
    <cellStyle name="Percent 3 3 2 3 3 3 3 4" xfId="25901"/>
    <cellStyle name="Percent 3 3 2 3 3 3 4" xfId="25902"/>
    <cellStyle name="Percent 3 3 2 3 3 3 5" xfId="25903"/>
    <cellStyle name="Percent 3 3 2 3 3 3 6" xfId="25904"/>
    <cellStyle name="Percent 3 3 2 3 3 4" xfId="25905"/>
    <cellStyle name="Percent 3 3 2 3 3 4 2" xfId="25906"/>
    <cellStyle name="Percent 3 3 2 3 3 4 3" xfId="25907"/>
    <cellStyle name="Percent 3 3 2 3 3 4 4" xfId="25908"/>
    <cellStyle name="Percent 3 3 2 3 3 5" xfId="25909"/>
    <cellStyle name="Percent 3 3 2 3 3 5 2" xfId="25910"/>
    <cellStyle name="Percent 3 3 2 3 3 5 3" xfId="25911"/>
    <cellStyle name="Percent 3 3 2 3 3 5 4" xfId="25912"/>
    <cellStyle name="Percent 3 3 2 3 3 6" xfId="25913"/>
    <cellStyle name="Percent 3 3 2 3 3 7" xfId="25914"/>
    <cellStyle name="Percent 3 3 2 3 3 8" xfId="25915"/>
    <cellStyle name="Percent 3 3 2 3 4" xfId="25916"/>
    <cellStyle name="Percent 3 3 2 3 4 2" xfId="25917"/>
    <cellStyle name="Percent 3 3 2 3 4 2 2" xfId="25918"/>
    <cellStyle name="Percent 3 3 2 3 4 2 2 2" xfId="25919"/>
    <cellStyle name="Percent 3 3 2 3 4 2 2 3" xfId="25920"/>
    <cellStyle name="Percent 3 3 2 3 4 2 2 4" xfId="25921"/>
    <cellStyle name="Percent 3 3 2 3 4 2 3" xfId="25922"/>
    <cellStyle name="Percent 3 3 2 3 4 2 3 2" xfId="25923"/>
    <cellStyle name="Percent 3 3 2 3 4 2 3 3" xfId="25924"/>
    <cellStyle name="Percent 3 3 2 3 4 2 3 4" xfId="25925"/>
    <cellStyle name="Percent 3 3 2 3 4 2 4" xfId="25926"/>
    <cellStyle name="Percent 3 3 2 3 4 2 5" xfId="25927"/>
    <cellStyle name="Percent 3 3 2 3 4 2 6" xfId="25928"/>
    <cellStyle name="Percent 3 3 2 3 4 3" xfId="25929"/>
    <cellStyle name="Percent 3 3 2 3 4 3 2" xfId="25930"/>
    <cellStyle name="Percent 3 3 2 3 4 3 2 2" xfId="25931"/>
    <cellStyle name="Percent 3 3 2 3 4 3 2 3" xfId="25932"/>
    <cellStyle name="Percent 3 3 2 3 4 3 2 4" xfId="25933"/>
    <cellStyle name="Percent 3 3 2 3 4 3 3" xfId="25934"/>
    <cellStyle name="Percent 3 3 2 3 4 3 3 2" xfId="25935"/>
    <cellStyle name="Percent 3 3 2 3 4 3 3 3" xfId="25936"/>
    <cellStyle name="Percent 3 3 2 3 4 3 3 4" xfId="25937"/>
    <cellStyle name="Percent 3 3 2 3 4 3 4" xfId="25938"/>
    <cellStyle name="Percent 3 3 2 3 4 3 5" xfId="25939"/>
    <cellStyle name="Percent 3 3 2 3 4 3 6" xfId="25940"/>
    <cellStyle name="Percent 3 3 2 3 4 4" xfId="25941"/>
    <cellStyle name="Percent 3 3 2 3 4 4 2" xfId="25942"/>
    <cellStyle name="Percent 3 3 2 3 4 4 3" xfId="25943"/>
    <cellStyle name="Percent 3 3 2 3 4 4 4" xfId="25944"/>
    <cellStyle name="Percent 3 3 2 3 4 5" xfId="25945"/>
    <cellStyle name="Percent 3 3 2 3 4 5 2" xfId="25946"/>
    <cellStyle name="Percent 3 3 2 3 4 5 3" xfId="25947"/>
    <cellStyle name="Percent 3 3 2 3 4 5 4" xfId="25948"/>
    <cellStyle name="Percent 3 3 2 3 4 6" xfId="25949"/>
    <cellStyle name="Percent 3 3 2 3 4 7" xfId="25950"/>
    <cellStyle name="Percent 3 3 2 3 4 8" xfId="25951"/>
    <cellStyle name="Percent 3 3 2 3 5" xfId="25952"/>
    <cellStyle name="Percent 3 3 2 3 5 2" xfId="25953"/>
    <cellStyle name="Percent 3 3 2 3 5 2 2" xfId="25954"/>
    <cellStyle name="Percent 3 3 2 3 5 2 2 2" xfId="25955"/>
    <cellStyle name="Percent 3 3 2 3 5 2 2 3" xfId="25956"/>
    <cellStyle name="Percent 3 3 2 3 5 2 2 4" xfId="25957"/>
    <cellStyle name="Percent 3 3 2 3 5 2 3" xfId="25958"/>
    <cellStyle name="Percent 3 3 2 3 5 2 3 2" xfId="25959"/>
    <cellStyle name="Percent 3 3 2 3 5 2 3 3" xfId="25960"/>
    <cellStyle name="Percent 3 3 2 3 5 2 3 4" xfId="25961"/>
    <cellStyle name="Percent 3 3 2 3 5 2 4" xfId="25962"/>
    <cellStyle name="Percent 3 3 2 3 5 2 5" xfId="25963"/>
    <cellStyle name="Percent 3 3 2 3 5 2 6" xfId="25964"/>
    <cellStyle name="Percent 3 3 2 3 5 3" xfId="25965"/>
    <cellStyle name="Percent 3 3 2 3 5 3 2" xfId="25966"/>
    <cellStyle name="Percent 3 3 2 3 5 3 2 2" xfId="25967"/>
    <cellStyle name="Percent 3 3 2 3 5 3 2 3" xfId="25968"/>
    <cellStyle name="Percent 3 3 2 3 5 3 2 4" xfId="25969"/>
    <cellStyle name="Percent 3 3 2 3 5 3 3" xfId="25970"/>
    <cellStyle name="Percent 3 3 2 3 5 3 3 2" xfId="25971"/>
    <cellStyle name="Percent 3 3 2 3 5 3 3 3" xfId="25972"/>
    <cellStyle name="Percent 3 3 2 3 5 3 3 4" xfId="25973"/>
    <cellStyle name="Percent 3 3 2 3 5 3 4" xfId="25974"/>
    <cellStyle name="Percent 3 3 2 3 5 3 5" xfId="25975"/>
    <cellStyle name="Percent 3 3 2 3 5 3 6" xfId="25976"/>
    <cellStyle name="Percent 3 3 2 3 5 4" xfId="25977"/>
    <cellStyle name="Percent 3 3 2 3 5 4 2" xfId="25978"/>
    <cellStyle name="Percent 3 3 2 3 5 4 3" xfId="25979"/>
    <cellStyle name="Percent 3 3 2 3 5 4 4" xfId="25980"/>
    <cellStyle name="Percent 3 3 2 3 5 5" xfId="25981"/>
    <cellStyle name="Percent 3 3 2 3 5 5 2" xfId="25982"/>
    <cellStyle name="Percent 3 3 2 3 5 5 3" xfId="25983"/>
    <cellStyle name="Percent 3 3 2 3 5 5 4" xfId="25984"/>
    <cellStyle name="Percent 3 3 2 3 5 6" xfId="25985"/>
    <cellStyle name="Percent 3 3 2 3 5 7" xfId="25986"/>
    <cellStyle name="Percent 3 3 2 3 5 8" xfId="25987"/>
    <cellStyle name="Percent 3 3 2 3 6" xfId="25988"/>
    <cellStyle name="Percent 3 3 2 3 6 2" xfId="25989"/>
    <cellStyle name="Percent 3 3 2 3 6 2 2" xfId="25990"/>
    <cellStyle name="Percent 3 3 2 3 6 2 3" xfId="25991"/>
    <cellStyle name="Percent 3 3 2 3 6 2 4" xfId="25992"/>
    <cellStyle name="Percent 3 3 2 3 6 3" xfId="25993"/>
    <cellStyle name="Percent 3 3 2 3 6 3 2" xfId="25994"/>
    <cellStyle name="Percent 3 3 2 3 6 3 3" xfId="25995"/>
    <cellStyle name="Percent 3 3 2 3 6 3 4" xfId="25996"/>
    <cellStyle name="Percent 3 3 2 3 6 4" xfId="25997"/>
    <cellStyle name="Percent 3 3 2 3 6 5" xfId="25998"/>
    <cellStyle name="Percent 3 3 2 3 6 6" xfId="25999"/>
    <cellStyle name="Percent 3 3 2 3 7" xfId="26000"/>
    <cellStyle name="Percent 3 3 2 3 7 2" xfId="26001"/>
    <cellStyle name="Percent 3 3 2 3 7 2 2" xfId="26002"/>
    <cellStyle name="Percent 3 3 2 3 7 2 3" xfId="26003"/>
    <cellStyle name="Percent 3 3 2 3 7 2 4" xfId="26004"/>
    <cellStyle name="Percent 3 3 2 3 7 3" xfId="26005"/>
    <cellStyle name="Percent 3 3 2 3 7 3 2" xfId="26006"/>
    <cellStyle name="Percent 3 3 2 3 7 3 3" xfId="26007"/>
    <cellStyle name="Percent 3 3 2 3 7 3 4" xfId="26008"/>
    <cellStyle name="Percent 3 3 2 3 7 4" xfId="26009"/>
    <cellStyle name="Percent 3 3 2 3 7 5" xfId="26010"/>
    <cellStyle name="Percent 3 3 2 3 7 6" xfId="26011"/>
    <cellStyle name="Percent 3 3 2 3 8" xfId="26012"/>
    <cellStyle name="Percent 3 3 2 3 8 2" xfId="26013"/>
    <cellStyle name="Percent 3 3 2 3 8 3" xfId="26014"/>
    <cellStyle name="Percent 3 3 2 3 8 4" xfId="26015"/>
    <cellStyle name="Percent 3 3 2 3 9" xfId="26016"/>
    <cellStyle name="Percent 3 3 2 3 9 2" xfId="26017"/>
    <cellStyle name="Percent 3 3 2 3 9 3" xfId="26018"/>
    <cellStyle name="Percent 3 3 2 3 9 4" xfId="26019"/>
    <cellStyle name="Percent 3 3 2 4" xfId="26020"/>
    <cellStyle name="Percent 3 3 2 4 10" xfId="26021"/>
    <cellStyle name="Percent 3 3 2 4 2" xfId="26022"/>
    <cellStyle name="Percent 3 3 2 4 2 2" xfId="26023"/>
    <cellStyle name="Percent 3 3 2 4 2 2 2" xfId="26024"/>
    <cellStyle name="Percent 3 3 2 4 2 2 2 2" xfId="26025"/>
    <cellStyle name="Percent 3 3 2 4 2 2 2 3" xfId="26026"/>
    <cellStyle name="Percent 3 3 2 4 2 2 2 4" xfId="26027"/>
    <cellStyle name="Percent 3 3 2 4 2 2 3" xfId="26028"/>
    <cellStyle name="Percent 3 3 2 4 2 2 3 2" xfId="26029"/>
    <cellStyle name="Percent 3 3 2 4 2 2 3 3" xfId="26030"/>
    <cellStyle name="Percent 3 3 2 4 2 2 3 4" xfId="26031"/>
    <cellStyle name="Percent 3 3 2 4 2 2 4" xfId="26032"/>
    <cellStyle name="Percent 3 3 2 4 2 2 5" xfId="26033"/>
    <cellStyle name="Percent 3 3 2 4 2 2 6" xfId="26034"/>
    <cellStyle name="Percent 3 3 2 4 2 3" xfId="26035"/>
    <cellStyle name="Percent 3 3 2 4 2 3 2" xfId="26036"/>
    <cellStyle name="Percent 3 3 2 4 2 3 2 2" xfId="26037"/>
    <cellStyle name="Percent 3 3 2 4 2 3 2 3" xfId="26038"/>
    <cellStyle name="Percent 3 3 2 4 2 3 2 4" xfId="26039"/>
    <cellStyle name="Percent 3 3 2 4 2 3 3" xfId="26040"/>
    <cellStyle name="Percent 3 3 2 4 2 3 3 2" xfId="26041"/>
    <cellStyle name="Percent 3 3 2 4 2 3 3 3" xfId="26042"/>
    <cellStyle name="Percent 3 3 2 4 2 3 3 4" xfId="26043"/>
    <cellStyle name="Percent 3 3 2 4 2 3 4" xfId="26044"/>
    <cellStyle name="Percent 3 3 2 4 2 3 5" xfId="26045"/>
    <cellStyle name="Percent 3 3 2 4 2 3 6" xfId="26046"/>
    <cellStyle name="Percent 3 3 2 4 2 4" xfId="26047"/>
    <cellStyle name="Percent 3 3 2 4 2 4 2" xfId="26048"/>
    <cellStyle name="Percent 3 3 2 4 2 4 3" xfId="26049"/>
    <cellStyle name="Percent 3 3 2 4 2 4 4" xfId="26050"/>
    <cellStyle name="Percent 3 3 2 4 2 5" xfId="26051"/>
    <cellStyle name="Percent 3 3 2 4 2 5 2" xfId="26052"/>
    <cellStyle name="Percent 3 3 2 4 2 5 3" xfId="26053"/>
    <cellStyle name="Percent 3 3 2 4 2 5 4" xfId="26054"/>
    <cellStyle name="Percent 3 3 2 4 2 6" xfId="26055"/>
    <cellStyle name="Percent 3 3 2 4 2 7" xfId="26056"/>
    <cellStyle name="Percent 3 3 2 4 2 8" xfId="26057"/>
    <cellStyle name="Percent 3 3 2 4 3" xfId="26058"/>
    <cellStyle name="Percent 3 3 2 4 3 2" xfId="26059"/>
    <cellStyle name="Percent 3 3 2 4 3 2 2" xfId="26060"/>
    <cellStyle name="Percent 3 3 2 4 3 2 2 2" xfId="26061"/>
    <cellStyle name="Percent 3 3 2 4 3 2 2 3" xfId="26062"/>
    <cellStyle name="Percent 3 3 2 4 3 2 2 4" xfId="26063"/>
    <cellStyle name="Percent 3 3 2 4 3 2 3" xfId="26064"/>
    <cellStyle name="Percent 3 3 2 4 3 2 3 2" xfId="26065"/>
    <cellStyle name="Percent 3 3 2 4 3 2 3 3" xfId="26066"/>
    <cellStyle name="Percent 3 3 2 4 3 2 3 4" xfId="26067"/>
    <cellStyle name="Percent 3 3 2 4 3 2 4" xfId="26068"/>
    <cellStyle name="Percent 3 3 2 4 3 2 5" xfId="26069"/>
    <cellStyle name="Percent 3 3 2 4 3 2 6" xfId="26070"/>
    <cellStyle name="Percent 3 3 2 4 3 3" xfId="26071"/>
    <cellStyle name="Percent 3 3 2 4 3 3 2" xfId="26072"/>
    <cellStyle name="Percent 3 3 2 4 3 3 2 2" xfId="26073"/>
    <cellStyle name="Percent 3 3 2 4 3 3 2 3" xfId="26074"/>
    <cellStyle name="Percent 3 3 2 4 3 3 2 4" xfId="26075"/>
    <cellStyle name="Percent 3 3 2 4 3 3 3" xfId="26076"/>
    <cellStyle name="Percent 3 3 2 4 3 3 3 2" xfId="26077"/>
    <cellStyle name="Percent 3 3 2 4 3 3 3 3" xfId="26078"/>
    <cellStyle name="Percent 3 3 2 4 3 3 3 4" xfId="26079"/>
    <cellStyle name="Percent 3 3 2 4 3 3 4" xfId="26080"/>
    <cellStyle name="Percent 3 3 2 4 3 3 5" xfId="26081"/>
    <cellStyle name="Percent 3 3 2 4 3 3 6" xfId="26082"/>
    <cellStyle name="Percent 3 3 2 4 3 4" xfId="26083"/>
    <cellStyle name="Percent 3 3 2 4 3 4 2" xfId="26084"/>
    <cellStyle name="Percent 3 3 2 4 3 4 3" xfId="26085"/>
    <cellStyle name="Percent 3 3 2 4 3 4 4" xfId="26086"/>
    <cellStyle name="Percent 3 3 2 4 3 5" xfId="26087"/>
    <cellStyle name="Percent 3 3 2 4 3 5 2" xfId="26088"/>
    <cellStyle name="Percent 3 3 2 4 3 5 3" xfId="26089"/>
    <cellStyle name="Percent 3 3 2 4 3 5 4" xfId="26090"/>
    <cellStyle name="Percent 3 3 2 4 3 6" xfId="26091"/>
    <cellStyle name="Percent 3 3 2 4 3 7" xfId="26092"/>
    <cellStyle name="Percent 3 3 2 4 3 8" xfId="26093"/>
    <cellStyle name="Percent 3 3 2 4 4" xfId="26094"/>
    <cellStyle name="Percent 3 3 2 4 4 2" xfId="26095"/>
    <cellStyle name="Percent 3 3 2 4 4 2 2" xfId="26096"/>
    <cellStyle name="Percent 3 3 2 4 4 2 3" xfId="26097"/>
    <cellStyle name="Percent 3 3 2 4 4 2 4" xfId="26098"/>
    <cellStyle name="Percent 3 3 2 4 4 3" xfId="26099"/>
    <cellStyle name="Percent 3 3 2 4 4 3 2" xfId="26100"/>
    <cellStyle name="Percent 3 3 2 4 4 3 3" xfId="26101"/>
    <cellStyle name="Percent 3 3 2 4 4 3 4" xfId="26102"/>
    <cellStyle name="Percent 3 3 2 4 4 4" xfId="26103"/>
    <cellStyle name="Percent 3 3 2 4 4 5" xfId="26104"/>
    <cellStyle name="Percent 3 3 2 4 4 6" xfId="26105"/>
    <cellStyle name="Percent 3 3 2 4 5" xfId="26106"/>
    <cellStyle name="Percent 3 3 2 4 5 2" xfId="26107"/>
    <cellStyle name="Percent 3 3 2 4 5 2 2" xfId="26108"/>
    <cellStyle name="Percent 3 3 2 4 5 2 3" xfId="26109"/>
    <cellStyle name="Percent 3 3 2 4 5 2 4" xfId="26110"/>
    <cellStyle name="Percent 3 3 2 4 5 3" xfId="26111"/>
    <cellStyle name="Percent 3 3 2 4 5 3 2" xfId="26112"/>
    <cellStyle name="Percent 3 3 2 4 5 3 3" xfId="26113"/>
    <cellStyle name="Percent 3 3 2 4 5 3 4" xfId="26114"/>
    <cellStyle name="Percent 3 3 2 4 5 4" xfId="26115"/>
    <cellStyle name="Percent 3 3 2 4 5 5" xfId="26116"/>
    <cellStyle name="Percent 3 3 2 4 5 6" xfId="26117"/>
    <cellStyle name="Percent 3 3 2 4 6" xfId="26118"/>
    <cellStyle name="Percent 3 3 2 4 6 2" xfId="26119"/>
    <cellStyle name="Percent 3 3 2 4 6 3" xfId="26120"/>
    <cellStyle name="Percent 3 3 2 4 6 4" xfId="26121"/>
    <cellStyle name="Percent 3 3 2 4 7" xfId="26122"/>
    <cellStyle name="Percent 3 3 2 4 7 2" xfId="26123"/>
    <cellStyle name="Percent 3 3 2 4 7 3" xfId="26124"/>
    <cellStyle name="Percent 3 3 2 4 7 4" xfId="26125"/>
    <cellStyle name="Percent 3 3 2 4 8" xfId="26126"/>
    <cellStyle name="Percent 3 3 2 4 9" xfId="26127"/>
    <cellStyle name="Percent 3 3 2 5" xfId="26128"/>
    <cellStyle name="Percent 3 3 2 5 2" xfId="26129"/>
    <cellStyle name="Percent 3 3 2 5 2 2" xfId="26130"/>
    <cellStyle name="Percent 3 3 2 5 2 2 2" xfId="26131"/>
    <cellStyle name="Percent 3 3 2 5 2 2 3" xfId="26132"/>
    <cellStyle name="Percent 3 3 2 5 2 2 4" xfId="26133"/>
    <cellStyle name="Percent 3 3 2 5 2 3" xfId="26134"/>
    <cellStyle name="Percent 3 3 2 5 2 3 2" xfId="26135"/>
    <cellStyle name="Percent 3 3 2 5 2 3 3" xfId="26136"/>
    <cellStyle name="Percent 3 3 2 5 2 3 4" xfId="26137"/>
    <cellStyle name="Percent 3 3 2 5 2 4" xfId="26138"/>
    <cellStyle name="Percent 3 3 2 5 2 5" xfId="26139"/>
    <cellStyle name="Percent 3 3 2 5 2 6" xfId="26140"/>
    <cellStyle name="Percent 3 3 2 5 3" xfId="26141"/>
    <cellStyle name="Percent 3 3 2 5 3 2" xfId="26142"/>
    <cellStyle name="Percent 3 3 2 5 3 2 2" xfId="26143"/>
    <cellStyle name="Percent 3 3 2 5 3 2 3" xfId="26144"/>
    <cellStyle name="Percent 3 3 2 5 3 2 4" xfId="26145"/>
    <cellStyle name="Percent 3 3 2 5 3 3" xfId="26146"/>
    <cellStyle name="Percent 3 3 2 5 3 3 2" xfId="26147"/>
    <cellStyle name="Percent 3 3 2 5 3 3 3" xfId="26148"/>
    <cellStyle name="Percent 3 3 2 5 3 3 4" xfId="26149"/>
    <cellStyle name="Percent 3 3 2 5 3 4" xfId="26150"/>
    <cellStyle name="Percent 3 3 2 5 3 5" xfId="26151"/>
    <cellStyle name="Percent 3 3 2 5 3 6" xfId="26152"/>
    <cellStyle name="Percent 3 3 2 5 4" xfId="26153"/>
    <cellStyle name="Percent 3 3 2 5 4 2" xfId="26154"/>
    <cellStyle name="Percent 3 3 2 5 4 3" xfId="26155"/>
    <cellStyle name="Percent 3 3 2 5 4 4" xfId="26156"/>
    <cellStyle name="Percent 3 3 2 5 5" xfId="26157"/>
    <cellStyle name="Percent 3 3 2 5 5 2" xfId="26158"/>
    <cellStyle name="Percent 3 3 2 5 5 3" xfId="26159"/>
    <cellStyle name="Percent 3 3 2 5 5 4" xfId="26160"/>
    <cellStyle name="Percent 3 3 2 5 6" xfId="26161"/>
    <cellStyle name="Percent 3 3 2 5 7" xfId="26162"/>
    <cellStyle name="Percent 3 3 2 5 8" xfId="26163"/>
    <cellStyle name="Percent 3 3 2 6" xfId="26164"/>
    <cellStyle name="Percent 3 3 2 6 2" xfId="26165"/>
    <cellStyle name="Percent 3 3 2 6 2 2" xfId="26166"/>
    <cellStyle name="Percent 3 3 2 6 2 2 2" xfId="26167"/>
    <cellStyle name="Percent 3 3 2 6 2 2 3" xfId="26168"/>
    <cellStyle name="Percent 3 3 2 6 2 2 4" xfId="26169"/>
    <cellStyle name="Percent 3 3 2 6 2 3" xfId="26170"/>
    <cellStyle name="Percent 3 3 2 6 2 3 2" xfId="26171"/>
    <cellStyle name="Percent 3 3 2 6 2 3 3" xfId="26172"/>
    <cellStyle name="Percent 3 3 2 6 2 3 4" xfId="26173"/>
    <cellStyle name="Percent 3 3 2 6 2 4" xfId="26174"/>
    <cellStyle name="Percent 3 3 2 6 2 5" xfId="26175"/>
    <cellStyle name="Percent 3 3 2 6 2 6" xfId="26176"/>
    <cellStyle name="Percent 3 3 2 6 3" xfId="26177"/>
    <cellStyle name="Percent 3 3 2 6 3 2" xfId="26178"/>
    <cellStyle name="Percent 3 3 2 6 3 2 2" xfId="26179"/>
    <cellStyle name="Percent 3 3 2 6 3 2 3" xfId="26180"/>
    <cellStyle name="Percent 3 3 2 6 3 2 4" xfId="26181"/>
    <cellStyle name="Percent 3 3 2 6 3 3" xfId="26182"/>
    <cellStyle name="Percent 3 3 2 6 3 3 2" xfId="26183"/>
    <cellStyle name="Percent 3 3 2 6 3 3 3" xfId="26184"/>
    <cellStyle name="Percent 3 3 2 6 3 3 4" xfId="26185"/>
    <cellStyle name="Percent 3 3 2 6 3 4" xfId="26186"/>
    <cellStyle name="Percent 3 3 2 6 3 5" xfId="26187"/>
    <cellStyle name="Percent 3 3 2 6 3 6" xfId="26188"/>
    <cellStyle name="Percent 3 3 2 6 4" xfId="26189"/>
    <cellStyle name="Percent 3 3 2 6 4 2" xfId="26190"/>
    <cellStyle name="Percent 3 3 2 6 4 3" xfId="26191"/>
    <cellStyle name="Percent 3 3 2 6 4 4" xfId="26192"/>
    <cellStyle name="Percent 3 3 2 6 5" xfId="26193"/>
    <cellStyle name="Percent 3 3 2 6 5 2" xfId="26194"/>
    <cellStyle name="Percent 3 3 2 6 5 3" xfId="26195"/>
    <cellStyle name="Percent 3 3 2 6 5 4" xfId="26196"/>
    <cellStyle name="Percent 3 3 2 6 6" xfId="26197"/>
    <cellStyle name="Percent 3 3 2 6 7" xfId="26198"/>
    <cellStyle name="Percent 3 3 2 6 8" xfId="26199"/>
    <cellStyle name="Percent 3 3 2 7" xfId="26200"/>
    <cellStyle name="Percent 3 3 2 7 2" xfId="26201"/>
    <cellStyle name="Percent 3 3 2 7 2 2" xfId="26202"/>
    <cellStyle name="Percent 3 3 2 7 2 2 2" xfId="26203"/>
    <cellStyle name="Percent 3 3 2 7 2 2 3" xfId="26204"/>
    <cellStyle name="Percent 3 3 2 7 2 2 4" xfId="26205"/>
    <cellStyle name="Percent 3 3 2 7 2 3" xfId="26206"/>
    <cellStyle name="Percent 3 3 2 7 2 3 2" xfId="26207"/>
    <cellStyle name="Percent 3 3 2 7 2 3 3" xfId="26208"/>
    <cellStyle name="Percent 3 3 2 7 2 3 4" xfId="26209"/>
    <cellStyle name="Percent 3 3 2 7 2 4" xfId="26210"/>
    <cellStyle name="Percent 3 3 2 7 2 5" xfId="26211"/>
    <cellStyle name="Percent 3 3 2 7 2 6" xfId="26212"/>
    <cellStyle name="Percent 3 3 2 7 3" xfId="26213"/>
    <cellStyle name="Percent 3 3 2 7 3 2" xfId="26214"/>
    <cellStyle name="Percent 3 3 2 7 3 2 2" xfId="26215"/>
    <cellStyle name="Percent 3 3 2 7 3 2 3" xfId="26216"/>
    <cellStyle name="Percent 3 3 2 7 3 2 4" xfId="26217"/>
    <cellStyle name="Percent 3 3 2 7 3 3" xfId="26218"/>
    <cellStyle name="Percent 3 3 2 7 3 3 2" xfId="26219"/>
    <cellStyle name="Percent 3 3 2 7 3 3 3" xfId="26220"/>
    <cellStyle name="Percent 3 3 2 7 3 3 4" xfId="26221"/>
    <cellStyle name="Percent 3 3 2 7 3 4" xfId="26222"/>
    <cellStyle name="Percent 3 3 2 7 3 5" xfId="26223"/>
    <cellStyle name="Percent 3 3 2 7 3 6" xfId="26224"/>
    <cellStyle name="Percent 3 3 2 7 4" xfId="26225"/>
    <cellStyle name="Percent 3 3 2 7 4 2" xfId="26226"/>
    <cellStyle name="Percent 3 3 2 7 4 3" xfId="26227"/>
    <cellStyle name="Percent 3 3 2 7 4 4" xfId="26228"/>
    <cellStyle name="Percent 3 3 2 7 5" xfId="26229"/>
    <cellStyle name="Percent 3 3 2 7 5 2" xfId="26230"/>
    <cellStyle name="Percent 3 3 2 7 5 3" xfId="26231"/>
    <cellStyle name="Percent 3 3 2 7 5 4" xfId="26232"/>
    <cellStyle name="Percent 3 3 2 7 6" xfId="26233"/>
    <cellStyle name="Percent 3 3 2 7 7" xfId="26234"/>
    <cellStyle name="Percent 3 3 2 7 8" xfId="26235"/>
    <cellStyle name="Percent 3 3 2 8" xfId="26236"/>
    <cellStyle name="Percent 3 3 2 8 2" xfId="26237"/>
    <cellStyle name="Percent 3 3 2 8 2 2" xfId="26238"/>
    <cellStyle name="Percent 3 3 2 8 2 3" xfId="26239"/>
    <cellStyle name="Percent 3 3 2 8 2 4" xfId="26240"/>
    <cellStyle name="Percent 3 3 2 8 3" xfId="26241"/>
    <cellStyle name="Percent 3 3 2 8 3 2" xfId="26242"/>
    <cellStyle name="Percent 3 3 2 8 3 3" xfId="26243"/>
    <cellStyle name="Percent 3 3 2 8 3 4" xfId="26244"/>
    <cellStyle name="Percent 3 3 2 8 4" xfId="26245"/>
    <cellStyle name="Percent 3 3 2 8 5" xfId="26246"/>
    <cellStyle name="Percent 3 3 2 8 6" xfId="26247"/>
    <cellStyle name="Percent 3 3 2 9" xfId="26248"/>
    <cellStyle name="Percent 3 3 2 9 2" xfId="26249"/>
    <cellStyle name="Percent 3 3 2 9 2 2" xfId="26250"/>
    <cellStyle name="Percent 3 3 2 9 2 3" xfId="26251"/>
    <cellStyle name="Percent 3 3 2 9 2 4" xfId="26252"/>
    <cellStyle name="Percent 3 3 2 9 3" xfId="26253"/>
    <cellStyle name="Percent 3 3 2 9 3 2" xfId="26254"/>
    <cellStyle name="Percent 3 3 2 9 3 3" xfId="26255"/>
    <cellStyle name="Percent 3 3 2 9 3 4" xfId="26256"/>
    <cellStyle name="Percent 3 3 2 9 4" xfId="26257"/>
    <cellStyle name="Percent 3 3 2 9 5" xfId="26258"/>
    <cellStyle name="Percent 3 3 2 9 6" xfId="26259"/>
    <cellStyle name="Percent 3 3 3" xfId="26260"/>
    <cellStyle name="Percent 3 3 3 10" xfId="26261"/>
    <cellStyle name="Percent 3 3 3 10 2" xfId="26262"/>
    <cellStyle name="Percent 3 3 3 10 3" xfId="26263"/>
    <cellStyle name="Percent 3 3 3 10 4" xfId="26264"/>
    <cellStyle name="Percent 3 3 3 11" xfId="26265"/>
    <cellStyle name="Percent 3 3 3 12" xfId="26266"/>
    <cellStyle name="Percent 3 3 3 13" xfId="26267"/>
    <cellStyle name="Percent 3 3 3 2" xfId="26268"/>
    <cellStyle name="Percent 3 3 3 2 10" xfId="26269"/>
    <cellStyle name="Percent 3 3 3 2 11" xfId="26270"/>
    <cellStyle name="Percent 3 3 3 2 12" xfId="26271"/>
    <cellStyle name="Percent 3 3 3 2 2" xfId="26272"/>
    <cellStyle name="Percent 3 3 3 2 2 10" xfId="26273"/>
    <cellStyle name="Percent 3 3 3 2 2 2" xfId="26274"/>
    <cellStyle name="Percent 3 3 3 2 2 2 2" xfId="26275"/>
    <cellStyle name="Percent 3 3 3 2 2 2 2 2" xfId="26276"/>
    <cellStyle name="Percent 3 3 3 2 2 2 2 2 2" xfId="26277"/>
    <cellStyle name="Percent 3 3 3 2 2 2 2 2 3" xfId="26278"/>
    <cellStyle name="Percent 3 3 3 2 2 2 2 2 4" xfId="26279"/>
    <cellStyle name="Percent 3 3 3 2 2 2 2 3" xfId="26280"/>
    <cellStyle name="Percent 3 3 3 2 2 2 2 3 2" xfId="26281"/>
    <cellStyle name="Percent 3 3 3 2 2 2 2 3 3" xfId="26282"/>
    <cellStyle name="Percent 3 3 3 2 2 2 2 3 4" xfId="26283"/>
    <cellStyle name="Percent 3 3 3 2 2 2 2 4" xfId="26284"/>
    <cellStyle name="Percent 3 3 3 2 2 2 2 5" xfId="26285"/>
    <cellStyle name="Percent 3 3 3 2 2 2 2 6" xfId="26286"/>
    <cellStyle name="Percent 3 3 3 2 2 2 3" xfId="26287"/>
    <cellStyle name="Percent 3 3 3 2 2 2 3 2" xfId="26288"/>
    <cellStyle name="Percent 3 3 3 2 2 2 3 2 2" xfId="26289"/>
    <cellStyle name="Percent 3 3 3 2 2 2 3 2 3" xfId="26290"/>
    <cellStyle name="Percent 3 3 3 2 2 2 3 2 4" xfId="26291"/>
    <cellStyle name="Percent 3 3 3 2 2 2 3 3" xfId="26292"/>
    <cellStyle name="Percent 3 3 3 2 2 2 3 3 2" xfId="26293"/>
    <cellStyle name="Percent 3 3 3 2 2 2 3 3 3" xfId="26294"/>
    <cellStyle name="Percent 3 3 3 2 2 2 3 3 4" xfId="26295"/>
    <cellStyle name="Percent 3 3 3 2 2 2 3 4" xfId="26296"/>
    <cellStyle name="Percent 3 3 3 2 2 2 3 5" xfId="26297"/>
    <cellStyle name="Percent 3 3 3 2 2 2 3 6" xfId="26298"/>
    <cellStyle name="Percent 3 3 3 2 2 2 4" xfId="26299"/>
    <cellStyle name="Percent 3 3 3 2 2 2 4 2" xfId="26300"/>
    <cellStyle name="Percent 3 3 3 2 2 2 4 3" xfId="26301"/>
    <cellStyle name="Percent 3 3 3 2 2 2 4 4" xfId="26302"/>
    <cellStyle name="Percent 3 3 3 2 2 2 5" xfId="26303"/>
    <cellStyle name="Percent 3 3 3 2 2 2 5 2" xfId="26304"/>
    <cellStyle name="Percent 3 3 3 2 2 2 5 3" xfId="26305"/>
    <cellStyle name="Percent 3 3 3 2 2 2 5 4" xfId="26306"/>
    <cellStyle name="Percent 3 3 3 2 2 2 6" xfId="26307"/>
    <cellStyle name="Percent 3 3 3 2 2 2 7" xfId="26308"/>
    <cellStyle name="Percent 3 3 3 2 2 2 8" xfId="26309"/>
    <cellStyle name="Percent 3 3 3 2 2 3" xfId="26310"/>
    <cellStyle name="Percent 3 3 3 2 2 3 2" xfId="26311"/>
    <cellStyle name="Percent 3 3 3 2 2 3 2 2" xfId="26312"/>
    <cellStyle name="Percent 3 3 3 2 2 3 2 2 2" xfId="26313"/>
    <cellStyle name="Percent 3 3 3 2 2 3 2 2 3" xfId="26314"/>
    <cellStyle name="Percent 3 3 3 2 2 3 2 2 4" xfId="26315"/>
    <cellStyle name="Percent 3 3 3 2 2 3 2 3" xfId="26316"/>
    <cellStyle name="Percent 3 3 3 2 2 3 2 3 2" xfId="26317"/>
    <cellStyle name="Percent 3 3 3 2 2 3 2 3 3" xfId="26318"/>
    <cellStyle name="Percent 3 3 3 2 2 3 2 3 4" xfId="26319"/>
    <cellStyle name="Percent 3 3 3 2 2 3 2 4" xfId="26320"/>
    <cellStyle name="Percent 3 3 3 2 2 3 2 5" xfId="26321"/>
    <cellStyle name="Percent 3 3 3 2 2 3 2 6" xfId="26322"/>
    <cellStyle name="Percent 3 3 3 2 2 3 3" xfId="26323"/>
    <cellStyle name="Percent 3 3 3 2 2 3 3 2" xfId="26324"/>
    <cellStyle name="Percent 3 3 3 2 2 3 3 2 2" xfId="26325"/>
    <cellStyle name="Percent 3 3 3 2 2 3 3 2 3" xfId="26326"/>
    <cellStyle name="Percent 3 3 3 2 2 3 3 2 4" xfId="26327"/>
    <cellStyle name="Percent 3 3 3 2 2 3 3 3" xfId="26328"/>
    <cellStyle name="Percent 3 3 3 2 2 3 3 3 2" xfId="26329"/>
    <cellStyle name="Percent 3 3 3 2 2 3 3 3 3" xfId="26330"/>
    <cellStyle name="Percent 3 3 3 2 2 3 3 3 4" xfId="26331"/>
    <cellStyle name="Percent 3 3 3 2 2 3 3 4" xfId="26332"/>
    <cellStyle name="Percent 3 3 3 2 2 3 3 5" xfId="26333"/>
    <cellStyle name="Percent 3 3 3 2 2 3 3 6" xfId="26334"/>
    <cellStyle name="Percent 3 3 3 2 2 3 4" xfId="26335"/>
    <cellStyle name="Percent 3 3 3 2 2 3 4 2" xfId="26336"/>
    <cellStyle name="Percent 3 3 3 2 2 3 4 3" xfId="26337"/>
    <cellStyle name="Percent 3 3 3 2 2 3 4 4" xfId="26338"/>
    <cellStyle name="Percent 3 3 3 2 2 3 5" xfId="26339"/>
    <cellStyle name="Percent 3 3 3 2 2 3 5 2" xfId="26340"/>
    <cellStyle name="Percent 3 3 3 2 2 3 5 3" xfId="26341"/>
    <cellStyle name="Percent 3 3 3 2 2 3 5 4" xfId="26342"/>
    <cellStyle name="Percent 3 3 3 2 2 3 6" xfId="26343"/>
    <cellStyle name="Percent 3 3 3 2 2 3 7" xfId="26344"/>
    <cellStyle name="Percent 3 3 3 2 2 3 8" xfId="26345"/>
    <cellStyle name="Percent 3 3 3 2 2 4" xfId="26346"/>
    <cellStyle name="Percent 3 3 3 2 2 4 2" xfId="26347"/>
    <cellStyle name="Percent 3 3 3 2 2 4 2 2" xfId="26348"/>
    <cellStyle name="Percent 3 3 3 2 2 4 2 3" xfId="26349"/>
    <cellStyle name="Percent 3 3 3 2 2 4 2 4" xfId="26350"/>
    <cellStyle name="Percent 3 3 3 2 2 4 3" xfId="26351"/>
    <cellStyle name="Percent 3 3 3 2 2 4 3 2" xfId="26352"/>
    <cellStyle name="Percent 3 3 3 2 2 4 3 3" xfId="26353"/>
    <cellStyle name="Percent 3 3 3 2 2 4 3 4" xfId="26354"/>
    <cellStyle name="Percent 3 3 3 2 2 4 4" xfId="26355"/>
    <cellStyle name="Percent 3 3 3 2 2 4 5" xfId="26356"/>
    <cellStyle name="Percent 3 3 3 2 2 4 6" xfId="26357"/>
    <cellStyle name="Percent 3 3 3 2 2 5" xfId="26358"/>
    <cellStyle name="Percent 3 3 3 2 2 5 2" xfId="26359"/>
    <cellStyle name="Percent 3 3 3 2 2 5 2 2" xfId="26360"/>
    <cellStyle name="Percent 3 3 3 2 2 5 2 3" xfId="26361"/>
    <cellStyle name="Percent 3 3 3 2 2 5 2 4" xfId="26362"/>
    <cellStyle name="Percent 3 3 3 2 2 5 3" xfId="26363"/>
    <cellStyle name="Percent 3 3 3 2 2 5 3 2" xfId="26364"/>
    <cellStyle name="Percent 3 3 3 2 2 5 3 3" xfId="26365"/>
    <cellStyle name="Percent 3 3 3 2 2 5 3 4" xfId="26366"/>
    <cellStyle name="Percent 3 3 3 2 2 5 4" xfId="26367"/>
    <cellStyle name="Percent 3 3 3 2 2 5 5" xfId="26368"/>
    <cellStyle name="Percent 3 3 3 2 2 5 6" xfId="26369"/>
    <cellStyle name="Percent 3 3 3 2 2 6" xfId="26370"/>
    <cellStyle name="Percent 3 3 3 2 2 6 2" xfId="26371"/>
    <cellStyle name="Percent 3 3 3 2 2 6 3" xfId="26372"/>
    <cellStyle name="Percent 3 3 3 2 2 6 4" xfId="26373"/>
    <cellStyle name="Percent 3 3 3 2 2 7" xfId="26374"/>
    <cellStyle name="Percent 3 3 3 2 2 7 2" xfId="26375"/>
    <cellStyle name="Percent 3 3 3 2 2 7 3" xfId="26376"/>
    <cellStyle name="Percent 3 3 3 2 2 7 4" xfId="26377"/>
    <cellStyle name="Percent 3 3 3 2 2 8" xfId="26378"/>
    <cellStyle name="Percent 3 3 3 2 2 9" xfId="26379"/>
    <cellStyle name="Percent 3 3 3 2 3" xfId="26380"/>
    <cellStyle name="Percent 3 3 3 2 3 2" xfId="26381"/>
    <cellStyle name="Percent 3 3 3 2 3 2 2" xfId="26382"/>
    <cellStyle name="Percent 3 3 3 2 3 2 2 2" xfId="26383"/>
    <cellStyle name="Percent 3 3 3 2 3 2 2 3" xfId="26384"/>
    <cellStyle name="Percent 3 3 3 2 3 2 2 4" xfId="26385"/>
    <cellStyle name="Percent 3 3 3 2 3 2 3" xfId="26386"/>
    <cellStyle name="Percent 3 3 3 2 3 2 3 2" xfId="26387"/>
    <cellStyle name="Percent 3 3 3 2 3 2 3 3" xfId="26388"/>
    <cellStyle name="Percent 3 3 3 2 3 2 3 4" xfId="26389"/>
    <cellStyle name="Percent 3 3 3 2 3 2 4" xfId="26390"/>
    <cellStyle name="Percent 3 3 3 2 3 2 5" xfId="26391"/>
    <cellStyle name="Percent 3 3 3 2 3 2 6" xfId="26392"/>
    <cellStyle name="Percent 3 3 3 2 3 3" xfId="26393"/>
    <cellStyle name="Percent 3 3 3 2 3 3 2" xfId="26394"/>
    <cellStyle name="Percent 3 3 3 2 3 3 2 2" xfId="26395"/>
    <cellStyle name="Percent 3 3 3 2 3 3 2 3" xfId="26396"/>
    <cellStyle name="Percent 3 3 3 2 3 3 2 4" xfId="26397"/>
    <cellStyle name="Percent 3 3 3 2 3 3 3" xfId="26398"/>
    <cellStyle name="Percent 3 3 3 2 3 3 3 2" xfId="26399"/>
    <cellStyle name="Percent 3 3 3 2 3 3 3 3" xfId="26400"/>
    <cellStyle name="Percent 3 3 3 2 3 3 3 4" xfId="26401"/>
    <cellStyle name="Percent 3 3 3 2 3 3 4" xfId="26402"/>
    <cellStyle name="Percent 3 3 3 2 3 3 5" xfId="26403"/>
    <cellStyle name="Percent 3 3 3 2 3 3 6" xfId="26404"/>
    <cellStyle name="Percent 3 3 3 2 3 4" xfId="26405"/>
    <cellStyle name="Percent 3 3 3 2 3 4 2" xfId="26406"/>
    <cellStyle name="Percent 3 3 3 2 3 4 3" xfId="26407"/>
    <cellStyle name="Percent 3 3 3 2 3 4 4" xfId="26408"/>
    <cellStyle name="Percent 3 3 3 2 3 5" xfId="26409"/>
    <cellStyle name="Percent 3 3 3 2 3 5 2" xfId="26410"/>
    <cellStyle name="Percent 3 3 3 2 3 5 3" xfId="26411"/>
    <cellStyle name="Percent 3 3 3 2 3 5 4" xfId="26412"/>
    <cellStyle name="Percent 3 3 3 2 3 6" xfId="26413"/>
    <cellStyle name="Percent 3 3 3 2 3 7" xfId="26414"/>
    <cellStyle name="Percent 3 3 3 2 3 8" xfId="26415"/>
    <cellStyle name="Percent 3 3 3 2 4" xfId="26416"/>
    <cellStyle name="Percent 3 3 3 2 4 2" xfId="26417"/>
    <cellStyle name="Percent 3 3 3 2 4 2 2" xfId="26418"/>
    <cellStyle name="Percent 3 3 3 2 4 2 2 2" xfId="26419"/>
    <cellStyle name="Percent 3 3 3 2 4 2 2 3" xfId="26420"/>
    <cellStyle name="Percent 3 3 3 2 4 2 2 4" xfId="26421"/>
    <cellStyle name="Percent 3 3 3 2 4 2 3" xfId="26422"/>
    <cellStyle name="Percent 3 3 3 2 4 2 3 2" xfId="26423"/>
    <cellStyle name="Percent 3 3 3 2 4 2 3 3" xfId="26424"/>
    <cellStyle name="Percent 3 3 3 2 4 2 3 4" xfId="26425"/>
    <cellStyle name="Percent 3 3 3 2 4 2 4" xfId="26426"/>
    <cellStyle name="Percent 3 3 3 2 4 2 5" xfId="26427"/>
    <cellStyle name="Percent 3 3 3 2 4 2 6" xfId="26428"/>
    <cellStyle name="Percent 3 3 3 2 4 3" xfId="26429"/>
    <cellStyle name="Percent 3 3 3 2 4 3 2" xfId="26430"/>
    <cellStyle name="Percent 3 3 3 2 4 3 2 2" xfId="26431"/>
    <cellStyle name="Percent 3 3 3 2 4 3 2 3" xfId="26432"/>
    <cellStyle name="Percent 3 3 3 2 4 3 2 4" xfId="26433"/>
    <cellStyle name="Percent 3 3 3 2 4 3 3" xfId="26434"/>
    <cellStyle name="Percent 3 3 3 2 4 3 3 2" xfId="26435"/>
    <cellStyle name="Percent 3 3 3 2 4 3 3 3" xfId="26436"/>
    <cellStyle name="Percent 3 3 3 2 4 3 3 4" xfId="26437"/>
    <cellStyle name="Percent 3 3 3 2 4 3 4" xfId="26438"/>
    <cellStyle name="Percent 3 3 3 2 4 3 5" xfId="26439"/>
    <cellStyle name="Percent 3 3 3 2 4 3 6" xfId="26440"/>
    <cellStyle name="Percent 3 3 3 2 4 4" xfId="26441"/>
    <cellStyle name="Percent 3 3 3 2 4 4 2" xfId="26442"/>
    <cellStyle name="Percent 3 3 3 2 4 4 3" xfId="26443"/>
    <cellStyle name="Percent 3 3 3 2 4 4 4" xfId="26444"/>
    <cellStyle name="Percent 3 3 3 2 4 5" xfId="26445"/>
    <cellStyle name="Percent 3 3 3 2 4 5 2" xfId="26446"/>
    <cellStyle name="Percent 3 3 3 2 4 5 3" xfId="26447"/>
    <cellStyle name="Percent 3 3 3 2 4 5 4" xfId="26448"/>
    <cellStyle name="Percent 3 3 3 2 4 6" xfId="26449"/>
    <cellStyle name="Percent 3 3 3 2 4 7" xfId="26450"/>
    <cellStyle name="Percent 3 3 3 2 4 8" xfId="26451"/>
    <cellStyle name="Percent 3 3 3 2 5" xfId="26452"/>
    <cellStyle name="Percent 3 3 3 2 5 2" xfId="26453"/>
    <cellStyle name="Percent 3 3 3 2 5 2 2" xfId="26454"/>
    <cellStyle name="Percent 3 3 3 2 5 2 2 2" xfId="26455"/>
    <cellStyle name="Percent 3 3 3 2 5 2 2 3" xfId="26456"/>
    <cellStyle name="Percent 3 3 3 2 5 2 2 4" xfId="26457"/>
    <cellStyle name="Percent 3 3 3 2 5 2 3" xfId="26458"/>
    <cellStyle name="Percent 3 3 3 2 5 2 3 2" xfId="26459"/>
    <cellStyle name="Percent 3 3 3 2 5 2 3 3" xfId="26460"/>
    <cellStyle name="Percent 3 3 3 2 5 2 3 4" xfId="26461"/>
    <cellStyle name="Percent 3 3 3 2 5 2 4" xfId="26462"/>
    <cellStyle name="Percent 3 3 3 2 5 2 5" xfId="26463"/>
    <cellStyle name="Percent 3 3 3 2 5 2 6" xfId="26464"/>
    <cellStyle name="Percent 3 3 3 2 5 3" xfId="26465"/>
    <cellStyle name="Percent 3 3 3 2 5 3 2" xfId="26466"/>
    <cellStyle name="Percent 3 3 3 2 5 3 2 2" xfId="26467"/>
    <cellStyle name="Percent 3 3 3 2 5 3 2 3" xfId="26468"/>
    <cellStyle name="Percent 3 3 3 2 5 3 2 4" xfId="26469"/>
    <cellStyle name="Percent 3 3 3 2 5 3 3" xfId="26470"/>
    <cellStyle name="Percent 3 3 3 2 5 3 3 2" xfId="26471"/>
    <cellStyle name="Percent 3 3 3 2 5 3 3 3" xfId="26472"/>
    <cellStyle name="Percent 3 3 3 2 5 3 3 4" xfId="26473"/>
    <cellStyle name="Percent 3 3 3 2 5 3 4" xfId="26474"/>
    <cellStyle name="Percent 3 3 3 2 5 3 5" xfId="26475"/>
    <cellStyle name="Percent 3 3 3 2 5 3 6" xfId="26476"/>
    <cellStyle name="Percent 3 3 3 2 5 4" xfId="26477"/>
    <cellStyle name="Percent 3 3 3 2 5 4 2" xfId="26478"/>
    <cellStyle name="Percent 3 3 3 2 5 4 3" xfId="26479"/>
    <cellStyle name="Percent 3 3 3 2 5 4 4" xfId="26480"/>
    <cellStyle name="Percent 3 3 3 2 5 5" xfId="26481"/>
    <cellStyle name="Percent 3 3 3 2 5 5 2" xfId="26482"/>
    <cellStyle name="Percent 3 3 3 2 5 5 3" xfId="26483"/>
    <cellStyle name="Percent 3 3 3 2 5 5 4" xfId="26484"/>
    <cellStyle name="Percent 3 3 3 2 5 6" xfId="26485"/>
    <cellStyle name="Percent 3 3 3 2 5 7" xfId="26486"/>
    <cellStyle name="Percent 3 3 3 2 5 8" xfId="26487"/>
    <cellStyle name="Percent 3 3 3 2 6" xfId="26488"/>
    <cellStyle name="Percent 3 3 3 2 6 2" xfId="26489"/>
    <cellStyle name="Percent 3 3 3 2 6 2 2" xfId="26490"/>
    <cellStyle name="Percent 3 3 3 2 6 2 3" xfId="26491"/>
    <cellStyle name="Percent 3 3 3 2 6 2 4" xfId="26492"/>
    <cellStyle name="Percent 3 3 3 2 6 3" xfId="26493"/>
    <cellStyle name="Percent 3 3 3 2 6 3 2" xfId="26494"/>
    <cellStyle name="Percent 3 3 3 2 6 3 3" xfId="26495"/>
    <cellStyle name="Percent 3 3 3 2 6 3 4" xfId="26496"/>
    <cellStyle name="Percent 3 3 3 2 6 4" xfId="26497"/>
    <cellStyle name="Percent 3 3 3 2 6 5" xfId="26498"/>
    <cellStyle name="Percent 3 3 3 2 6 6" xfId="26499"/>
    <cellStyle name="Percent 3 3 3 2 7" xfId="26500"/>
    <cellStyle name="Percent 3 3 3 2 7 2" xfId="26501"/>
    <cellStyle name="Percent 3 3 3 2 7 2 2" xfId="26502"/>
    <cellStyle name="Percent 3 3 3 2 7 2 3" xfId="26503"/>
    <cellStyle name="Percent 3 3 3 2 7 2 4" xfId="26504"/>
    <cellStyle name="Percent 3 3 3 2 7 3" xfId="26505"/>
    <cellStyle name="Percent 3 3 3 2 7 3 2" xfId="26506"/>
    <cellStyle name="Percent 3 3 3 2 7 3 3" xfId="26507"/>
    <cellStyle name="Percent 3 3 3 2 7 3 4" xfId="26508"/>
    <cellStyle name="Percent 3 3 3 2 7 4" xfId="26509"/>
    <cellStyle name="Percent 3 3 3 2 7 5" xfId="26510"/>
    <cellStyle name="Percent 3 3 3 2 7 6" xfId="26511"/>
    <cellStyle name="Percent 3 3 3 2 8" xfId="26512"/>
    <cellStyle name="Percent 3 3 3 2 8 2" xfId="26513"/>
    <cellStyle name="Percent 3 3 3 2 8 3" xfId="26514"/>
    <cellStyle name="Percent 3 3 3 2 8 4" xfId="26515"/>
    <cellStyle name="Percent 3 3 3 2 9" xfId="26516"/>
    <cellStyle name="Percent 3 3 3 2 9 2" xfId="26517"/>
    <cellStyle name="Percent 3 3 3 2 9 3" xfId="26518"/>
    <cellStyle name="Percent 3 3 3 2 9 4" xfId="26519"/>
    <cellStyle name="Percent 3 3 3 3" xfId="26520"/>
    <cellStyle name="Percent 3 3 3 3 10" xfId="26521"/>
    <cellStyle name="Percent 3 3 3 3 2" xfId="26522"/>
    <cellStyle name="Percent 3 3 3 3 2 2" xfId="26523"/>
    <cellStyle name="Percent 3 3 3 3 2 2 2" xfId="26524"/>
    <cellStyle name="Percent 3 3 3 3 2 2 2 2" xfId="26525"/>
    <cellStyle name="Percent 3 3 3 3 2 2 2 3" xfId="26526"/>
    <cellStyle name="Percent 3 3 3 3 2 2 2 4" xfId="26527"/>
    <cellStyle name="Percent 3 3 3 3 2 2 3" xfId="26528"/>
    <cellStyle name="Percent 3 3 3 3 2 2 3 2" xfId="26529"/>
    <cellStyle name="Percent 3 3 3 3 2 2 3 3" xfId="26530"/>
    <cellStyle name="Percent 3 3 3 3 2 2 3 4" xfId="26531"/>
    <cellStyle name="Percent 3 3 3 3 2 2 4" xfId="26532"/>
    <cellStyle name="Percent 3 3 3 3 2 2 5" xfId="26533"/>
    <cellStyle name="Percent 3 3 3 3 2 2 6" xfId="26534"/>
    <cellStyle name="Percent 3 3 3 3 2 3" xfId="26535"/>
    <cellStyle name="Percent 3 3 3 3 2 3 2" xfId="26536"/>
    <cellStyle name="Percent 3 3 3 3 2 3 2 2" xfId="26537"/>
    <cellStyle name="Percent 3 3 3 3 2 3 2 3" xfId="26538"/>
    <cellStyle name="Percent 3 3 3 3 2 3 2 4" xfId="26539"/>
    <cellStyle name="Percent 3 3 3 3 2 3 3" xfId="26540"/>
    <cellStyle name="Percent 3 3 3 3 2 3 3 2" xfId="26541"/>
    <cellStyle name="Percent 3 3 3 3 2 3 3 3" xfId="26542"/>
    <cellStyle name="Percent 3 3 3 3 2 3 3 4" xfId="26543"/>
    <cellStyle name="Percent 3 3 3 3 2 3 4" xfId="26544"/>
    <cellStyle name="Percent 3 3 3 3 2 3 5" xfId="26545"/>
    <cellStyle name="Percent 3 3 3 3 2 3 6" xfId="26546"/>
    <cellStyle name="Percent 3 3 3 3 2 4" xfId="26547"/>
    <cellStyle name="Percent 3 3 3 3 2 4 2" xfId="26548"/>
    <cellStyle name="Percent 3 3 3 3 2 4 3" xfId="26549"/>
    <cellStyle name="Percent 3 3 3 3 2 4 4" xfId="26550"/>
    <cellStyle name="Percent 3 3 3 3 2 5" xfId="26551"/>
    <cellStyle name="Percent 3 3 3 3 2 5 2" xfId="26552"/>
    <cellStyle name="Percent 3 3 3 3 2 5 3" xfId="26553"/>
    <cellStyle name="Percent 3 3 3 3 2 5 4" xfId="26554"/>
    <cellStyle name="Percent 3 3 3 3 2 6" xfId="26555"/>
    <cellStyle name="Percent 3 3 3 3 2 7" xfId="26556"/>
    <cellStyle name="Percent 3 3 3 3 2 8" xfId="26557"/>
    <cellStyle name="Percent 3 3 3 3 3" xfId="26558"/>
    <cellStyle name="Percent 3 3 3 3 3 2" xfId="26559"/>
    <cellStyle name="Percent 3 3 3 3 3 2 2" xfId="26560"/>
    <cellStyle name="Percent 3 3 3 3 3 2 2 2" xfId="26561"/>
    <cellStyle name="Percent 3 3 3 3 3 2 2 3" xfId="26562"/>
    <cellStyle name="Percent 3 3 3 3 3 2 2 4" xfId="26563"/>
    <cellStyle name="Percent 3 3 3 3 3 2 3" xfId="26564"/>
    <cellStyle name="Percent 3 3 3 3 3 2 3 2" xfId="26565"/>
    <cellStyle name="Percent 3 3 3 3 3 2 3 3" xfId="26566"/>
    <cellStyle name="Percent 3 3 3 3 3 2 3 4" xfId="26567"/>
    <cellStyle name="Percent 3 3 3 3 3 2 4" xfId="26568"/>
    <cellStyle name="Percent 3 3 3 3 3 2 5" xfId="26569"/>
    <cellStyle name="Percent 3 3 3 3 3 2 6" xfId="26570"/>
    <cellStyle name="Percent 3 3 3 3 3 3" xfId="26571"/>
    <cellStyle name="Percent 3 3 3 3 3 3 2" xfId="26572"/>
    <cellStyle name="Percent 3 3 3 3 3 3 2 2" xfId="26573"/>
    <cellStyle name="Percent 3 3 3 3 3 3 2 3" xfId="26574"/>
    <cellStyle name="Percent 3 3 3 3 3 3 2 4" xfId="26575"/>
    <cellStyle name="Percent 3 3 3 3 3 3 3" xfId="26576"/>
    <cellStyle name="Percent 3 3 3 3 3 3 3 2" xfId="26577"/>
    <cellStyle name="Percent 3 3 3 3 3 3 3 3" xfId="26578"/>
    <cellStyle name="Percent 3 3 3 3 3 3 3 4" xfId="26579"/>
    <cellStyle name="Percent 3 3 3 3 3 3 4" xfId="26580"/>
    <cellStyle name="Percent 3 3 3 3 3 3 5" xfId="26581"/>
    <cellStyle name="Percent 3 3 3 3 3 3 6" xfId="26582"/>
    <cellStyle name="Percent 3 3 3 3 3 4" xfId="26583"/>
    <cellStyle name="Percent 3 3 3 3 3 4 2" xfId="26584"/>
    <cellStyle name="Percent 3 3 3 3 3 4 3" xfId="26585"/>
    <cellStyle name="Percent 3 3 3 3 3 4 4" xfId="26586"/>
    <cellStyle name="Percent 3 3 3 3 3 5" xfId="26587"/>
    <cellStyle name="Percent 3 3 3 3 3 5 2" xfId="26588"/>
    <cellStyle name="Percent 3 3 3 3 3 5 3" xfId="26589"/>
    <cellStyle name="Percent 3 3 3 3 3 5 4" xfId="26590"/>
    <cellStyle name="Percent 3 3 3 3 3 6" xfId="26591"/>
    <cellStyle name="Percent 3 3 3 3 3 7" xfId="26592"/>
    <cellStyle name="Percent 3 3 3 3 3 8" xfId="26593"/>
    <cellStyle name="Percent 3 3 3 3 4" xfId="26594"/>
    <cellStyle name="Percent 3 3 3 3 4 2" xfId="26595"/>
    <cellStyle name="Percent 3 3 3 3 4 2 2" xfId="26596"/>
    <cellStyle name="Percent 3 3 3 3 4 2 3" xfId="26597"/>
    <cellStyle name="Percent 3 3 3 3 4 2 4" xfId="26598"/>
    <cellStyle name="Percent 3 3 3 3 4 3" xfId="26599"/>
    <cellStyle name="Percent 3 3 3 3 4 3 2" xfId="26600"/>
    <cellStyle name="Percent 3 3 3 3 4 3 3" xfId="26601"/>
    <cellStyle name="Percent 3 3 3 3 4 3 4" xfId="26602"/>
    <cellStyle name="Percent 3 3 3 3 4 4" xfId="26603"/>
    <cellStyle name="Percent 3 3 3 3 4 5" xfId="26604"/>
    <cellStyle name="Percent 3 3 3 3 4 6" xfId="26605"/>
    <cellStyle name="Percent 3 3 3 3 5" xfId="26606"/>
    <cellStyle name="Percent 3 3 3 3 5 2" xfId="26607"/>
    <cellStyle name="Percent 3 3 3 3 5 2 2" xfId="26608"/>
    <cellStyle name="Percent 3 3 3 3 5 2 3" xfId="26609"/>
    <cellStyle name="Percent 3 3 3 3 5 2 4" xfId="26610"/>
    <cellStyle name="Percent 3 3 3 3 5 3" xfId="26611"/>
    <cellStyle name="Percent 3 3 3 3 5 3 2" xfId="26612"/>
    <cellStyle name="Percent 3 3 3 3 5 3 3" xfId="26613"/>
    <cellStyle name="Percent 3 3 3 3 5 3 4" xfId="26614"/>
    <cellStyle name="Percent 3 3 3 3 5 4" xfId="26615"/>
    <cellStyle name="Percent 3 3 3 3 5 5" xfId="26616"/>
    <cellStyle name="Percent 3 3 3 3 5 6" xfId="26617"/>
    <cellStyle name="Percent 3 3 3 3 6" xfId="26618"/>
    <cellStyle name="Percent 3 3 3 3 6 2" xfId="26619"/>
    <cellStyle name="Percent 3 3 3 3 6 3" xfId="26620"/>
    <cellStyle name="Percent 3 3 3 3 6 4" xfId="26621"/>
    <cellStyle name="Percent 3 3 3 3 7" xfId="26622"/>
    <cellStyle name="Percent 3 3 3 3 7 2" xfId="26623"/>
    <cellStyle name="Percent 3 3 3 3 7 3" xfId="26624"/>
    <cellStyle name="Percent 3 3 3 3 7 4" xfId="26625"/>
    <cellStyle name="Percent 3 3 3 3 8" xfId="26626"/>
    <cellStyle name="Percent 3 3 3 3 9" xfId="26627"/>
    <cellStyle name="Percent 3 3 3 4" xfId="26628"/>
    <cellStyle name="Percent 3 3 3 4 2" xfId="26629"/>
    <cellStyle name="Percent 3 3 3 4 2 2" xfId="26630"/>
    <cellStyle name="Percent 3 3 3 4 2 2 2" xfId="26631"/>
    <cellStyle name="Percent 3 3 3 4 2 2 3" xfId="26632"/>
    <cellStyle name="Percent 3 3 3 4 2 2 4" xfId="26633"/>
    <cellStyle name="Percent 3 3 3 4 2 3" xfId="26634"/>
    <cellStyle name="Percent 3 3 3 4 2 3 2" xfId="26635"/>
    <cellStyle name="Percent 3 3 3 4 2 3 3" xfId="26636"/>
    <cellStyle name="Percent 3 3 3 4 2 3 4" xfId="26637"/>
    <cellStyle name="Percent 3 3 3 4 2 4" xfId="26638"/>
    <cellStyle name="Percent 3 3 3 4 2 5" xfId="26639"/>
    <cellStyle name="Percent 3 3 3 4 2 6" xfId="26640"/>
    <cellStyle name="Percent 3 3 3 4 3" xfId="26641"/>
    <cellStyle name="Percent 3 3 3 4 3 2" xfId="26642"/>
    <cellStyle name="Percent 3 3 3 4 3 2 2" xfId="26643"/>
    <cellStyle name="Percent 3 3 3 4 3 2 3" xfId="26644"/>
    <cellStyle name="Percent 3 3 3 4 3 2 4" xfId="26645"/>
    <cellStyle name="Percent 3 3 3 4 3 3" xfId="26646"/>
    <cellStyle name="Percent 3 3 3 4 3 3 2" xfId="26647"/>
    <cellStyle name="Percent 3 3 3 4 3 3 3" xfId="26648"/>
    <cellStyle name="Percent 3 3 3 4 3 3 4" xfId="26649"/>
    <cellStyle name="Percent 3 3 3 4 3 4" xfId="26650"/>
    <cellStyle name="Percent 3 3 3 4 3 5" xfId="26651"/>
    <cellStyle name="Percent 3 3 3 4 3 6" xfId="26652"/>
    <cellStyle name="Percent 3 3 3 4 4" xfId="26653"/>
    <cellStyle name="Percent 3 3 3 4 4 2" xfId="26654"/>
    <cellStyle name="Percent 3 3 3 4 4 3" xfId="26655"/>
    <cellStyle name="Percent 3 3 3 4 4 4" xfId="26656"/>
    <cellStyle name="Percent 3 3 3 4 5" xfId="26657"/>
    <cellStyle name="Percent 3 3 3 4 5 2" xfId="26658"/>
    <cellStyle name="Percent 3 3 3 4 5 3" xfId="26659"/>
    <cellStyle name="Percent 3 3 3 4 5 4" xfId="26660"/>
    <cellStyle name="Percent 3 3 3 4 6" xfId="26661"/>
    <cellStyle name="Percent 3 3 3 4 7" xfId="26662"/>
    <cellStyle name="Percent 3 3 3 4 8" xfId="26663"/>
    <cellStyle name="Percent 3 3 3 5" xfId="26664"/>
    <cellStyle name="Percent 3 3 3 5 2" xfId="26665"/>
    <cellStyle name="Percent 3 3 3 5 2 2" xfId="26666"/>
    <cellStyle name="Percent 3 3 3 5 2 2 2" xfId="26667"/>
    <cellStyle name="Percent 3 3 3 5 2 2 3" xfId="26668"/>
    <cellStyle name="Percent 3 3 3 5 2 2 4" xfId="26669"/>
    <cellStyle name="Percent 3 3 3 5 2 3" xfId="26670"/>
    <cellStyle name="Percent 3 3 3 5 2 3 2" xfId="26671"/>
    <cellStyle name="Percent 3 3 3 5 2 3 3" xfId="26672"/>
    <cellStyle name="Percent 3 3 3 5 2 3 4" xfId="26673"/>
    <cellStyle name="Percent 3 3 3 5 2 4" xfId="26674"/>
    <cellStyle name="Percent 3 3 3 5 2 5" xfId="26675"/>
    <cellStyle name="Percent 3 3 3 5 2 6" xfId="26676"/>
    <cellStyle name="Percent 3 3 3 5 3" xfId="26677"/>
    <cellStyle name="Percent 3 3 3 5 3 2" xfId="26678"/>
    <cellStyle name="Percent 3 3 3 5 3 2 2" xfId="26679"/>
    <cellStyle name="Percent 3 3 3 5 3 2 3" xfId="26680"/>
    <cellStyle name="Percent 3 3 3 5 3 2 4" xfId="26681"/>
    <cellStyle name="Percent 3 3 3 5 3 3" xfId="26682"/>
    <cellStyle name="Percent 3 3 3 5 3 3 2" xfId="26683"/>
    <cellStyle name="Percent 3 3 3 5 3 3 3" xfId="26684"/>
    <cellStyle name="Percent 3 3 3 5 3 3 4" xfId="26685"/>
    <cellStyle name="Percent 3 3 3 5 3 4" xfId="26686"/>
    <cellStyle name="Percent 3 3 3 5 3 5" xfId="26687"/>
    <cellStyle name="Percent 3 3 3 5 3 6" xfId="26688"/>
    <cellStyle name="Percent 3 3 3 5 4" xfId="26689"/>
    <cellStyle name="Percent 3 3 3 5 4 2" xfId="26690"/>
    <cellStyle name="Percent 3 3 3 5 4 3" xfId="26691"/>
    <cellStyle name="Percent 3 3 3 5 4 4" xfId="26692"/>
    <cellStyle name="Percent 3 3 3 5 5" xfId="26693"/>
    <cellStyle name="Percent 3 3 3 5 5 2" xfId="26694"/>
    <cellStyle name="Percent 3 3 3 5 5 3" xfId="26695"/>
    <cellStyle name="Percent 3 3 3 5 5 4" xfId="26696"/>
    <cellStyle name="Percent 3 3 3 5 6" xfId="26697"/>
    <cellStyle name="Percent 3 3 3 5 7" xfId="26698"/>
    <cellStyle name="Percent 3 3 3 5 8" xfId="26699"/>
    <cellStyle name="Percent 3 3 3 6" xfId="26700"/>
    <cellStyle name="Percent 3 3 3 6 2" xfId="26701"/>
    <cellStyle name="Percent 3 3 3 6 2 2" xfId="26702"/>
    <cellStyle name="Percent 3 3 3 6 2 2 2" xfId="26703"/>
    <cellStyle name="Percent 3 3 3 6 2 2 3" xfId="26704"/>
    <cellStyle name="Percent 3 3 3 6 2 2 4" xfId="26705"/>
    <cellStyle name="Percent 3 3 3 6 2 3" xfId="26706"/>
    <cellStyle name="Percent 3 3 3 6 2 3 2" xfId="26707"/>
    <cellStyle name="Percent 3 3 3 6 2 3 3" xfId="26708"/>
    <cellStyle name="Percent 3 3 3 6 2 3 4" xfId="26709"/>
    <cellStyle name="Percent 3 3 3 6 2 4" xfId="26710"/>
    <cellStyle name="Percent 3 3 3 6 2 5" xfId="26711"/>
    <cellStyle name="Percent 3 3 3 6 2 6" xfId="26712"/>
    <cellStyle name="Percent 3 3 3 6 3" xfId="26713"/>
    <cellStyle name="Percent 3 3 3 6 3 2" xfId="26714"/>
    <cellStyle name="Percent 3 3 3 6 3 2 2" xfId="26715"/>
    <cellStyle name="Percent 3 3 3 6 3 2 3" xfId="26716"/>
    <cellStyle name="Percent 3 3 3 6 3 2 4" xfId="26717"/>
    <cellStyle name="Percent 3 3 3 6 3 3" xfId="26718"/>
    <cellStyle name="Percent 3 3 3 6 3 3 2" xfId="26719"/>
    <cellStyle name="Percent 3 3 3 6 3 3 3" xfId="26720"/>
    <cellStyle name="Percent 3 3 3 6 3 3 4" xfId="26721"/>
    <cellStyle name="Percent 3 3 3 6 3 4" xfId="26722"/>
    <cellStyle name="Percent 3 3 3 6 3 5" xfId="26723"/>
    <cellStyle name="Percent 3 3 3 6 3 6" xfId="26724"/>
    <cellStyle name="Percent 3 3 3 6 4" xfId="26725"/>
    <cellStyle name="Percent 3 3 3 6 4 2" xfId="26726"/>
    <cellStyle name="Percent 3 3 3 6 4 3" xfId="26727"/>
    <cellStyle name="Percent 3 3 3 6 4 4" xfId="26728"/>
    <cellStyle name="Percent 3 3 3 6 5" xfId="26729"/>
    <cellStyle name="Percent 3 3 3 6 5 2" xfId="26730"/>
    <cellStyle name="Percent 3 3 3 6 5 3" xfId="26731"/>
    <cellStyle name="Percent 3 3 3 6 5 4" xfId="26732"/>
    <cellStyle name="Percent 3 3 3 6 6" xfId="26733"/>
    <cellStyle name="Percent 3 3 3 6 7" xfId="26734"/>
    <cellStyle name="Percent 3 3 3 6 8" xfId="26735"/>
    <cellStyle name="Percent 3 3 3 7" xfId="26736"/>
    <cellStyle name="Percent 3 3 3 7 2" xfId="26737"/>
    <cellStyle name="Percent 3 3 3 7 2 2" xfId="26738"/>
    <cellStyle name="Percent 3 3 3 7 2 3" xfId="26739"/>
    <cellStyle name="Percent 3 3 3 7 2 4" xfId="26740"/>
    <cellStyle name="Percent 3 3 3 7 3" xfId="26741"/>
    <cellStyle name="Percent 3 3 3 7 3 2" xfId="26742"/>
    <cellStyle name="Percent 3 3 3 7 3 3" xfId="26743"/>
    <cellStyle name="Percent 3 3 3 7 3 4" xfId="26744"/>
    <cellStyle name="Percent 3 3 3 7 4" xfId="26745"/>
    <cellStyle name="Percent 3 3 3 7 5" xfId="26746"/>
    <cellStyle name="Percent 3 3 3 7 6" xfId="26747"/>
    <cellStyle name="Percent 3 3 3 8" xfId="26748"/>
    <cellStyle name="Percent 3 3 3 8 2" xfId="26749"/>
    <cellStyle name="Percent 3 3 3 8 2 2" xfId="26750"/>
    <cellStyle name="Percent 3 3 3 8 2 3" xfId="26751"/>
    <cellStyle name="Percent 3 3 3 8 2 4" xfId="26752"/>
    <cellStyle name="Percent 3 3 3 8 3" xfId="26753"/>
    <cellStyle name="Percent 3 3 3 8 3 2" xfId="26754"/>
    <cellStyle name="Percent 3 3 3 8 3 3" xfId="26755"/>
    <cellStyle name="Percent 3 3 3 8 3 4" xfId="26756"/>
    <cellStyle name="Percent 3 3 3 8 4" xfId="26757"/>
    <cellStyle name="Percent 3 3 3 8 5" xfId="26758"/>
    <cellStyle name="Percent 3 3 3 8 6" xfId="26759"/>
    <cellStyle name="Percent 3 3 3 9" xfId="26760"/>
    <cellStyle name="Percent 3 3 3 9 2" xfId="26761"/>
    <cellStyle name="Percent 3 3 3 9 3" xfId="26762"/>
    <cellStyle name="Percent 3 3 3 9 4" xfId="26763"/>
    <cellStyle name="Percent 3 3 4" xfId="26764"/>
    <cellStyle name="Percent 3 3 4 10" xfId="26765"/>
    <cellStyle name="Percent 3 3 4 11" xfId="26766"/>
    <cellStyle name="Percent 3 3 4 12" xfId="26767"/>
    <cellStyle name="Percent 3 3 4 2" xfId="26768"/>
    <cellStyle name="Percent 3 3 4 2 10" xfId="26769"/>
    <cellStyle name="Percent 3 3 4 2 2" xfId="26770"/>
    <cellStyle name="Percent 3 3 4 2 2 2" xfId="26771"/>
    <cellStyle name="Percent 3 3 4 2 2 2 2" xfId="26772"/>
    <cellStyle name="Percent 3 3 4 2 2 2 2 2" xfId="26773"/>
    <cellStyle name="Percent 3 3 4 2 2 2 2 3" xfId="26774"/>
    <cellStyle name="Percent 3 3 4 2 2 2 2 4" xfId="26775"/>
    <cellStyle name="Percent 3 3 4 2 2 2 3" xfId="26776"/>
    <cellStyle name="Percent 3 3 4 2 2 2 3 2" xfId="26777"/>
    <cellStyle name="Percent 3 3 4 2 2 2 3 3" xfId="26778"/>
    <cellStyle name="Percent 3 3 4 2 2 2 3 4" xfId="26779"/>
    <cellStyle name="Percent 3 3 4 2 2 2 4" xfId="26780"/>
    <cellStyle name="Percent 3 3 4 2 2 2 5" xfId="26781"/>
    <cellStyle name="Percent 3 3 4 2 2 2 6" xfId="26782"/>
    <cellStyle name="Percent 3 3 4 2 2 3" xfId="26783"/>
    <cellStyle name="Percent 3 3 4 2 2 3 2" xfId="26784"/>
    <cellStyle name="Percent 3 3 4 2 2 3 2 2" xfId="26785"/>
    <cellStyle name="Percent 3 3 4 2 2 3 2 3" xfId="26786"/>
    <cellStyle name="Percent 3 3 4 2 2 3 2 4" xfId="26787"/>
    <cellStyle name="Percent 3 3 4 2 2 3 3" xfId="26788"/>
    <cellStyle name="Percent 3 3 4 2 2 3 3 2" xfId="26789"/>
    <cellStyle name="Percent 3 3 4 2 2 3 3 3" xfId="26790"/>
    <cellStyle name="Percent 3 3 4 2 2 3 3 4" xfId="26791"/>
    <cellStyle name="Percent 3 3 4 2 2 3 4" xfId="26792"/>
    <cellStyle name="Percent 3 3 4 2 2 3 5" xfId="26793"/>
    <cellStyle name="Percent 3 3 4 2 2 3 6" xfId="26794"/>
    <cellStyle name="Percent 3 3 4 2 2 4" xfId="26795"/>
    <cellStyle name="Percent 3 3 4 2 2 4 2" xfId="26796"/>
    <cellStyle name="Percent 3 3 4 2 2 4 3" xfId="26797"/>
    <cellStyle name="Percent 3 3 4 2 2 4 4" xfId="26798"/>
    <cellStyle name="Percent 3 3 4 2 2 5" xfId="26799"/>
    <cellStyle name="Percent 3 3 4 2 2 5 2" xfId="26800"/>
    <cellStyle name="Percent 3 3 4 2 2 5 3" xfId="26801"/>
    <cellStyle name="Percent 3 3 4 2 2 5 4" xfId="26802"/>
    <cellStyle name="Percent 3 3 4 2 2 6" xfId="26803"/>
    <cellStyle name="Percent 3 3 4 2 2 7" xfId="26804"/>
    <cellStyle name="Percent 3 3 4 2 2 8" xfId="26805"/>
    <cellStyle name="Percent 3 3 4 2 3" xfId="26806"/>
    <cellStyle name="Percent 3 3 4 2 3 2" xfId="26807"/>
    <cellStyle name="Percent 3 3 4 2 3 2 2" xfId="26808"/>
    <cellStyle name="Percent 3 3 4 2 3 2 2 2" xfId="26809"/>
    <cellStyle name="Percent 3 3 4 2 3 2 2 3" xfId="26810"/>
    <cellStyle name="Percent 3 3 4 2 3 2 2 4" xfId="26811"/>
    <cellStyle name="Percent 3 3 4 2 3 2 3" xfId="26812"/>
    <cellStyle name="Percent 3 3 4 2 3 2 3 2" xfId="26813"/>
    <cellStyle name="Percent 3 3 4 2 3 2 3 3" xfId="26814"/>
    <cellStyle name="Percent 3 3 4 2 3 2 3 4" xfId="26815"/>
    <cellStyle name="Percent 3 3 4 2 3 2 4" xfId="26816"/>
    <cellStyle name="Percent 3 3 4 2 3 2 5" xfId="26817"/>
    <cellStyle name="Percent 3 3 4 2 3 2 6" xfId="26818"/>
    <cellStyle name="Percent 3 3 4 2 3 3" xfId="26819"/>
    <cellStyle name="Percent 3 3 4 2 3 3 2" xfId="26820"/>
    <cellStyle name="Percent 3 3 4 2 3 3 2 2" xfId="26821"/>
    <cellStyle name="Percent 3 3 4 2 3 3 2 3" xfId="26822"/>
    <cellStyle name="Percent 3 3 4 2 3 3 2 4" xfId="26823"/>
    <cellStyle name="Percent 3 3 4 2 3 3 3" xfId="26824"/>
    <cellStyle name="Percent 3 3 4 2 3 3 3 2" xfId="26825"/>
    <cellStyle name="Percent 3 3 4 2 3 3 3 3" xfId="26826"/>
    <cellStyle name="Percent 3 3 4 2 3 3 3 4" xfId="26827"/>
    <cellStyle name="Percent 3 3 4 2 3 3 4" xfId="26828"/>
    <cellStyle name="Percent 3 3 4 2 3 3 5" xfId="26829"/>
    <cellStyle name="Percent 3 3 4 2 3 3 6" xfId="26830"/>
    <cellStyle name="Percent 3 3 4 2 3 4" xfId="26831"/>
    <cellStyle name="Percent 3 3 4 2 3 4 2" xfId="26832"/>
    <cellStyle name="Percent 3 3 4 2 3 4 3" xfId="26833"/>
    <cellStyle name="Percent 3 3 4 2 3 4 4" xfId="26834"/>
    <cellStyle name="Percent 3 3 4 2 3 5" xfId="26835"/>
    <cellStyle name="Percent 3 3 4 2 3 5 2" xfId="26836"/>
    <cellStyle name="Percent 3 3 4 2 3 5 3" xfId="26837"/>
    <cellStyle name="Percent 3 3 4 2 3 5 4" xfId="26838"/>
    <cellStyle name="Percent 3 3 4 2 3 6" xfId="26839"/>
    <cellStyle name="Percent 3 3 4 2 3 7" xfId="26840"/>
    <cellStyle name="Percent 3 3 4 2 3 8" xfId="26841"/>
    <cellStyle name="Percent 3 3 4 2 4" xfId="26842"/>
    <cellStyle name="Percent 3 3 4 2 4 2" xfId="26843"/>
    <cellStyle name="Percent 3 3 4 2 4 2 2" xfId="26844"/>
    <cellStyle name="Percent 3 3 4 2 4 2 3" xfId="26845"/>
    <cellStyle name="Percent 3 3 4 2 4 2 4" xfId="26846"/>
    <cellStyle name="Percent 3 3 4 2 4 3" xfId="26847"/>
    <cellStyle name="Percent 3 3 4 2 4 3 2" xfId="26848"/>
    <cellStyle name="Percent 3 3 4 2 4 3 3" xfId="26849"/>
    <cellStyle name="Percent 3 3 4 2 4 3 4" xfId="26850"/>
    <cellStyle name="Percent 3 3 4 2 4 4" xfId="26851"/>
    <cellStyle name="Percent 3 3 4 2 4 5" xfId="26852"/>
    <cellStyle name="Percent 3 3 4 2 4 6" xfId="26853"/>
    <cellStyle name="Percent 3 3 4 2 5" xfId="26854"/>
    <cellStyle name="Percent 3 3 4 2 5 2" xfId="26855"/>
    <cellStyle name="Percent 3 3 4 2 5 2 2" xfId="26856"/>
    <cellStyle name="Percent 3 3 4 2 5 2 3" xfId="26857"/>
    <cellStyle name="Percent 3 3 4 2 5 2 4" xfId="26858"/>
    <cellStyle name="Percent 3 3 4 2 5 3" xfId="26859"/>
    <cellStyle name="Percent 3 3 4 2 5 3 2" xfId="26860"/>
    <cellStyle name="Percent 3 3 4 2 5 3 3" xfId="26861"/>
    <cellStyle name="Percent 3 3 4 2 5 3 4" xfId="26862"/>
    <cellStyle name="Percent 3 3 4 2 5 4" xfId="26863"/>
    <cellStyle name="Percent 3 3 4 2 5 5" xfId="26864"/>
    <cellStyle name="Percent 3 3 4 2 5 6" xfId="26865"/>
    <cellStyle name="Percent 3 3 4 2 6" xfId="26866"/>
    <cellStyle name="Percent 3 3 4 2 6 2" xfId="26867"/>
    <cellStyle name="Percent 3 3 4 2 6 3" xfId="26868"/>
    <cellStyle name="Percent 3 3 4 2 6 4" xfId="26869"/>
    <cellStyle name="Percent 3 3 4 2 7" xfId="26870"/>
    <cellStyle name="Percent 3 3 4 2 7 2" xfId="26871"/>
    <cellStyle name="Percent 3 3 4 2 7 3" xfId="26872"/>
    <cellStyle name="Percent 3 3 4 2 7 4" xfId="26873"/>
    <cellStyle name="Percent 3 3 4 2 8" xfId="26874"/>
    <cellStyle name="Percent 3 3 4 2 9" xfId="26875"/>
    <cellStyle name="Percent 3 3 4 3" xfId="26876"/>
    <cellStyle name="Percent 3 3 4 3 2" xfId="26877"/>
    <cellStyle name="Percent 3 3 4 3 2 2" xfId="26878"/>
    <cellStyle name="Percent 3 3 4 3 2 2 2" xfId="26879"/>
    <cellStyle name="Percent 3 3 4 3 2 2 3" xfId="26880"/>
    <cellStyle name="Percent 3 3 4 3 2 2 4" xfId="26881"/>
    <cellStyle name="Percent 3 3 4 3 2 3" xfId="26882"/>
    <cellStyle name="Percent 3 3 4 3 2 3 2" xfId="26883"/>
    <cellStyle name="Percent 3 3 4 3 2 3 3" xfId="26884"/>
    <cellStyle name="Percent 3 3 4 3 2 3 4" xfId="26885"/>
    <cellStyle name="Percent 3 3 4 3 2 4" xfId="26886"/>
    <cellStyle name="Percent 3 3 4 3 2 5" xfId="26887"/>
    <cellStyle name="Percent 3 3 4 3 2 6" xfId="26888"/>
    <cellStyle name="Percent 3 3 4 3 3" xfId="26889"/>
    <cellStyle name="Percent 3 3 4 3 3 2" xfId="26890"/>
    <cellStyle name="Percent 3 3 4 3 3 2 2" xfId="26891"/>
    <cellStyle name="Percent 3 3 4 3 3 2 3" xfId="26892"/>
    <cellStyle name="Percent 3 3 4 3 3 2 4" xfId="26893"/>
    <cellStyle name="Percent 3 3 4 3 3 3" xfId="26894"/>
    <cellStyle name="Percent 3 3 4 3 3 3 2" xfId="26895"/>
    <cellStyle name="Percent 3 3 4 3 3 3 3" xfId="26896"/>
    <cellStyle name="Percent 3 3 4 3 3 3 4" xfId="26897"/>
    <cellStyle name="Percent 3 3 4 3 3 4" xfId="26898"/>
    <cellStyle name="Percent 3 3 4 3 3 5" xfId="26899"/>
    <cellStyle name="Percent 3 3 4 3 3 6" xfId="26900"/>
    <cellStyle name="Percent 3 3 4 3 4" xfId="26901"/>
    <cellStyle name="Percent 3 3 4 3 4 2" xfId="26902"/>
    <cellStyle name="Percent 3 3 4 3 4 3" xfId="26903"/>
    <cellStyle name="Percent 3 3 4 3 4 4" xfId="26904"/>
    <cellStyle name="Percent 3 3 4 3 5" xfId="26905"/>
    <cellStyle name="Percent 3 3 4 3 5 2" xfId="26906"/>
    <cellStyle name="Percent 3 3 4 3 5 3" xfId="26907"/>
    <cellStyle name="Percent 3 3 4 3 5 4" xfId="26908"/>
    <cellStyle name="Percent 3 3 4 3 6" xfId="26909"/>
    <cellStyle name="Percent 3 3 4 3 7" xfId="26910"/>
    <cellStyle name="Percent 3 3 4 3 8" xfId="26911"/>
    <cellStyle name="Percent 3 3 4 4" xfId="26912"/>
    <cellStyle name="Percent 3 3 4 4 2" xfId="26913"/>
    <cellStyle name="Percent 3 3 4 4 2 2" xfId="26914"/>
    <cellStyle name="Percent 3 3 4 4 2 2 2" xfId="26915"/>
    <cellStyle name="Percent 3 3 4 4 2 2 3" xfId="26916"/>
    <cellStyle name="Percent 3 3 4 4 2 2 4" xfId="26917"/>
    <cellStyle name="Percent 3 3 4 4 2 3" xfId="26918"/>
    <cellStyle name="Percent 3 3 4 4 2 3 2" xfId="26919"/>
    <cellStyle name="Percent 3 3 4 4 2 3 3" xfId="26920"/>
    <cellStyle name="Percent 3 3 4 4 2 3 4" xfId="26921"/>
    <cellStyle name="Percent 3 3 4 4 2 4" xfId="26922"/>
    <cellStyle name="Percent 3 3 4 4 2 5" xfId="26923"/>
    <cellStyle name="Percent 3 3 4 4 2 6" xfId="26924"/>
    <cellStyle name="Percent 3 3 4 4 3" xfId="26925"/>
    <cellStyle name="Percent 3 3 4 4 3 2" xfId="26926"/>
    <cellStyle name="Percent 3 3 4 4 3 2 2" xfId="26927"/>
    <cellStyle name="Percent 3 3 4 4 3 2 3" xfId="26928"/>
    <cellStyle name="Percent 3 3 4 4 3 2 4" xfId="26929"/>
    <cellStyle name="Percent 3 3 4 4 3 3" xfId="26930"/>
    <cellStyle name="Percent 3 3 4 4 3 3 2" xfId="26931"/>
    <cellStyle name="Percent 3 3 4 4 3 3 3" xfId="26932"/>
    <cellStyle name="Percent 3 3 4 4 3 3 4" xfId="26933"/>
    <cellStyle name="Percent 3 3 4 4 3 4" xfId="26934"/>
    <cellStyle name="Percent 3 3 4 4 3 5" xfId="26935"/>
    <cellStyle name="Percent 3 3 4 4 3 6" xfId="26936"/>
    <cellStyle name="Percent 3 3 4 4 4" xfId="26937"/>
    <cellStyle name="Percent 3 3 4 4 4 2" xfId="26938"/>
    <cellStyle name="Percent 3 3 4 4 4 3" xfId="26939"/>
    <cellStyle name="Percent 3 3 4 4 4 4" xfId="26940"/>
    <cellStyle name="Percent 3 3 4 4 5" xfId="26941"/>
    <cellStyle name="Percent 3 3 4 4 5 2" xfId="26942"/>
    <cellStyle name="Percent 3 3 4 4 5 3" xfId="26943"/>
    <cellStyle name="Percent 3 3 4 4 5 4" xfId="26944"/>
    <cellStyle name="Percent 3 3 4 4 6" xfId="26945"/>
    <cellStyle name="Percent 3 3 4 4 7" xfId="26946"/>
    <cellStyle name="Percent 3 3 4 4 8" xfId="26947"/>
    <cellStyle name="Percent 3 3 4 5" xfId="26948"/>
    <cellStyle name="Percent 3 3 4 5 2" xfId="26949"/>
    <cellStyle name="Percent 3 3 4 5 2 2" xfId="26950"/>
    <cellStyle name="Percent 3 3 4 5 2 2 2" xfId="26951"/>
    <cellStyle name="Percent 3 3 4 5 2 2 3" xfId="26952"/>
    <cellStyle name="Percent 3 3 4 5 2 2 4" xfId="26953"/>
    <cellStyle name="Percent 3 3 4 5 2 3" xfId="26954"/>
    <cellStyle name="Percent 3 3 4 5 2 3 2" xfId="26955"/>
    <cellStyle name="Percent 3 3 4 5 2 3 3" xfId="26956"/>
    <cellStyle name="Percent 3 3 4 5 2 3 4" xfId="26957"/>
    <cellStyle name="Percent 3 3 4 5 2 4" xfId="26958"/>
    <cellStyle name="Percent 3 3 4 5 2 5" xfId="26959"/>
    <cellStyle name="Percent 3 3 4 5 2 6" xfId="26960"/>
    <cellStyle name="Percent 3 3 4 5 3" xfId="26961"/>
    <cellStyle name="Percent 3 3 4 5 3 2" xfId="26962"/>
    <cellStyle name="Percent 3 3 4 5 3 2 2" xfId="26963"/>
    <cellStyle name="Percent 3 3 4 5 3 2 3" xfId="26964"/>
    <cellStyle name="Percent 3 3 4 5 3 2 4" xfId="26965"/>
    <cellStyle name="Percent 3 3 4 5 3 3" xfId="26966"/>
    <cellStyle name="Percent 3 3 4 5 3 3 2" xfId="26967"/>
    <cellStyle name="Percent 3 3 4 5 3 3 3" xfId="26968"/>
    <cellStyle name="Percent 3 3 4 5 3 3 4" xfId="26969"/>
    <cellStyle name="Percent 3 3 4 5 3 4" xfId="26970"/>
    <cellStyle name="Percent 3 3 4 5 3 5" xfId="26971"/>
    <cellStyle name="Percent 3 3 4 5 3 6" xfId="26972"/>
    <cellStyle name="Percent 3 3 4 5 4" xfId="26973"/>
    <cellStyle name="Percent 3 3 4 5 4 2" xfId="26974"/>
    <cellStyle name="Percent 3 3 4 5 4 3" xfId="26975"/>
    <cellStyle name="Percent 3 3 4 5 4 4" xfId="26976"/>
    <cellStyle name="Percent 3 3 4 5 5" xfId="26977"/>
    <cellStyle name="Percent 3 3 4 5 5 2" xfId="26978"/>
    <cellStyle name="Percent 3 3 4 5 5 3" xfId="26979"/>
    <cellStyle name="Percent 3 3 4 5 5 4" xfId="26980"/>
    <cellStyle name="Percent 3 3 4 5 6" xfId="26981"/>
    <cellStyle name="Percent 3 3 4 5 7" xfId="26982"/>
    <cellStyle name="Percent 3 3 4 5 8" xfId="26983"/>
    <cellStyle name="Percent 3 3 4 6" xfId="26984"/>
    <cellStyle name="Percent 3 3 4 6 2" xfId="26985"/>
    <cellStyle name="Percent 3 3 4 6 2 2" xfId="26986"/>
    <cellStyle name="Percent 3 3 4 6 2 3" xfId="26987"/>
    <cellStyle name="Percent 3 3 4 6 2 4" xfId="26988"/>
    <cellStyle name="Percent 3 3 4 6 3" xfId="26989"/>
    <cellStyle name="Percent 3 3 4 6 3 2" xfId="26990"/>
    <cellStyle name="Percent 3 3 4 6 3 3" xfId="26991"/>
    <cellStyle name="Percent 3 3 4 6 3 4" xfId="26992"/>
    <cellStyle name="Percent 3 3 4 6 4" xfId="26993"/>
    <cellStyle name="Percent 3 3 4 6 5" xfId="26994"/>
    <cellStyle name="Percent 3 3 4 6 6" xfId="26995"/>
    <cellStyle name="Percent 3 3 4 7" xfId="26996"/>
    <cellStyle name="Percent 3 3 4 7 2" xfId="26997"/>
    <cellStyle name="Percent 3 3 4 7 2 2" xfId="26998"/>
    <cellStyle name="Percent 3 3 4 7 2 3" xfId="26999"/>
    <cellStyle name="Percent 3 3 4 7 2 4" xfId="27000"/>
    <cellStyle name="Percent 3 3 4 7 3" xfId="27001"/>
    <cellStyle name="Percent 3 3 4 7 3 2" xfId="27002"/>
    <cellStyle name="Percent 3 3 4 7 3 3" xfId="27003"/>
    <cellStyle name="Percent 3 3 4 7 3 4" xfId="27004"/>
    <cellStyle name="Percent 3 3 4 7 4" xfId="27005"/>
    <cellStyle name="Percent 3 3 4 7 5" xfId="27006"/>
    <cellStyle name="Percent 3 3 4 7 6" xfId="27007"/>
    <cellStyle name="Percent 3 3 4 8" xfId="27008"/>
    <cellStyle name="Percent 3 3 4 8 2" xfId="27009"/>
    <cellStyle name="Percent 3 3 4 8 3" xfId="27010"/>
    <cellStyle name="Percent 3 3 4 8 4" xfId="27011"/>
    <cellStyle name="Percent 3 3 4 9" xfId="27012"/>
    <cellStyle name="Percent 3 3 4 9 2" xfId="27013"/>
    <cellStyle name="Percent 3 3 4 9 3" xfId="27014"/>
    <cellStyle name="Percent 3 3 4 9 4" xfId="27015"/>
    <cellStyle name="Percent 3 3 5" xfId="27016"/>
    <cellStyle name="Percent 3 3 5 10" xfId="27017"/>
    <cellStyle name="Percent 3 3 5 2" xfId="27018"/>
    <cellStyle name="Percent 3 3 5 2 2" xfId="27019"/>
    <cellStyle name="Percent 3 3 5 2 2 2" xfId="27020"/>
    <cellStyle name="Percent 3 3 5 2 2 2 2" xfId="27021"/>
    <cellStyle name="Percent 3 3 5 2 2 2 3" xfId="27022"/>
    <cellStyle name="Percent 3 3 5 2 2 2 4" xfId="27023"/>
    <cellStyle name="Percent 3 3 5 2 2 3" xfId="27024"/>
    <cellStyle name="Percent 3 3 5 2 2 3 2" xfId="27025"/>
    <cellStyle name="Percent 3 3 5 2 2 3 3" xfId="27026"/>
    <cellStyle name="Percent 3 3 5 2 2 3 4" xfId="27027"/>
    <cellStyle name="Percent 3 3 5 2 2 4" xfId="27028"/>
    <cellStyle name="Percent 3 3 5 2 2 5" xfId="27029"/>
    <cellStyle name="Percent 3 3 5 2 2 6" xfId="27030"/>
    <cellStyle name="Percent 3 3 5 2 3" xfId="27031"/>
    <cellStyle name="Percent 3 3 5 2 3 2" xfId="27032"/>
    <cellStyle name="Percent 3 3 5 2 3 2 2" xfId="27033"/>
    <cellStyle name="Percent 3 3 5 2 3 2 3" xfId="27034"/>
    <cellStyle name="Percent 3 3 5 2 3 2 4" xfId="27035"/>
    <cellStyle name="Percent 3 3 5 2 3 3" xfId="27036"/>
    <cellStyle name="Percent 3 3 5 2 3 3 2" xfId="27037"/>
    <cellStyle name="Percent 3 3 5 2 3 3 3" xfId="27038"/>
    <cellStyle name="Percent 3 3 5 2 3 3 4" xfId="27039"/>
    <cellStyle name="Percent 3 3 5 2 3 4" xfId="27040"/>
    <cellStyle name="Percent 3 3 5 2 3 5" xfId="27041"/>
    <cellStyle name="Percent 3 3 5 2 3 6" xfId="27042"/>
    <cellStyle name="Percent 3 3 5 2 4" xfId="27043"/>
    <cellStyle name="Percent 3 3 5 2 4 2" xfId="27044"/>
    <cellStyle name="Percent 3 3 5 2 4 3" xfId="27045"/>
    <cellStyle name="Percent 3 3 5 2 4 4" xfId="27046"/>
    <cellStyle name="Percent 3 3 5 2 5" xfId="27047"/>
    <cellStyle name="Percent 3 3 5 2 5 2" xfId="27048"/>
    <cellStyle name="Percent 3 3 5 2 5 3" xfId="27049"/>
    <cellStyle name="Percent 3 3 5 2 5 4" xfId="27050"/>
    <cellStyle name="Percent 3 3 5 2 6" xfId="27051"/>
    <cellStyle name="Percent 3 3 5 2 7" xfId="27052"/>
    <cellStyle name="Percent 3 3 5 2 8" xfId="27053"/>
    <cellStyle name="Percent 3 3 5 3" xfId="27054"/>
    <cellStyle name="Percent 3 3 5 3 2" xfId="27055"/>
    <cellStyle name="Percent 3 3 5 3 2 2" xfId="27056"/>
    <cellStyle name="Percent 3 3 5 3 2 2 2" xfId="27057"/>
    <cellStyle name="Percent 3 3 5 3 2 2 3" xfId="27058"/>
    <cellStyle name="Percent 3 3 5 3 2 2 4" xfId="27059"/>
    <cellStyle name="Percent 3 3 5 3 2 3" xfId="27060"/>
    <cellStyle name="Percent 3 3 5 3 2 3 2" xfId="27061"/>
    <cellStyle name="Percent 3 3 5 3 2 3 3" xfId="27062"/>
    <cellStyle name="Percent 3 3 5 3 2 3 4" xfId="27063"/>
    <cellStyle name="Percent 3 3 5 3 2 4" xfId="27064"/>
    <cellStyle name="Percent 3 3 5 3 2 5" xfId="27065"/>
    <cellStyle name="Percent 3 3 5 3 2 6" xfId="27066"/>
    <cellStyle name="Percent 3 3 5 3 3" xfId="27067"/>
    <cellStyle name="Percent 3 3 5 3 3 2" xfId="27068"/>
    <cellStyle name="Percent 3 3 5 3 3 2 2" xfId="27069"/>
    <cellStyle name="Percent 3 3 5 3 3 2 3" xfId="27070"/>
    <cellStyle name="Percent 3 3 5 3 3 2 4" xfId="27071"/>
    <cellStyle name="Percent 3 3 5 3 3 3" xfId="27072"/>
    <cellStyle name="Percent 3 3 5 3 3 3 2" xfId="27073"/>
    <cellStyle name="Percent 3 3 5 3 3 3 3" xfId="27074"/>
    <cellStyle name="Percent 3 3 5 3 3 3 4" xfId="27075"/>
    <cellStyle name="Percent 3 3 5 3 3 4" xfId="27076"/>
    <cellStyle name="Percent 3 3 5 3 3 5" xfId="27077"/>
    <cellStyle name="Percent 3 3 5 3 3 6" xfId="27078"/>
    <cellStyle name="Percent 3 3 5 3 4" xfId="27079"/>
    <cellStyle name="Percent 3 3 5 3 4 2" xfId="27080"/>
    <cellStyle name="Percent 3 3 5 3 4 3" xfId="27081"/>
    <cellStyle name="Percent 3 3 5 3 4 4" xfId="27082"/>
    <cellStyle name="Percent 3 3 5 3 5" xfId="27083"/>
    <cellStyle name="Percent 3 3 5 3 5 2" xfId="27084"/>
    <cellStyle name="Percent 3 3 5 3 5 3" xfId="27085"/>
    <cellStyle name="Percent 3 3 5 3 5 4" xfId="27086"/>
    <cellStyle name="Percent 3 3 5 3 6" xfId="27087"/>
    <cellStyle name="Percent 3 3 5 3 7" xfId="27088"/>
    <cellStyle name="Percent 3 3 5 3 8" xfId="27089"/>
    <cellStyle name="Percent 3 3 5 4" xfId="27090"/>
    <cellStyle name="Percent 3 3 5 4 2" xfId="27091"/>
    <cellStyle name="Percent 3 3 5 4 2 2" xfId="27092"/>
    <cellStyle name="Percent 3 3 5 4 2 3" xfId="27093"/>
    <cellStyle name="Percent 3 3 5 4 2 4" xfId="27094"/>
    <cellStyle name="Percent 3 3 5 4 3" xfId="27095"/>
    <cellStyle name="Percent 3 3 5 4 3 2" xfId="27096"/>
    <cellStyle name="Percent 3 3 5 4 3 3" xfId="27097"/>
    <cellStyle name="Percent 3 3 5 4 3 4" xfId="27098"/>
    <cellStyle name="Percent 3 3 5 4 4" xfId="27099"/>
    <cellStyle name="Percent 3 3 5 4 5" xfId="27100"/>
    <cellStyle name="Percent 3 3 5 4 6" xfId="27101"/>
    <cellStyle name="Percent 3 3 5 5" xfId="27102"/>
    <cellStyle name="Percent 3 3 5 5 2" xfId="27103"/>
    <cellStyle name="Percent 3 3 5 5 2 2" xfId="27104"/>
    <cellStyle name="Percent 3 3 5 5 2 3" xfId="27105"/>
    <cellStyle name="Percent 3 3 5 5 2 4" xfId="27106"/>
    <cellStyle name="Percent 3 3 5 5 3" xfId="27107"/>
    <cellStyle name="Percent 3 3 5 5 3 2" xfId="27108"/>
    <cellStyle name="Percent 3 3 5 5 3 3" xfId="27109"/>
    <cellStyle name="Percent 3 3 5 5 3 4" xfId="27110"/>
    <cellStyle name="Percent 3 3 5 5 4" xfId="27111"/>
    <cellStyle name="Percent 3 3 5 5 5" xfId="27112"/>
    <cellStyle name="Percent 3 3 5 5 6" xfId="27113"/>
    <cellStyle name="Percent 3 3 5 6" xfId="27114"/>
    <cellStyle name="Percent 3 3 5 6 2" xfId="27115"/>
    <cellStyle name="Percent 3 3 5 6 3" xfId="27116"/>
    <cellStyle name="Percent 3 3 5 6 4" xfId="27117"/>
    <cellStyle name="Percent 3 3 5 7" xfId="27118"/>
    <cellStyle name="Percent 3 3 5 7 2" xfId="27119"/>
    <cellStyle name="Percent 3 3 5 7 3" xfId="27120"/>
    <cellStyle name="Percent 3 3 5 7 4" xfId="27121"/>
    <cellStyle name="Percent 3 3 5 8" xfId="27122"/>
    <cellStyle name="Percent 3 3 5 9" xfId="27123"/>
    <cellStyle name="Percent 3 3 6" xfId="27124"/>
    <cellStyle name="Percent 3 3 6 2" xfId="27125"/>
    <cellStyle name="Percent 3 3 6 2 2" xfId="27126"/>
    <cellStyle name="Percent 3 3 6 2 2 2" xfId="27127"/>
    <cellStyle name="Percent 3 3 6 2 2 3" xfId="27128"/>
    <cellStyle name="Percent 3 3 6 2 2 4" xfId="27129"/>
    <cellStyle name="Percent 3 3 6 2 3" xfId="27130"/>
    <cellStyle name="Percent 3 3 6 2 3 2" xfId="27131"/>
    <cellStyle name="Percent 3 3 6 2 3 3" xfId="27132"/>
    <cellStyle name="Percent 3 3 6 2 3 4" xfId="27133"/>
    <cellStyle name="Percent 3 3 6 2 4" xfId="27134"/>
    <cellStyle name="Percent 3 3 6 2 5" xfId="27135"/>
    <cellStyle name="Percent 3 3 6 2 6" xfId="27136"/>
    <cellStyle name="Percent 3 3 6 3" xfId="27137"/>
    <cellStyle name="Percent 3 3 6 3 2" xfId="27138"/>
    <cellStyle name="Percent 3 3 6 3 2 2" xfId="27139"/>
    <cellStyle name="Percent 3 3 6 3 2 3" xfId="27140"/>
    <cellStyle name="Percent 3 3 6 3 2 4" xfId="27141"/>
    <cellStyle name="Percent 3 3 6 3 3" xfId="27142"/>
    <cellStyle name="Percent 3 3 6 3 3 2" xfId="27143"/>
    <cellStyle name="Percent 3 3 6 3 3 3" xfId="27144"/>
    <cellStyle name="Percent 3 3 6 3 3 4" xfId="27145"/>
    <cellStyle name="Percent 3 3 6 3 4" xfId="27146"/>
    <cellStyle name="Percent 3 3 6 3 5" xfId="27147"/>
    <cellStyle name="Percent 3 3 6 3 6" xfId="27148"/>
    <cellStyle name="Percent 3 3 6 4" xfId="27149"/>
    <cellStyle name="Percent 3 3 6 4 2" xfId="27150"/>
    <cellStyle name="Percent 3 3 6 4 3" xfId="27151"/>
    <cellStyle name="Percent 3 3 6 4 4" xfId="27152"/>
    <cellStyle name="Percent 3 3 6 5" xfId="27153"/>
    <cellStyle name="Percent 3 3 6 5 2" xfId="27154"/>
    <cellStyle name="Percent 3 3 6 5 3" xfId="27155"/>
    <cellStyle name="Percent 3 3 6 5 4" xfId="27156"/>
    <cellStyle name="Percent 3 3 6 6" xfId="27157"/>
    <cellStyle name="Percent 3 3 6 7" xfId="27158"/>
    <cellStyle name="Percent 3 3 6 8" xfId="27159"/>
    <cellStyle name="Percent 3 3 7" xfId="27160"/>
    <cellStyle name="Percent 3 3 7 2" xfId="27161"/>
    <cellStyle name="Percent 3 3 7 2 2" xfId="27162"/>
    <cellStyle name="Percent 3 3 7 2 2 2" xfId="27163"/>
    <cellStyle name="Percent 3 3 7 2 2 3" xfId="27164"/>
    <cellStyle name="Percent 3 3 7 2 2 4" xfId="27165"/>
    <cellStyle name="Percent 3 3 7 2 3" xfId="27166"/>
    <cellStyle name="Percent 3 3 7 2 3 2" xfId="27167"/>
    <cellStyle name="Percent 3 3 7 2 3 3" xfId="27168"/>
    <cellStyle name="Percent 3 3 7 2 3 4" xfId="27169"/>
    <cellStyle name="Percent 3 3 7 2 4" xfId="27170"/>
    <cellStyle name="Percent 3 3 7 2 5" xfId="27171"/>
    <cellStyle name="Percent 3 3 7 2 6" xfId="27172"/>
    <cellStyle name="Percent 3 3 7 3" xfId="27173"/>
    <cellStyle name="Percent 3 3 7 3 2" xfId="27174"/>
    <cellStyle name="Percent 3 3 7 3 2 2" xfId="27175"/>
    <cellStyle name="Percent 3 3 7 3 2 3" xfId="27176"/>
    <cellStyle name="Percent 3 3 7 3 2 4" xfId="27177"/>
    <cellStyle name="Percent 3 3 7 3 3" xfId="27178"/>
    <cellStyle name="Percent 3 3 7 3 3 2" xfId="27179"/>
    <cellStyle name="Percent 3 3 7 3 3 3" xfId="27180"/>
    <cellStyle name="Percent 3 3 7 3 3 4" xfId="27181"/>
    <cellStyle name="Percent 3 3 7 3 4" xfId="27182"/>
    <cellStyle name="Percent 3 3 7 3 5" xfId="27183"/>
    <cellStyle name="Percent 3 3 7 3 6" xfId="27184"/>
    <cellStyle name="Percent 3 3 7 4" xfId="27185"/>
    <cellStyle name="Percent 3 3 7 4 2" xfId="27186"/>
    <cellStyle name="Percent 3 3 7 4 3" xfId="27187"/>
    <cellStyle name="Percent 3 3 7 4 4" xfId="27188"/>
    <cellStyle name="Percent 3 3 7 5" xfId="27189"/>
    <cellStyle name="Percent 3 3 7 5 2" xfId="27190"/>
    <cellStyle name="Percent 3 3 7 5 3" xfId="27191"/>
    <cellStyle name="Percent 3 3 7 5 4" xfId="27192"/>
    <cellStyle name="Percent 3 3 7 6" xfId="27193"/>
    <cellStyle name="Percent 3 3 7 7" xfId="27194"/>
    <cellStyle name="Percent 3 3 7 8" xfId="27195"/>
    <cellStyle name="Percent 3 3 8" xfId="27196"/>
    <cellStyle name="Percent 3 3 8 2" xfId="27197"/>
    <cellStyle name="Percent 3 3 8 2 2" xfId="27198"/>
    <cellStyle name="Percent 3 3 8 2 2 2" xfId="27199"/>
    <cellStyle name="Percent 3 3 8 2 2 3" xfId="27200"/>
    <cellStyle name="Percent 3 3 8 2 2 4" xfId="27201"/>
    <cellStyle name="Percent 3 3 8 2 3" xfId="27202"/>
    <cellStyle name="Percent 3 3 8 2 3 2" xfId="27203"/>
    <cellStyle name="Percent 3 3 8 2 3 3" xfId="27204"/>
    <cellStyle name="Percent 3 3 8 2 3 4" xfId="27205"/>
    <cellStyle name="Percent 3 3 8 2 4" xfId="27206"/>
    <cellStyle name="Percent 3 3 8 2 5" xfId="27207"/>
    <cellStyle name="Percent 3 3 8 2 6" xfId="27208"/>
    <cellStyle name="Percent 3 3 8 3" xfId="27209"/>
    <cellStyle name="Percent 3 3 8 3 2" xfId="27210"/>
    <cellStyle name="Percent 3 3 8 3 2 2" xfId="27211"/>
    <cellStyle name="Percent 3 3 8 3 2 3" xfId="27212"/>
    <cellStyle name="Percent 3 3 8 3 2 4" xfId="27213"/>
    <cellStyle name="Percent 3 3 8 3 3" xfId="27214"/>
    <cellStyle name="Percent 3 3 8 3 3 2" xfId="27215"/>
    <cellStyle name="Percent 3 3 8 3 3 3" xfId="27216"/>
    <cellStyle name="Percent 3 3 8 3 3 4" xfId="27217"/>
    <cellStyle name="Percent 3 3 8 3 4" xfId="27218"/>
    <cellStyle name="Percent 3 3 8 3 5" xfId="27219"/>
    <cellStyle name="Percent 3 3 8 3 6" xfId="27220"/>
    <cellStyle name="Percent 3 3 8 4" xfId="27221"/>
    <cellStyle name="Percent 3 3 8 4 2" xfId="27222"/>
    <cellStyle name="Percent 3 3 8 4 3" xfId="27223"/>
    <cellStyle name="Percent 3 3 8 4 4" xfId="27224"/>
    <cellStyle name="Percent 3 3 8 5" xfId="27225"/>
    <cellStyle name="Percent 3 3 8 5 2" xfId="27226"/>
    <cellStyle name="Percent 3 3 8 5 3" xfId="27227"/>
    <cellStyle name="Percent 3 3 8 5 4" xfId="27228"/>
    <cellStyle name="Percent 3 3 8 6" xfId="27229"/>
    <cellStyle name="Percent 3 3 8 7" xfId="27230"/>
    <cellStyle name="Percent 3 3 8 8" xfId="27231"/>
    <cellStyle name="Percent 3 3 9" xfId="27232"/>
    <cellStyle name="Percent 3 3 9 2" xfId="27233"/>
    <cellStyle name="Percent 3 3 9 2 2" xfId="27234"/>
    <cellStyle name="Percent 3 3 9 2 3" xfId="27235"/>
    <cellStyle name="Percent 3 3 9 2 4" xfId="27236"/>
    <cellStyle name="Percent 3 3 9 3" xfId="27237"/>
    <cellStyle name="Percent 3 3 9 3 2" xfId="27238"/>
    <cellStyle name="Percent 3 3 9 3 3" xfId="27239"/>
    <cellStyle name="Percent 3 3 9 3 4" xfId="27240"/>
    <cellStyle name="Percent 3 3 9 4" xfId="27241"/>
    <cellStyle name="Percent 3 3 9 5" xfId="27242"/>
    <cellStyle name="Percent 3 3 9 6" xfId="27243"/>
    <cellStyle name="Percent 3 4" xfId="27244"/>
    <cellStyle name="Percent 3 4 10" xfId="27245"/>
    <cellStyle name="Percent 3 4 10 2" xfId="27246"/>
    <cellStyle name="Percent 3 4 10 2 2" xfId="27247"/>
    <cellStyle name="Percent 3 4 10 2 3" xfId="27248"/>
    <cellStyle name="Percent 3 4 10 2 4" xfId="27249"/>
    <cellStyle name="Percent 3 4 10 3" xfId="27250"/>
    <cellStyle name="Percent 3 4 10 3 2" xfId="27251"/>
    <cellStyle name="Percent 3 4 10 3 3" xfId="27252"/>
    <cellStyle name="Percent 3 4 10 3 4" xfId="27253"/>
    <cellStyle name="Percent 3 4 10 4" xfId="27254"/>
    <cellStyle name="Percent 3 4 10 5" xfId="27255"/>
    <cellStyle name="Percent 3 4 10 6" xfId="27256"/>
    <cellStyle name="Percent 3 4 11" xfId="27257"/>
    <cellStyle name="Percent 3 4 11 2" xfId="27258"/>
    <cellStyle name="Percent 3 4 11 3" xfId="27259"/>
    <cellStyle name="Percent 3 4 11 4" xfId="27260"/>
    <cellStyle name="Percent 3 4 12" xfId="27261"/>
    <cellStyle name="Percent 3 4 12 2" xfId="27262"/>
    <cellStyle name="Percent 3 4 12 3" xfId="27263"/>
    <cellStyle name="Percent 3 4 12 4" xfId="27264"/>
    <cellStyle name="Percent 3 4 13" xfId="27265"/>
    <cellStyle name="Percent 3 4 13 2" xfId="27266"/>
    <cellStyle name="Percent 3 4 13 3" xfId="27267"/>
    <cellStyle name="Percent 3 4 13 4" xfId="27268"/>
    <cellStyle name="Percent 3 4 14" xfId="27269"/>
    <cellStyle name="Percent 3 4 15" xfId="27270"/>
    <cellStyle name="Percent 3 4 16" xfId="27271"/>
    <cellStyle name="Percent 3 4 17" xfId="27272"/>
    <cellStyle name="Percent 3 4 18" xfId="27273"/>
    <cellStyle name="Percent 3 4 2" xfId="27274"/>
    <cellStyle name="Percent 3 4 2 10" xfId="27275"/>
    <cellStyle name="Percent 3 4 2 10 2" xfId="27276"/>
    <cellStyle name="Percent 3 4 2 10 3" xfId="27277"/>
    <cellStyle name="Percent 3 4 2 10 4" xfId="27278"/>
    <cellStyle name="Percent 3 4 2 11" xfId="27279"/>
    <cellStyle name="Percent 3 4 2 11 2" xfId="27280"/>
    <cellStyle name="Percent 3 4 2 11 3" xfId="27281"/>
    <cellStyle name="Percent 3 4 2 11 4" xfId="27282"/>
    <cellStyle name="Percent 3 4 2 12" xfId="27283"/>
    <cellStyle name="Percent 3 4 2 12 2" xfId="27284"/>
    <cellStyle name="Percent 3 4 2 12 3" xfId="27285"/>
    <cellStyle name="Percent 3 4 2 12 4" xfId="27286"/>
    <cellStyle name="Percent 3 4 2 13" xfId="27287"/>
    <cellStyle name="Percent 3 4 2 14" xfId="27288"/>
    <cellStyle name="Percent 3 4 2 15" xfId="27289"/>
    <cellStyle name="Percent 3 4 2 16" xfId="27290"/>
    <cellStyle name="Percent 3 4 2 17" xfId="27291"/>
    <cellStyle name="Percent 3 4 2 2" xfId="27292"/>
    <cellStyle name="Percent 3 4 2 2 10" xfId="27293"/>
    <cellStyle name="Percent 3 4 2 2 10 2" xfId="27294"/>
    <cellStyle name="Percent 3 4 2 2 10 3" xfId="27295"/>
    <cellStyle name="Percent 3 4 2 2 10 4" xfId="27296"/>
    <cellStyle name="Percent 3 4 2 2 11" xfId="27297"/>
    <cellStyle name="Percent 3 4 2 2 12" xfId="27298"/>
    <cellStyle name="Percent 3 4 2 2 13" xfId="27299"/>
    <cellStyle name="Percent 3 4 2 2 2" xfId="27300"/>
    <cellStyle name="Percent 3 4 2 2 2 10" xfId="27301"/>
    <cellStyle name="Percent 3 4 2 2 2 11" xfId="27302"/>
    <cellStyle name="Percent 3 4 2 2 2 12" xfId="27303"/>
    <cellStyle name="Percent 3 4 2 2 2 2" xfId="27304"/>
    <cellStyle name="Percent 3 4 2 2 2 2 10" xfId="27305"/>
    <cellStyle name="Percent 3 4 2 2 2 2 2" xfId="27306"/>
    <cellStyle name="Percent 3 4 2 2 2 2 2 2" xfId="27307"/>
    <cellStyle name="Percent 3 4 2 2 2 2 2 2 2" xfId="27308"/>
    <cellStyle name="Percent 3 4 2 2 2 2 2 2 2 2" xfId="27309"/>
    <cellStyle name="Percent 3 4 2 2 2 2 2 2 2 3" xfId="27310"/>
    <cellStyle name="Percent 3 4 2 2 2 2 2 2 2 4" xfId="27311"/>
    <cellStyle name="Percent 3 4 2 2 2 2 2 2 3" xfId="27312"/>
    <cellStyle name="Percent 3 4 2 2 2 2 2 2 3 2" xfId="27313"/>
    <cellStyle name="Percent 3 4 2 2 2 2 2 2 3 3" xfId="27314"/>
    <cellStyle name="Percent 3 4 2 2 2 2 2 2 3 4" xfId="27315"/>
    <cellStyle name="Percent 3 4 2 2 2 2 2 2 4" xfId="27316"/>
    <cellStyle name="Percent 3 4 2 2 2 2 2 2 5" xfId="27317"/>
    <cellStyle name="Percent 3 4 2 2 2 2 2 2 6" xfId="27318"/>
    <cellStyle name="Percent 3 4 2 2 2 2 2 3" xfId="27319"/>
    <cellStyle name="Percent 3 4 2 2 2 2 2 3 2" xfId="27320"/>
    <cellStyle name="Percent 3 4 2 2 2 2 2 3 2 2" xfId="27321"/>
    <cellStyle name="Percent 3 4 2 2 2 2 2 3 2 3" xfId="27322"/>
    <cellStyle name="Percent 3 4 2 2 2 2 2 3 2 4" xfId="27323"/>
    <cellStyle name="Percent 3 4 2 2 2 2 2 3 3" xfId="27324"/>
    <cellStyle name="Percent 3 4 2 2 2 2 2 3 3 2" xfId="27325"/>
    <cellStyle name="Percent 3 4 2 2 2 2 2 3 3 3" xfId="27326"/>
    <cellStyle name="Percent 3 4 2 2 2 2 2 3 3 4" xfId="27327"/>
    <cellStyle name="Percent 3 4 2 2 2 2 2 3 4" xfId="27328"/>
    <cellStyle name="Percent 3 4 2 2 2 2 2 3 5" xfId="27329"/>
    <cellStyle name="Percent 3 4 2 2 2 2 2 3 6" xfId="27330"/>
    <cellStyle name="Percent 3 4 2 2 2 2 2 4" xfId="27331"/>
    <cellStyle name="Percent 3 4 2 2 2 2 2 4 2" xfId="27332"/>
    <cellStyle name="Percent 3 4 2 2 2 2 2 4 3" xfId="27333"/>
    <cellStyle name="Percent 3 4 2 2 2 2 2 4 4" xfId="27334"/>
    <cellStyle name="Percent 3 4 2 2 2 2 2 5" xfId="27335"/>
    <cellStyle name="Percent 3 4 2 2 2 2 2 5 2" xfId="27336"/>
    <cellStyle name="Percent 3 4 2 2 2 2 2 5 3" xfId="27337"/>
    <cellStyle name="Percent 3 4 2 2 2 2 2 5 4" xfId="27338"/>
    <cellStyle name="Percent 3 4 2 2 2 2 2 6" xfId="27339"/>
    <cellStyle name="Percent 3 4 2 2 2 2 2 7" xfId="27340"/>
    <cellStyle name="Percent 3 4 2 2 2 2 2 8" xfId="27341"/>
    <cellStyle name="Percent 3 4 2 2 2 2 3" xfId="27342"/>
    <cellStyle name="Percent 3 4 2 2 2 2 3 2" xfId="27343"/>
    <cellStyle name="Percent 3 4 2 2 2 2 3 2 2" xfId="27344"/>
    <cellStyle name="Percent 3 4 2 2 2 2 3 2 2 2" xfId="27345"/>
    <cellStyle name="Percent 3 4 2 2 2 2 3 2 2 3" xfId="27346"/>
    <cellStyle name="Percent 3 4 2 2 2 2 3 2 2 4" xfId="27347"/>
    <cellStyle name="Percent 3 4 2 2 2 2 3 2 3" xfId="27348"/>
    <cellStyle name="Percent 3 4 2 2 2 2 3 2 3 2" xfId="27349"/>
    <cellStyle name="Percent 3 4 2 2 2 2 3 2 3 3" xfId="27350"/>
    <cellStyle name="Percent 3 4 2 2 2 2 3 2 3 4" xfId="27351"/>
    <cellStyle name="Percent 3 4 2 2 2 2 3 2 4" xfId="27352"/>
    <cellStyle name="Percent 3 4 2 2 2 2 3 2 5" xfId="27353"/>
    <cellStyle name="Percent 3 4 2 2 2 2 3 2 6" xfId="27354"/>
    <cellStyle name="Percent 3 4 2 2 2 2 3 3" xfId="27355"/>
    <cellStyle name="Percent 3 4 2 2 2 2 3 3 2" xfId="27356"/>
    <cellStyle name="Percent 3 4 2 2 2 2 3 3 2 2" xfId="27357"/>
    <cellStyle name="Percent 3 4 2 2 2 2 3 3 2 3" xfId="27358"/>
    <cellStyle name="Percent 3 4 2 2 2 2 3 3 2 4" xfId="27359"/>
    <cellStyle name="Percent 3 4 2 2 2 2 3 3 3" xfId="27360"/>
    <cellStyle name="Percent 3 4 2 2 2 2 3 3 3 2" xfId="27361"/>
    <cellStyle name="Percent 3 4 2 2 2 2 3 3 3 3" xfId="27362"/>
    <cellStyle name="Percent 3 4 2 2 2 2 3 3 3 4" xfId="27363"/>
    <cellStyle name="Percent 3 4 2 2 2 2 3 3 4" xfId="27364"/>
    <cellStyle name="Percent 3 4 2 2 2 2 3 3 5" xfId="27365"/>
    <cellStyle name="Percent 3 4 2 2 2 2 3 3 6" xfId="27366"/>
    <cellStyle name="Percent 3 4 2 2 2 2 3 4" xfId="27367"/>
    <cellStyle name="Percent 3 4 2 2 2 2 3 4 2" xfId="27368"/>
    <cellStyle name="Percent 3 4 2 2 2 2 3 4 3" xfId="27369"/>
    <cellStyle name="Percent 3 4 2 2 2 2 3 4 4" xfId="27370"/>
    <cellStyle name="Percent 3 4 2 2 2 2 3 5" xfId="27371"/>
    <cellStyle name="Percent 3 4 2 2 2 2 3 5 2" xfId="27372"/>
    <cellStyle name="Percent 3 4 2 2 2 2 3 5 3" xfId="27373"/>
    <cellStyle name="Percent 3 4 2 2 2 2 3 5 4" xfId="27374"/>
    <cellStyle name="Percent 3 4 2 2 2 2 3 6" xfId="27375"/>
    <cellStyle name="Percent 3 4 2 2 2 2 3 7" xfId="27376"/>
    <cellStyle name="Percent 3 4 2 2 2 2 3 8" xfId="27377"/>
    <cellStyle name="Percent 3 4 2 2 2 2 4" xfId="27378"/>
    <cellStyle name="Percent 3 4 2 2 2 2 4 2" xfId="27379"/>
    <cellStyle name="Percent 3 4 2 2 2 2 4 2 2" xfId="27380"/>
    <cellStyle name="Percent 3 4 2 2 2 2 4 2 3" xfId="27381"/>
    <cellStyle name="Percent 3 4 2 2 2 2 4 2 4" xfId="27382"/>
    <cellStyle name="Percent 3 4 2 2 2 2 4 3" xfId="27383"/>
    <cellStyle name="Percent 3 4 2 2 2 2 4 3 2" xfId="27384"/>
    <cellStyle name="Percent 3 4 2 2 2 2 4 3 3" xfId="27385"/>
    <cellStyle name="Percent 3 4 2 2 2 2 4 3 4" xfId="27386"/>
    <cellStyle name="Percent 3 4 2 2 2 2 4 4" xfId="27387"/>
    <cellStyle name="Percent 3 4 2 2 2 2 4 5" xfId="27388"/>
    <cellStyle name="Percent 3 4 2 2 2 2 4 6" xfId="27389"/>
    <cellStyle name="Percent 3 4 2 2 2 2 5" xfId="27390"/>
    <cellStyle name="Percent 3 4 2 2 2 2 5 2" xfId="27391"/>
    <cellStyle name="Percent 3 4 2 2 2 2 5 2 2" xfId="27392"/>
    <cellStyle name="Percent 3 4 2 2 2 2 5 2 3" xfId="27393"/>
    <cellStyle name="Percent 3 4 2 2 2 2 5 2 4" xfId="27394"/>
    <cellStyle name="Percent 3 4 2 2 2 2 5 3" xfId="27395"/>
    <cellStyle name="Percent 3 4 2 2 2 2 5 3 2" xfId="27396"/>
    <cellStyle name="Percent 3 4 2 2 2 2 5 3 3" xfId="27397"/>
    <cellStyle name="Percent 3 4 2 2 2 2 5 3 4" xfId="27398"/>
    <cellStyle name="Percent 3 4 2 2 2 2 5 4" xfId="27399"/>
    <cellStyle name="Percent 3 4 2 2 2 2 5 5" xfId="27400"/>
    <cellStyle name="Percent 3 4 2 2 2 2 5 6" xfId="27401"/>
    <cellStyle name="Percent 3 4 2 2 2 2 6" xfId="27402"/>
    <cellStyle name="Percent 3 4 2 2 2 2 6 2" xfId="27403"/>
    <cellStyle name="Percent 3 4 2 2 2 2 6 3" xfId="27404"/>
    <cellStyle name="Percent 3 4 2 2 2 2 6 4" xfId="27405"/>
    <cellStyle name="Percent 3 4 2 2 2 2 7" xfId="27406"/>
    <cellStyle name="Percent 3 4 2 2 2 2 7 2" xfId="27407"/>
    <cellStyle name="Percent 3 4 2 2 2 2 7 3" xfId="27408"/>
    <cellStyle name="Percent 3 4 2 2 2 2 7 4" xfId="27409"/>
    <cellStyle name="Percent 3 4 2 2 2 2 8" xfId="27410"/>
    <cellStyle name="Percent 3 4 2 2 2 2 9" xfId="27411"/>
    <cellStyle name="Percent 3 4 2 2 2 3" xfId="27412"/>
    <cellStyle name="Percent 3 4 2 2 2 3 2" xfId="27413"/>
    <cellStyle name="Percent 3 4 2 2 2 3 2 2" xfId="27414"/>
    <cellStyle name="Percent 3 4 2 2 2 3 2 2 2" xfId="27415"/>
    <cellStyle name="Percent 3 4 2 2 2 3 2 2 3" xfId="27416"/>
    <cellStyle name="Percent 3 4 2 2 2 3 2 2 4" xfId="27417"/>
    <cellStyle name="Percent 3 4 2 2 2 3 2 3" xfId="27418"/>
    <cellStyle name="Percent 3 4 2 2 2 3 2 3 2" xfId="27419"/>
    <cellStyle name="Percent 3 4 2 2 2 3 2 3 3" xfId="27420"/>
    <cellStyle name="Percent 3 4 2 2 2 3 2 3 4" xfId="27421"/>
    <cellStyle name="Percent 3 4 2 2 2 3 2 4" xfId="27422"/>
    <cellStyle name="Percent 3 4 2 2 2 3 2 5" xfId="27423"/>
    <cellStyle name="Percent 3 4 2 2 2 3 2 6" xfId="27424"/>
    <cellStyle name="Percent 3 4 2 2 2 3 3" xfId="27425"/>
    <cellStyle name="Percent 3 4 2 2 2 3 3 2" xfId="27426"/>
    <cellStyle name="Percent 3 4 2 2 2 3 3 2 2" xfId="27427"/>
    <cellStyle name="Percent 3 4 2 2 2 3 3 2 3" xfId="27428"/>
    <cellStyle name="Percent 3 4 2 2 2 3 3 2 4" xfId="27429"/>
    <cellStyle name="Percent 3 4 2 2 2 3 3 3" xfId="27430"/>
    <cellStyle name="Percent 3 4 2 2 2 3 3 3 2" xfId="27431"/>
    <cellStyle name="Percent 3 4 2 2 2 3 3 3 3" xfId="27432"/>
    <cellStyle name="Percent 3 4 2 2 2 3 3 3 4" xfId="27433"/>
    <cellStyle name="Percent 3 4 2 2 2 3 3 4" xfId="27434"/>
    <cellStyle name="Percent 3 4 2 2 2 3 3 5" xfId="27435"/>
    <cellStyle name="Percent 3 4 2 2 2 3 3 6" xfId="27436"/>
    <cellStyle name="Percent 3 4 2 2 2 3 4" xfId="27437"/>
    <cellStyle name="Percent 3 4 2 2 2 3 4 2" xfId="27438"/>
    <cellStyle name="Percent 3 4 2 2 2 3 4 3" xfId="27439"/>
    <cellStyle name="Percent 3 4 2 2 2 3 4 4" xfId="27440"/>
    <cellStyle name="Percent 3 4 2 2 2 3 5" xfId="27441"/>
    <cellStyle name="Percent 3 4 2 2 2 3 5 2" xfId="27442"/>
    <cellStyle name="Percent 3 4 2 2 2 3 5 3" xfId="27443"/>
    <cellStyle name="Percent 3 4 2 2 2 3 5 4" xfId="27444"/>
    <cellStyle name="Percent 3 4 2 2 2 3 6" xfId="27445"/>
    <cellStyle name="Percent 3 4 2 2 2 3 7" xfId="27446"/>
    <cellStyle name="Percent 3 4 2 2 2 3 8" xfId="27447"/>
    <cellStyle name="Percent 3 4 2 2 2 4" xfId="27448"/>
    <cellStyle name="Percent 3 4 2 2 2 4 2" xfId="27449"/>
    <cellStyle name="Percent 3 4 2 2 2 4 2 2" xfId="27450"/>
    <cellStyle name="Percent 3 4 2 2 2 4 2 2 2" xfId="27451"/>
    <cellStyle name="Percent 3 4 2 2 2 4 2 2 3" xfId="27452"/>
    <cellStyle name="Percent 3 4 2 2 2 4 2 2 4" xfId="27453"/>
    <cellStyle name="Percent 3 4 2 2 2 4 2 3" xfId="27454"/>
    <cellStyle name="Percent 3 4 2 2 2 4 2 3 2" xfId="27455"/>
    <cellStyle name="Percent 3 4 2 2 2 4 2 3 3" xfId="27456"/>
    <cellStyle name="Percent 3 4 2 2 2 4 2 3 4" xfId="27457"/>
    <cellStyle name="Percent 3 4 2 2 2 4 2 4" xfId="27458"/>
    <cellStyle name="Percent 3 4 2 2 2 4 2 5" xfId="27459"/>
    <cellStyle name="Percent 3 4 2 2 2 4 2 6" xfId="27460"/>
    <cellStyle name="Percent 3 4 2 2 2 4 3" xfId="27461"/>
    <cellStyle name="Percent 3 4 2 2 2 4 3 2" xfId="27462"/>
    <cellStyle name="Percent 3 4 2 2 2 4 3 2 2" xfId="27463"/>
    <cellStyle name="Percent 3 4 2 2 2 4 3 2 3" xfId="27464"/>
    <cellStyle name="Percent 3 4 2 2 2 4 3 2 4" xfId="27465"/>
    <cellStyle name="Percent 3 4 2 2 2 4 3 3" xfId="27466"/>
    <cellStyle name="Percent 3 4 2 2 2 4 3 3 2" xfId="27467"/>
    <cellStyle name="Percent 3 4 2 2 2 4 3 3 3" xfId="27468"/>
    <cellStyle name="Percent 3 4 2 2 2 4 3 3 4" xfId="27469"/>
    <cellStyle name="Percent 3 4 2 2 2 4 3 4" xfId="27470"/>
    <cellStyle name="Percent 3 4 2 2 2 4 3 5" xfId="27471"/>
    <cellStyle name="Percent 3 4 2 2 2 4 3 6" xfId="27472"/>
    <cellStyle name="Percent 3 4 2 2 2 4 4" xfId="27473"/>
    <cellStyle name="Percent 3 4 2 2 2 4 4 2" xfId="27474"/>
    <cellStyle name="Percent 3 4 2 2 2 4 4 3" xfId="27475"/>
    <cellStyle name="Percent 3 4 2 2 2 4 4 4" xfId="27476"/>
    <cellStyle name="Percent 3 4 2 2 2 4 5" xfId="27477"/>
    <cellStyle name="Percent 3 4 2 2 2 4 5 2" xfId="27478"/>
    <cellStyle name="Percent 3 4 2 2 2 4 5 3" xfId="27479"/>
    <cellStyle name="Percent 3 4 2 2 2 4 5 4" xfId="27480"/>
    <cellStyle name="Percent 3 4 2 2 2 4 6" xfId="27481"/>
    <cellStyle name="Percent 3 4 2 2 2 4 7" xfId="27482"/>
    <cellStyle name="Percent 3 4 2 2 2 4 8" xfId="27483"/>
    <cellStyle name="Percent 3 4 2 2 2 5" xfId="27484"/>
    <cellStyle name="Percent 3 4 2 2 2 5 2" xfId="27485"/>
    <cellStyle name="Percent 3 4 2 2 2 5 2 2" xfId="27486"/>
    <cellStyle name="Percent 3 4 2 2 2 5 2 2 2" xfId="27487"/>
    <cellStyle name="Percent 3 4 2 2 2 5 2 2 3" xfId="27488"/>
    <cellStyle name="Percent 3 4 2 2 2 5 2 2 4" xfId="27489"/>
    <cellStyle name="Percent 3 4 2 2 2 5 2 3" xfId="27490"/>
    <cellStyle name="Percent 3 4 2 2 2 5 2 3 2" xfId="27491"/>
    <cellStyle name="Percent 3 4 2 2 2 5 2 3 3" xfId="27492"/>
    <cellStyle name="Percent 3 4 2 2 2 5 2 3 4" xfId="27493"/>
    <cellStyle name="Percent 3 4 2 2 2 5 2 4" xfId="27494"/>
    <cellStyle name="Percent 3 4 2 2 2 5 2 5" xfId="27495"/>
    <cellStyle name="Percent 3 4 2 2 2 5 2 6" xfId="27496"/>
    <cellStyle name="Percent 3 4 2 2 2 5 3" xfId="27497"/>
    <cellStyle name="Percent 3 4 2 2 2 5 3 2" xfId="27498"/>
    <cellStyle name="Percent 3 4 2 2 2 5 3 2 2" xfId="27499"/>
    <cellStyle name="Percent 3 4 2 2 2 5 3 2 3" xfId="27500"/>
    <cellStyle name="Percent 3 4 2 2 2 5 3 2 4" xfId="27501"/>
    <cellStyle name="Percent 3 4 2 2 2 5 3 3" xfId="27502"/>
    <cellStyle name="Percent 3 4 2 2 2 5 3 3 2" xfId="27503"/>
    <cellStyle name="Percent 3 4 2 2 2 5 3 3 3" xfId="27504"/>
    <cellStyle name="Percent 3 4 2 2 2 5 3 3 4" xfId="27505"/>
    <cellStyle name="Percent 3 4 2 2 2 5 3 4" xfId="27506"/>
    <cellStyle name="Percent 3 4 2 2 2 5 3 5" xfId="27507"/>
    <cellStyle name="Percent 3 4 2 2 2 5 3 6" xfId="27508"/>
    <cellStyle name="Percent 3 4 2 2 2 5 4" xfId="27509"/>
    <cellStyle name="Percent 3 4 2 2 2 5 4 2" xfId="27510"/>
    <cellStyle name="Percent 3 4 2 2 2 5 4 3" xfId="27511"/>
    <cellStyle name="Percent 3 4 2 2 2 5 4 4" xfId="27512"/>
    <cellStyle name="Percent 3 4 2 2 2 5 5" xfId="27513"/>
    <cellStyle name="Percent 3 4 2 2 2 5 5 2" xfId="27514"/>
    <cellStyle name="Percent 3 4 2 2 2 5 5 3" xfId="27515"/>
    <cellStyle name="Percent 3 4 2 2 2 5 5 4" xfId="27516"/>
    <cellStyle name="Percent 3 4 2 2 2 5 6" xfId="27517"/>
    <cellStyle name="Percent 3 4 2 2 2 5 7" xfId="27518"/>
    <cellStyle name="Percent 3 4 2 2 2 5 8" xfId="27519"/>
    <cellStyle name="Percent 3 4 2 2 2 6" xfId="27520"/>
    <cellStyle name="Percent 3 4 2 2 2 6 2" xfId="27521"/>
    <cellStyle name="Percent 3 4 2 2 2 6 2 2" xfId="27522"/>
    <cellStyle name="Percent 3 4 2 2 2 6 2 3" xfId="27523"/>
    <cellStyle name="Percent 3 4 2 2 2 6 2 4" xfId="27524"/>
    <cellStyle name="Percent 3 4 2 2 2 6 3" xfId="27525"/>
    <cellStyle name="Percent 3 4 2 2 2 6 3 2" xfId="27526"/>
    <cellStyle name="Percent 3 4 2 2 2 6 3 3" xfId="27527"/>
    <cellStyle name="Percent 3 4 2 2 2 6 3 4" xfId="27528"/>
    <cellStyle name="Percent 3 4 2 2 2 6 4" xfId="27529"/>
    <cellStyle name="Percent 3 4 2 2 2 6 5" xfId="27530"/>
    <cellStyle name="Percent 3 4 2 2 2 6 6" xfId="27531"/>
    <cellStyle name="Percent 3 4 2 2 2 7" xfId="27532"/>
    <cellStyle name="Percent 3 4 2 2 2 7 2" xfId="27533"/>
    <cellStyle name="Percent 3 4 2 2 2 7 2 2" xfId="27534"/>
    <cellStyle name="Percent 3 4 2 2 2 7 2 3" xfId="27535"/>
    <cellStyle name="Percent 3 4 2 2 2 7 2 4" xfId="27536"/>
    <cellStyle name="Percent 3 4 2 2 2 7 3" xfId="27537"/>
    <cellStyle name="Percent 3 4 2 2 2 7 3 2" xfId="27538"/>
    <cellStyle name="Percent 3 4 2 2 2 7 3 3" xfId="27539"/>
    <cellStyle name="Percent 3 4 2 2 2 7 3 4" xfId="27540"/>
    <cellStyle name="Percent 3 4 2 2 2 7 4" xfId="27541"/>
    <cellStyle name="Percent 3 4 2 2 2 7 5" xfId="27542"/>
    <cellStyle name="Percent 3 4 2 2 2 7 6" xfId="27543"/>
    <cellStyle name="Percent 3 4 2 2 2 8" xfId="27544"/>
    <cellStyle name="Percent 3 4 2 2 2 8 2" xfId="27545"/>
    <cellStyle name="Percent 3 4 2 2 2 8 3" xfId="27546"/>
    <cellStyle name="Percent 3 4 2 2 2 8 4" xfId="27547"/>
    <cellStyle name="Percent 3 4 2 2 2 9" xfId="27548"/>
    <cellStyle name="Percent 3 4 2 2 2 9 2" xfId="27549"/>
    <cellStyle name="Percent 3 4 2 2 2 9 3" xfId="27550"/>
    <cellStyle name="Percent 3 4 2 2 2 9 4" xfId="27551"/>
    <cellStyle name="Percent 3 4 2 2 3" xfId="27552"/>
    <cellStyle name="Percent 3 4 2 2 3 10" xfId="27553"/>
    <cellStyle name="Percent 3 4 2 2 3 2" xfId="27554"/>
    <cellStyle name="Percent 3 4 2 2 3 2 2" xfId="27555"/>
    <cellStyle name="Percent 3 4 2 2 3 2 2 2" xfId="27556"/>
    <cellStyle name="Percent 3 4 2 2 3 2 2 2 2" xfId="27557"/>
    <cellStyle name="Percent 3 4 2 2 3 2 2 2 3" xfId="27558"/>
    <cellStyle name="Percent 3 4 2 2 3 2 2 2 4" xfId="27559"/>
    <cellStyle name="Percent 3 4 2 2 3 2 2 3" xfId="27560"/>
    <cellStyle name="Percent 3 4 2 2 3 2 2 3 2" xfId="27561"/>
    <cellStyle name="Percent 3 4 2 2 3 2 2 3 3" xfId="27562"/>
    <cellStyle name="Percent 3 4 2 2 3 2 2 3 4" xfId="27563"/>
    <cellStyle name="Percent 3 4 2 2 3 2 2 4" xfId="27564"/>
    <cellStyle name="Percent 3 4 2 2 3 2 2 5" xfId="27565"/>
    <cellStyle name="Percent 3 4 2 2 3 2 2 6" xfId="27566"/>
    <cellStyle name="Percent 3 4 2 2 3 2 3" xfId="27567"/>
    <cellStyle name="Percent 3 4 2 2 3 2 3 2" xfId="27568"/>
    <cellStyle name="Percent 3 4 2 2 3 2 3 2 2" xfId="27569"/>
    <cellStyle name="Percent 3 4 2 2 3 2 3 2 3" xfId="27570"/>
    <cellStyle name="Percent 3 4 2 2 3 2 3 2 4" xfId="27571"/>
    <cellStyle name="Percent 3 4 2 2 3 2 3 3" xfId="27572"/>
    <cellStyle name="Percent 3 4 2 2 3 2 3 3 2" xfId="27573"/>
    <cellStyle name="Percent 3 4 2 2 3 2 3 3 3" xfId="27574"/>
    <cellStyle name="Percent 3 4 2 2 3 2 3 3 4" xfId="27575"/>
    <cellStyle name="Percent 3 4 2 2 3 2 3 4" xfId="27576"/>
    <cellStyle name="Percent 3 4 2 2 3 2 3 5" xfId="27577"/>
    <cellStyle name="Percent 3 4 2 2 3 2 3 6" xfId="27578"/>
    <cellStyle name="Percent 3 4 2 2 3 2 4" xfId="27579"/>
    <cellStyle name="Percent 3 4 2 2 3 2 4 2" xfId="27580"/>
    <cellStyle name="Percent 3 4 2 2 3 2 4 3" xfId="27581"/>
    <cellStyle name="Percent 3 4 2 2 3 2 4 4" xfId="27582"/>
    <cellStyle name="Percent 3 4 2 2 3 2 5" xfId="27583"/>
    <cellStyle name="Percent 3 4 2 2 3 2 5 2" xfId="27584"/>
    <cellStyle name="Percent 3 4 2 2 3 2 5 3" xfId="27585"/>
    <cellStyle name="Percent 3 4 2 2 3 2 5 4" xfId="27586"/>
    <cellStyle name="Percent 3 4 2 2 3 2 6" xfId="27587"/>
    <cellStyle name="Percent 3 4 2 2 3 2 7" xfId="27588"/>
    <cellStyle name="Percent 3 4 2 2 3 2 8" xfId="27589"/>
    <cellStyle name="Percent 3 4 2 2 3 3" xfId="27590"/>
    <cellStyle name="Percent 3 4 2 2 3 3 2" xfId="27591"/>
    <cellStyle name="Percent 3 4 2 2 3 3 2 2" xfId="27592"/>
    <cellStyle name="Percent 3 4 2 2 3 3 2 2 2" xfId="27593"/>
    <cellStyle name="Percent 3 4 2 2 3 3 2 2 3" xfId="27594"/>
    <cellStyle name="Percent 3 4 2 2 3 3 2 2 4" xfId="27595"/>
    <cellStyle name="Percent 3 4 2 2 3 3 2 3" xfId="27596"/>
    <cellStyle name="Percent 3 4 2 2 3 3 2 3 2" xfId="27597"/>
    <cellStyle name="Percent 3 4 2 2 3 3 2 3 3" xfId="27598"/>
    <cellStyle name="Percent 3 4 2 2 3 3 2 3 4" xfId="27599"/>
    <cellStyle name="Percent 3 4 2 2 3 3 2 4" xfId="27600"/>
    <cellStyle name="Percent 3 4 2 2 3 3 2 5" xfId="27601"/>
    <cellStyle name="Percent 3 4 2 2 3 3 2 6" xfId="27602"/>
    <cellStyle name="Percent 3 4 2 2 3 3 3" xfId="27603"/>
    <cellStyle name="Percent 3 4 2 2 3 3 3 2" xfId="27604"/>
    <cellStyle name="Percent 3 4 2 2 3 3 3 2 2" xfId="27605"/>
    <cellStyle name="Percent 3 4 2 2 3 3 3 2 3" xfId="27606"/>
    <cellStyle name="Percent 3 4 2 2 3 3 3 2 4" xfId="27607"/>
    <cellStyle name="Percent 3 4 2 2 3 3 3 3" xfId="27608"/>
    <cellStyle name="Percent 3 4 2 2 3 3 3 3 2" xfId="27609"/>
    <cellStyle name="Percent 3 4 2 2 3 3 3 3 3" xfId="27610"/>
    <cellStyle name="Percent 3 4 2 2 3 3 3 3 4" xfId="27611"/>
    <cellStyle name="Percent 3 4 2 2 3 3 3 4" xfId="27612"/>
    <cellStyle name="Percent 3 4 2 2 3 3 3 5" xfId="27613"/>
    <cellStyle name="Percent 3 4 2 2 3 3 3 6" xfId="27614"/>
    <cellStyle name="Percent 3 4 2 2 3 3 4" xfId="27615"/>
    <cellStyle name="Percent 3 4 2 2 3 3 4 2" xfId="27616"/>
    <cellStyle name="Percent 3 4 2 2 3 3 4 3" xfId="27617"/>
    <cellStyle name="Percent 3 4 2 2 3 3 4 4" xfId="27618"/>
    <cellStyle name="Percent 3 4 2 2 3 3 5" xfId="27619"/>
    <cellStyle name="Percent 3 4 2 2 3 3 5 2" xfId="27620"/>
    <cellStyle name="Percent 3 4 2 2 3 3 5 3" xfId="27621"/>
    <cellStyle name="Percent 3 4 2 2 3 3 5 4" xfId="27622"/>
    <cellStyle name="Percent 3 4 2 2 3 3 6" xfId="27623"/>
    <cellStyle name="Percent 3 4 2 2 3 3 7" xfId="27624"/>
    <cellStyle name="Percent 3 4 2 2 3 3 8" xfId="27625"/>
    <cellStyle name="Percent 3 4 2 2 3 4" xfId="27626"/>
    <cellStyle name="Percent 3 4 2 2 3 4 2" xfId="27627"/>
    <cellStyle name="Percent 3 4 2 2 3 4 2 2" xfId="27628"/>
    <cellStyle name="Percent 3 4 2 2 3 4 2 3" xfId="27629"/>
    <cellStyle name="Percent 3 4 2 2 3 4 2 4" xfId="27630"/>
    <cellStyle name="Percent 3 4 2 2 3 4 3" xfId="27631"/>
    <cellStyle name="Percent 3 4 2 2 3 4 3 2" xfId="27632"/>
    <cellStyle name="Percent 3 4 2 2 3 4 3 3" xfId="27633"/>
    <cellStyle name="Percent 3 4 2 2 3 4 3 4" xfId="27634"/>
    <cellStyle name="Percent 3 4 2 2 3 4 4" xfId="27635"/>
    <cellStyle name="Percent 3 4 2 2 3 4 5" xfId="27636"/>
    <cellStyle name="Percent 3 4 2 2 3 4 6" xfId="27637"/>
    <cellStyle name="Percent 3 4 2 2 3 5" xfId="27638"/>
    <cellStyle name="Percent 3 4 2 2 3 5 2" xfId="27639"/>
    <cellStyle name="Percent 3 4 2 2 3 5 2 2" xfId="27640"/>
    <cellStyle name="Percent 3 4 2 2 3 5 2 3" xfId="27641"/>
    <cellStyle name="Percent 3 4 2 2 3 5 2 4" xfId="27642"/>
    <cellStyle name="Percent 3 4 2 2 3 5 3" xfId="27643"/>
    <cellStyle name="Percent 3 4 2 2 3 5 3 2" xfId="27644"/>
    <cellStyle name="Percent 3 4 2 2 3 5 3 3" xfId="27645"/>
    <cellStyle name="Percent 3 4 2 2 3 5 3 4" xfId="27646"/>
    <cellStyle name="Percent 3 4 2 2 3 5 4" xfId="27647"/>
    <cellStyle name="Percent 3 4 2 2 3 5 5" xfId="27648"/>
    <cellStyle name="Percent 3 4 2 2 3 5 6" xfId="27649"/>
    <cellStyle name="Percent 3 4 2 2 3 6" xfId="27650"/>
    <cellStyle name="Percent 3 4 2 2 3 6 2" xfId="27651"/>
    <cellStyle name="Percent 3 4 2 2 3 6 3" xfId="27652"/>
    <cellStyle name="Percent 3 4 2 2 3 6 4" xfId="27653"/>
    <cellStyle name="Percent 3 4 2 2 3 7" xfId="27654"/>
    <cellStyle name="Percent 3 4 2 2 3 7 2" xfId="27655"/>
    <cellStyle name="Percent 3 4 2 2 3 7 3" xfId="27656"/>
    <cellStyle name="Percent 3 4 2 2 3 7 4" xfId="27657"/>
    <cellStyle name="Percent 3 4 2 2 3 8" xfId="27658"/>
    <cellStyle name="Percent 3 4 2 2 3 9" xfId="27659"/>
    <cellStyle name="Percent 3 4 2 2 4" xfId="27660"/>
    <cellStyle name="Percent 3 4 2 2 4 2" xfId="27661"/>
    <cellStyle name="Percent 3 4 2 2 4 2 2" xfId="27662"/>
    <cellStyle name="Percent 3 4 2 2 4 2 2 2" xfId="27663"/>
    <cellStyle name="Percent 3 4 2 2 4 2 2 3" xfId="27664"/>
    <cellStyle name="Percent 3 4 2 2 4 2 2 4" xfId="27665"/>
    <cellStyle name="Percent 3 4 2 2 4 2 3" xfId="27666"/>
    <cellStyle name="Percent 3 4 2 2 4 2 3 2" xfId="27667"/>
    <cellStyle name="Percent 3 4 2 2 4 2 3 3" xfId="27668"/>
    <cellStyle name="Percent 3 4 2 2 4 2 3 4" xfId="27669"/>
    <cellStyle name="Percent 3 4 2 2 4 2 4" xfId="27670"/>
    <cellStyle name="Percent 3 4 2 2 4 2 5" xfId="27671"/>
    <cellStyle name="Percent 3 4 2 2 4 2 6" xfId="27672"/>
    <cellStyle name="Percent 3 4 2 2 4 3" xfId="27673"/>
    <cellStyle name="Percent 3 4 2 2 4 3 2" xfId="27674"/>
    <cellStyle name="Percent 3 4 2 2 4 3 2 2" xfId="27675"/>
    <cellStyle name="Percent 3 4 2 2 4 3 2 3" xfId="27676"/>
    <cellStyle name="Percent 3 4 2 2 4 3 2 4" xfId="27677"/>
    <cellStyle name="Percent 3 4 2 2 4 3 3" xfId="27678"/>
    <cellStyle name="Percent 3 4 2 2 4 3 3 2" xfId="27679"/>
    <cellStyle name="Percent 3 4 2 2 4 3 3 3" xfId="27680"/>
    <cellStyle name="Percent 3 4 2 2 4 3 3 4" xfId="27681"/>
    <cellStyle name="Percent 3 4 2 2 4 3 4" xfId="27682"/>
    <cellStyle name="Percent 3 4 2 2 4 3 5" xfId="27683"/>
    <cellStyle name="Percent 3 4 2 2 4 3 6" xfId="27684"/>
    <cellStyle name="Percent 3 4 2 2 4 4" xfId="27685"/>
    <cellStyle name="Percent 3 4 2 2 4 4 2" xfId="27686"/>
    <cellStyle name="Percent 3 4 2 2 4 4 3" xfId="27687"/>
    <cellStyle name="Percent 3 4 2 2 4 4 4" xfId="27688"/>
    <cellStyle name="Percent 3 4 2 2 4 5" xfId="27689"/>
    <cellStyle name="Percent 3 4 2 2 4 5 2" xfId="27690"/>
    <cellStyle name="Percent 3 4 2 2 4 5 3" xfId="27691"/>
    <cellStyle name="Percent 3 4 2 2 4 5 4" xfId="27692"/>
    <cellStyle name="Percent 3 4 2 2 4 6" xfId="27693"/>
    <cellStyle name="Percent 3 4 2 2 4 7" xfId="27694"/>
    <cellStyle name="Percent 3 4 2 2 4 8" xfId="27695"/>
    <cellStyle name="Percent 3 4 2 2 5" xfId="27696"/>
    <cellStyle name="Percent 3 4 2 2 5 2" xfId="27697"/>
    <cellStyle name="Percent 3 4 2 2 5 2 2" xfId="27698"/>
    <cellStyle name="Percent 3 4 2 2 5 2 2 2" xfId="27699"/>
    <cellStyle name="Percent 3 4 2 2 5 2 2 3" xfId="27700"/>
    <cellStyle name="Percent 3 4 2 2 5 2 2 4" xfId="27701"/>
    <cellStyle name="Percent 3 4 2 2 5 2 3" xfId="27702"/>
    <cellStyle name="Percent 3 4 2 2 5 2 3 2" xfId="27703"/>
    <cellStyle name="Percent 3 4 2 2 5 2 3 3" xfId="27704"/>
    <cellStyle name="Percent 3 4 2 2 5 2 3 4" xfId="27705"/>
    <cellStyle name="Percent 3 4 2 2 5 2 4" xfId="27706"/>
    <cellStyle name="Percent 3 4 2 2 5 2 5" xfId="27707"/>
    <cellStyle name="Percent 3 4 2 2 5 2 6" xfId="27708"/>
    <cellStyle name="Percent 3 4 2 2 5 3" xfId="27709"/>
    <cellStyle name="Percent 3 4 2 2 5 3 2" xfId="27710"/>
    <cellStyle name="Percent 3 4 2 2 5 3 2 2" xfId="27711"/>
    <cellStyle name="Percent 3 4 2 2 5 3 2 3" xfId="27712"/>
    <cellStyle name="Percent 3 4 2 2 5 3 2 4" xfId="27713"/>
    <cellStyle name="Percent 3 4 2 2 5 3 3" xfId="27714"/>
    <cellStyle name="Percent 3 4 2 2 5 3 3 2" xfId="27715"/>
    <cellStyle name="Percent 3 4 2 2 5 3 3 3" xfId="27716"/>
    <cellStyle name="Percent 3 4 2 2 5 3 3 4" xfId="27717"/>
    <cellStyle name="Percent 3 4 2 2 5 3 4" xfId="27718"/>
    <cellStyle name="Percent 3 4 2 2 5 3 5" xfId="27719"/>
    <cellStyle name="Percent 3 4 2 2 5 3 6" xfId="27720"/>
    <cellStyle name="Percent 3 4 2 2 5 4" xfId="27721"/>
    <cellStyle name="Percent 3 4 2 2 5 4 2" xfId="27722"/>
    <cellStyle name="Percent 3 4 2 2 5 4 3" xfId="27723"/>
    <cellStyle name="Percent 3 4 2 2 5 4 4" xfId="27724"/>
    <cellStyle name="Percent 3 4 2 2 5 5" xfId="27725"/>
    <cellStyle name="Percent 3 4 2 2 5 5 2" xfId="27726"/>
    <cellStyle name="Percent 3 4 2 2 5 5 3" xfId="27727"/>
    <cellStyle name="Percent 3 4 2 2 5 5 4" xfId="27728"/>
    <cellStyle name="Percent 3 4 2 2 5 6" xfId="27729"/>
    <cellStyle name="Percent 3 4 2 2 5 7" xfId="27730"/>
    <cellStyle name="Percent 3 4 2 2 5 8" xfId="27731"/>
    <cellStyle name="Percent 3 4 2 2 6" xfId="27732"/>
    <cellStyle name="Percent 3 4 2 2 6 2" xfId="27733"/>
    <cellStyle name="Percent 3 4 2 2 6 2 2" xfId="27734"/>
    <cellStyle name="Percent 3 4 2 2 6 2 2 2" xfId="27735"/>
    <cellStyle name="Percent 3 4 2 2 6 2 2 3" xfId="27736"/>
    <cellStyle name="Percent 3 4 2 2 6 2 2 4" xfId="27737"/>
    <cellStyle name="Percent 3 4 2 2 6 2 3" xfId="27738"/>
    <cellStyle name="Percent 3 4 2 2 6 2 3 2" xfId="27739"/>
    <cellStyle name="Percent 3 4 2 2 6 2 3 3" xfId="27740"/>
    <cellStyle name="Percent 3 4 2 2 6 2 3 4" xfId="27741"/>
    <cellStyle name="Percent 3 4 2 2 6 2 4" xfId="27742"/>
    <cellStyle name="Percent 3 4 2 2 6 2 5" xfId="27743"/>
    <cellStyle name="Percent 3 4 2 2 6 2 6" xfId="27744"/>
    <cellStyle name="Percent 3 4 2 2 6 3" xfId="27745"/>
    <cellStyle name="Percent 3 4 2 2 6 3 2" xfId="27746"/>
    <cellStyle name="Percent 3 4 2 2 6 3 2 2" xfId="27747"/>
    <cellStyle name="Percent 3 4 2 2 6 3 2 3" xfId="27748"/>
    <cellStyle name="Percent 3 4 2 2 6 3 2 4" xfId="27749"/>
    <cellStyle name="Percent 3 4 2 2 6 3 3" xfId="27750"/>
    <cellStyle name="Percent 3 4 2 2 6 3 3 2" xfId="27751"/>
    <cellStyle name="Percent 3 4 2 2 6 3 3 3" xfId="27752"/>
    <cellStyle name="Percent 3 4 2 2 6 3 3 4" xfId="27753"/>
    <cellStyle name="Percent 3 4 2 2 6 3 4" xfId="27754"/>
    <cellStyle name="Percent 3 4 2 2 6 3 5" xfId="27755"/>
    <cellStyle name="Percent 3 4 2 2 6 3 6" xfId="27756"/>
    <cellStyle name="Percent 3 4 2 2 6 4" xfId="27757"/>
    <cellStyle name="Percent 3 4 2 2 6 4 2" xfId="27758"/>
    <cellStyle name="Percent 3 4 2 2 6 4 3" xfId="27759"/>
    <cellStyle name="Percent 3 4 2 2 6 4 4" xfId="27760"/>
    <cellStyle name="Percent 3 4 2 2 6 5" xfId="27761"/>
    <cellStyle name="Percent 3 4 2 2 6 5 2" xfId="27762"/>
    <cellStyle name="Percent 3 4 2 2 6 5 3" xfId="27763"/>
    <cellStyle name="Percent 3 4 2 2 6 5 4" xfId="27764"/>
    <cellStyle name="Percent 3 4 2 2 6 6" xfId="27765"/>
    <cellStyle name="Percent 3 4 2 2 6 7" xfId="27766"/>
    <cellStyle name="Percent 3 4 2 2 6 8" xfId="27767"/>
    <cellStyle name="Percent 3 4 2 2 7" xfId="27768"/>
    <cellStyle name="Percent 3 4 2 2 7 2" xfId="27769"/>
    <cellStyle name="Percent 3 4 2 2 7 2 2" xfId="27770"/>
    <cellStyle name="Percent 3 4 2 2 7 2 3" xfId="27771"/>
    <cellStyle name="Percent 3 4 2 2 7 2 4" xfId="27772"/>
    <cellStyle name="Percent 3 4 2 2 7 3" xfId="27773"/>
    <cellStyle name="Percent 3 4 2 2 7 3 2" xfId="27774"/>
    <cellStyle name="Percent 3 4 2 2 7 3 3" xfId="27775"/>
    <cellStyle name="Percent 3 4 2 2 7 3 4" xfId="27776"/>
    <cellStyle name="Percent 3 4 2 2 7 4" xfId="27777"/>
    <cellStyle name="Percent 3 4 2 2 7 5" xfId="27778"/>
    <cellStyle name="Percent 3 4 2 2 7 6" xfId="27779"/>
    <cellStyle name="Percent 3 4 2 2 8" xfId="27780"/>
    <cellStyle name="Percent 3 4 2 2 8 2" xfId="27781"/>
    <cellStyle name="Percent 3 4 2 2 8 2 2" xfId="27782"/>
    <cellStyle name="Percent 3 4 2 2 8 2 3" xfId="27783"/>
    <cellStyle name="Percent 3 4 2 2 8 2 4" xfId="27784"/>
    <cellStyle name="Percent 3 4 2 2 8 3" xfId="27785"/>
    <cellStyle name="Percent 3 4 2 2 8 3 2" xfId="27786"/>
    <cellStyle name="Percent 3 4 2 2 8 3 3" xfId="27787"/>
    <cellStyle name="Percent 3 4 2 2 8 3 4" xfId="27788"/>
    <cellStyle name="Percent 3 4 2 2 8 4" xfId="27789"/>
    <cellStyle name="Percent 3 4 2 2 8 5" xfId="27790"/>
    <cellStyle name="Percent 3 4 2 2 8 6" xfId="27791"/>
    <cellStyle name="Percent 3 4 2 2 9" xfId="27792"/>
    <cellStyle name="Percent 3 4 2 2 9 2" xfId="27793"/>
    <cellStyle name="Percent 3 4 2 2 9 3" xfId="27794"/>
    <cellStyle name="Percent 3 4 2 2 9 4" xfId="27795"/>
    <cellStyle name="Percent 3 4 2 3" xfId="27796"/>
    <cellStyle name="Percent 3 4 2 3 10" xfId="27797"/>
    <cellStyle name="Percent 3 4 2 3 11" xfId="27798"/>
    <cellStyle name="Percent 3 4 2 3 12" xfId="27799"/>
    <cellStyle name="Percent 3 4 2 3 2" xfId="27800"/>
    <cellStyle name="Percent 3 4 2 3 2 10" xfId="27801"/>
    <cellStyle name="Percent 3 4 2 3 2 2" xfId="27802"/>
    <cellStyle name="Percent 3 4 2 3 2 2 2" xfId="27803"/>
    <cellStyle name="Percent 3 4 2 3 2 2 2 2" xfId="27804"/>
    <cellStyle name="Percent 3 4 2 3 2 2 2 2 2" xfId="27805"/>
    <cellStyle name="Percent 3 4 2 3 2 2 2 2 3" xfId="27806"/>
    <cellStyle name="Percent 3 4 2 3 2 2 2 2 4" xfId="27807"/>
    <cellStyle name="Percent 3 4 2 3 2 2 2 3" xfId="27808"/>
    <cellStyle name="Percent 3 4 2 3 2 2 2 3 2" xfId="27809"/>
    <cellStyle name="Percent 3 4 2 3 2 2 2 3 3" xfId="27810"/>
    <cellStyle name="Percent 3 4 2 3 2 2 2 3 4" xfId="27811"/>
    <cellStyle name="Percent 3 4 2 3 2 2 2 4" xfId="27812"/>
    <cellStyle name="Percent 3 4 2 3 2 2 2 5" xfId="27813"/>
    <cellStyle name="Percent 3 4 2 3 2 2 2 6" xfId="27814"/>
    <cellStyle name="Percent 3 4 2 3 2 2 3" xfId="27815"/>
    <cellStyle name="Percent 3 4 2 3 2 2 3 2" xfId="27816"/>
    <cellStyle name="Percent 3 4 2 3 2 2 3 2 2" xfId="27817"/>
    <cellStyle name="Percent 3 4 2 3 2 2 3 2 3" xfId="27818"/>
    <cellStyle name="Percent 3 4 2 3 2 2 3 2 4" xfId="27819"/>
    <cellStyle name="Percent 3 4 2 3 2 2 3 3" xfId="27820"/>
    <cellStyle name="Percent 3 4 2 3 2 2 3 3 2" xfId="27821"/>
    <cellStyle name="Percent 3 4 2 3 2 2 3 3 3" xfId="27822"/>
    <cellStyle name="Percent 3 4 2 3 2 2 3 3 4" xfId="27823"/>
    <cellStyle name="Percent 3 4 2 3 2 2 3 4" xfId="27824"/>
    <cellStyle name="Percent 3 4 2 3 2 2 3 5" xfId="27825"/>
    <cellStyle name="Percent 3 4 2 3 2 2 3 6" xfId="27826"/>
    <cellStyle name="Percent 3 4 2 3 2 2 4" xfId="27827"/>
    <cellStyle name="Percent 3 4 2 3 2 2 4 2" xfId="27828"/>
    <cellStyle name="Percent 3 4 2 3 2 2 4 3" xfId="27829"/>
    <cellStyle name="Percent 3 4 2 3 2 2 4 4" xfId="27830"/>
    <cellStyle name="Percent 3 4 2 3 2 2 5" xfId="27831"/>
    <cellStyle name="Percent 3 4 2 3 2 2 5 2" xfId="27832"/>
    <cellStyle name="Percent 3 4 2 3 2 2 5 3" xfId="27833"/>
    <cellStyle name="Percent 3 4 2 3 2 2 5 4" xfId="27834"/>
    <cellStyle name="Percent 3 4 2 3 2 2 6" xfId="27835"/>
    <cellStyle name="Percent 3 4 2 3 2 2 7" xfId="27836"/>
    <cellStyle name="Percent 3 4 2 3 2 2 8" xfId="27837"/>
    <cellStyle name="Percent 3 4 2 3 2 3" xfId="27838"/>
    <cellStyle name="Percent 3 4 2 3 2 3 2" xfId="27839"/>
    <cellStyle name="Percent 3 4 2 3 2 3 2 2" xfId="27840"/>
    <cellStyle name="Percent 3 4 2 3 2 3 2 2 2" xfId="27841"/>
    <cellStyle name="Percent 3 4 2 3 2 3 2 2 3" xfId="27842"/>
    <cellStyle name="Percent 3 4 2 3 2 3 2 2 4" xfId="27843"/>
    <cellStyle name="Percent 3 4 2 3 2 3 2 3" xfId="27844"/>
    <cellStyle name="Percent 3 4 2 3 2 3 2 3 2" xfId="27845"/>
    <cellStyle name="Percent 3 4 2 3 2 3 2 3 3" xfId="27846"/>
    <cellStyle name="Percent 3 4 2 3 2 3 2 3 4" xfId="27847"/>
    <cellStyle name="Percent 3 4 2 3 2 3 2 4" xfId="27848"/>
    <cellStyle name="Percent 3 4 2 3 2 3 2 5" xfId="27849"/>
    <cellStyle name="Percent 3 4 2 3 2 3 2 6" xfId="27850"/>
    <cellStyle name="Percent 3 4 2 3 2 3 3" xfId="27851"/>
    <cellStyle name="Percent 3 4 2 3 2 3 3 2" xfId="27852"/>
    <cellStyle name="Percent 3 4 2 3 2 3 3 2 2" xfId="27853"/>
    <cellStyle name="Percent 3 4 2 3 2 3 3 2 3" xfId="27854"/>
    <cellStyle name="Percent 3 4 2 3 2 3 3 2 4" xfId="27855"/>
    <cellStyle name="Percent 3 4 2 3 2 3 3 3" xfId="27856"/>
    <cellStyle name="Percent 3 4 2 3 2 3 3 3 2" xfId="27857"/>
    <cellStyle name="Percent 3 4 2 3 2 3 3 3 3" xfId="27858"/>
    <cellStyle name="Percent 3 4 2 3 2 3 3 3 4" xfId="27859"/>
    <cellStyle name="Percent 3 4 2 3 2 3 3 4" xfId="27860"/>
    <cellStyle name="Percent 3 4 2 3 2 3 3 5" xfId="27861"/>
    <cellStyle name="Percent 3 4 2 3 2 3 3 6" xfId="27862"/>
    <cellStyle name="Percent 3 4 2 3 2 3 4" xfId="27863"/>
    <cellStyle name="Percent 3 4 2 3 2 3 4 2" xfId="27864"/>
    <cellStyle name="Percent 3 4 2 3 2 3 4 3" xfId="27865"/>
    <cellStyle name="Percent 3 4 2 3 2 3 4 4" xfId="27866"/>
    <cellStyle name="Percent 3 4 2 3 2 3 5" xfId="27867"/>
    <cellStyle name="Percent 3 4 2 3 2 3 5 2" xfId="27868"/>
    <cellStyle name="Percent 3 4 2 3 2 3 5 3" xfId="27869"/>
    <cellStyle name="Percent 3 4 2 3 2 3 5 4" xfId="27870"/>
    <cellStyle name="Percent 3 4 2 3 2 3 6" xfId="27871"/>
    <cellStyle name="Percent 3 4 2 3 2 3 7" xfId="27872"/>
    <cellStyle name="Percent 3 4 2 3 2 3 8" xfId="27873"/>
    <cellStyle name="Percent 3 4 2 3 2 4" xfId="27874"/>
    <cellStyle name="Percent 3 4 2 3 2 4 2" xfId="27875"/>
    <cellStyle name="Percent 3 4 2 3 2 4 2 2" xfId="27876"/>
    <cellStyle name="Percent 3 4 2 3 2 4 2 3" xfId="27877"/>
    <cellStyle name="Percent 3 4 2 3 2 4 2 4" xfId="27878"/>
    <cellStyle name="Percent 3 4 2 3 2 4 3" xfId="27879"/>
    <cellStyle name="Percent 3 4 2 3 2 4 3 2" xfId="27880"/>
    <cellStyle name="Percent 3 4 2 3 2 4 3 3" xfId="27881"/>
    <cellStyle name="Percent 3 4 2 3 2 4 3 4" xfId="27882"/>
    <cellStyle name="Percent 3 4 2 3 2 4 4" xfId="27883"/>
    <cellStyle name="Percent 3 4 2 3 2 4 5" xfId="27884"/>
    <cellStyle name="Percent 3 4 2 3 2 4 6" xfId="27885"/>
    <cellStyle name="Percent 3 4 2 3 2 5" xfId="27886"/>
    <cellStyle name="Percent 3 4 2 3 2 5 2" xfId="27887"/>
    <cellStyle name="Percent 3 4 2 3 2 5 2 2" xfId="27888"/>
    <cellStyle name="Percent 3 4 2 3 2 5 2 3" xfId="27889"/>
    <cellStyle name="Percent 3 4 2 3 2 5 2 4" xfId="27890"/>
    <cellStyle name="Percent 3 4 2 3 2 5 3" xfId="27891"/>
    <cellStyle name="Percent 3 4 2 3 2 5 3 2" xfId="27892"/>
    <cellStyle name="Percent 3 4 2 3 2 5 3 3" xfId="27893"/>
    <cellStyle name="Percent 3 4 2 3 2 5 3 4" xfId="27894"/>
    <cellStyle name="Percent 3 4 2 3 2 5 4" xfId="27895"/>
    <cellStyle name="Percent 3 4 2 3 2 5 5" xfId="27896"/>
    <cellStyle name="Percent 3 4 2 3 2 5 6" xfId="27897"/>
    <cellStyle name="Percent 3 4 2 3 2 6" xfId="27898"/>
    <cellStyle name="Percent 3 4 2 3 2 6 2" xfId="27899"/>
    <cellStyle name="Percent 3 4 2 3 2 6 3" xfId="27900"/>
    <cellStyle name="Percent 3 4 2 3 2 6 4" xfId="27901"/>
    <cellStyle name="Percent 3 4 2 3 2 7" xfId="27902"/>
    <cellStyle name="Percent 3 4 2 3 2 7 2" xfId="27903"/>
    <cellStyle name="Percent 3 4 2 3 2 7 3" xfId="27904"/>
    <cellStyle name="Percent 3 4 2 3 2 7 4" xfId="27905"/>
    <cellStyle name="Percent 3 4 2 3 2 8" xfId="27906"/>
    <cellStyle name="Percent 3 4 2 3 2 9" xfId="27907"/>
    <cellStyle name="Percent 3 4 2 3 3" xfId="27908"/>
    <cellStyle name="Percent 3 4 2 3 3 2" xfId="27909"/>
    <cellStyle name="Percent 3 4 2 3 3 2 2" xfId="27910"/>
    <cellStyle name="Percent 3 4 2 3 3 2 2 2" xfId="27911"/>
    <cellStyle name="Percent 3 4 2 3 3 2 2 3" xfId="27912"/>
    <cellStyle name="Percent 3 4 2 3 3 2 2 4" xfId="27913"/>
    <cellStyle name="Percent 3 4 2 3 3 2 3" xfId="27914"/>
    <cellStyle name="Percent 3 4 2 3 3 2 3 2" xfId="27915"/>
    <cellStyle name="Percent 3 4 2 3 3 2 3 3" xfId="27916"/>
    <cellStyle name="Percent 3 4 2 3 3 2 3 4" xfId="27917"/>
    <cellStyle name="Percent 3 4 2 3 3 2 4" xfId="27918"/>
    <cellStyle name="Percent 3 4 2 3 3 2 5" xfId="27919"/>
    <cellStyle name="Percent 3 4 2 3 3 2 6" xfId="27920"/>
    <cellStyle name="Percent 3 4 2 3 3 3" xfId="27921"/>
    <cellStyle name="Percent 3 4 2 3 3 3 2" xfId="27922"/>
    <cellStyle name="Percent 3 4 2 3 3 3 2 2" xfId="27923"/>
    <cellStyle name="Percent 3 4 2 3 3 3 2 3" xfId="27924"/>
    <cellStyle name="Percent 3 4 2 3 3 3 2 4" xfId="27925"/>
    <cellStyle name="Percent 3 4 2 3 3 3 3" xfId="27926"/>
    <cellStyle name="Percent 3 4 2 3 3 3 3 2" xfId="27927"/>
    <cellStyle name="Percent 3 4 2 3 3 3 3 3" xfId="27928"/>
    <cellStyle name="Percent 3 4 2 3 3 3 3 4" xfId="27929"/>
    <cellStyle name="Percent 3 4 2 3 3 3 4" xfId="27930"/>
    <cellStyle name="Percent 3 4 2 3 3 3 5" xfId="27931"/>
    <cellStyle name="Percent 3 4 2 3 3 3 6" xfId="27932"/>
    <cellStyle name="Percent 3 4 2 3 3 4" xfId="27933"/>
    <cellStyle name="Percent 3 4 2 3 3 4 2" xfId="27934"/>
    <cellStyle name="Percent 3 4 2 3 3 4 3" xfId="27935"/>
    <cellStyle name="Percent 3 4 2 3 3 4 4" xfId="27936"/>
    <cellStyle name="Percent 3 4 2 3 3 5" xfId="27937"/>
    <cellStyle name="Percent 3 4 2 3 3 5 2" xfId="27938"/>
    <cellStyle name="Percent 3 4 2 3 3 5 3" xfId="27939"/>
    <cellStyle name="Percent 3 4 2 3 3 5 4" xfId="27940"/>
    <cellStyle name="Percent 3 4 2 3 3 6" xfId="27941"/>
    <cellStyle name="Percent 3 4 2 3 3 7" xfId="27942"/>
    <cellStyle name="Percent 3 4 2 3 3 8" xfId="27943"/>
    <cellStyle name="Percent 3 4 2 3 4" xfId="27944"/>
    <cellStyle name="Percent 3 4 2 3 4 2" xfId="27945"/>
    <cellStyle name="Percent 3 4 2 3 4 2 2" xfId="27946"/>
    <cellStyle name="Percent 3 4 2 3 4 2 2 2" xfId="27947"/>
    <cellStyle name="Percent 3 4 2 3 4 2 2 3" xfId="27948"/>
    <cellStyle name="Percent 3 4 2 3 4 2 2 4" xfId="27949"/>
    <cellStyle name="Percent 3 4 2 3 4 2 3" xfId="27950"/>
    <cellStyle name="Percent 3 4 2 3 4 2 3 2" xfId="27951"/>
    <cellStyle name="Percent 3 4 2 3 4 2 3 3" xfId="27952"/>
    <cellStyle name="Percent 3 4 2 3 4 2 3 4" xfId="27953"/>
    <cellStyle name="Percent 3 4 2 3 4 2 4" xfId="27954"/>
    <cellStyle name="Percent 3 4 2 3 4 2 5" xfId="27955"/>
    <cellStyle name="Percent 3 4 2 3 4 2 6" xfId="27956"/>
    <cellStyle name="Percent 3 4 2 3 4 3" xfId="27957"/>
    <cellStyle name="Percent 3 4 2 3 4 3 2" xfId="27958"/>
    <cellStyle name="Percent 3 4 2 3 4 3 2 2" xfId="27959"/>
    <cellStyle name="Percent 3 4 2 3 4 3 2 3" xfId="27960"/>
    <cellStyle name="Percent 3 4 2 3 4 3 2 4" xfId="27961"/>
    <cellStyle name="Percent 3 4 2 3 4 3 3" xfId="27962"/>
    <cellStyle name="Percent 3 4 2 3 4 3 3 2" xfId="27963"/>
    <cellStyle name="Percent 3 4 2 3 4 3 3 3" xfId="27964"/>
    <cellStyle name="Percent 3 4 2 3 4 3 3 4" xfId="27965"/>
    <cellStyle name="Percent 3 4 2 3 4 3 4" xfId="27966"/>
    <cellStyle name="Percent 3 4 2 3 4 3 5" xfId="27967"/>
    <cellStyle name="Percent 3 4 2 3 4 3 6" xfId="27968"/>
    <cellStyle name="Percent 3 4 2 3 4 4" xfId="27969"/>
    <cellStyle name="Percent 3 4 2 3 4 4 2" xfId="27970"/>
    <cellStyle name="Percent 3 4 2 3 4 4 3" xfId="27971"/>
    <cellStyle name="Percent 3 4 2 3 4 4 4" xfId="27972"/>
    <cellStyle name="Percent 3 4 2 3 4 5" xfId="27973"/>
    <cellStyle name="Percent 3 4 2 3 4 5 2" xfId="27974"/>
    <cellStyle name="Percent 3 4 2 3 4 5 3" xfId="27975"/>
    <cellStyle name="Percent 3 4 2 3 4 5 4" xfId="27976"/>
    <cellStyle name="Percent 3 4 2 3 4 6" xfId="27977"/>
    <cellStyle name="Percent 3 4 2 3 4 7" xfId="27978"/>
    <cellStyle name="Percent 3 4 2 3 4 8" xfId="27979"/>
    <cellStyle name="Percent 3 4 2 3 5" xfId="27980"/>
    <cellStyle name="Percent 3 4 2 3 5 2" xfId="27981"/>
    <cellStyle name="Percent 3 4 2 3 5 2 2" xfId="27982"/>
    <cellStyle name="Percent 3 4 2 3 5 2 2 2" xfId="27983"/>
    <cellStyle name="Percent 3 4 2 3 5 2 2 3" xfId="27984"/>
    <cellStyle name="Percent 3 4 2 3 5 2 2 4" xfId="27985"/>
    <cellStyle name="Percent 3 4 2 3 5 2 3" xfId="27986"/>
    <cellStyle name="Percent 3 4 2 3 5 2 3 2" xfId="27987"/>
    <cellStyle name="Percent 3 4 2 3 5 2 3 3" xfId="27988"/>
    <cellStyle name="Percent 3 4 2 3 5 2 3 4" xfId="27989"/>
    <cellStyle name="Percent 3 4 2 3 5 2 4" xfId="27990"/>
    <cellStyle name="Percent 3 4 2 3 5 2 5" xfId="27991"/>
    <cellStyle name="Percent 3 4 2 3 5 2 6" xfId="27992"/>
    <cellStyle name="Percent 3 4 2 3 5 3" xfId="27993"/>
    <cellStyle name="Percent 3 4 2 3 5 3 2" xfId="27994"/>
    <cellStyle name="Percent 3 4 2 3 5 3 2 2" xfId="27995"/>
    <cellStyle name="Percent 3 4 2 3 5 3 2 3" xfId="27996"/>
    <cellStyle name="Percent 3 4 2 3 5 3 2 4" xfId="27997"/>
    <cellStyle name="Percent 3 4 2 3 5 3 3" xfId="27998"/>
    <cellStyle name="Percent 3 4 2 3 5 3 3 2" xfId="27999"/>
    <cellStyle name="Percent 3 4 2 3 5 3 3 3" xfId="28000"/>
    <cellStyle name="Percent 3 4 2 3 5 3 3 4" xfId="28001"/>
    <cellStyle name="Percent 3 4 2 3 5 3 4" xfId="28002"/>
    <cellStyle name="Percent 3 4 2 3 5 3 5" xfId="28003"/>
    <cellStyle name="Percent 3 4 2 3 5 3 6" xfId="28004"/>
    <cellStyle name="Percent 3 4 2 3 5 4" xfId="28005"/>
    <cellStyle name="Percent 3 4 2 3 5 4 2" xfId="28006"/>
    <cellStyle name="Percent 3 4 2 3 5 4 3" xfId="28007"/>
    <cellStyle name="Percent 3 4 2 3 5 4 4" xfId="28008"/>
    <cellStyle name="Percent 3 4 2 3 5 5" xfId="28009"/>
    <cellStyle name="Percent 3 4 2 3 5 5 2" xfId="28010"/>
    <cellStyle name="Percent 3 4 2 3 5 5 3" xfId="28011"/>
    <cellStyle name="Percent 3 4 2 3 5 5 4" xfId="28012"/>
    <cellStyle name="Percent 3 4 2 3 5 6" xfId="28013"/>
    <cellStyle name="Percent 3 4 2 3 5 7" xfId="28014"/>
    <cellStyle name="Percent 3 4 2 3 5 8" xfId="28015"/>
    <cellStyle name="Percent 3 4 2 3 6" xfId="28016"/>
    <cellStyle name="Percent 3 4 2 3 6 2" xfId="28017"/>
    <cellStyle name="Percent 3 4 2 3 6 2 2" xfId="28018"/>
    <cellStyle name="Percent 3 4 2 3 6 2 3" xfId="28019"/>
    <cellStyle name="Percent 3 4 2 3 6 2 4" xfId="28020"/>
    <cellStyle name="Percent 3 4 2 3 6 3" xfId="28021"/>
    <cellStyle name="Percent 3 4 2 3 6 3 2" xfId="28022"/>
    <cellStyle name="Percent 3 4 2 3 6 3 3" xfId="28023"/>
    <cellStyle name="Percent 3 4 2 3 6 3 4" xfId="28024"/>
    <cellStyle name="Percent 3 4 2 3 6 4" xfId="28025"/>
    <cellStyle name="Percent 3 4 2 3 6 5" xfId="28026"/>
    <cellStyle name="Percent 3 4 2 3 6 6" xfId="28027"/>
    <cellStyle name="Percent 3 4 2 3 7" xfId="28028"/>
    <cellStyle name="Percent 3 4 2 3 7 2" xfId="28029"/>
    <cellStyle name="Percent 3 4 2 3 7 2 2" xfId="28030"/>
    <cellStyle name="Percent 3 4 2 3 7 2 3" xfId="28031"/>
    <cellStyle name="Percent 3 4 2 3 7 2 4" xfId="28032"/>
    <cellStyle name="Percent 3 4 2 3 7 3" xfId="28033"/>
    <cellStyle name="Percent 3 4 2 3 7 3 2" xfId="28034"/>
    <cellStyle name="Percent 3 4 2 3 7 3 3" xfId="28035"/>
    <cellStyle name="Percent 3 4 2 3 7 3 4" xfId="28036"/>
    <cellStyle name="Percent 3 4 2 3 7 4" xfId="28037"/>
    <cellStyle name="Percent 3 4 2 3 7 5" xfId="28038"/>
    <cellStyle name="Percent 3 4 2 3 7 6" xfId="28039"/>
    <cellStyle name="Percent 3 4 2 3 8" xfId="28040"/>
    <cellStyle name="Percent 3 4 2 3 8 2" xfId="28041"/>
    <cellStyle name="Percent 3 4 2 3 8 3" xfId="28042"/>
    <cellStyle name="Percent 3 4 2 3 8 4" xfId="28043"/>
    <cellStyle name="Percent 3 4 2 3 9" xfId="28044"/>
    <cellStyle name="Percent 3 4 2 3 9 2" xfId="28045"/>
    <cellStyle name="Percent 3 4 2 3 9 3" xfId="28046"/>
    <cellStyle name="Percent 3 4 2 3 9 4" xfId="28047"/>
    <cellStyle name="Percent 3 4 2 4" xfId="28048"/>
    <cellStyle name="Percent 3 4 2 4 10" xfId="28049"/>
    <cellStyle name="Percent 3 4 2 4 2" xfId="28050"/>
    <cellStyle name="Percent 3 4 2 4 2 2" xfId="28051"/>
    <cellStyle name="Percent 3 4 2 4 2 2 2" xfId="28052"/>
    <cellStyle name="Percent 3 4 2 4 2 2 2 2" xfId="28053"/>
    <cellStyle name="Percent 3 4 2 4 2 2 2 3" xfId="28054"/>
    <cellStyle name="Percent 3 4 2 4 2 2 2 4" xfId="28055"/>
    <cellStyle name="Percent 3 4 2 4 2 2 3" xfId="28056"/>
    <cellStyle name="Percent 3 4 2 4 2 2 3 2" xfId="28057"/>
    <cellStyle name="Percent 3 4 2 4 2 2 3 3" xfId="28058"/>
    <cellStyle name="Percent 3 4 2 4 2 2 3 4" xfId="28059"/>
    <cellStyle name="Percent 3 4 2 4 2 2 4" xfId="28060"/>
    <cellStyle name="Percent 3 4 2 4 2 2 5" xfId="28061"/>
    <cellStyle name="Percent 3 4 2 4 2 2 6" xfId="28062"/>
    <cellStyle name="Percent 3 4 2 4 2 3" xfId="28063"/>
    <cellStyle name="Percent 3 4 2 4 2 3 2" xfId="28064"/>
    <cellStyle name="Percent 3 4 2 4 2 3 2 2" xfId="28065"/>
    <cellStyle name="Percent 3 4 2 4 2 3 2 3" xfId="28066"/>
    <cellStyle name="Percent 3 4 2 4 2 3 2 4" xfId="28067"/>
    <cellStyle name="Percent 3 4 2 4 2 3 3" xfId="28068"/>
    <cellStyle name="Percent 3 4 2 4 2 3 3 2" xfId="28069"/>
    <cellStyle name="Percent 3 4 2 4 2 3 3 3" xfId="28070"/>
    <cellStyle name="Percent 3 4 2 4 2 3 3 4" xfId="28071"/>
    <cellStyle name="Percent 3 4 2 4 2 3 4" xfId="28072"/>
    <cellStyle name="Percent 3 4 2 4 2 3 5" xfId="28073"/>
    <cellStyle name="Percent 3 4 2 4 2 3 6" xfId="28074"/>
    <cellStyle name="Percent 3 4 2 4 2 4" xfId="28075"/>
    <cellStyle name="Percent 3 4 2 4 2 4 2" xfId="28076"/>
    <cellStyle name="Percent 3 4 2 4 2 4 3" xfId="28077"/>
    <cellStyle name="Percent 3 4 2 4 2 4 4" xfId="28078"/>
    <cellStyle name="Percent 3 4 2 4 2 5" xfId="28079"/>
    <cellStyle name="Percent 3 4 2 4 2 5 2" xfId="28080"/>
    <cellStyle name="Percent 3 4 2 4 2 5 3" xfId="28081"/>
    <cellStyle name="Percent 3 4 2 4 2 5 4" xfId="28082"/>
    <cellStyle name="Percent 3 4 2 4 2 6" xfId="28083"/>
    <cellStyle name="Percent 3 4 2 4 2 7" xfId="28084"/>
    <cellStyle name="Percent 3 4 2 4 2 8" xfId="28085"/>
    <cellStyle name="Percent 3 4 2 4 3" xfId="28086"/>
    <cellStyle name="Percent 3 4 2 4 3 2" xfId="28087"/>
    <cellStyle name="Percent 3 4 2 4 3 2 2" xfId="28088"/>
    <cellStyle name="Percent 3 4 2 4 3 2 2 2" xfId="28089"/>
    <cellStyle name="Percent 3 4 2 4 3 2 2 3" xfId="28090"/>
    <cellStyle name="Percent 3 4 2 4 3 2 2 4" xfId="28091"/>
    <cellStyle name="Percent 3 4 2 4 3 2 3" xfId="28092"/>
    <cellStyle name="Percent 3 4 2 4 3 2 3 2" xfId="28093"/>
    <cellStyle name="Percent 3 4 2 4 3 2 3 3" xfId="28094"/>
    <cellStyle name="Percent 3 4 2 4 3 2 3 4" xfId="28095"/>
    <cellStyle name="Percent 3 4 2 4 3 2 4" xfId="28096"/>
    <cellStyle name="Percent 3 4 2 4 3 2 5" xfId="28097"/>
    <cellStyle name="Percent 3 4 2 4 3 2 6" xfId="28098"/>
    <cellStyle name="Percent 3 4 2 4 3 3" xfId="28099"/>
    <cellStyle name="Percent 3 4 2 4 3 3 2" xfId="28100"/>
    <cellStyle name="Percent 3 4 2 4 3 3 2 2" xfId="28101"/>
    <cellStyle name="Percent 3 4 2 4 3 3 2 3" xfId="28102"/>
    <cellStyle name="Percent 3 4 2 4 3 3 2 4" xfId="28103"/>
    <cellStyle name="Percent 3 4 2 4 3 3 3" xfId="28104"/>
    <cellStyle name="Percent 3 4 2 4 3 3 3 2" xfId="28105"/>
    <cellStyle name="Percent 3 4 2 4 3 3 3 3" xfId="28106"/>
    <cellStyle name="Percent 3 4 2 4 3 3 3 4" xfId="28107"/>
    <cellStyle name="Percent 3 4 2 4 3 3 4" xfId="28108"/>
    <cellStyle name="Percent 3 4 2 4 3 3 5" xfId="28109"/>
    <cellStyle name="Percent 3 4 2 4 3 3 6" xfId="28110"/>
    <cellStyle name="Percent 3 4 2 4 3 4" xfId="28111"/>
    <cellStyle name="Percent 3 4 2 4 3 4 2" xfId="28112"/>
    <cellStyle name="Percent 3 4 2 4 3 4 3" xfId="28113"/>
    <cellStyle name="Percent 3 4 2 4 3 4 4" xfId="28114"/>
    <cellStyle name="Percent 3 4 2 4 3 5" xfId="28115"/>
    <cellStyle name="Percent 3 4 2 4 3 5 2" xfId="28116"/>
    <cellStyle name="Percent 3 4 2 4 3 5 3" xfId="28117"/>
    <cellStyle name="Percent 3 4 2 4 3 5 4" xfId="28118"/>
    <cellStyle name="Percent 3 4 2 4 3 6" xfId="28119"/>
    <cellStyle name="Percent 3 4 2 4 3 7" xfId="28120"/>
    <cellStyle name="Percent 3 4 2 4 3 8" xfId="28121"/>
    <cellStyle name="Percent 3 4 2 4 4" xfId="28122"/>
    <cellStyle name="Percent 3 4 2 4 4 2" xfId="28123"/>
    <cellStyle name="Percent 3 4 2 4 4 2 2" xfId="28124"/>
    <cellStyle name="Percent 3 4 2 4 4 2 3" xfId="28125"/>
    <cellStyle name="Percent 3 4 2 4 4 2 4" xfId="28126"/>
    <cellStyle name="Percent 3 4 2 4 4 3" xfId="28127"/>
    <cellStyle name="Percent 3 4 2 4 4 3 2" xfId="28128"/>
    <cellStyle name="Percent 3 4 2 4 4 3 3" xfId="28129"/>
    <cellStyle name="Percent 3 4 2 4 4 3 4" xfId="28130"/>
    <cellStyle name="Percent 3 4 2 4 4 4" xfId="28131"/>
    <cellStyle name="Percent 3 4 2 4 4 5" xfId="28132"/>
    <cellStyle name="Percent 3 4 2 4 4 6" xfId="28133"/>
    <cellStyle name="Percent 3 4 2 4 5" xfId="28134"/>
    <cellStyle name="Percent 3 4 2 4 5 2" xfId="28135"/>
    <cellStyle name="Percent 3 4 2 4 5 2 2" xfId="28136"/>
    <cellStyle name="Percent 3 4 2 4 5 2 3" xfId="28137"/>
    <cellStyle name="Percent 3 4 2 4 5 2 4" xfId="28138"/>
    <cellStyle name="Percent 3 4 2 4 5 3" xfId="28139"/>
    <cellStyle name="Percent 3 4 2 4 5 3 2" xfId="28140"/>
    <cellStyle name="Percent 3 4 2 4 5 3 3" xfId="28141"/>
    <cellStyle name="Percent 3 4 2 4 5 3 4" xfId="28142"/>
    <cellStyle name="Percent 3 4 2 4 5 4" xfId="28143"/>
    <cellStyle name="Percent 3 4 2 4 5 5" xfId="28144"/>
    <cellStyle name="Percent 3 4 2 4 5 6" xfId="28145"/>
    <cellStyle name="Percent 3 4 2 4 6" xfId="28146"/>
    <cellStyle name="Percent 3 4 2 4 6 2" xfId="28147"/>
    <cellStyle name="Percent 3 4 2 4 6 3" xfId="28148"/>
    <cellStyle name="Percent 3 4 2 4 6 4" xfId="28149"/>
    <cellStyle name="Percent 3 4 2 4 7" xfId="28150"/>
    <cellStyle name="Percent 3 4 2 4 7 2" xfId="28151"/>
    <cellStyle name="Percent 3 4 2 4 7 3" xfId="28152"/>
    <cellStyle name="Percent 3 4 2 4 7 4" xfId="28153"/>
    <cellStyle name="Percent 3 4 2 4 8" xfId="28154"/>
    <cellStyle name="Percent 3 4 2 4 9" xfId="28155"/>
    <cellStyle name="Percent 3 4 2 5" xfId="28156"/>
    <cellStyle name="Percent 3 4 2 5 2" xfId="28157"/>
    <cellStyle name="Percent 3 4 2 5 2 2" xfId="28158"/>
    <cellStyle name="Percent 3 4 2 5 2 2 2" xfId="28159"/>
    <cellStyle name="Percent 3 4 2 5 2 2 3" xfId="28160"/>
    <cellStyle name="Percent 3 4 2 5 2 2 4" xfId="28161"/>
    <cellStyle name="Percent 3 4 2 5 2 3" xfId="28162"/>
    <cellStyle name="Percent 3 4 2 5 2 3 2" xfId="28163"/>
    <cellStyle name="Percent 3 4 2 5 2 3 3" xfId="28164"/>
    <cellStyle name="Percent 3 4 2 5 2 3 4" xfId="28165"/>
    <cellStyle name="Percent 3 4 2 5 2 4" xfId="28166"/>
    <cellStyle name="Percent 3 4 2 5 2 5" xfId="28167"/>
    <cellStyle name="Percent 3 4 2 5 2 6" xfId="28168"/>
    <cellStyle name="Percent 3 4 2 5 3" xfId="28169"/>
    <cellStyle name="Percent 3 4 2 5 3 2" xfId="28170"/>
    <cellStyle name="Percent 3 4 2 5 3 2 2" xfId="28171"/>
    <cellStyle name="Percent 3 4 2 5 3 2 3" xfId="28172"/>
    <cellStyle name="Percent 3 4 2 5 3 2 4" xfId="28173"/>
    <cellStyle name="Percent 3 4 2 5 3 3" xfId="28174"/>
    <cellStyle name="Percent 3 4 2 5 3 3 2" xfId="28175"/>
    <cellStyle name="Percent 3 4 2 5 3 3 3" xfId="28176"/>
    <cellStyle name="Percent 3 4 2 5 3 3 4" xfId="28177"/>
    <cellStyle name="Percent 3 4 2 5 3 4" xfId="28178"/>
    <cellStyle name="Percent 3 4 2 5 3 5" xfId="28179"/>
    <cellStyle name="Percent 3 4 2 5 3 6" xfId="28180"/>
    <cellStyle name="Percent 3 4 2 5 4" xfId="28181"/>
    <cellStyle name="Percent 3 4 2 5 4 2" xfId="28182"/>
    <cellStyle name="Percent 3 4 2 5 4 3" xfId="28183"/>
    <cellStyle name="Percent 3 4 2 5 4 4" xfId="28184"/>
    <cellStyle name="Percent 3 4 2 5 5" xfId="28185"/>
    <cellStyle name="Percent 3 4 2 5 5 2" xfId="28186"/>
    <cellStyle name="Percent 3 4 2 5 5 3" xfId="28187"/>
    <cellStyle name="Percent 3 4 2 5 5 4" xfId="28188"/>
    <cellStyle name="Percent 3 4 2 5 6" xfId="28189"/>
    <cellStyle name="Percent 3 4 2 5 7" xfId="28190"/>
    <cellStyle name="Percent 3 4 2 5 8" xfId="28191"/>
    <cellStyle name="Percent 3 4 2 6" xfId="28192"/>
    <cellStyle name="Percent 3 4 2 6 2" xfId="28193"/>
    <cellStyle name="Percent 3 4 2 6 2 2" xfId="28194"/>
    <cellStyle name="Percent 3 4 2 6 2 2 2" xfId="28195"/>
    <cellStyle name="Percent 3 4 2 6 2 2 3" xfId="28196"/>
    <cellStyle name="Percent 3 4 2 6 2 2 4" xfId="28197"/>
    <cellStyle name="Percent 3 4 2 6 2 3" xfId="28198"/>
    <cellStyle name="Percent 3 4 2 6 2 3 2" xfId="28199"/>
    <cellStyle name="Percent 3 4 2 6 2 3 3" xfId="28200"/>
    <cellStyle name="Percent 3 4 2 6 2 3 4" xfId="28201"/>
    <cellStyle name="Percent 3 4 2 6 2 4" xfId="28202"/>
    <cellStyle name="Percent 3 4 2 6 2 5" xfId="28203"/>
    <cellStyle name="Percent 3 4 2 6 2 6" xfId="28204"/>
    <cellStyle name="Percent 3 4 2 6 3" xfId="28205"/>
    <cellStyle name="Percent 3 4 2 6 3 2" xfId="28206"/>
    <cellStyle name="Percent 3 4 2 6 3 2 2" xfId="28207"/>
    <cellStyle name="Percent 3 4 2 6 3 2 3" xfId="28208"/>
    <cellStyle name="Percent 3 4 2 6 3 2 4" xfId="28209"/>
    <cellStyle name="Percent 3 4 2 6 3 3" xfId="28210"/>
    <cellStyle name="Percent 3 4 2 6 3 3 2" xfId="28211"/>
    <cellStyle name="Percent 3 4 2 6 3 3 3" xfId="28212"/>
    <cellStyle name="Percent 3 4 2 6 3 3 4" xfId="28213"/>
    <cellStyle name="Percent 3 4 2 6 3 4" xfId="28214"/>
    <cellStyle name="Percent 3 4 2 6 3 5" xfId="28215"/>
    <cellStyle name="Percent 3 4 2 6 3 6" xfId="28216"/>
    <cellStyle name="Percent 3 4 2 6 4" xfId="28217"/>
    <cellStyle name="Percent 3 4 2 6 4 2" xfId="28218"/>
    <cellStyle name="Percent 3 4 2 6 4 3" xfId="28219"/>
    <cellStyle name="Percent 3 4 2 6 4 4" xfId="28220"/>
    <cellStyle name="Percent 3 4 2 6 5" xfId="28221"/>
    <cellStyle name="Percent 3 4 2 6 5 2" xfId="28222"/>
    <cellStyle name="Percent 3 4 2 6 5 3" xfId="28223"/>
    <cellStyle name="Percent 3 4 2 6 5 4" xfId="28224"/>
    <cellStyle name="Percent 3 4 2 6 6" xfId="28225"/>
    <cellStyle name="Percent 3 4 2 6 7" xfId="28226"/>
    <cellStyle name="Percent 3 4 2 6 8" xfId="28227"/>
    <cellStyle name="Percent 3 4 2 7" xfId="28228"/>
    <cellStyle name="Percent 3 4 2 7 2" xfId="28229"/>
    <cellStyle name="Percent 3 4 2 7 2 2" xfId="28230"/>
    <cellStyle name="Percent 3 4 2 7 2 2 2" xfId="28231"/>
    <cellStyle name="Percent 3 4 2 7 2 2 3" xfId="28232"/>
    <cellStyle name="Percent 3 4 2 7 2 2 4" xfId="28233"/>
    <cellStyle name="Percent 3 4 2 7 2 3" xfId="28234"/>
    <cellStyle name="Percent 3 4 2 7 2 3 2" xfId="28235"/>
    <cellStyle name="Percent 3 4 2 7 2 3 3" xfId="28236"/>
    <cellStyle name="Percent 3 4 2 7 2 3 4" xfId="28237"/>
    <cellStyle name="Percent 3 4 2 7 2 4" xfId="28238"/>
    <cellStyle name="Percent 3 4 2 7 2 5" xfId="28239"/>
    <cellStyle name="Percent 3 4 2 7 2 6" xfId="28240"/>
    <cellStyle name="Percent 3 4 2 7 3" xfId="28241"/>
    <cellStyle name="Percent 3 4 2 7 3 2" xfId="28242"/>
    <cellStyle name="Percent 3 4 2 7 3 2 2" xfId="28243"/>
    <cellStyle name="Percent 3 4 2 7 3 2 3" xfId="28244"/>
    <cellStyle name="Percent 3 4 2 7 3 2 4" xfId="28245"/>
    <cellStyle name="Percent 3 4 2 7 3 3" xfId="28246"/>
    <cellStyle name="Percent 3 4 2 7 3 3 2" xfId="28247"/>
    <cellStyle name="Percent 3 4 2 7 3 3 3" xfId="28248"/>
    <cellStyle name="Percent 3 4 2 7 3 3 4" xfId="28249"/>
    <cellStyle name="Percent 3 4 2 7 3 4" xfId="28250"/>
    <cellStyle name="Percent 3 4 2 7 3 5" xfId="28251"/>
    <cellStyle name="Percent 3 4 2 7 3 6" xfId="28252"/>
    <cellStyle name="Percent 3 4 2 7 4" xfId="28253"/>
    <cellStyle name="Percent 3 4 2 7 4 2" xfId="28254"/>
    <cellStyle name="Percent 3 4 2 7 4 3" xfId="28255"/>
    <cellStyle name="Percent 3 4 2 7 4 4" xfId="28256"/>
    <cellStyle name="Percent 3 4 2 7 5" xfId="28257"/>
    <cellStyle name="Percent 3 4 2 7 5 2" xfId="28258"/>
    <cellStyle name="Percent 3 4 2 7 5 3" xfId="28259"/>
    <cellStyle name="Percent 3 4 2 7 5 4" xfId="28260"/>
    <cellStyle name="Percent 3 4 2 7 6" xfId="28261"/>
    <cellStyle name="Percent 3 4 2 7 7" xfId="28262"/>
    <cellStyle name="Percent 3 4 2 7 8" xfId="28263"/>
    <cellStyle name="Percent 3 4 2 8" xfId="28264"/>
    <cellStyle name="Percent 3 4 2 8 2" xfId="28265"/>
    <cellStyle name="Percent 3 4 2 8 2 2" xfId="28266"/>
    <cellStyle name="Percent 3 4 2 8 2 3" xfId="28267"/>
    <cellStyle name="Percent 3 4 2 8 2 4" xfId="28268"/>
    <cellStyle name="Percent 3 4 2 8 3" xfId="28269"/>
    <cellStyle name="Percent 3 4 2 8 3 2" xfId="28270"/>
    <cellStyle name="Percent 3 4 2 8 3 3" xfId="28271"/>
    <cellStyle name="Percent 3 4 2 8 3 4" xfId="28272"/>
    <cellStyle name="Percent 3 4 2 8 4" xfId="28273"/>
    <cellStyle name="Percent 3 4 2 8 5" xfId="28274"/>
    <cellStyle name="Percent 3 4 2 8 6" xfId="28275"/>
    <cellStyle name="Percent 3 4 2 9" xfId="28276"/>
    <cellStyle name="Percent 3 4 2 9 2" xfId="28277"/>
    <cellStyle name="Percent 3 4 2 9 2 2" xfId="28278"/>
    <cellStyle name="Percent 3 4 2 9 2 3" xfId="28279"/>
    <cellStyle name="Percent 3 4 2 9 2 4" xfId="28280"/>
    <cellStyle name="Percent 3 4 2 9 3" xfId="28281"/>
    <cellStyle name="Percent 3 4 2 9 3 2" xfId="28282"/>
    <cellStyle name="Percent 3 4 2 9 3 3" xfId="28283"/>
    <cellStyle name="Percent 3 4 2 9 3 4" xfId="28284"/>
    <cellStyle name="Percent 3 4 2 9 4" xfId="28285"/>
    <cellStyle name="Percent 3 4 2 9 5" xfId="28286"/>
    <cellStyle name="Percent 3 4 2 9 6" xfId="28287"/>
    <cellStyle name="Percent 3 4 3" xfId="28288"/>
    <cellStyle name="Percent 3 4 3 10" xfId="28289"/>
    <cellStyle name="Percent 3 4 3 10 2" xfId="28290"/>
    <cellStyle name="Percent 3 4 3 10 3" xfId="28291"/>
    <cellStyle name="Percent 3 4 3 10 4" xfId="28292"/>
    <cellStyle name="Percent 3 4 3 11" xfId="28293"/>
    <cellStyle name="Percent 3 4 3 12" xfId="28294"/>
    <cellStyle name="Percent 3 4 3 13" xfId="28295"/>
    <cellStyle name="Percent 3 4 3 2" xfId="28296"/>
    <cellStyle name="Percent 3 4 3 2 10" xfId="28297"/>
    <cellStyle name="Percent 3 4 3 2 11" xfId="28298"/>
    <cellStyle name="Percent 3 4 3 2 12" xfId="28299"/>
    <cellStyle name="Percent 3 4 3 2 2" xfId="28300"/>
    <cellStyle name="Percent 3 4 3 2 2 10" xfId="28301"/>
    <cellStyle name="Percent 3 4 3 2 2 2" xfId="28302"/>
    <cellStyle name="Percent 3 4 3 2 2 2 2" xfId="28303"/>
    <cellStyle name="Percent 3 4 3 2 2 2 2 2" xfId="28304"/>
    <cellStyle name="Percent 3 4 3 2 2 2 2 2 2" xfId="28305"/>
    <cellStyle name="Percent 3 4 3 2 2 2 2 2 3" xfId="28306"/>
    <cellStyle name="Percent 3 4 3 2 2 2 2 2 4" xfId="28307"/>
    <cellStyle name="Percent 3 4 3 2 2 2 2 3" xfId="28308"/>
    <cellStyle name="Percent 3 4 3 2 2 2 2 3 2" xfId="28309"/>
    <cellStyle name="Percent 3 4 3 2 2 2 2 3 3" xfId="28310"/>
    <cellStyle name="Percent 3 4 3 2 2 2 2 3 4" xfId="28311"/>
    <cellStyle name="Percent 3 4 3 2 2 2 2 4" xfId="28312"/>
    <cellStyle name="Percent 3 4 3 2 2 2 2 5" xfId="28313"/>
    <cellStyle name="Percent 3 4 3 2 2 2 2 6" xfId="28314"/>
    <cellStyle name="Percent 3 4 3 2 2 2 3" xfId="28315"/>
    <cellStyle name="Percent 3 4 3 2 2 2 3 2" xfId="28316"/>
    <cellStyle name="Percent 3 4 3 2 2 2 3 2 2" xfId="28317"/>
    <cellStyle name="Percent 3 4 3 2 2 2 3 2 3" xfId="28318"/>
    <cellStyle name="Percent 3 4 3 2 2 2 3 2 4" xfId="28319"/>
    <cellStyle name="Percent 3 4 3 2 2 2 3 3" xfId="28320"/>
    <cellStyle name="Percent 3 4 3 2 2 2 3 3 2" xfId="28321"/>
    <cellStyle name="Percent 3 4 3 2 2 2 3 3 3" xfId="28322"/>
    <cellStyle name="Percent 3 4 3 2 2 2 3 3 4" xfId="28323"/>
    <cellStyle name="Percent 3 4 3 2 2 2 3 4" xfId="28324"/>
    <cellStyle name="Percent 3 4 3 2 2 2 3 5" xfId="28325"/>
    <cellStyle name="Percent 3 4 3 2 2 2 3 6" xfId="28326"/>
    <cellStyle name="Percent 3 4 3 2 2 2 4" xfId="28327"/>
    <cellStyle name="Percent 3 4 3 2 2 2 4 2" xfId="28328"/>
    <cellStyle name="Percent 3 4 3 2 2 2 4 3" xfId="28329"/>
    <cellStyle name="Percent 3 4 3 2 2 2 4 4" xfId="28330"/>
    <cellStyle name="Percent 3 4 3 2 2 2 5" xfId="28331"/>
    <cellStyle name="Percent 3 4 3 2 2 2 5 2" xfId="28332"/>
    <cellStyle name="Percent 3 4 3 2 2 2 5 3" xfId="28333"/>
    <cellStyle name="Percent 3 4 3 2 2 2 5 4" xfId="28334"/>
    <cellStyle name="Percent 3 4 3 2 2 2 6" xfId="28335"/>
    <cellStyle name="Percent 3 4 3 2 2 2 7" xfId="28336"/>
    <cellStyle name="Percent 3 4 3 2 2 2 8" xfId="28337"/>
    <cellStyle name="Percent 3 4 3 2 2 3" xfId="28338"/>
    <cellStyle name="Percent 3 4 3 2 2 3 2" xfId="28339"/>
    <cellStyle name="Percent 3 4 3 2 2 3 2 2" xfId="28340"/>
    <cellStyle name="Percent 3 4 3 2 2 3 2 2 2" xfId="28341"/>
    <cellStyle name="Percent 3 4 3 2 2 3 2 2 3" xfId="28342"/>
    <cellStyle name="Percent 3 4 3 2 2 3 2 2 4" xfId="28343"/>
    <cellStyle name="Percent 3 4 3 2 2 3 2 3" xfId="28344"/>
    <cellStyle name="Percent 3 4 3 2 2 3 2 3 2" xfId="28345"/>
    <cellStyle name="Percent 3 4 3 2 2 3 2 3 3" xfId="28346"/>
    <cellStyle name="Percent 3 4 3 2 2 3 2 3 4" xfId="28347"/>
    <cellStyle name="Percent 3 4 3 2 2 3 2 4" xfId="28348"/>
    <cellStyle name="Percent 3 4 3 2 2 3 2 5" xfId="28349"/>
    <cellStyle name="Percent 3 4 3 2 2 3 2 6" xfId="28350"/>
    <cellStyle name="Percent 3 4 3 2 2 3 3" xfId="28351"/>
    <cellStyle name="Percent 3 4 3 2 2 3 3 2" xfId="28352"/>
    <cellStyle name="Percent 3 4 3 2 2 3 3 2 2" xfId="28353"/>
    <cellStyle name="Percent 3 4 3 2 2 3 3 2 3" xfId="28354"/>
    <cellStyle name="Percent 3 4 3 2 2 3 3 2 4" xfId="28355"/>
    <cellStyle name="Percent 3 4 3 2 2 3 3 3" xfId="28356"/>
    <cellStyle name="Percent 3 4 3 2 2 3 3 3 2" xfId="28357"/>
    <cellStyle name="Percent 3 4 3 2 2 3 3 3 3" xfId="28358"/>
    <cellStyle name="Percent 3 4 3 2 2 3 3 3 4" xfId="28359"/>
    <cellStyle name="Percent 3 4 3 2 2 3 3 4" xfId="28360"/>
    <cellStyle name="Percent 3 4 3 2 2 3 3 5" xfId="28361"/>
    <cellStyle name="Percent 3 4 3 2 2 3 3 6" xfId="28362"/>
    <cellStyle name="Percent 3 4 3 2 2 3 4" xfId="28363"/>
    <cellStyle name="Percent 3 4 3 2 2 3 4 2" xfId="28364"/>
    <cellStyle name="Percent 3 4 3 2 2 3 4 3" xfId="28365"/>
    <cellStyle name="Percent 3 4 3 2 2 3 4 4" xfId="28366"/>
    <cellStyle name="Percent 3 4 3 2 2 3 5" xfId="28367"/>
    <cellStyle name="Percent 3 4 3 2 2 3 5 2" xfId="28368"/>
    <cellStyle name="Percent 3 4 3 2 2 3 5 3" xfId="28369"/>
    <cellStyle name="Percent 3 4 3 2 2 3 5 4" xfId="28370"/>
    <cellStyle name="Percent 3 4 3 2 2 3 6" xfId="28371"/>
    <cellStyle name="Percent 3 4 3 2 2 3 7" xfId="28372"/>
    <cellStyle name="Percent 3 4 3 2 2 3 8" xfId="28373"/>
    <cellStyle name="Percent 3 4 3 2 2 4" xfId="28374"/>
    <cellStyle name="Percent 3 4 3 2 2 4 2" xfId="28375"/>
    <cellStyle name="Percent 3 4 3 2 2 4 2 2" xfId="28376"/>
    <cellStyle name="Percent 3 4 3 2 2 4 2 3" xfId="28377"/>
    <cellStyle name="Percent 3 4 3 2 2 4 2 4" xfId="28378"/>
    <cellStyle name="Percent 3 4 3 2 2 4 3" xfId="28379"/>
    <cellStyle name="Percent 3 4 3 2 2 4 3 2" xfId="28380"/>
    <cellStyle name="Percent 3 4 3 2 2 4 3 3" xfId="28381"/>
    <cellStyle name="Percent 3 4 3 2 2 4 3 4" xfId="28382"/>
    <cellStyle name="Percent 3 4 3 2 2 4 4" xfId="28383"/>
    <cellStyle name="Percent 3 4 3 2 2 4 5" xfId="28384"/>
    <cellStyle name="Percent 3 4 3 2 2 4 6" xfId="28385"/>
    <cellStyle name="Percent 3 4 3 2 2 5" xfId="28386"/>
    <cellStyle name="Percent 3 4 3 2 2 5 2" xfId="28387"/>
    <cellStyle name="Percent 3 4 3 2 2 5 2 2" xfId="28388"/>
    <cellStyle name="Percent 3 4 3 2 2 5 2 3" xfId="28389"/>
    <cellStyle name="Percent 3 4 3 2 2 5 2 4" xfId="28390"/>
    <cellStyle name="Percent 3 4 3 2 2 5 3" xfId="28391"/>
    <cellStyle name="Percent 3 4 3 2 2 5 3 2" xfId="28392"/>
    <cellStyle name="Percent 3 4 3 2 2 5 3 3" xfId="28393"/>
    <cellStyle name="Percent 3 4 3 2 2 5 3 4" xfId="28394"/>
    <cellStyle name="Percent 3 4 3 2 2 5 4" xfId="28395"/>
    <cellStyle name="Percent 3 4 3 2 2 5 5" xfId="28396"/>
    <cellStyle name="Percent 3 4 3 2 2 5 6" xfId="28397"/>
    <cellStyle name="Percent 3 4 3 2 2 6" xfId="28398"/>
    <cellStyle name="Percent 3 4 3 2 2 6 2" xfId="28399"/>
    <cellStyle name="Percent 3 4 3 2 2 6 3" xfId="28400"/>
    <cellStyle name="Percent 3 4 3 2 2 6 4" xfId="28401"/>
    <cellStyle name="Percent 3 4 3 2 2 7" xfId="28402"/>
    <cellStyle name="Percent 3 4 3 2 2 7 2" xfId="28403"/>
    <cellStyle name="Percent 3 4 3 2 2 7 3" xfId="28404"/>
    <cellStyle name="Percent 3 4 3 2 2 7 4" xfId="28405"/>
    <cellStyle name="Percent 3 4 3 2 2 8" xfId="28406"/>
    <cellStyle name="Percent 3 4 3 2 2 9" xfId="28407"/>
    <cellStyle name="Percent 3 4 3 2 3" xfId="28408"/>
    <cellStyle name="Percent 3 4 3 2 3 2" xfId="28409"/>
    <cellStyle name="Percent 3 4 3 2 3 2 2" xfId="28410"/>
    <cellStyle name="Percent 3 4 3 2 3 2 2 2" xfId="28411"/>
    <cellStyle name="Percent 3 4 3 2 3 2 2 3" xfId="28412"/>
    <cellStyle name="Percent 3 4 3 2 3 2 2 4" xfId="28413"/>
    <cellStyle name="Percent 3 4 3 2 3 2 3" xfId="28414"/>
    <cellStyle name="Percent 3 4 3 2 3 2 3 2" xfId="28415"/>
    <cellStyle name="Percent 3 4 3 2 3 2 3 3" xfId="28416"/>
    <cellStyle name="Percent 3 4 3 2 3 2 3 4" xfId="28417"/>
    <cellStyle name="Percent 3 4 3 2 3 2 4" xfId="28418"/>
    <cellStyle name="Percent 3 4 3 2 3 2 5" xfId="28419"/>
    <cellStyle name="Percent 3 4 3 2 3 2 6" xfId="28420"/>
    <cellStyle name="Percent 3 4 3 2 3 3" xfId="28421"/>
    <cellStyle name="Percent 3 4 3 2 3 3 2" xfId="28422"/>
    <cellStyle name="Percent 3 4 3 2 3 3 2 2" xfId="28423"/>
    <cellStyle name="Percent 3 4 3 2 3 3 2 3" xfId="28424"/>
    <cellStyle name="Percent 3 4 3 2 3 3 2 4" xfId="28425"/>
    <cellStyle name="Percent 3 4 3 2 3 3 3" xfId="28426"/>
    <cellStyle name="Percent 3 4 3 2 3 3 3 2" xfId="28427"/>
    <cellStyle name="Percent 3 4 3 2 3 3 3 3" xfId="28428"/>
    <cellStyle name="Percent 3 4 3 2 3 3 3 4" xfId="28429"/>
    <cellStyle name="Percent 3 4 3 2 3 3 4" xfId="28430"/>
    <cellStyle name="Percent 3 4 3 2 3 3 5" xfId="28431"/>
    <cellStyle name="Percent 3 4 3 2 3 3 6" xfId="28432"/>
    <cellStyle name="Percent 3 4 3 2 3 4" xfId="28433"/>
    <cellStyle name="Percent 3 4 3 2 3 4 2" xfId="28434"/>
    <cellStyle name="Percent 3 4 3 2 3 4 3" xfId="28435"/>
    <cellStyle name="Percent 3 4 3 2 3 4 4" xfId="28436"/>
    <cellStyle name="Percent 3 4 3 2 3 5" xfId="28437"/>
    <cellStyle name="Percent 3 4 3 2 3 5 2" xfId="28438"/>
    <cellStyle name="Percent 3 4 3 2 3 5 3" xfId="28439"/>
    <cellStyle name="Percent 3 4 3 2 3 5 4" xfId="28440"/>
    <cellStyle name="Percent 3 4 3 2 3 6" xfId="28441"/>
    <cellStyle name="Percent 3 4 3 2 3 7" xfId="28442"/>
    <cellStyle name="Percent 3 4 3 2 3 8" xfId="28443"/>
    <cellStyle name="Percent 3 4 3 2 4" xfId="28444"/>
    <cellStyle name="Percent 3 4 3 2 4 2" xfId="28445"/>
    <cellStyle name="Percent 3 4 3 2 4 2 2" xfId="28446"/>
    <cellStyle name="Percent 3 4 3 2 4 2 2 2" xfId="28447"/>
    <cellStyle name="Percent 3 4 3 2 4 2 2 3" xfId="28448"/>
    <cellStyle name="Percent 3 4 3 2 4 2 2 4" xfId="28449"/>
    <cellStyle name="Percent 3 4 3 2 4 2 3" xfId="28450"/>
    <cellStyle name="Percent 3 4 3 2 4 2 3 2" xfId="28451"/>
    <cellStyle name="Percent 3 4 3 2 4 2 3 3" xfId="28452"/>
    <cellStyle name="Percent 3 4 3 2 4 2 3 4" xfId="28453"/>
    <cellStyle name="Percent 3 4 3 2 4 2 4" xfId="28454"/>
    <cellStyle name="Percent 3 4 3 2 4 2 5" xfId="28455"/>
    <cellStyle name="Percent 3 4 3 2 4 2 6" xfId="28456"/>
    <cellStyle name="Percent 3 4 3 2 4 3" xfId="28457"/>
    <cellStyle name="Percent 3 4 3 2 4 3 2" xfId="28458"/>
    <cellStyle name="Percent 3 4 3 2 4 3 2 2" xfId="28459"/>
    <cellStyle name="Percent 3 4 3 2 4 3 2 3" xfId="28460"/>
    <cellStyle name="Percent 3 4 3 2 4 3 2 4" xfId="28461"/>
    <cellStyle name="Percent 3 4 3 2 4 3 3" xfId="28462"/>
    <cellStyle name="Percent 3 4 3 2 4 3 3 2" xfId="28463"/>
    <cellStyle name="Percent 3 4 3 2 4 3 3 3" xfId="28464"/>
    <cellStyle name="Percent 3 4 3 2 4 3 3 4" xfId="28465"/>
    <cellStyle name="Percent 3 4 3 2 4 3 4" xfId="28466"/>
    <cellStyle name="Percent 3 4 3 2 4 3 5" xfId="28467"/>
    <cellStyle name="Percent 3 4 3 2 4 3 6" xfId="28468"/>
    <cellStyle name="Percent 3 4 3 2 4 4" xfId="28469"/>
    <cellStyle name="Percent 3 4 3 2 4 4 2" xfId="28470"/>
    <cellStyle name="Percent 3 4 3 2 4 4 3" xfId="28471"/>
    <cellStyle name="Percent 3 4 3 2 4 4 4" xfId="28472"/>
    <cellStyle name="Percent 3 4 3 2 4 5" xfId="28473"/>
    <cellStyle name="Percent 3 4 3 2 4 5 2" xfId="28474"/>
    <cellStyle name="Percent 3 4 3 2 4 5 3" xfId="28475"/>
    <cellStyle name="Percent 3 4 3 2 4 5 4" xfId="28476"/>
    <cellStyle name="Percent 3 4 3 2 4 6" xfId="28477"/>
    <cellStyle name="Percent 3 4 3 2 4 7" xfId="28478"/>
    <cellStyle name="Percent 3 4 3 2 4 8" xfId="28479"/>
    <cellStyle name="Percent 3 4 3 2 5" xfId="28480"/>
    <cellStyle name="Percent 3 4 3 2 5 2" xfId="28481"/>
    <cellStyle name="Percent 3 4 3 2 5 2 2" xfId="28482"/>
    <cellStyle name="Percent 3 4 3 2 5 2 2 2" xfId="28483"/>
    <cellStyle name="Percent 3 4 3 2 5 2 2 3" xfId="28484"/>
    <cellStyle name="Percent 3 4 3 2 5 2 2 4" xfId="28485"/>
    <cellStyle name="Percent 3 4 3 2 5 2 3" xfId="28486"/>
    <cellStyle name="Percent 3 4 3 2 5 2 3 2" xfId="28487"/>
    <cellStyle name="Percent 3 4 3 2 5 2 3 3" xfId="28488"/>
    <cellStyle name="Percent 3 4 3 2 5 2 3 4" xfId="28489"/>
    <cellStyle name="Percent 3 4 3 2 5 2 4" xfId="28490"/>
    <cellStyle name="Percent 3 4 3 2 5 2 5" xfId="28491"/>
    <cellStyle name="Percent 3 4 3 2 5 2 6" xfId="28492"/>
    <cellStyle name="Percent 3 4 3 2 5 3" xfId="28493"/>
    <cellStyle name="Percent 3 4 3 2 5 3 2" xfId="28494"/>
    <cellStyle name="Percent 3 4 3 2 5 3 2 2" xfId="28495"/>
    <cellStyle name="Percent 3 4 3 2 5 3 2 3" xfId="28496"/>
    <cellStyle name="Percent 3 4 3 2 5 3 2 4" xfId="28497"/>
    <cellStyle name="Percent 3 4 3 2 5 3 3" xfId="28498"/>
    <cellStyle name="Percent 3 4 3 2 5 3 3 2" xfId="28499"/>
    <cellStyle name="Percent 3 4 3 2 5 3 3 3" xfId="28500"/>
    <cellStyle name="Percent 3 4 3 2 5 3 3 4" xfId="28501"/>
    <cellStyle name="Percent 3 4 3 2 5 3 4" xfId="28502"/>
    <cellStyle name="Percent 3 4 3 2 5 3 5" xfId="28503"/>
    <cellStyle name="Percent 3 4 3 2 5 3 6" xfId="28504"/>
    <cellStyle name="Percent 3 4 3 2 5 4" xfId="28505"/>
    <cellStyle name="Percent 3 4 3 2 5 4 2" xfId="28506"/>
    <cellStyle name="Percent 3 4 3 2 5 4 3" xfId="28507"/>
    <cellStyle name="Percent 3 4 3 2 5 4 4" xfId="28508"/>
    <cellStyle name="Percent 3 4 3 2 5 5" xfId="28509"/>
    <cellStyle name="Percent 3 4 3 2 5 5 2" xfId="28510"/>
    <cellStyle name="Percent 3 4 3 2 5 5 3" xfId="28511"/>
    <cellStyle name="Percent 3 4 3 2 5 5 4" xfId="28512"/>
    <cellStyle name="Percent 3 4 3 2 5 6" xfId="28513"/>
    <cellStyle name="Percent 3 4 3 2 5 7" xfId="28514"/>
    <cellStyle name="Percent 3 4 3 2 5 8" xfId="28515"/>
    <cellStyle name="Percent 3 4 3 2 6" xfId="28516"/>
    <cellStyle name="Percent 3 4 3 2 6 2" xfId="28517"/>
    <cellStyle name="Percent 3 4 3 2 6 2 2" xfId="28518"/>
    <cellStyle name="Percent 3 4 3 2 6 2 3" xfId="28519"/>
    <cellStyle name="Percent 3 4 3 2 6 2 4" xfId="28520"/>
    <cellStyle name="Percent 3 4 3 2 6 3" xfId="28521"/>
    <cellStyle name="Percent 3 4 3 2 6 3 2" xfId="28522"/>
    <cellStyle name="Percent 3 4 3 2 6 3 3" xfId="28523"/>
    <cellStyle name="Percent 3 4 3 2 6 3 4" xfId="28524"/>
    <cellStyle name="Percent 3 4 3 2 6 4" xfId="28525"/>
    <cellStyle name="Percent 3 4 3 2 6 5" xfId="28526"/>
    <cellStyle name="Percent 3 4 3 2 6 6" xfId="28527"/>
    <cellStyle name="Percent 3 4 3 2 7" xfId="28528"/>
    <cellStyle name="Percent 3 4 3 2 7 2" xfId="28529"/>
    <cellStyle name="Percent 3 4 3 2 7 2 2" xfId="28530"/>
    <cellStyle name="Percent 3 4 3 2 7 2 3" xfId="28531"/>
    <cellStyle name="Percent 3 4 3 2 7 2 4" xfId="28532"/>
    <cellStyle name="Percent 3 4 3 2 7 3" xfId="28533"/>
    <cellStyle name="Percent 3 4 3 2 7 3 2" xfId="28534"/>
    <cellStyle name="Percent 3 4 3 2 7 3 3" xfId="28535"/>
    <cellStyle name="Percent 3 4 3 2 7 3 4" xfId="28536"/>
    <cellStyle name="Percent 3 4 3 2 7 4" xfId="28537"/>
    <cellStyle name="Percent 3 4 3 2 7 5" xfId="28538"/>
    <cellStyle name="Percent 3 4 3 2 7 6" xfId="28539"/>
    <cellStyle name="Percent 3 4 3 2 8" xfId="28540"/>
    <cellStyle name="Percent 3 4 3 2 8 2" xfId="28541"/>
    <cellStyle name="Percent 3 4 3 2 8 3" xfId="28542"/>
    <cellStyle name="Percent 3 4 3 2 8 4" xfId="28543"/>
    <cellStyle name="Percent 3 4 3 2 9" xfId="28544"/>
    <cellStyle name="Percent 3 4 3 2 9 2" xfId="28545"/>
    <cellStyle name="Percent 3 4 3 2 9 3" xfId="28546"/>
    <cellStyle name="Percent 3 4 3 2 9 4" xfId="28547"/>
    <cellStyle name="Percent 3 4 3 3" xfId="28548"/>
    <cellStyle name="Percent 3 4 3 3 10" xfId="28549"/>
    <cellStyle name="Percent 3 4 3 3 2" xfId="28550"/>
    <cellStyle name="Percent 3 4 3 3 2 2" xfId="28551"/>
    <cellStyle name="Percent 3 4 3 3 2 2 2" xfId="28552"/>
    <cellStyle name="Percent 3 4 3 3 2 2 2 2" xfId="28553"/>
    <cellStyle name="Percent 3 4 3 3 2 2 2 3" xfId="28554"/>
    <cellStyle name="Percent 3 4 3 3 2 2 2 4" xfId="28555"/>
    <cellStyle name="Percent 3 4 3 3 2 2 3" xfId="28556"/>
    <cellStyle name="Percent 3 4 3 3 2 2 3 2" xfId="28557"/>
    <cellStyle name="Percent 3 4 3 3 2 2 3 3" xfId="28558"/>
    <cellStyle name="Percent 3 4 3 3 2 2 3 4" xfId="28559"/>
    <cellStyle name="Percent 3 4 3 3 2 2 4" xfId="28560"/>
    <cellStyle name="Percent 3 4 3 3 2 2 5" xfId="28561"/>
    <cellStyle name="Percent 3 4 3 3 2 2 6" xfId="28562"/>
    <cellStyle name="Percent 3 4 3 3 2 3" xfId="28563"/>
    <cellStyle name="Percent 3 4 3 3 2 3 2" xfId="28564"/>
    <cellStyle name="Percent 3 4 3 3 2 3 2 2" xfId="28565"/>
    <cellStyle name="Percent 3 4 3 3 2 3 2 3" xfId="28566"/>
    <cellStyle name="Percent 3 4 3 3 2 3 2 4" xfId="28567"/>
    <cellStyle name="Percent 3 4 3 3 2 3 3" xfId="28568"/>
    <cellStyle name="Percent 3 4 3 3 2 3 3 2" xfId="28569"/>
    <cellStyle name="Percent 3 4 3 3 2 3 3 3" xfId="28570"/>
    <cellStyle name="Percent 3 4 3 3 2 3 3 4" xfId="28571"/>
    <cellStyle name="Percent 3 4 3 3 2 3 4" xfId="28572"/>
    <cellStyle name="Percent 3 4 3 3 2 3 5" xfId="28573"/>
    <cellStyle name="Percent 3 4 3 3 2 3 6" xfId="28574"/>
    <cellStyle name="Percent 3 4 3 3 2 4" xfId="28575"/>
    <cellStyle name="Percent 3 4 3 3 2 4 2" xfId="28576"/>
    <cellStyle name="Percent 3 4 3 3 2 4 3" xfId="28577"/>
    <cellStyle name="Percent 3 4 3 3 2 4 4" xfId="28578"/>
    <cellStyle name="Percent 3 4 3 3 2 5" xfId="28579"/>
    <cellStyle name="Percent 3 4 3 3 2 5 2" xfId="28580"/>
    <cellStyle name="Percent 3 4 3 3 2 5 3" xfId="28581"/>
    <cellStyle name="Percent 3 4 3 3 2 5 4" xfId="28582"/>
    <cellStyle name="Percent 3 4 3 3 2 6" xfId="28583"/>
    <cellStyle name="Percent 3 4 3 3 2 7" xfId="28584"/>
    <cellStyle name="Percent 3 4 3 3 2 8" xfId="28585"/>
    <cellStyle name="Percent 3 4 3 3 3" xfId="28586"/>
    <cellStyle name="Percent 3 4 3 3 3 2" xfId="28587"/>
    <cellStyle name="Percent 3 4 3 3 3 2 2" xfId="28588"/>
    <cellStyle name="Percent 3 4 3 3 3 2 2 2" xfId="28589"/>
    <cellStyle name="Percent 3 4 3 3 3 2 2 3" xfId="28590"/>
    <cellStyle name="Percent 3 4 3 3 3 2 2 4" xfId="28591"/>
    <cellStyle name="Percent 3 4 3 3 3 2 3" xfId="28592"/>
    <cellStyle name="Percent 3 4 3 3 3 2 3 2" xfId="28593"/>
    <cellStyle name="Percent 3 4 3 3 3 2 3 3" xfId="28594"/>
    <cellStyle name="Percent 3 4 3 3 3 2 3 4" xfId="28595"/>
    <cellStyle name="Percent 3 4 3 3 3 2 4" xfId="28596"/>
    <cellStyle name="Percent 3 4 3 3 3 2 5" xfId="28597"/>
    <cellStyle name="Percent 3 4 3 3 3 2 6" xfId="28598"/>
    <cellStyle name="Percent 3 4 3 3 3 3" xfId="28599"/>
    <cellStyle name="Percent 3 4 3 3 3 3 2" xfId="28600"/>
    <cellStyle name="Percent 3 4 3 3 3 3 2 2" xfId="28601"/>
    <cellStyle name="Percent 3 4 3 3 3 3 2 3" xfId="28602"/>
    <cellStyle name="Percent 3 4 3 3 3 3 2 4" xfId="28603"/>
    <cellStyle name="Percent 3 4 3 3 3 3 3" xfId="28604"/>
    <cellStyle name="Percent 3 4 3 3 3 3 3 2" xfId="28605"/>
    <cellStyle name="Percent 3 4 3 3 3 3 3 3" xfId="28606"/>
    <cellStyle name="Percent 3 4 3 3 3 3 3 4" xfId="28607"/>
    <cellStyle name="Percent 3 4 3 3 3 3 4" xfId="28608"/>
    <cellStyle name="Percent 3 4 3 3 3 3 5" xfId="28609"/>
    <cellStyle name="Percent 3 4 3 3 3 3 6" xfId="28610"/>
    <cellStyle name="Percent 3 4 3 3 3 4" xfId="28611"/>
    <cellStyle name="Percent 3 4 3 3 3 4 2" xfId="28612"/>
    <cellStyle name="Percent 3 4 3 3 3 4 3" xfId="28613"/>
    <cellStyle name="Percent 3 4 3 3 3 4 4" xfId="28614"/>
    <cellStyle name="Percent 3 4 3 3 3 5" xfId="28615"/>
    <cellStyle name="Percent 3 4 3 3 3 5 2" xfId="28616"/>
    <cellStyle name="Percent 3 4 3 3 3 5 3" xfId="28617"/>
    <cellStyle name="Percent 3 4 3 3 3 5 4" xfId="28618"/>
    <cellStyle name="Percent 3 4 3 3 3 6" xfId="28619"/>
    <cellStyle name="Percent 3 4 3 3 3 7" xfId="28620"/>
    <cellStyle name="Percent 3 4 3 3 3 8" xfId="28621"/>
    <cellStyle name="Percent 3 4 3 3 4" xfId="28622"/>
    <cellStyle name="Percent 3 4 3 3 4 2" xfId="28623"/>
    <cellStyle name="Percent 3 4 3 3 4 2 2" xfId="28624"/>
    <cellStyle name="Percent 3 4 3 3 4 2 3" xfId="28625"/>
    <cellStyle name="Percent 3 4 3 3 4 2 4" xfId="28626"/>
    <cellStyle name="Percent 3 4 3 3 4 3" xfId="28627"/>
    <cellStyle name="Percent 3 4 3 3 4 3 2" xfId="28628"/>
    <cellStyle name="Percent 3 4 3 3 4 3 3" xfId="28629"/>
    <cellStyle name="Percent 3 4 3 3 4 3 4" xfId="28630"/>
    <cellStyle name="Percent 3 4 3 3 4 4" xfId="28631"/>
    <cellStyle name="Percent 3 4 3 3 4 5" xfId="28632"/>
    <cellStyle name="Percent 3 4 3 3 4 6" xfId="28633"/>
    <cellStyle name="Percent 3 4 3 3 5" xfId="28634"/>
    <cellStyle name="Percent 3 4 3 3 5 2" xfId="28635"/>
    <cellStyle name="Percent 3 4 3 3 5 2 2" xfId="28636"/>
    <cellStyle name="Percent 3 4 3 3 5 2 3" xfId="28637"/>
    <cellStyle name="Percent 3 4 3 3 5 2 4" xfId="28638"/>
    <cellStyle name="Percent 3 4 3 3 5 3" xfId="28639"/>
    <cellStyle name="Percent 3 4 3 3 5 3 2" xfId="28640"/>
    <cellStyle name="Percent 3 4 3 3 5 3 3" xfId="28641"/>
    <cellStyle name="Percent 3 4 3 3 5 3 4" xfId="28642"/>
    <cellStyle name="Percent 3 4 3 3 5 4" xfId="28643"/>
    <cellStyle name="Percent 3 4 3 3 5 5" xfId="28644"/>
    <cellStyle name="Percent 3 4 3 3 5 6" xfId="28645"/>
    <cellStyle name="Percent 3 4 3 3 6" xfId="28646"/>
    <cellStyle name="Percent 3 4 3 3 6 2" xfId="28647"/>
    <cellStyle name="Percent 3 4 3 3 6 3" xfId="28648"/>
    <cellStyle name="Percent 3 4 3 3 6 4" xfId="28649"/>
    <cellStyle name="Percent 3 4 3 3 7" xfId="28650"/>
    <cellStyle name="Percent 3 4 3 3 7 2" xfId="28651"/>
    <cellStyle name="Percent 3 4 3 3 7 3" xfId="28652"/>
    <cellStyle name="Percent 3 4 3 3 7 4" xfId="28653"/>
    <cellStyle name="Percent 3 4 3 3 8" xfId="28654"/>
    <cellStyle name="Percent 3 4 3 3 9" xfId="28655"/>
    <cellStyle name="Percent 3 4 3 4" xfId="28656"/>
    <cellStyle name="Percent 3 4 3 4 2" xfId="28657"/>
    <cellStyle name="Percent 3 4 3 4 2 2" xfId="28658"/>
    <cellStyle name="Percent 3 4 3 4 2 2 2" xfId="28659"/>
    <cellStyle name="Percent 3 4 3 4 2 2 3" xfId="28660"/>
    <cellStyle name="Percent 3 4 3 4 2 2 4" xfId="28661"/>
    <cellStyle name="Percent 3 4 3 4 2 3" xfId="28662"/>
    <cellStyle name="Percent 3 4 3 4 2 3 2" xfId="28663"/>
    <cellStyle name="Percent 3 4 3 4 2 3 3" xfId="28664"/>
    <cellStyle name="Percent 3 4 3 4 2 3 4" xfId="28665"/>
    <cellStyle name="Percent 3 4 3 4 2 4" xfId="28666"/>
    <cellStyle name="Percent 3 4 3 4 2 5" xfId="28667"/>
    <cellStyle name="Percent 3 4 3 4 2 6" xfId="28668"/>
    <cellStyle name="Percent 3 4 3 4 3" xfId="28669"/>
    <cellStyle name="Percent 3 4 3 4 3 2" xfId="28670"/>
    <cellStyle name="Percent 3 4 3 4 3 2 2" xfId="28671"/>
    <cellStyle name="Percent 3 4 3 4 3 2 3" xfId="28672"/>
    <cellStyle name="Percent 3 4 3 4 3 2 4" xfId="28673"/>
    <cellStyle name="Percent 3 4 3 4 3 3" xfId="28674"/>
    <cellStyle name="Percent 3 4 3 4 3 3 2" xfId="28675"/>
    <cellStyle name="Percent 3 4 3 4 3 3 3" xfId="28676"/>
    <cellStyle name="Percent 3 4 3 4 3 3 4" xfId="28677"/>
    <cellStyle name="Percent 3 4 3 4 3 4" xfId="28678"/>
    <cellStyle name="Percent 3 4 3 4 3 5" xfId="28679"/>
    <cellStyle name="Percent 3 4 3 4 3 6" xfId="28680"/>
    <cellStyle name="Percent 3 4 3 4 4" xfId="28681"/>
    <cellStyle name="Percent 3 4 3 4 4 2" xfId="28682"/>
    <cellStyle name="Percent 3 4 3 4 4 3" xfId="28683"/>
    <cellStyle name="Percent 3 4 3 4 4 4" xfId="28684"/>
    <cellStyle name="Percent 3 4 3 4 5" xfId="28685"/>
    <cellStyle name="Percent 3 4 3 4 5 2" xfId="28686"/>
    <cellStyle name="Percent 3 4 3 4 5 3" xfId="28687"/>
    <cellStyle name="Percent 3 4 3 4 5 4" xfId="28688"/>
    <cellStyle name="Percent 3 4 3 4 6" xfId="28689"/>
    <cellStyle name="Percent 3 4 3 4 7" xfId="28690"/>
    <cellStyle name="Percent 3 4 3 4 8" xfId="28691"/>
    <cellStyle name="Percent 3 4 3 5" xfId="28692"/>
    <cellStyle name="Percent 3 4 3 5 2" xfId="28693"/>
    <cellStyle name="Percent 3 4 3 5 2 2" xfId="28694"/>
    <cellStyle name="Percent 3 4 3 5 2 2 2" xfId="28695"/>
    <cellStyle name="Percent 3 4 3 5 2 2 3" xfId="28696"/>
    <cellStyle name="Percent 3 4 3 5 2 2 4" xfId="28697"/>
    <cellStyle name="Percent 3 4 3 5 2 3" xfId="28698"/>
    <cellStyle name="Percent 3 4 3 5 2 3 2" xfId="28699"/>
    <cellStyle name="Percent 3 4 3 5 2 3 3" xfId="28700"/>
    <cellStyle name="Percent 3 4 3 5 2 3 4" xfId="28701"/>
    <cellStyle name="Percent 3 4 3 5 2 4" xfId="28702"/>
    <cellStyle name="Percent 3 4 3 5 2 5" xfId="28703"/>
    <cellStyle name="Percent 3 4 3 5 2 6" xfId="28704"/>
    <cellStyle name="Percent 3 4 3 5 3" xfId="28705"/>
    <cellStyle name="Percent 3 4 3 5 3 2" xfId="28706"/>
    <cellStyle name="Percent 3 4 3 5 3 2 2" xfId="28707"/>
    <cellStyle name="Percent 3 4 3 5 3 2 3" xfId="28708"/>
    <cellStyle name="Percent 3 4 3 5 3 2 4" xfId="28709"/>
    <cellStyle name="Percent 3 4 3 5 3 3" xfId="28710"/>
    <cellStyle name="Percent 3 4 3 5 3 3 2" xfId="28711"/>
    <cellStyle name="Percent 3 4 3 5 3 3 3" xfId="28712"/>
    <cellStyle name="Percent 3 4 3 5 3 3 4" xfId="28713"/>
    <cellStyle name="Percent 3 4 3 5 3 4" xfId="28714"/>
    <cellStyle name="Percent 3 4 3 5 3 5" xfId="28715"/>
    <cellStyle name="Percent 3 4 3 5 3 6" xfId="28716"/>
    <cellStyle name="Percent 3 4 3 5 4" xfId="28717"/>
    <cellStyle name="Percent 3 4 3 5 4 2" xfId="28718"/>
    <cellStyle name="Percent 3 4 3 5 4 3" xfId="28719"/>
    <cellStyle name="Percent 3 4 3 5 4 4" xfId="28720"/>
    <cellStyle name="Percent 3 4 3 5 5" xfId="28721"/>
    <cellStyle name="Percent 3 4 3 5 5 2" xfId="28722"/>
    <cellStyle name="Percent 3 4 3 5 5 3" xfId="28723"/>
    <cellStyle name="Percent 3 4 3 5 5 4" xfId="28724"/>
    <cellStyle name="Percent 3 4 3 5 6" xfId="28725"/>
    <cellStyle name="Percent 3 4 3 5 7" xfId="28726"/>
    <cellStyle name="Percent 3 4 3 5 8" xfId="28727"/>
    <cellStyle name="Percent 3 4 3 6" xfId="28728"/>
    <cellStyle name="Percent 3 4 3 6 2" xfId="28729"/>
    <cellStyle name="Percent 3 4 3 6 2 2" xfId="28730"/>
    <cellStyle name="Percent 3 4 3 6 2 2 2" xfId="28731"/>
    <cellStyle name="Percent 3 4 3 6 2 2 3" xfId="28732"/>
    <cellStyle name="Percent 3 4 3 6 2 2 4" xfId="28733"/>
    <cellStyle name="Percent 3 4 3 6 2 3" xfId="28734"/>
    <cellStyle name="Percent 3 4 3 6 2 3 2" xfId="28735"/>
    <cellStyle name="Percent 3 4 3 6 2 3 3" xfId="28736"/>
    <cellStyle name="Percent 3 4 3 6 2 3 4" xfId="28737"/>
    <cellStyle name="Percent 3 4 3 6 2 4" xfId="28738"/>
    <cellStyle name="Percent 3 4 3 6 2 5" xfId="28739"/>
    <cellStyle name="Percent 3 4 3 6 2 6" xfId="28740"/>
    <cellStyle name="Percent 3 4 3 6 3" xfId="28741"/>
    <cellStyle name="Percent 3 4 3 6 3 2" xfId="28742"/>
    <cellStyle name="Percent 3 4 3 6 3 2 2" xfId="28743"/>
    <cellStyle name="Percent 3 4 3 6 3 2 3" xfId="28744"/>
    <cellStyle name="Percent 3 4 3 6 3 2 4" xfId="28745"/>
    <cellStyle name="Percent 3 4 3 6 3 3" xfId="28746"/>
    <cellStyle name="Percent 3 4 3 6 3 3 2" xfId="28747"/>
    <cellStyle name="Percent 3 4 3 6 3 3 3" xfId="28748"/>
    <cellStyle name="Percent 3 4 3 6 3 3 4" xfId="28749"/>
    <cellStyle name="Percent 3 4 3 6 3 4" xfId="28750"/>
    <cellStyle name="Percent 3 4 3 6 3 5" xfId="28751"/>
    <cellStyle name="Percent 3 4 3 6 3 6" xfId="28752"/>
    <cellStyle name="Percent 3 4 3 6 4" xfId="28753"/>
    <cellStyle name="Percent 3 4 3 6 4 2" xfId="28754"/>
    <cellStyle name="Percent 3 4 3 6 4 3" xfId="28755"/>
    <cellStyle name="Percent 3 4 3 6 4 4" xfId="28756"/>
    <cellStyle name="Percent 3 4 3 6 5" xfId="28757"/>
    <cellStyle name="Percent 3 4 3 6 5 2" xfId="28758"/>
    <cellStyle name="Percent 3 4 3 6 5 3" xfId="28759"/>
    <cellStyle name="Percent 3 4 3 6 5 4" xfId="28760"/>
    <cellStyle name="Percent 3 4 3 6 6" xfId="28761"/>
    <cellStyle name="Percent 3 4 3 6 7" xfId="28762"/>
    <cellStyle name="Percent 3 4 3 6 8" xfId="28763"/>
    <cellStyle name="Percent 3 4 3 7" xfId="28764"/>
    <cellStyle name="Percent 3 4 3 7 2" xfId="28765"/>
    <cellStyle name="Percent 3 4 3 7 2 2" xfId="28766"/>
    <cellStyle name="Percent 3 4 3 7 2 3" xfId="28767"/>
    <cellStyle name="Percent 3 4 3 7 2 4" xfId="28768"/>
    <cellStyle name="Percent 3 4 3 7 3" xfId="28769"/>
    <cellStyle name="Percent 3 4 3 7 3 2" xfId="28770"/>
    <cellStyle name="Percent 3 4 3 7 3 3" xfId="28771"/>
    <cellStyle name="Percent 3 4 3 7 3 4" xfId="28772"/>
    <cellStyle name="Percent 3 4 3 7 4" xfId="28773"/>
    <cellStyle name="Percent 3 4 3 7 5" xfId="28774"/>
    <cellStyle name="Percent 3 4 3 7 6" xfId="28775"/>
    <cellStyle name="Percent 3 4 3 8" xfId="28776"/>
    <cellStyle name="Percent 3 4 3 8 2" xfId="28777"/>
    <cellStyle name="Percent 3 4 3 8 2 2" xfId="28778"/>
    <cellStyle name="Percent 3 4 3 8 2 3" xfId="28779"/>
    <cellStyle name="Percent 3 4 3 8 2 4" xfId="28780"/>
    <cellStyle name="Percent 3 4 3 8 3" xfId="28781"/>
    <cellStyle name="Percent 3 4 3 8 3 2" xfId="28782"/>
    <cellStyle name="Percent 3 4 3 8 3 3" xfId="28783"/>
    <cellStyle name="Percent 3 4 3 8 3 4" xfId="28784"/>
    <cellStyle name="Percent 3 4 3 8 4" xfId="28785"/>
    <cellStyle name="Percent 3 4 3 8 5" xfId="28786"/>
    <cellStyle name="Percent 3 4 3 8 6" xfId="28787"/>
    <cellStyle name="Percent 3 4 3 9" xfId="28788"/>
    <cellStyle name="Percent 3 4 3 9 2" xfId="28789"/>
    <cellStyle name="Percent 3 4 3 9 3" xfId="28790"/>
    <cellStyle name="Percent 3 4 3 9 4" xfId="28791"/>
    <cellStyle name="Percent 3 4 4" xfId="28792"/>
    <cellStyle name="Percent 3 4 4 10" xfId="28793"/>
    <cellStyle name="Percent 3 4 4 11" xfId="28794"/>
    <cellStyle name="Percent 3 4 4 12" xfId="28795"/>
    <cellStyle name="Percent 3 4 4 2" xfId="28796"/>
    <cellStyle name="Percent 3 4 4 2 10" xfId="28797"/>
    <cellStyle name="Percent 3 4 4 2 2" xfId="28798"/>
    <cellStyle name="Percent 3 4 4 2 2 2" xfId="28799"/>
    <cellStyle name="Percent 3 4 4 2 2 2 2" xfId="28800"/>
    <cellStyle name="Percent 3 4 4 2 2 2 2 2" xfId="28801"/>
    <cellStyle name="Percent 3 4 4 2 2 2 2 3" xfId="28802"/>
    <cellStyle name="Percent 3 4 4 2 2 2 2 4" xfId="28803"/>
    <cellStyle name="Percent 3 4 4 2 2 2 3" xfId="28804"/>
    <cellStyle name="Percent 3 4 4 2 2 2 3 2" xfId="28805"/>
    <cellStyle name="Percent 3 4 4 2 2 2 3 3" xfId="28806"/>
    <cellStyle name="Percent 3 4 4 2 2 2 3 4" xfId="28807"/>
    <cellStyle name="Percent 3 4 4 2 2 2 4" xfId="28808"/>
    <cellStyle name="Percent 3 4 4 2 2 2 5" xfId="28809"/>
    <cellStyle name="Percent 3 4 4 2 2 2 6" xfId="28810"/>
    <cellStyle name="Percent 3 4 4 2 2 3" xfId="28811"/>
    <cellStyle name="Percent 3 4 4 2 2 3 2" xfId="28812"/>
    <cellStyle name="Percent 3 4 4 2 2 3 2 2" xfId="28813"/>
    <cellStyle name="Percent 3 4 4 2 2 3 2 3" xfId="28814"/>
    <cellStyle name="Percent 3 4 4 2 2 3 2 4" xfId="28815"/>
    <cellStyle name="Percent 3 4 4 2 2 3 3" xfId="28816"/>
    <cellStyle name="Percent 3 4 4 2 2 3 3 2" xfId="28817"/>
    <cellStyle name="Percent 3 4 4 2 2 3 3 3" xfId="28818"/>
    <cellStyle name="Percent 3 4 4 2 2 3 3 4" xfId="28819"/>
    <cellStyle name="Percent 3 4 4 2 2 3 4" xfId="28820"/>
    <cellStyle name="Percent 3 4 4 2 2 3 5" xfId="28821"/>
    <cellStyle name="Percent 3 4 4 2 2 3 6" xfId="28822"/>
    <cellStyle name="Percent 3 4 4 2 2 4" xfId="28823"/>
    <cellStyle name="Percent 3 4 4 2 2 4 2" xfId="28824"/>
    <cellStyle name="Percent 3 4 4 2 2 4 3" xfId="28825"/>
    <cellStyle name="Percent 3 4 4 2 2 4 4" xfId="28826"/>
    <cellStyle name="Percent 3 4 4 2 2 5" xfId="28827"/>
    <cellStyle name="Percent 3 4 4 2 2 5 2" xfId="28828"/>
    <cellStyle name="Percent 3 4 4 2 2 5 3" xfId="28829"/>
    <cellStyle name="Percent 3 4 4 2 2 5 4" xfId="28830"/>
    <cellStyle name="Percent 3 4 4 2 2 6" xfId="28831"/>
    <cellStyle name="Percent 3 4 4 2 2 7" xfId="28832"/>
    <cellStyle name="Percent 3 4 4 2 2 8" xfId="28833"/>
    <cellStyle name="Percent 3 4 4 2 3" xfId="28834"/>
    <cellStyle name="Percent 3 4 4 2 3 2" xfId="28835"/>
    <cellStyle name="Percent 3 4 4 2 3 2 2" xfId="28836"/>
    <cellStyle name="Percent 3 4 4 2 3 2 2 2" xfId="28837"/>
    <cellStyle name="Percent 3 4 4 2 3 2 2 3" xfId="28838"/>
    <cellStyle name="Percent 3 4 4 2 3 2 2 4" xfId="28839"/>
    <cellStyle name="Percent 3 4 4 2 3 2 3" xfId="28840"/>
    <cellStyle name="Percent 3 4 4 2 3 2 3 2" xfId="28841"/>
    <cellStyle name="Percent 3 4 4 2 3 2 3 3" xfId="28842"/>
    <cellStyle name="Percent 3 4 4 2 3 2 3 4" xfId="28843"/>
    <cellStyle name="Percent 3 4 4 2 3 2 4" xfId="28844"/>
    <cellStyle name="Percent 3 4 4 2 3 2 5" xfId="28845"/>
    <cellStyle name="Percent 3 4 4 2 3 2 6" xfId="28846"/>
    <cellStyle name="Percent 3 4 4 2 3 3" xfId="28847"/>
    <cellStyle name="Percent 3 4 4 2 3 3 2" xfId="28848"/>
    <cellStyle name="Percent 3 4 4 2 3 3 2 2" xfId="28849"/>
    <cellStyle name="Percent 3 4 4 2 3 3 2 3" xfId="28850"/>
    <cellStyle name="Percent 3 4 4 2 3 3 2 4" xfId="28851"/>
    <cellStyle name="Percent 3 4 4 2 3 3 3" xfId="28852"/>
    <cellStyle name="Percent 3 4 4 2 3 3 3 2" xfId="28853"/>
    <cellStyle name="Percent 3 4 4 2 3 3 3 3" xfId="28854"/>
    <cellStyle name="Percent 3 4 4 2 3 3 3 4" xfId="28855"/>
    <cellStyle name="Percent 3 4 4 2 3 3 4" xfId="28856"/>
    <cellStyle name="Percent 3 4 4 2 3 3 5" xfId="28857"/>
    <cellStyle name="Percent 3 4 4 2 3 3 6" xfId="28858"/>
    <cellStyle name="Percent 3 4 4 2 3 4" xfId="28859"/>
    <cellStyle name="Percent 3 4 4 2 3 4 2" xfId="28860"/>
    <cellStyle name="Percent 3 4 4 2 3 4 3" xfId="28861"/>
    <cellStyle name="Percent 3 4 4 2 3 4 4" xfId="28862"/>
    <cellStyle name="Percent 3 4 4 2 3 5" xfId="28863"/>
    <cellStyle name="Percent 3 4 4 2 3 5 2" xfId="28864"/>
    <cellStyle name="Percent 3 4 4 2 3 5 3" xfId="28865"/>
    <cellStyle name="Percent 3 4 4 2 3 5 4" xfId="28866"/>
    <cellStyle name="Percent 3 4 4 2 3 6" xfId="28867"/>
    <cellStyle name="Percent 3 4 4 2 3 7" xfId="28868"/>
    <cellStyle name="Percent 3 4 4 2 3 8" xfId="28869"/>
    <cellStyle name="Percent 3 4 4 2 4" xfId="28870"/>
    <cellStyle name="Percent 3 4 4 2 4 2" xfId="28871"/>
    <cellStyle name="Percent 3 4 4 2 4 2 2" xfId="28872"/>
    <cellStyle name="Percent 3 4 4 2 4 2 3" xfId="28873"/>
    <cellStyle name="Percent 3 4 4 2 4 2 4" xfId="28874"/>
    <cellStyle name="Percent 3 4 4 2 4 3" xfId="28875"/>
    <cellStyle name="Percent 3 4 4 2 4 3 2" xfId="28876"/>
    <cellStyle name="Percent 3 4 4 2 4 3 3" xfId="28877"/>
    <cellStyle name="Percent 3 4 4 2 4 3 4" xfId="28878"/>
    <cellStyle name="Percent 3 4 4 2 4 4" xfId="28879"/>
    <cellStyle name="Percent 3 4 4 2 4 5" xfId="28880"/>
    <cellStyle name="Percent 3 4 4 2 4 6" xfId="28881"/>
    <cellStyle name="Percent 3 4 4 2 5" xfId="28882"/>
    <cellStyle name="Percent 3 4 4 2 5 2" xfId="28883"/>
    <cellStyle name="Percent 3 4 4 2 5 2 2" xfId="28884"/>
    <cellStyle name="Percent 3 4 4 2 5 2 3" xfId="28885"/>
    <cellStyle name="Percent 3 4 4 2 5 2 4" xfId="28886"/>
    <cellStyle name="Percent 3 4 4 2 5 3" xfId="28887"/>
    <cellStyle name="Percent 3 4 4 2 5 3 2" xfId="28888"/>
    <cellStyle name="Percent 3 4 4 2 5 3 3" xfId="28889"/>
    <cellStyle name="Percent 3 4 4 2 5 3 4" xfId="28890"/>
    <cellStyle name="Percent 3 4 4 2 5 4" xfId="28891"/>
    <cellStyle name="Percent 3 4 4 2 5 5" xfId="28892"/>
    <cellStyle name="Percent 3 4 4 2 5 6" xfId="28893"/>
    <cellStyle name="Percent 3 4 4 2 6" xfId="28894"/>
    <cellStyle name="Percent 3 4 4 2 6 2" xfId="28895"/>
    <cellStyle name="Percent 3 4 4 2 6 3" xfId="28896"/>
    <cellStyle name="Percent 3 4 4 2 6 4" xfId="28897"/>
    <cellStyle name="Percent 3 4 4 2 7" xfId="28898"/>
    <cellStyle name="Percent 3 4 4 2 7 2" xfId="28899"/>
    <cellStyle name="Percent 3 4 4 2 7 3" xfId="28900"/>
    <cellStyle name="Percent 3 4 4 2 7 4" xfId="28901"/>
    <cellStyle name="Percent 3 4 4 2 8" xfId="28902"/>
    <cellStyle name="Percent 3 4 4 2 9" xfId="28903"/>
    <cellStyle name="Percent 3 4 4 3" xfId="28904"/>
    <cellStyle name="Percent 3 4 4 3 2" xfId="28905"/>
    <cellStyle name="Percent 3 4 4 3 2 2" xfId="28906"/>
    <cellStyle name="Percent 3 4 4 3 2 2 2" xfId="28907"/>
    <cellStyle name="Percent 3 4 4 3 2 2 3" xfId="28908"/>
    <cellStyle name="Percent 3 4 4 3 2 2 4" xfId="28909"/>
    <cellStyle name="Percent 3 4 4 3 2 3" xfId="28910"/>
    <cellStyle name="Percent 3 4 4 3 2 3 2" xfId="28911"/>
    <cellStyle name="Percent 3 4 4 3 2 3 3" xfId="28912"/>
    <cellStyle name="Percent 3 4 4 3 2 3 4" xfId="28913"/>
    <cellStyle name="Percent 3 4 4 3 2 4" xfId="28914"/>
    <cellStyle name="Percent 3 4 4 3 2 5" xfId="28915"/>
    <cellStyle name="Percent 3 4 4 3 2 6" xfId="28916"/>
    <cellStyle name="Percent 3 4 4 3 3" xfId="28917"/>
    <cellStyle name="Percent 3 4 4 3 3 2" xfId="28918"/>
    <cellStyle name="Percent 3 4 4 3 3 2 2" xfId="28919"/>
    <cellStyle name="Percent 3 4 4 3 3 2 3" xfId="28920"/>
    <cellStyle name="Percent 3 4 4 3 3 2 4" xfId="28921"/>
    <cellStyle name="Percent 3 4 4 3 3 3" xfId="28922"/>
    <cellStyle name="Percent 3 4 4 3 3 3 2" xfId="28923"/>
    <cellStyle name="Percent 3 4 4 3 3 3 3" xfId="28924"/>
    <cellStyle name="Percent 3 4 4 3 3 3 4" xfId="28925"/>
    <cellStyle name="Percent 3 4 4 3 3 4" xfId="28926"/>
    <cellStyle name="Percent 3 4 4 3 3 5" xfId="28927"/>
    <cellStyle name="Percent 3 4 4 3 3 6" xfId="28928"/>
    <cellStyle name="Percent 3 4 4 3 4" xfId="28929"/>
    <cellStyle name="Percent 3 4 4 3 4 2" xfId="28930"/>
    <cellStyle name="Percent 3 4 4 3 4 3" xfId="28931"/>
    <cellStyle name="Percent 3 4 4 3 4 4" xfId="28932"/>
    <cellStyle name="Percent 3 4 4 3 5" xfId="28933"/>
    <cellStyle name="Percent 3 4 4 3 5 2" xfId="28934"/>
    <cellStyle name="Percent 3 4 4 3 5 3" xfId="28935"/>
    <cellStyle name="Percent 3 4 4 3 5 4" xfId="28936"/>
    <cellStyle name="Percent 3 4 4 3 6" xfId="28937"/>
    <cellStyle name="Percent 3 4 4 3 7" xfId="28938"/>
    <cellStyle name="Percent 3 4 4 3 8" xfId="28939"/>
    <cellStyle name="Percent 3 4 4 4" xfId="28940"/>
    <cellStyle name="Percent 3 4 4 4 2" xfId="28941"/>
    <cellStyle name="Percent 3 4 4 4 2 2" xfId="28942"/>
    <cellStyle name="Percent 3 4 4 4 2 2 2" xfId="28943"/>
    <cellStyle name="Percent 3 4 4 4 2 2 3" xfId="28944"/>
    <cellStyle name="Percent 3 4 4 4 2 2 4" xfId="28945"/>
    <cellStyle name="Percent 3 4 4 4 2 3" xfId="28946"/>
    <cellStyle name="Percent 3 4 4 4 2 3 2" xfId="28947"/>
    <cellStyle name="Percent 3 4 4 4 2 3 3" xfId="28948"/>
    <cellStyle name="Percent 3 4 4 4 2 3 4" xfId="28949"/>
    <cellStyle name="Percent 3 4 4 4 2 4" xfId="28950"/>
    <cellStyle name="Percent 3 4 4 4 2 5" xfId="28951"/>
    <cellStyle name="Percent 3 4 4 4 2 6" xfId="28952"/>
    <cellStyle name="Percent 3 4 4 4 3" xfId="28953"/>
    <cellStyle name="Percent 3 4 4 4 3 2" xfId="28954"/>
    <cellStyle name="Percent 3 4 4 4 3 2 2" xfId="28955"/>
    <cellStyle name="Percent 3 4 4 4 3 2 3" xfId="28956"/>
    <cellStyle name="Percent 3 4 4 4 3 2 4" xfId="28957"/>
    <cellStyle name="Percent 3 4 4 4 3 3" xfId="28958"/>
    <cellStyle name="Percent 3 4 4 4 3 3 2" xfId="28959"/>
    <cellStyle name="Percent 3 4 4 4 3 3 3" xfId="28960"/>
    <cellStyle name="Percent 3 4 4 4 3 3 4" xfId="28961"/>
    <cellStyle name="Percent 3 4 4 4 3 4" xfId="28962"/>
    <cellStyle name="Percent 3 4 4 4 3 5" xfId="28963"/>
    <cellStyle name="Percent 3 4 4 4 3 6" xfId="28964"/>
    <cellStyle name="Percent 3 4 4 4 4" xfId="28965"/>
    <cellStyle name="Percent 3 4 4 4 4 2" xfId="28966"/>
    <cellStyle name="Percent 3 4 4 4 4 3" xfId="28967"/>
    <cellStyle name="Percent 3 4 4 4 4 4" xfId="28968"/>
    <cellStyle name="Percent 3 4 4 4 5" xfId="28969"/>
    <cellStyle name="Percent 3 4 4 4 5 2" xfId="28970"/>
    <cellStyle name="Percent 3 4 4 4 5 3" xfId="28971"/>
    <cellStyle name="Percent 3 4 4 4 5 4" xfId="28972"/>
    <cellStyle name="Percent 3 4 4 4 6" xfId="28973"/>
    <cellStyle name="Percent 3 4 4 4 7" xfId="28974"/>
    <cellStyle name="Percent 3 4 4 4 8" xfId="28975"/>
    <cellStyle name="Percent 3 4 4 5" xfId="28976"/>
    <cellStyle name="Percent 3 4 4 5 2" xfId="28977"/>
    <cellStyle name="Percent 3 4 4 5 2 2" xfId="28978"/>
    <cellStyle name="Percent 3 4 4 5 2 2 2" xfId="28979"/>
    <cellStyle name="Percent 3 4 4 5 2 2 3" xfId="28980"/>
    <cellStyle name="Percent 3 4 4 5 2 2 4" xfId="28981"/>
    <cellStyle name="Percent 3 4 4 5 2 3" xfId="28982"/>
    <cellStyle name="Percent 3 4 4 5 2 3 2" xfId="28983"/>
    <cellStyle name="Percent 3 4 4 5 2 3 3" xfId="28984"/>
    <cellStyle name="Percent 3 4 4 5 2 3 4" xfId="28985"/>
    <cellStyle name="Percent 3 4 4 5 2 4" xfId="28986"/>
    <cellStyle name="Percent 3 4 4 5 2 5" xfId="28987"/>
    <cellStyle name="Percent 3 4 4 5 2 6" xfId="28988"/>
    <cellStyle name="Percent 3 4 4 5 3" xfId="28989"/>
    <cellStyle name="Percent 3 4 4 5 3 2" xfId="28990"/>
    <cellStyle name="Percent 3 4 4 5 3 2 2" xfId="28991"/>
    <cellStyle name="Percent 3 4 4 5 3 2 3" xfId="28992"/>
    <cellStyle name="Percent 3 4 4 5 3 2 4" xfId="28993"/>
    <cellStyle name="Percent 3 4 4 5 3 3" xfId="28994"/>
    <cellStyle name="Percent 3 4 4 5 3 3 2" xfId="28995"/>
    <cellStyle name="Percent 3 4 4 5 3 3 3" xfId="28996"/>
    <cellStyle name="Percent 3 4 4 5 3 3 4" xfId="28997"/>
    <cellStyle name="Percent 3 4 4 5 3 4" xfId="28998"/>
    <cellStyle name="Percent 3 4 4 5 3 5" xfId="28999"/>
    <cellStyle name="Percent 3 4 4 5 3 6" xfId="29000"/>
    <cellStyle name="Percent 3 4 4 5 4" xfId="29001"/>
    <cellStyle name="Percent 3 4 4 5 4 2" xfId="29002"/>
    <cellStyle name="Percent 3 4 4 5 4 3" xfId="29003"/>
    <cellStyle name="Percent 3 4 4 5 4 4" xfId="29004"/>
    <cellStyle name="Percent 3 4 4 5 5" xfId="29005"/>
    <cellStyle name="Percent 3 4 4 5 5 2" xfId="29006"/>
    <cellStyle name="Percent 3 4 4 5 5 3" xfId="29007"/>
    <cellStyle name="Percent 3 4 4 5 5 4" xfId="29008"/>
    <cellStyle name="Percent 3 4 4 5 6" xfId="29009"/>
    <cellStyle name="Percent 3 4 4 5 7" xfId="29010"/>
    <cellStyle name="Percent 3 4 4 5 8" xfId="29011"/>
    <cellStyle name="Percent 3 4 4 6" xfId="29012"/>
    <cellStyle name="Percent 3 4 4 6 2" xfId="29013"/>
    <cellStyle name="Percent 3 4 4 6 2 2" xfId="29014"/>
    <cellStyle name="Percent 3 4 4 6 2 3" xfId="29015"/>
    <cellStyle name="Percent 3 4 4 6 2 4" xfId="29016"/>
    <cellStyle name="Percent 3 4 4 6 3" xfId="29017"/>
    <cellStyle name="Percent 3 4 4 6 3 2" xfId="29018"/>
    <cellStyle name="Percent 3 4 4 6 3 3" xfId="29019"/>
    <cellStyle name="Percent 3 4 4 6 3 4" xfId="29020"/>
    <cellStyle name="Percent 3 4 4 6 4" xfId="29021"/>
    <cellStyle name="Percent 3 4 4 6 5" xfId="29022"/>
    <cellStyle name="Percent 3 4 4 6 6" xfId="29023"/>
    <cellStyle name="Percent 3 4 4 7" xfId="29024"/>
    <cellStyle name="Percent 3 4 4 7 2" xfId="29025"/>
    <cellStyle name="Percent 3 4 4 7 2 2" xfId="29026"/>
    <cellStyle name="Percent 3 4 4 7 2 3" xfId="29027"/>
    <cellStyle name="Percent 3 4 4 7 2 4" xfId="29028"/>
    <cellStyle name="Percent 3 4 4 7 3" xfId="29029"/>
    <cellStyle name="Percent 3 4 4 7 3 2" xfId="29030"/>
    <cellStyle name="Percent 3 4 4 7 3 3" xfId="29031"/>
    <cellStyle name="Percent 3 4 4 7 3 4" xfId="29032"/>
    <cellStyle name="Percent 3 4 4 7 4" xfId="29033"/>
    <cellStyle name="Percent 3 4 4 7 5" xfId="29034"/>
    <cellStyle name="Percent 3 4 4 7 6" xfId="29035"/>
    <cellStyle name="Percent 3 4 4 8" xfId="29036"/>
    <cellStyle name="Percent 3 4 4 8 2" xfId="29037"/>
    <cellStyle name="Percent 3 4 4 8 3" xfId="29038"/>
    <cellStyle name="Percent 3 4 4 8 4" xfId="29039"/>
    <cellStyle name="Percent 3 4 4 9" xfId="29040"/>
    <cellStyle name="Percent 3 4 4 9 2" xfId="29041"/>
    <cellStyle name="Percent 3 4 4 9 3" xfId="29042"/>
    <cellStyle name="Percent 3 4 4 9 4" xfId="29043"/>
    <cellStyle name="Percent 3 4 5" xfId="29044"/>
    <cellStyle name="Percent 3 4 5 10" xfId="29045"/>
    <cellStyle name="Percent 3 4 5 2" xfId="29046"/>
    <cellStyle name="Percent 3 4 5 2 2" xfId="29047"/>
    <cellStyle name="Percent 3 4 5 2 2 2" xfId="29048"/>
    <cellStyle name="Percent 3 4 5 2 2 2 2" xfId="29049"/>
    <cellStyle name="Percent 3 4 5 2 2 2 3" xfId="29050"/>
    <cellStyle name="Percent 3 4 5 2 2 2 4" xfId="29051"/>
    <cellStyle name="Percent 3 4 5 2 2 3" xfId="29052"/>
    <cellStyle name="Percent 3 4 5 2 2 3 2" xfId="29053"/>
    <cellStyle name="Percent 3 4 5 2 2 3 3" xfId="29054"/>
    <cellStyle name="Percent 3 4 5 2 2 3 4" xfId="29055"/>
    <cellStyle name="Percent 3 4 5 2 2 4" xfId="29056"/>
    <cellStyle name="Percent 3 4 5 2 2 5" xfId="29057"/>
    <cellStyle name="Percent 3 4 5 2 2 6" xfId="29058"/>
    <cellStyle name="Percent 3 4 5 2 3" xfId="29059"/>
    <cellStyle name="Percent 3 4 5 2 3 2" xfId="29060"/>
    <cellStyle name="Percent 3 4 5 2 3 2 2" xfId="29061"/>
    <cellStyle name="Percent 3 4 5 2 3 2 3" xfId="29062"/>
    <cellStyle name="Percent 3 4 5 2 3 2 4" xfId="29063"/>
    <cellStyle name="Percent 3 4 5 2 3 3" xfId="29064"/>
    <cellStyle name="Percent 3 4 5 2 3 3 2" xfId="29065"/>
    <cellStyle name="Percent 3 4 5 2 3 3 3" xfId="29066"/>
    <cellStyle name="Percent 3 4 5 2 3 3 4" xfId="29067"/>
    <cellStyle name="Percent 3 4 5 2 3 4" xfId="29068"/>
    <cellStyle name="Percent 3 4 5 2 3 5" xfId="29069"/>
    <cellStyle name="Percent 3 4 5 2 3 6" xfId="29070"/>
    <cellStyle name="Percent 3 4 5 2 4" xfId="29071"/>
    <cellStyle name="Percent 3 4 5 2 4 2" xfId="29072"/>
    <cellStyle name="Percent 3 4 5 2 4 3" xfId="29073"/>
    <cellStyle name="Percent 3 4 5 2 4 4" xfId="29074"/>
    <cellStyle name="Percent 3 4 5 2 5" xfId="29075"/>
    <cellStyle name="Percent 3 4 5 2 5 2" xfId="29076"/>
    <cellStyle name="Percent 3 4 5 2 5 3" xfId="29077"/>
    <cellStyle name="Percent 3 4 5 2 5 4" xfId="29078"/>
    <cellStyle name="Percent 3 4 5 2 6" xfId="29079"/>
    <cellStyle name="Percent 3 4 5 2 7" xfId="29080"/>
    <cellStyle name="Percent 3 4 5 2 8" xfId="29081"/>
    <cellStyle name="Percent 3 4 5 3" xfId="29082"/>
    <cellStyle name="Percent 3 4 5 3 2" xfId="29083"/>
    <cellStyle name="Percent 3 4 5 3 2 2" xfId="29084"/>
    <cellStyle name="Percent 3 4 5 3 2 2 2" xfId="29085"/>
    <cellStyle name="Percent 3 4 5 3 2 2 3" xfId="29086"/>
    <cellStyle name="Percent 3 4 5 3 2 2 4" xfId="29087"/>
    <cellStyle name="Percent 3 4 5 3 2 3" xfId="29088"/>
    <cellStyle name="Percent 3 4 5 3 2 3 2" xfId="29089"/>
    <cellStyle name="Percent 3 4 5 3 2 3 3" xfId="29090"/>
    <cellStyle name="Percent 3 4 5 3 2 3 4" xfId="29091"/>
    <cellStyle name="Percent 3 4 5 3 2 4" xfId="29092"/>
    <cellStyle name="Percent 3 4 5 3 2 5" xfId="29093"/>
    <cellStyle name="Percent 3 4 5 3 2 6" xfId="29094"/>
    <cellStyle name="Percent 3 4 5 3 3" xfId="29095"/>
    <cellStyle name="Percent 3 4 5 3 3 2" xfId="29096"/>
    <cellStyle name="Percent 3 4 5 3 3 2 2" xfId="29097"/>
    <cellStyle name="Percent 3 4 5 3 3 2 3" xfId="29098"/>
    <cellStyle name="Percent 3 4 5 3 3 2 4" xfId="29099"/>
    <cellStyle name="Percent 3 4 5 3 3 3" xfId="29100"/>
    <cellStyle name="Percent 3 4 5 3 3 3 2" xfId="29101"/>
    <cellStyle name="Percent 3 4 5 3 3 3 3" xfId="29102"/>
    <cellStyle name="Percent 3 4 5 3 3 3 4" xfId="29103"/>
    <cellStyle name="Percent 3 4 5 3 3 4" xfId="29104"/>
    <cellStyle name="Percent 3 4 5 3 3 5" xfId="29105"/>
    <cellStyle name="Percent 3 4 5 3 3 6" xfId="29106"/>
    <cellStyle name="Percent 3 4 5 3 4" xfId="29107"/>
    <cellStyle name="Percent 3 4 5 3 4 2" xfId="29108"/>
    <cellStyle name="Percent 3 4 5 3 4 3" xfId="29109"/>
    <cellStyle name="Percent 3 4 5 3 4 4" xfId="29110"/>
    <cellStyle name="Percent 3 4 5 3 5" xfId="29111"/>
    <cellStyle name="Percent 3 4 5 3 5 2" xfId="29112"/>
    <cellStyle name="Percent 3 4 5 3 5 3" xfId="29113"/>
    <cellStyle name="Percent 3 4 5 3 5 4" xfId="29114"/>
    <cellStyle name="Percent 3 4 5 3 6" xfId="29115"/>
    <cellStyle name="Percent 3 4 5 3 7" xfId="29116"/>
    <cellStyle name="Percent 3 4 5 3 8" xfId="29117"/>
    <cellStyle name="Percent 3 4 5 4" xfId="29118"/>
    <cellStyle name="Percent 3 4 5 4 2" xfId="29119"/>
    <cellStyle name="Percent 3 4 5 4 2 2" xfId="29120"/>
    <cellStyle name="Percent 3 4 5 4 2 3" xfId="29121"/>
    <cellStyle name="Percent 3 4 5 4 2 4" xfId="29122"/>
    <cellStyle name="Percent 3 4 5 4 3" xfId="29123"/>
    <cellStyle name="Percent 3 4 5 4 3 2" xfId="29124"/>
    <cellStyle name="Percent 3 4 5 4 3 3" xfId="29125"/>
    <cellStyle name="Percent 3 4 5 4 3 4" xfId="29126"/>
    <cellStyle name="Percent 3 4 5 4 4" xfId="29127"/>
    <cellStyle name="Percent 3 4 5 4 5" xfId="29128"/>
    <cellStyle name="Percent 3 4 5 4 6" xfId="29129"/>
    <cellStyle name="Percent 3 4 5 5" xfId="29130"/>
    <cellStyle name="Percent 3 4 5 5 2" xfId="29131"/>
    <cellStyle name="Percent 3 4 5 5 2 2" xfId="29132"/>
    <cellStyle name="Percent 3 4 5 5 2 3" xfId="29133"/>
    <cellStyle name="Percent 3 4 5 5 2 4" xfId="29134"/>
    <cellStyle name="Percent 3 4 5 5 3" xfId="29135"/>
    <cellStyle name="Percent 3 4 5 5 3 2" xfId="29136"/>
    <cellStyle name="Percent 3 4 5 5 3 3" xfId="29137"/>
    <cellStyle name="Percent 3 4 5 5 3 4" xfId="29138"/>
    <cellStyle name="Percent 3 4 5 5 4" xfId="29139"/>
    <cellStyle name="Percent 3 4 5 5 5" xfId="29140"/>
    <cellStyle name="Percent 3 4 5 5 6" xfId="29141"/>
    <cellStyle name="Percent 3 4 5 6" xfId="29142"/>
    <cellStyle name="Percent 3 4 5 6 2" xfId="29143"/>
    <cellStyle name="Percent 3 4 5 6 3" xfId="29144"/>
    <cellStyle name="Percent 3 4 5 6 4" xfId="29145"/>
    <cellStyle name="Percent 3 4 5 7" xfId="29146"/>
    <cellStyle name="Percent 3 4 5 7 2" xfId="29147"/>
    <cellStyle name="Percent 3 4 5 7 3" xfId="29148"/>
    <cellStyle name="Percent 3 4 5 7 4" xfId="29149"/>
    <cellStyle name="Percent 3 4 5 8" xfId="29150"/>
    <cellStyle name="Percent 3 4 5 9" xfId="29151"/>
    <cellStyle name="Percent 3 4 6" xfId="29152"/>
    <cellStyle name="Percent 3 4 6 2" xfId="29153"/>
    <cellStyle name="Percent 3 4 6 2 2" xfId="29154"/>
    <cellStyle name="Percent 3 4 6 2 2 2" xfId="29155"/>
    <cellStyle name="Percent 3 4 6 2 2 3" xfId="29156"/>
    <cellStyle name="Percent 3 4 6 2 2 4" xfId="29157"/>
    <cellStyle name="Percent 3 4 6 2 3" xfId="29158"/>
    <cellStyle name="Percent 3 4 6 2 3 2" xfId="29159"/>
    <cellStyle name="Percent 3 4 6 2 3 3" xfId="29160"/>
    <cellStyle name="Percent 3 4 6 2 3 4" xfId="29161"/>
    <cellStyle name="Percent 3 4 6 2 4" xfId="29162"/>
    <cellStyle name="Percent 3 4 6 2 5" xfId="29163"/>
    <cellStyle name="Percent 3 4 6 2 6" xfId="29164"/>
    <cellStyle name="Percent 3 4 6 3" xfId="29165"/>
    <cellStyle name="Percent 3 4 6 3 2" xfId="29166"/>
    <cellStyle name="Percent 3 4 6 3 2 2" xfId="29167"/>
    <cellStyle name="Percent 3 4 6 3 2 3" xfId="29168"/>
    <cellStyle name="Percent 3 4 6 3 2 4" xfId="29169"/>
    <cellStyle name="Percent 3 4 6 3 3" xfId="29170"/>
    <cellStyle name="Percent 3 4 6 3 3 2" xfId="29171"/>
    <cellStyle name="Percent 3 4 6 3 3 3" xfId="29172"/>
    <cellStyle name="Percent 3 4 6 3 3 4" xfId="29173"/>
    <cellStyle name="Percent 3 4 6 3 4" xfId="29174"/>
    <cellStyle name="Percent 3 4 6 3 5" xfId="29175"/>
    <cellStyle name="Percent 3 4 6 3 6" xfId="29176"/>
    <cellStyle name="Percent 3 4 6 4" xfId="29177"/>
    <cellStyle name="Percent 3 4 6 4 2" xfId="29178"/>
    <cellStyle name="Percent 3 4 6 4 3" xfId="29179"/>
    <cellStyle name="Percent 3 4 6 4 4" xfId="29180"/>
    <cellStyle name="Percent 3 4 6 5" xfId="29181"/>
    <cellStyle name="Percent 3 4 6 5 2" xfId="29182"/>
    <cellStyle name="Percent 3 4 6 5 3" xfId="29183"/>
    <cellStyle name="Percent 3 4 6 5 4" xfId="29184"/>
    <cellStyle name="Percent 3 4 6 6" xfId="29185"/>
    <cellStyle name="Percent 3 4 6 7" xfId="29186"/>
    <cellStyle name="Percent 3 4 6 8" xfId="29187"/>
    <cellStyle name="Percent 3 4 7" xfId="29188"/>
    <cellStyle name="Percent 3 4 7 2" xfId="29189"/>
    <cellStyle name="Percent 3 4 7 2 2" xfId="29190"/>
    <cellStyle name="Percent 3 4 7 2 2 2" xfId="29191"/>
    <cellStyle name="Percent 3 4 7 2 2 3" xfId="29192"/>
    <cellStyle name="Percent 3 4 7 2 2 4" xfId="29193"/>
    <cellStyle name="Percent 3 4 7 2 3" xfId="29194"/>
    <cellStyle name="Percent 3 4 7 2 3 2" xfId="29195"/>
    <cellStyle name="Percent 3 4 7 2 3 3" xfId="29196"/>
    <cellStyle name="Percent 3 4 7 2 3 4" xfId="29197"/>
    <cellStyle name="Percent 3 4 7 2 4" xfId="29198"/>
    <cellStyle name="Percent 3 4 7 2 5" xfId="29199"/>
    <cellStyle name="Percent 3 4 7 2 6" xfId="29200"/>
    <cellStyle name="Percent 3 4 7 3" xfId="29201"/>
    <cellStyle name="Percent 3 4 7 3 2" xfId="29202"/>
    <cellStyle name="Percent 3 4 7 3 2 2" xfId="29203"/>
    <cellStyle name="Percent 3 4 7 3 2 3" xfId="29204"/>
    <cellStyle name="Percent 3 4 7 3 2 4" xfId="29205"/>
    <cellStyle name="Percent 3 4 7 3 3" xfId="29206"/>
    <cellStyle name="Percent 3 4 7 3 3 2" xfId="29207"/>
    <cellStyle name="Percent 3 4 7 3 3 3" xfId="29208"/>
    <cellStyle name="Percent 3 4 7 3 3 4" xfId="29209"/>
    <cellStyle name="Percent 3 4 7 3 4" xfId="29210"/>
    <cellStyle name="Percent 3 4 7 3 5" xfId="29211"/>
    <cellStyle name="Percent 3 4 7 3 6" xfId="29212"/>
    <cellStyle name="Percent 3 4 7 4" xfId="29213"/>
    <cellStyle name="Percent 3 4 7 4 2" xfId="29214"/>
    <cellStyle name="Percent 3 4 7 4 3" xfId="29215"/>
    <cellStyle name="Percent 3 4 7 4 4" xfId="29216"/>
    <cellStyle name="Percent 3 4 7 5" xfId="29217"/>
    <cellStyle name="Percent 3 4 7 5 2" xfId="29218"/>
    <cellStyle name="Percent 3 4 7 5 3" xfId="29219"/>
    <cellStyle name="Percent 3 4 7 5 4" xfId="29220"/>
    <cellStyle name="Percent 3 4 7 6" xfId="29221"/>
    <cellStyle name="Percent 3 4 7 7" xfId="29222"/>
    <cellStyle name="Percent 3 4 7 8" xfId="29223"/>
    <cellStyle name="Percent 3 4 8" xfId="29224"/>
    <cellStyle name="Percent 3 4 8 2" xfId="29225"/>
    <cellStyle name="Percent 3 4 8 2 2" xfId="29226"/>
    <cellStyle name="Percent 3 4 8 2 2 2" xfId="29227"/>
    <cellStyle name="Percent 3 4 8 2 2 3" xfId="29228"/>
    <cellStyle name="Percent 3 4 8 2 2 4" xfId="29229"/>
    <cellStyle name="Percent 3 4 8 2 3" xfId="29230"/>
    <cellStyle name="Percent 3 4 8 2 3 2" xfId="29231"/>
    <cellStyle name="Percent 3 4 8 2 3 3" xfId="29232"/>
    <cellStyle name="Percent 3 4 8 2 3 4" xfId="29233"/>
    <cellStyle name="Percent 3 4 8 2 4" xfId="29234"/>
    <cellStyle name="Percent 3 4 8 2 5" xfId="29235"/>
    <cellStyle name="Percent 3 4 8 2 6" xfId="29236"/>
    <cellStyle name="Percent 3 4 8 3" xfId="29237"/>
    <cellStyle name="Percent 3 4 8 3 2" xfId="29238"/>
    <cellStyle name="Percent 3 4 8 3 2 2" xfId="29239"/>
    <cellStyle name="Percent 3 4 8 3 2 3" xfId="29240"/>
    <cellStyle name="Percent 3 4 8 3 2 4" xfId="29241"/>
    <cellStyle name="Percent 3 4 8 3 3" xfId="29242"/>
    <cellStyle name="Percent 3 4 8 3 3 2" xfId="29243"/>
    <cellStyle name="Percent 3 4 8 3 3 3" xfId="29244"/>
    <cellStyle name="Percent 3 4 8 3 3 4" xfId="29245"/>
    <cellStyle name="Percent 3 4 8 3 4" xfId="29246"/>
    <cellStyle name="Percent 3 4 8 3 5" xfId="29247"/>
    <cellStyle name="Percent 3 4 8 3 6" xfId="29248"/>
    <cellStyle name="Percent 3 4 8 4" xfId="29249"/>
    <cellStyle name="Percent 3 4 8 4 2" xfId="29250"/>
    <cellStyle name="Percent 3 4 8 4 3" xfId="29251"/>
    <cellStyle name="Percent 3 4 8 4 4" xfId="29252"/>
    <cellStyle name="Percent 3 4 8 5" xfId="29253"/>
    <cellStyle name="Percent 3 4 8 5 2" xfId="29254"/>
    <cellStyle name="Percent 3 4 8 5 3" xfId="29255"/>
    <cellStyle name="Percent 3 4 8 5 4" xfId="29256"/>
    <cellStyle name="Percent 3 4 8 6" xfId="29257"/>
    <cellStyle name="Percent 3 4 8 7" xfId="29258"/>
    <cellStyle name="Percent 3 4 8 8" xfId="29259"/>
    <cellStyle name="Percent 3 4 9" xfId="29260"/>
    <cellStyle name="Percent 3 4 9 2" xfId="29261"/>
    <cellStyle name="Percent 3 4 9 2 2" xfId="29262"/>
    <cellStyle name="Percent 3 4 9 2 3" xfId="29263"/>
    <cellStyle name="Percent 3 4 9 2 4" xfId="29264"/>
    <cellStyle name="Percent 3 4 9 3" xfId="29265"/>
    <cellStyle name="Percent 3 4 9 3 2" xfId="29266"/>
    <cellStyle name="Percent 3 4 9 3 3" xfId="29267"/>
    <cellStyle name="Percent 3 4 9 3 4" xfId="29268"/>
    <cellStyle name="Percent 3 4 9 4" xfId="29269"/>
    <cellStyle name="Percent 3 4 9 5" xfId="29270"/>
    <cellStyle name="Percent 3 4 9 6" xfId="29271"/>
    <cellStyle name="Percent 3 5" xfId="29272"/>
    <cellStyle name="Percent 3 5 10" xfId="29273"/>
    <cellStyle name="Percent 3 5 10 2" xfId="29274"/>
    <cellStyle name="Percent 3 5 10 3" xfId="29275"/>
    <cellStyle name="Percent 3 5 10 4" xfId="29276"/>
    <cellStyle name="Percent 3 5 11" xfId="29277"/>
    <cellStyle name="Percent 3 5 11 2" xfId="29278"/>
    <cellStyle name="Percent 3 5 11 3" xfId="29279"/>
    <cellStyle name="Percent 3 5 11 4" xfId="29280"/>
    <cellStyle name="Percent 3 5 12" xfId="29281"/>
    <cellStyle name="Percent 3 5 12 2" xfId="29282"/>
    <cellStyle name="Percent 3 5 12 3" xfId="29283"/>
    <cellStyle name="Percent 3 5 12 4" xfId="29284"/>
    <cellStyle name="Percent 3 5 13" xfId="29285"/>
    <cellStyle name="Percent 3 5 14" xfId="29286"/>
    <cellStyle name="Percent 3 5 15" xfId="29287"/>
    <cellStyle name="Percent 3 5 16" xfId="29288"/>
    <cellStyle name="Percent 3 5 17" xfId="29289"/>
    <cellStyle name="Percent 3 5 2" xfId="29290"/>
    <cellStyle name="Percent 3 5 2 10" xfId="29291"/>
    <cellStyle name="Percent 3 5 2 10 2" xfId="29292"/>
    <cellStyle name="Percent 3 5 2 10 3" xfId="29293"/>
    <cellStyle name="Percent 3 5 2 10 4" xfId="29294"/>
    <cellStyle name="Percent 3 5 2 11" xfId="29295"/>
    <cellStyle name="Percent 3 5 2 12" xfId="29296"/>
    <cellStyle name="Percent 3 5 2 13" xfId="29297"/>
    <cellStyle name="Percent 3 5 2 2" xfId="29298"/>
    <cellStyle name="Percent 3 5 2 2 10" xfId="29299"/>
    <cellStyle name="Percent 3 5 2 2 11" xfId="29300"/>
    <cellStyle name="Percent 3 5 2 2 12" xfId="29301"/>
    <cellStyle name="Percent 3 5 2 2 2" xfId="29302"/>
    <cellStyle name="Percent 3 5 2 2 2 10" xfId="29303"/>
    <cellStyle name="Percent 3 5 2 2 2 2" xfId="29304"/>
    <cellStyle name="Percent 3 5 2 2 2 2 2" xfId="29305"/>
    <cellStyle name="Percent 3 5 2 2 2 2 2 2" xfId="29306"/>
    <cellStyle name="Percent 3 5 2 2 2 2 2 2 2" xfId="29307"/>
    <cellStyle name="Percent 3 5 2 2 2 2 2 2 3" xfId="29308"/>
    <cellStyle name="Percent 3 5 2 2 2 2 2 2 4" xfId="29309"/>
    <cellStyle name="Percent 3 5 2 2 2 2 2 3" xfId="29310"/>
    <cellStyle name="Percent 3 5 2 2 2 2 2 3 2" xfId="29311"/>
    <cellStyle name="Percent 3 5 2 2 2 2 2 3 3" xfId="29312"/>
    <cellStyle name="Percent 3 5 2 2 2 2 2 3 4" xfId="29313"/>
    <cellStyle name="Percent 3 5 2 2 2 2 2 4" xfId="29314"/>
    <cellStyle name="Percent 3 5 2 2 2 2 2 5" xfId="29315"/>
    <cellStyle name="Percent 3 5 2 2 2 2 2 6" xfId="29316"/>
    <cellStyle name="Percent 3 5 2 2 2 2 3" xfId="29317"/>
    <cellStyle name="Percent 3 5 2 2 2 2 3 2" xfId="29318"/>
    <cellStyle name="Percent 3 5 2 2 2 2 3 2 2" xfId="29319"/>
    <cellStyle name="Percent 3 5 2 2 2 2 3 2 3" xfId="29320"/>
    <cellStyle name="Percent 3 5 2 2 2 2 3 2 4" xfId="29321"/>
    <cellStyle name="Percent 3 5 2 2 2 2 3 3" xfId="29322"/>
    <cellStyle name="Percent 3 5 2 2 2 2 3 3 2" xfId="29323"/>
    <cellStyle name="Percent 3 5 2 2 2 2 3 3 3" xfId="29324"/>
    <cellStyle name="Percent 3 5 2 2 2 2 3 3 4" xfId="29325"/>
    <cellStyle name="Percent 3 5 2 2 2 2 3 4" xfId="29326"/>
    <cellStyle name="Percent 3 5 2 2 2 2 3 5" xfId="29327"/>
    <cellStyle name="Percent 3 5 2 2 2 2 3 6" xfId="29328"/>
    <cellStyle name="Percent 3 5 2 2 2 2 4" xfId="29329"/>
    <cellStyle name="Percent 3 5 2 2 2 2 4 2" xfId="29330"/>
    <cellStyle name="Percent 3 5 2 2 2 2 4 3" xfId="29331"/>
    <cellStyle name="Percent 3 5 2 2 2 2 4 4" xfId="29332"/>
    <cellStyle name="Percent 3 5 2 2 2 2 5" xfId="29333"/>
    <cellStyle name="Percent 3 5 2 2 2 2 5 2" xfId="29334"/>
    <cellStyle name="Percent 3 5 2 2 2 2 5 3" xfId="29335"/>
    <cellStyle name="Percent 3 5 2 2 2 2 5 4" xfId="29336"/>
    <cellStyle name="Percent 3 5 2 2 2 2 6" xfId="29337"/>
    <cellStyle name="Percent 3 5 2 2 2 2 7" xfId="29338"/>
    <cellStyle name="Percent 3 5 2 2 2 2 8" xfId="29339"/>
    <cellStyle name="Percent 3 5 2 2 2 3" xfId="29340"/>
    <cellStyle name="Percent 3 5 2 2 2 3 2" xfId="29341"/>
    <cellStyle name="Percent 3 5 2 2 2 3 2 2" xfId="29342"/>
    <cellStyle name="Percent 3 5 2 2 2 3 2 2 2" xfId="29343"/>
    <cellStyle name="Percent 3 5 2 2 2 3 2 2 3" xfId="29344"/>
    <cellStyle name="Percent 3 5 2 2 2 3 2 2 4" xfId="29345"/>
    <cellStyle name="Percent 3 5 2 2 2 3 2 3" xfId="29346"/>
    <cellStyle name="Percent 3 5 2 2 2 3 2 3 2" xfId="29347"/>
    <cellStyle name="Percent 3 5 2 2 2 3 2 3 3" xfId="29348"/>
    <cellStyle name="Percent 3 5 2 2 2 3 2 3 4" xfId="29349"/>
    <cellStyle name="Percent 3 5 2 2 2 3 2 4" xfId="29350"/>
    <cellStyle name="Percent 3 5 2 2 2 3 2 5" xfId="29351"/>
    <cellStyle name="Percent 3 5 2 2 2 3 2 6" xfId="29352"/>
    <cellStyle name="Percent 3 5 2 2 2 3 3" xfId="29353"/>
    <cellStyle name="Percent 3 5 2 2 2 3 3 2" xfId="29354"/>
    <cellStyle name="Percent 3 5 2 2 2 3 3 2 2" xfId="29355"/>
    <cellStyle name="Percent 3 5 2 2 2 3 3 2 3" xfId="29356"/>
    <cellStyle name="Percent 3 5 2 2 2 3 3 2 4" xfId="29357"/>
    <cellStyle name="Percent 3 5 2 2 2 3 3 3" xfId="29358"/>
    <cellStyle name="Percent 3 5 2 2 2 3 3 3 2" xfId="29359"/>
    <cellStyle name="Percent 3 5 2 2 2 3 3 3 3" xfId="29360"/>
    <cellStyle name="Percent 3 5 2 2 2 3 3 3 4" xfId="29361"/>
    <cellStyle name="Percent 3 5 2 2 2 3 3 4" xfId="29362"/>
    <cellStyle name="Percent 3 5 2 2 2 3 3 5" xfId="29363"/>
    <cellStyle name="Percent 3 5 2 2 2 3 3 6" xfId="29364"/>
    <cellStyle name="Percent 3 5 2 2 2 3 4" xfId="29365"/>
    <cellStyle name="Percent 3 5 2 2 2 3 4 2" xfId="29366"/>
    <cellStyle name="Percent 3 5 2 2 2 3 4 3" xfId="29367"/>
    <cellStyle name="Percent 3 5 2 2 2 3 4 4" xfId="29368"/>
    <cellStyle name="Percent 3 5 2 2 2 3 5" xfId="29369"/>
    <cellStyle name="Percent 3 5 2 2 2 3 5 2" xfId="29370"/>
    <cellStyle name="Percent 3 5 2 2 2 3 5 3" xfId="29371"/>
    <cellStyle name="Percent 3 5 2 2 2 3 5 4" xfId="29372"/>
    <cellStyle name="Percent 3 5 2 2 2 3 6" xfId="29373"/>
    <cellStyle name="Percent 3 5 2 2 2 3 7" xfId="29374"/>
    <cellStyle name="Percent 3 5 2 2 2 3 8" xfId="29375"/>
    <cellStyle name="Percent 3 5 2 2 2 4" xfId="29376"/>
    <cellStyle name="Percent 3 5 2 2 2 4 2" xfId="29377"/>
    <cellStyle name="Percent 3 5 2 2 2 4 2 2" xfId="29378"/>
    <cellStyle name="Percent 3 5 2 2 2 4 2 3" xfId="29379"/>
    <cellStyle name="Percent 3 5 2 2 2 4 2 4" xfId="29380"/>
    <cellStyle name="Percent 3 5 2 2 2 4 3" xfId="29381"/>
    <cellStyle name="Percent 3 5 2 2 2 4 3 2" xfId="29382"/>
    <cellStyle name="Percent 3 5 2 2 2 4 3 3" xfId="29383"/>
    <cellStyle name="Percent 3 5 2 2 2 4 3 4" xfId="29384"/>
    <cellStyle name="Percent 3 5 2 2 2 4 4" xfId="29385"/>
    <cellStyle name="Percent 3 5 2 2 2 4 5" xfId="29386"/>
    <cellStyle name="Percent 3 5 2 2 2 4 6" xfId="29387"/>
    <cellStyle name="Percent 3 5 2 2 2 5" xfId="29388"/>
    <cellStyle name="Percent 3 5 2 2 2 5 2" xfId="29389"/>
    <cellStyle name="Percent 3 5 2 2 2 5 2 2" xfId="29390"/>
    <cellStyle name="Percent 3 5 2 2 2 5 2 3" xfId="29391"/>
    <cellStyle name="Percent 3 5 2 2 2 5 2 4" xfId="29392"/>
    <cellStyle name="Percent 3 5 2 2 2 5 3" xfId="29393"/>
    <cellStyle name="Percent 3 5 2 2 2 5 3 2" xfId="29394"/>
    <cellStyle name="Percent 3 5 2 2 2 5 3 3" xfId="29395"/>
    <cellStyle name="Percent 3 5 2 2 2 5 3 4" xfId="29396"/>
    <cellStyle name="Percent 3 5 2 2 2 5 4" xfId="29397"/>
    <cellStyle name="Percent 3 5 2 2 2 5 5" xfId="29398"/>
    <cellStyle name="Percent 3 5 2 2 2 5 6" xfId="29399"/>
    <cellStyle name="Percent 3 5 2 2 2 6" xfId="29400"/>
    <cellStyle name="Percent 3 5 2 2 2 6 2" xfId="29401"/>
    <cellStyle name="Percent 3 5 2 2 2 6 3" xfId="29402"/>
    <cellStyle name="Percent 3 5 2 2 2 6 4" xfId="29403"/>
    <cellStyle name="Percent 3 5 2 2 2 7" xfId="29404"/>
    <cellStyle name="Percent 3 5 2 2 2 7 2" xfId="29405"/>
    <cellStyle name="Percent 3 5 2 2 2 7 3" xfId="29406"/>
    <cellStyle name="Percent 3 5 2 2 2 7 4" xfId="29407"/>
    <cellStyle name="Percent 3 5 2 2 2 8" xfId="29408"/>
    <cellStyle name="Percent 3 5 2 2 2 9" xfId="29409"/>
    <cellStyle name="Percent 3 5 2 2 3" xfId="29410"/>
    <cellStyle name="Percent 3 5 2 2 3 2" xfId="29411"/>
    <cellStyle name="Percent 3 5 2 2 3 2 2" xfId="29412"/>
    <cellStyle name="Percent 3 5 2 2 3 2 2 2" xfId="29413"/>
    <cellStyle name="Percent 3 5 2 2 3 2 2 3" xfId="29414"/>
    <cellStyle name="Percent 3 5 2 2 3 2 2 4" xfId="29415"/>
    <cellStyle name="Percent 3 5 2 2 3 2 3" xfId="29416"/>
    <cellStyle name="Percent 3 5 2 2 3 2 3 2" xfId="29417"/>
    <cellStyle name="Percent 3 5 2 2 3 2 3 3" xfId="29418"/>
    <cellStyle name="Percent 3 5 2 2 3 2 3 4" xfId="29419"/>
    <cellStyle name="Percent 3 5 2 2 3 2 4" xfId="29420"/>
    <cellStyle name="Percent 3 5 2 2 3 2 5" xfId="29421"/>
    <cellStyle name="Percent 3 5 2 2 3 2 6" xfId="29422"/>
    <cellStyle name="Percent 3 5 2 2 3 3" xfId="29423"/>
    <cellStyle name="Percent 3 5 2 2 3 3 2" xfId="29424"/>
    <cellStyle name="Percent 3 5 2 2 3 3 2 2" xfId="29425"/>
    <cellStyle name="Percent 3 5 2 2 3 3 2 3" xfId="29426"/>
    <cellStyle name="Percent 3 5 2 2 3 3 2 4" xfId="29427"/>
    <cellStyle name="Percent 3 5 2 2 3 3 3" xfId="29428"/>
    <cellStyle name="Percent 3 5 2 2 3 3 3 2" xfId="29429"/>
    <cellStyle name="Percent 3 5 2 2 3 3 3 3" xfId="29430"/>
    <cellStyle name="Percent 3 5 2 2 3 3 3 4" xfId="29431"/>
    <cellStyle name="Percent 3 5 2 2 3 3 4" xfId="29432"/>
    <cellStyle name="Percent 3 5 2 2 3 3 5" xfId="29433"/>
    <cellStyle name="Percent 3 5 2 2 3 3 6" xfId="29434"/>
    <cellStyle name="Percent 3 5 2 2 3 4" xfId="29435"/>
    <cellStyle name="Percent 3 5 2 2 3 4 2" xfId="29436"/>
    <cellStyle name="Percent 3 5 2 2 3 4 3" xfId="29437"/>
    <cellStyle name="Percent 3 5 2 2 3 4 4" xfId="29438"/>
    <cellStyle name="Percent 3 5 2 2 3 5" xfId="29439"/>
    <cellStyle name="Percent 3 5 2 2 3 5 2" xfId="29440"/>
    <cellStyle name="Percent 3 5 2 2 3 5 3" xfId="29441"/>
    <cellStyle name="Percent 3 5 2 2 3 5 4" xfId="29442"/>
    <cellStyle name="Percent 3 5 2 2 3 6" xfId="29443"/>
    <cellStyle name="Percent 3 5 2 2 3 7" xfId="29444"/>
    <cellStyle name="Percent 3 5 2 2 3 8" xfId="29445"/>
    <cellStyle name="Percent 3 5 2 2 4" xfId="29446"/>
    <cellStyle name="Percent 3 5 2 2 4 2" xfId="29447"/>
    <cellStyle name="Percent 3 5 2 2 4 2 2" xfId="29448"/>
    <cellStyle name="Percent 3 5 2 2 4 2 2 2" xfId="29449"/>
    <cellStyle name="Percent 3 5 2 2 4 2 2 3" xfId="29450"/>
    <cellStyle name="Percent 3 5 2 2 4 2 2 4" xfId="29451"/>
    <cellStyle name="Percent 3 5 2 2 4 2 3" xfId="29452"/>
    <cellStyle name="Percent 3 5 2 2 4 2 3 2" xfId="29453"/>
    <cellStyle name="Percent 3 5 2 2 4 2 3 3" xfId="29454"/>
    <cellStyle name="Percent 3 5 2 2 4 2 3 4" xfId="29455"/>
    <cellStyle name="Percent 3 5 2 2 4 2 4" xfId="29456"/>
    <cellStyle name="Percent 3 5 2 2 4 2 5" xfId="29457"/>
    <cellStyle name="Percent 3 5 2 2 4 2 6" xfId="29458"/>
    <cellStyle name="Percent 3 5 2 2 4 3" xfId="29459"/>
    <cellStyle name="Percent 3 5 2 2 4 3 2" xfId="29460"/>
    <cellStyle name="Percent 3 5 2 2 4 3 2 2" xfId="29461"/>
    <cellStyle name="Percent 3 5 2 2 4 3 2 3" xfId="29462"/>
    <cellStyle name="Percent 3 5 2 2 4 3 2 4" xfId="29463"/>
    <cellStyle name="Percent 3 5 2 2 4 3 3" xfId="29464"/>
    <cellStyle name="Percent 3 5 2 2 4 3 3 2" xfId="29465"/>
    <cellStyle name="Percent 3 5 2 2 4 3 3 3" xfId="29466"/>
    <cellStyle name="Percent 3 5 2 2 4 3 3 4" xfId="29467"/>
    <cellStyle name="Percent 3 5 2 2 4 3 4" xfId="29468"/>
    <cellStyle name="Percent 3 5 2 2 4 3 5" xfId="29469"/>
    <cellStyle name="Percent 3 5 2 2 4 3 6" xfId="29470"/>
    <cellStyle name="Percent 3 5 2 2 4 4" xfId="29471"/>
    <cellStyle name="Percent 3 5 2 2 4 4 2" xfId="29472"/>
    <cellStyle name="Percent 3 5 2 2 4 4 3" xfId="29473"/>
    <cellStyle name="Percent 3 5 2 2 4 4 4" xfId="29474"/>
    <cellStyle name="Percent 3 5 2 2 4 5" xfId="29475"/>
    <cellStyle name="Percent 3 5 2 2 4 5 2" xfId="29476"/>
    <cellStyle name="Percent 3 5 2 2 4 5 3" xfId="29477"/>
    <cellStyle name="Percent 3 5 2 2 4 5 4" xfId="29478"/>
    <cellStyle name="Percent 3 5 2 2 4 6" xfId="29479"/>
    <cellStyle name="Percent 3 5 2 2 4 7" xfId="29480"/>
    <cellStyle name="Percent 3 5 2 2 4 8" xfId="29481"/>
    <cellStyle name="Percent 3 5 2 2 5" xfId="29482"/>
    <cellStyle name="Percent 3 5 2 2 5 2" xfId="29483"/>
    <cellStyle name="Percent 3 5 2 2 5 2 2" xfId="29484"/>
    <cellStyle name="Percent 3 5 2 2 5 2 2 2" xfId="29485"/>
    <cellStyle name="Percent 3 5 2 2 5 2 2 3" xfId="29486"/>
    <cellStyle name="Percent 3 5 2 2 5 2 2 4" xfId="29487"/>
    <cellStyle name="Percent 3 5 2 2 5 2 3" xfId="29488"/>
    <cellStyle name="Percent 3 5 2 2 5 2 3 2" xfId="29489"/>
    <cellStyle name="Percent 3 5 2 2 5 2 3 3" xfId="29490"/>
    <cellStyle name="Percent 3 5 2 2 5 2 3 4" xfId="29491"/>
    <cellStyle name="Percent 3 5 2 2 5 2 4" xfId="29492"/>
    <cellStyle name="Percent 3 5 2 2 5 2 5" xfId="29493"/>
    <cellStyle name="Percent 3 5 2 2 5 2 6" xfId="29494"/>
    <cellStyle name="Percent 3 5 2 2 5 3" xfId="29495"/>
    <cellStyle name="Percent 3 5 2 2 5 3 2" xfId="29496"/>
    <cellStyle name="Percent 3 5 2 2 5 3 2 2" xfId="29497"/>
    <cellStyle name="Percent 3 5 2 2 5 3 2 3" xfId="29498"/>
    <cellStyle name="Percent 3 5 2 2 5 3 2 4" xfId="29499"/>
    <cellStyle name="Percent 3 5 2 2 5 3 3" xfId="29500"/>
    <cellStyle name="Percent 3 5 2 2 5 3 3 2" xfId="29501"/>
    <cellStyle name="Percent 3 5 2 2 5 3 3 3" xfId="29502"/>
    <cellStyle name="Percent 3 5 2 2 5 3 3 4" xfId="29503"/>
    <cellStyle name="Percent 3 5 2 2 5 3 4" xfId="29504"/>
    <cellStyle name="Percent 3 5 2 2 5 3 5" xfId="29505"/>
    <cellStyle name="Percent 3 5 2 2 5 3 6" xfId="29506"/>
    <cellStyle name="Percent 3 5 2 2 5 4" xfId="29507"/>
    <cellStyle name="Percent 3 5 2 2 5 4 2" xfId="29508"/>
    <cellStyle name="Percent 3 5 2 2 5 4 3" xfId="29509"/>
    <cellStyle name="Percent 3 5 2 2 5 4 4" xfId="29510"/>
    <cellStyle name="Percent 3 5 2 2 5 5" xfId="29511"/>
    <cellStyle name="Percent 3 5 2 2 5 5 2" xfId="29512"/>
    <cellStyle name="Percent 3 5 2 2 5 5 3" xfId="29513"/>
    <cellStyle name="Percent 3 5 2 2 5 5 4" xfId="29514"/>
    <cellStyle name="Percent 3 5 2 2 5 6" xfId="29515"/>
    <cellStyle name="Percent 3 5 2 2 5 7" xfId="29516"/>
    <cellStyle name="Percent 3 5 2 2 5 8" xfId="29517"/>
    <cellStyle name="Percent 3 5 2 2 6" xfId="29518"/>
    <cellStyle name="Percent 3 5 2 2 6 2" xfId="29519"/>
    <cellStyle name="Percent 3 5 2 2 6 2 2" xfId="29520"/>
    <cellStyle name="Percent 3 5 2 2 6 2 3" xfId="29521"/>
    <cellStyle name="Percent 3 5 2 2 6 2 4" xfId="29522"/>
    <cellStyle name="Percent 3 5 2 2 6 3" xfId="29523"/>
    <cellStyle name="Percent 3 5 2 2 6 3 2" xfId="29524"/>
    <cellStyle name="Percent 3 5 2 2 6 3 3" xfId="29525"/>
    <cellStyle name="Percent 3 5 2 2 6 3 4" xfId="29526"/>
    <cellStyle name="Percent 3 5 2 2 6 4" xfId="29527"/>
    <cellStyle name="Percent 3 5 2 2 6 5" xfId="29528"/>
    <cellStyle name="Percent 3 5 2 2 6 6" xfId="29529"/>
    <cellStyle name="Percent 3 5 2 2 7" xfId="29530"/>
    <cellStyle name="Percent 3 5 2 2 7 2" xfId="29531"/>
    <cellStyle name="Percent 3 5 2 2 7 2 2" xfId="29532"/>
    <cellStyle name="Percent 3 5 2 2 7 2 3" xfId="29533"/>
    <cellStyle name="Percent 3 5 2 2 7 2 4" xfId="29534"/>
    <cellStyle name="Percent 3 5 2 2 7 3" xfId="29535"/>
    <cellStyle name="Percent 3 5 2 2 7 3 2" xfId="29536"/>
    <cellStyle name="Percent 3 5 2 2 7 3 3" xfId="29537"/>
    <cellStyle name="Percent 3 5 2 2 7 3 4" xfId="29538"/>
    <cellStyle name="Percent 3 5 2 2 7 4" xfId="29539"/>
    <cellStyle name="Percent 3 5 2 2 7 5" xfId="29540"/>
    <cellStyle name="Percent 3 5 2 2 7 6" xfId="29541"/>
    <cellStyle name="Percent 3 5 2 2 8" xfId="29542"/>
    <cellStyle name="Percent 3 5 2 2 8 2" xfId="29543"/>
    <cellStyle name="Percent 3 5 2 2 8 3" xfId="29544"/>
    <cellStyle name="Percent 3 5 2 2 8 4" xfId="29545"/>
    <cellStyle name="Percent 3 5 2 2 9" xfId="29546"/>
    <cellStyle name="Percent 3 5 2 2 9 2" xfId="29547"/>
    <cellStyle name="Percent 3 5 2 2 9 3" xfId="29548"/>
    <cellStyle name="Percent 3 5 2 2 9 4" xfId="29549"/>
    <cellStyle name="Percent 3 5 2 3" xfId="29550"/>
    <cellStyle name="Percent 3 5 2 3 10" xfId="29551"/>
    <cellStyle name="Percent 3 5 2 3 2" xfId="29552"/>
    <cellStyle name="Percent 3 5 2 3 2 2" xfId="29553"/>
    <cellStyle name="Percent 3 5 2 3 2 2 2" xfId="29554"/>
    <cellStyle name="Percent 3 5 2 3 2 2 2 2" xfId="29555"/>
    <cellStyle name="Percent 3 5 2 3 2 2 2 3" xfId="29556"/>
    <cellStyle name="Percent 3 5 2 3 2 2 2 4" xfId="29557"/>
    <cellStyle name="Percent 3 5 2 3 2 2 3" xfId="29558"/>
    <cellStyle name="Percent 3 5 2 3 2 2 3 2" xfId="29559"/>
    <cellStyle name="Percent 3 5 2 3 2 2 3 3" xfId="29560"/>
    <cellStyle name="Percent 3 5 2 3 2 2 3 4" xfId="29561"/>
    <cellStyle name="Percent 3 5 2 3 2 2 4" xfId="29562"/>
    <cellStyle name="Percent 3 5 2 3 2 2 5" xfId="29563"/>
    <cellStyle name="Percent 3 5 2 3 2 2 6" xfId="29564"/>
    <cellStyle name="Percent 3 5 2 3 2 3" xfId="29565"/>
    <cellStyle name="Percent 3 5 2 3 2 3 2" xfId="29566"/>
    <cellStyle name="Percent 3 5 2 3 2 3 2 2" xfId="29567"/>
    <cellStyle name="Percent 3 5 2 3 2 3 2 3" xfId="29568"/>
    <cellStyle name="Percent 3 5 2 3 2 3 2 4" xfId="29569"/>
    <cellStyle name="Percent 3 5 2 3 2 3 3" xfId="29570"/>
    <cellStyle name="Percent 3 5 2 3 2 3 3 2" xfId="29571"/>
    <cellStyle name="Percent 3 5 2 3 2 3 3 3" xfId="29572"/>
    <cellStyle name="Percent 3 5 2 3 2 3 3 4" xfId="29573"/>
    <cellStyle name="Percent 3 5 2 3 2 3 4" xfId="29574"/>
    <cellStyle name="Percent 3 5 2 3 2 3 5" xfId="29575"/>
    <cellStyle name="Percent 3 5 2 3 2 3 6" xfId="29576"/>
    <cellStyle name="Percent 3 5 2 3 2 4" xfId="29577"/>
    <cellStyle name="Percent 3 5 2 3 2 4 2" xfId="29578"/>
    <cellStyle name="Percent 3 5 2 3 2 4 3" xfId="29579"/>
    <cellStyle name="Percent 3 5 2 3 2 4 4" xfId="29580"/>
    <cellStyle name="Percent 3 5 2 3 2 5" xfId="29581"/>
    <cellStyle name="Percent 3 5 2 3 2 5 2" xfId="29582"/>
    <cellStyle name="Percent 3 5 2 3 2 5 3" xfId="29583"/>
    <cellStyle name="Percent 3 5 2 3 2 5 4" xfId="29584"/>
    <cellStyle name="Percent 3 5 2 3 2 6" xfId="29585"/>
    <cellStyle name="Percent 3 5 2 3 2 7" xfId="29586"/>
    <cellStyle name="Percent 3 5 2 3 2 8" xfId="29587"/>
    <cellStyle name="Percent 3 5 2 3 3" xfId="29588"/>
    <cellStyle name="Percent 3 5 2 3 3 2" xfId="29589"/>
    <cellStyle name="Percent 3 5 2 3 3 2 2" xfId="29590"/>
    <cellStyle name="Percent 3 5 2 3 3 2 2 2" xfId="29591"/>
    <cellStyle name="Percent 3 5 2 3 3 2 2 3" xfId="29592"/>
    <cellStyle name="Percent 3 5 2 3 3 2 2 4" xfId="29593"/>
    <cellStyle name="Percent 3 5 2 3 3 2 3" xfId="29594"/>
    <cellStyle name="Percent 3 5 2 3 3 2 3 2" xfId="29595"/>
    <cellStyle name="Percent 3 5 2 3 3 2 3 3" xfId="29596"/>
    <cellStyle name="Percent 3 5 2 3 3 2 3 4" xfId="29597"/>
    <cellStyle name="Percent 3 5 2 3 3 2 4" xfId="29598"/>
    <cellStyle name="Percent 3 5 2 3 3 2 5" xfId="29599"/>
    <cellStyle name="Percent 3 5 2 3 3 2 6" xfId="29600"/>
    <cellStyle name="Percent 3 5 2 3 3 3" xfId="29601"/>
    <cellStyle name="Percent 3 5 2 3 3 3 2" xfId="29602"/>
    <cellStyle name="Percent 3 5 2 3 3 3 2 2" xfId="29603"/>
    <cellStyle name="Percent 3 5 2 3 3 3 2 3" xfId="29604"/>
    <cellStyle name="Percent 3 5 2 3 3 3 2 4" xfId="29605"/>
    <cellStyle name="Percent 3 5 2 3 3 3 3" xfId="29606"/>
    <cellStyle name="Percent 3 5 2 3 3 3 3 2" xfId="29607"/>
    <cellStyle name="Percent 3 5 2 3 3 3 3 3" xfId="29608"/>
    <cellStyle name="Percent 3 5 2 3 3 3 3 4" xfId="29609"/>
    <cellStyle name="Percent 3 5 2 3 3 3 4" xfId="29610"/>
    <cellStyle name="Percent 3 5 2 3 3 3 5" xfId="29611"/>
    <cellStyle name="Percent 3 5 2 3 3 3 6" xfId="29612"/>
    <cellStyle name="Percent 3 5 2 3 3 4" xfId="29613"/>
    <cellStyle name="Percent 3 5 2 3 3 4 2" xfId="29614"/>
    <cellStyle name="Percent 3 5 2 3 3 4 3" xfId="29615"/>
    <cellStyle name="Percent 3 5 2 3 3 4 4" xfId="29616"/>
    <cellStyle name="Percent 3 5 2 3 3 5" xfId="29617"/>
    <cellStyle name="Percent 3 5 2 3 3 5 2" xfId="29618"/>
    <cellStyle name="Percent 3 5 2 3 3 5 3" xfId="29619"/>
    <cellStyle name="Percent 3 5 2 3 3 5 4" xfId="29620"/>
    <cellStyle name="Percent 3 5 2 3 3 6" xfId="29621"/>
    <cellStyle name="Percent 3 5 2 3 3 7" xfId="29622"/>
    <cellStyle name="Percent 3 5 2 3 3 8" xfId="29623"/>
    <cellStyle name="Percent 3 5 2 3 4" xfId="29624"/>
    <cellStyle name="Percent 3 5 2 3 4 2" xfId="29625"/>
    <cellStyle name="Percent 3 5 2 3 4 2 2" xfId="29626"/>
    <cellStyle name="Percent 3 5 2 3 4 2 3" xfId="29627"/>
    <cellStyle name="Percent 3 5 2 3 4 2 4" xfId="29628"/>
    <cellStyle name="Percent 3 5 2 3 4 3" xfId="29629"/>
    <cellStyle name="Percent 3 5 2 3 4 3 2" xfId="29630"/>
    <cellStyle name="Percent 3 5 2 3 4 3 3" xfId="29631"/>
    <cellStyle name="Percent 3 5 2 3 4 3 4" xfId="29632"/>
    <cellStyle name="Percent 3 5 2 3 4 4" xfId="29633"/>
    <cellStyle name="Percent 3 5 2 3 4 5" xfId="29634"/>
    <cellStyle name="Percent 3 5 2 3 4 6" xfId="29635"/>
    <cellStyle name="Percent 3 5 2 3 5" xfId="29636"/>
    <cellStyle name="Percent 3 5 2 3 5 2" xfId="29637"/>
    <cellStyle name="Percent 3 5 2 3 5 2 2" xfId="29638"/>
    <cellStyle name="Percent 3 5 2 3 5 2 3" xfId="29639"/>
    <cellStyle name="Percent 3 5 2 3 5 2 4" xfId="29640"/>
    <cellStyle name="Percent 3 5 2 3 5 3" xfId="29641"/>
    <cellStyle name="Percent 3 5 2 3 5 3 2" xfId="29642"/>
    <cellStyle name="Percent 3 5 2 3 5 3 3" xfId="29643"/>
    <cellStyle name="Percent 3 5 2 3 5 3 4" xfId="29644"/>
    <cellStyle name="Percent 3 5 2 3 5 4" xfId="29645"/>
    <cellStyle name="Percent 3 5 2 3 5 5" xfId="29646"/>
    <cellStyle name="Percent 3 5 2 3 5 6" xfId="29647"/>
    <cellStyle name="Percent 3 5 2 3 6" xfId="29648"/>
    <cellStyle name="Percent 3 5 2 3 6 2" xfId="29649"/>
    <cellStyle name="Percent 3 5 2 3 6 3" xfId="29650"/>
    <cellStyle name="Percent 3 5 2 3 6 4" xfId="29651"/>
    <cellStyle name="Percent 3 5 2 3 7" xfId="29652"/>
    <cellStyle name="Percent 3 5 2 3 7 2" xfId="29653"/>
    <cellStyle name="Percent 3 5 2 3 7 3" xfId="29654"/>
    <cellStyle name="Percent 3 5 2 3 7 4" xfId="29655"/>
    <cellStyle name="Percent 3 5 2 3 8" xfId="29656"/>
    <cellStyle name="Percent 3 5 2 3 9" xfId="29657"/>
    <cellStyle name="Percent 3 5 2 4" xfId="29658"/>
    <cellStyle name="Percent 3 5 2 4 2" xfId="29659"/>
    <cellStyle name="Percent 3 5 2 4 2 2" xfId="29660"/>
    <cellStyle name="Percent 3 5 2 4 2 2 2" xfId="29661"/>
    <cellStyle name="Percent 3 5 2 4 2 2 3" xfId="29662"/>
    <cellStyle name="Percent 3 5 2 4 2 2 4" xfId="29663"/>
    <cellStyle name="Percent 3 5 2 4 2 3" xfId="29664"/>
    <cellStyle name="Percent 3 5 2 4 2 3 2" xfId="29665"/>
    <cellStyle name="Percent 3 5 2 4 2 3 3" xfId="29666"/>
    <cellStyle name="Percent 3 5 2 4 2 3 4" xfId="29667"/>
    <cellStyle name="Percent 3 5 2 4 2 4" xfId="29668"/>
    <cellStyle name="Percent 3 5 2 4 2 5" xfId="29669"/>
    <cellStyle name="Percent 3 5 2 4 2 6" xfId="29670"/>
    <cellStyle name="Percent 3 5 2 4 3" xfId="29671"/>
    <cellStyle name="Percent 3 5 2 4 3 2" xfId="29672"/>
    <cellStyle name="Percent 3 5 2 4 3 2 2" xfId="29673"/>
    <cellStyle name="Percent 3 5 2 4 3 2 3" xfId="29674"/>
    <cellStyle name="Percent 3 5 2 4 3 2 4" xfId="29675"/>
    <cellStyle name="Percent 3 5 2 4 3 3" xfId="29676"/>
    <cellStyle name="Percent 3 5 2 4 3 3 2" xfId="29677"/>
    <cellStyle name="Percent 3 5 2 4 3 3 3" xfId="29678"/>
    <cellStyle name="Percent 3 5 2 4 3 3 4" xfId="29679"/>
    <cellStyle name="Percent 3 5 2 4 3 4" xfId="29680"/>
    <cellStyle name="Percent 3 5 2 4 3 5" xfId="29681"/>
    <cellStyle name="Percent 3 5 2 4 3 6" xfId="29682"/>
    <cellStyle name="Percent 3 5 2 4 4" xfId="29683"/>
    <cellStyle name="Percent 3 5 2 4 4 2" xfId="29684"/>
    <cellStyle name="Percent 3 5 2 4 4 3" xfId="29685"/>
    <cellStyle name="Percent 3 5 2 4 4 4" xfId="29686"/>
    <cellStyle name="Percent 3 5 2 4 5" xfId="29687"/>
    <cellStyle name="Percent 3 5 2 4 5 2" xfId="29688"/>
    <cellStyle name="Percent 3 5 2 4 5 3" xfId="29689"/>
    <cellStyle name="Percent 3 5 2 4 5 4" xfId="29690"/>
    <cellStyle name="Percent 3 5 2 4 6" xfId="29691"/>
    <cellStyle name="Percent 3 5 2 4 7" xfId="29692"/>
    <cellStyle name="Percent 3 5 2 4 8" xfId="29693"/>
    <cellStyle name="Percent 3 5 2 5" xfId="29694"/>
    <cellStyle name="Percent 3 5 2 5 2" xfId="29695"/>
    <cellStyle name="Percent 3 5 2 5 2 2" xfId="29696"/>
    <cellStyle name="Percent 3 5 2 5 2 2 2" xfId="29697"/>
    <cellStyle name="Percent 3 5 2 5 2 2 3" xfId="29698"/>
    <cellStyle name="Percent 3 5 2 5 2 2 4" xfId="29699"/>
    <cellStyle name="Percent 3 5 2 5 2 3" xfId="29700"/>
    <cellStyle name="Percent 3 5 2 5 2 3 2" xfId="29701"/>
    <cellStyle name="Percent 3 5 2 5 2 3 3" xfId="29702"/>
    <cellStyle name="Percent 3 5 2 5 2 3 4" xfId="29703"/>
    <cellStyle name="Percent 3 5 2 5 2 4" xfId="29704"/>
    <cellStyle name="Percent 3 5 2 5 2 5" xfId="29705"/>
    <cellStyle name="Percent 3 5 2 5 2 6" xfId="29706"/>
    <cellStyle name="Percent 3 5 2 5 3" xfId="29707"/>
    <cellStyle name="Percent 3 5 2 5 3 2" xfId="29708"/>
    <cellStyle name="Percent 3 5 2 5 3 2 2" xfId="29709"/>
    <cellStyle name="Percent 3 5 2 5 3 2 3" xfId="29710"/>
    <cellStyle name="Percent 3 5 2 5 3 2 4" xfId="29711"/>
    <cellStyle name="Percent 3 5 2 5 3 3" xfId="29712"/>
    <cellStyle name="Percent 3 5 2 5 3 3 2" xfId="29713"/>
    <cellStyle name="Percent 3 5 2 5 3 3 3" xfId="29714"/>
    <cellStyle name="Percent 3 5 2 5 3 3 4" xfId="29715"/>
    <cellStyle name="Percent 3 5 2 5 3 4" xfId="29716"/>
    <cellStyle name="Percent 3 5 2 5 3 5" xfId="29717"/>
    <cellStyle name="Percent 3 5 2 5 3 6" xfId="29718"/>
    <cellStyle name="Percent 3 5 2 5 4" xfId="29719"/>
    <cellStyle name="Percent 3 5 2 5 4 2" xfId="29720"/>
    <cellStyle name="Percent 3 5 2 5 4 3" xfId="29721"/>
    <cellStyle name="Percent 3 5 2 5 4 4" xfId="29722"/>
    <cellStyle name="Percent 3 5 2 5 5" xfId="29723"/>
    <cellStyle name="Percent 3 5 2 5 5 2" xfId="29724"/>
    <cellStyle name="Percent 3 5 2 5 5 3" xfId="29725"/>
    <cellStyle name="Percent 3 5 2 5 5 4" xfId="29726"/>
    <cellStyle name="Percent 3 5 2 5 6" xfId="29727"/>
    <cellStyle name="Percent 3 5 2 5 7" xfId="29728"/>
    <cellStyle name="Percent 3 5 2 5 8" xfId="29729"/>
    <cellStyle name="Percent 3 5 2 6" xfId="29730"/>
    <cellStyle name="Percent 3 5 2 6 2" xfId="29731"/>
    <cellStyle name="Percent 3 5 2 6 2 2" xfId="29732"/>
    <cellStyle name="Percent 3 5 2 6 2 2 2" xfId="29733"/>
    <cellStyle name="Percent 3 5 2 6 2 2 3" xfId="29734"/>
    <cellStyle name="Percent 3 5 2 6 2 2 4" xfId="29735"/>
    <cellStyle name="Percent 3 5 2 6 2 3" xfId="29736"/>
    <cellStyle name="Percent 3 5 2 6 2 3 2" xfId="29737"/>
    <cellStyle name="Percent 3 5 2 6 2 3 3" xfId="29738"/>
    <cellStyle name="Percent 3 5 2 6 2 3 4" xfId="29739"/>
    <cellStyle name="Percent 3 5 2 6 2 4" xfId="29740"/>
    <cellStyle name="Percent 3 5 2 6 2 5" xfId="29741"/>
    <cellStyle name="Percent 3 5 2 6 2 6" xfId="29742"/>
    <cellStyle name="Percent 3 5 2 6 3" xfId="29743"/>
    <cellStyle name="Percent 3 5 2 6 3 2" xfId="29744"/>
    <cellStyle name="Percent 3 5 2 6 3 2 2" xfId="29745"/>
    <cellStyle name="Percent 3 5 2 6 3 2 3" xfId="29746"/>
    <cellStyle name="Percent 3 5 2 6 3 2 4" xfId="29747"/>
    <cellStyle name="Percent 3 5 2 6 3 3" xfId="29748"/>
    <cellStyle name="Percent 3 5 2 6 3 3 2" xfId="29749"/>
    <cellStyle name="Percent 3 5 2 6 3 3 3" xfId="29750"/>
    <cellStyle name="Percent 3 5 2 6 3 3 4" xfId="29751"/>
    <cellStyle name="Percent 3 5 2 6 3 4" xfId="29752"/>
    <cellStyle name="Percent 3 5 2 6 3 5" xfId="29753"/>
    <cellStyle name="Percent 3 5 2 6 3 6" xfId="29754"/>
    <cellStyle name="Percent 3 5 2 6 4" xfId="29755"/>
    <cellStyle name="Percent 3 5 2 6 4 2" xfId="29756"/>
    <cellStyle name="Percent 3 5 2 6 4 3" xfId="29757"/>
    <cellStyle name="Percent 3 5 2 6 4 4" xfId="29758"/>
    <cellStyle name="Percent 3 5 2 6 5" xfId="29759"/>
    <cellStyle name="Percent 3 5 2 6 5 2" xfId="29760"/>
    <cellStyle name="Percent 3 5 2 6 5 3" xfId="29761"/>
    <cellStyle name="Percent 3 5 2 6 5 4" xfId="29762"/>
    <cellStyle name="Percent 3 5 2 6 6" xfId="29763"/>
    <cellStyle name="Percent 3 5 2 6 7" xfId="29764"/>
    <cellStyle name="Percent 3 5 2 6 8" xfId="29765"/>
    <cellStyle name="Percent 3 5 2 7" xfId="29766"/>
    <cellStyle name="Percent 3 5 2 7 2" xfId="29767"/>
    <cellStyle name="Percent 3 5 2 7 2 2" xfId="29768"/>
    <cellStyle name="Percent 3 5 2 7 2 3" xfId="29769"/>
    <cellStyle name="Percent 3 5 2 7 2 4" xfId="29770"/>
    <cellStyle name="Percent 3 5 2 7 3" xfId="29771"/>
    <cellStyle name="Percent 3 5 2 7 3 2" xfId="29772"/>
    <cellStyle name="Percent 3 5 2 7 3 3" xfId="29773"/>
    <cellStyle name="Percent 3 5 2 7 3 4" xfId="29774"/>
    <cellStyle name="Percent 3 5 2 7 4" xfId="29775"/>
    <cellStyle name="Percent 3 5 2 7 5" xfId="29776"/>
    <cellStyle name="Percent 3 5 2 7 6" xfId="29777"/>
    <cellStyle name="Percent 3 5 2 8" xfId="29778"/>
    <cellStyle name="Percent 3 5 2 8 2" xfId="29779"/>
    <cellStyle name="Percent 3 5 2 8 2 2" xfId="29780"/>
    <cellStyle name="Percent 3 5 2 8 2 3" xfId="29781"/>
    <cellStyle name="Percent 3 5 2 8 2 4" xfId="29782"/>
    <cellStyle name="Percent 3 5 2 8 3" xfId="29783"/>
    <cellStyle name="Percent 3 5 2 8 3 2" xfId="29784"/>
    <cellStyle name="Percent 3 5 2 8 3 3" xfId="29785"/>
    <cellStyle name="Percent 3 5 2 8 3 4" xfId="29786"/>
    <cellStyle name="Percent 3 5 2 8 4" xfId="29787"/>
    <cellStyle name="Percent 3 5 2 8 5" xfId="29788"/>
    <cellStyle name="Percent 3 5 2 8 6" xfId="29789"/>
    <cellStyle name="Percent 3 5 2 9" xfId="29790"/>
    <cellStyle name="Percent 3 5 2 9 2" xfId="29791"/>
    <cellStyle name="Percent 3 5 2 9 3" xfId="29792"/>
    <cellStyle name="Percent 3 5 2 9 4" xfId="29793"/>
    <cellStyle name="Percent 3 5 3" xfId="29794"/>
    <cellStyle name="Percent 3 5 3 10" xfId="29795"/>
    <cellStyle name="Percent 3 5 3 11" xfId="29796"/>
    <cellStyle name="Percent 3 5 3 12" xfId="29797"/>
    <cellStyle name="Percent 3 5 3 2" xfId="29798"/>
    <cellStyle name="Percent 3 5 3 2 10" xfId="29799"/>
    <cellStyle name="Percent 3 5 3 2 2" xfId="29800"/>
    <cellStyle name="Percent 3 5 3 2 2 2" xfId="29801"/>
    <cellStyle name="Percent 3 5 3 2 2 2 2" xfId="29802"/>
    <cellStyle name="Percent 3 5 3 2 2 2 2 2" xfId="29803"/>
    <cellStyle name="Percent 3 5 3 2 2 2 2 3" xfId="29804"/>
    <cellStyle name="Percent 3 5 3 2 2 2 2 4" xfId="29805"/>
    <cellStyle name="Percent 3 5 3 2 2 2 3" xfId="29806"/>
    <cellStyle name="Percent 3 5 3 2 2 2 3 2" xfId="29807"/>
    <cellStyle name="Percent 3 5 3 2 2 2 3 3" xfId="29808"/>
    <cellStyle name="Percent 3 5 3 2 2 2 3 4" xfId="29809"/>
    <cellStyle name="Percent 3 5 3 2 2 2 4" xfId="29810"/>
    <cellStyle name="Percent 3 5 3 2 2 2 5" xfId="29811"/>
    <cellStyle name="Percent 3 5 3 2 2 2 6" xfId="29812"/>
    <cellStyle name="Percent 3 5 3 2 2 3" xfId="29813"/>
    <cellStyle name="Percent 3 5 3 2 2 3 2" xfId="29814"/>
    <cellStyle name="Percent 3 5 3 2 2 3 2 2" xfId="29815"/>
    <cellStyle name="Percent 3 5 3 2 2 3 2 3" xfId="29816"/>
    <cellStyle name="Percent 3 5 3 2 2 3 2 4" xfId="29817"/>
    <cellStyle name="Percent 3 5 3 2 2 3 3" xfId="29818"/>
    <cellStyle name="Percent 3 5 3 2 2 3 3 2" xfId="29819"/>
    <cellStyle name="Percent 3 5 3 2 2 3 3 3" xfId="29820"/>
    <cellStyle name="Percent 3 5 3 2 2 3 3 4" xfId="29821"/>
    <cellStyle name="Percent 3 5 3 2 2 3 4" xfId="29822"/>
    <cellStyle name="Percent 3 5 3 2 2 3 5" xfId="29823"/>
    <cellStyle name="Percent 3 5 3 2 2 3 6" xfId="29824"/>
    <cellStyle name="Percent 3 5 3 2 2 4" xfId="29825"/>
    <cellStyle name="Percent 3 5 3 2 2 4 2" xfId="29826"/>
    <cellStyle name="Percent 3 5 3 2 2 4 3" xfId="29827"/>
    <cellStyle name="Percent 3 5 3 2 2 4 4" xfId="29828"/>
    <cellStyle name="Percent 3 5 3 2 2 5" xfId="29829"/>
    <cellStyle name="Percent 3 5 3 2 2 5 2" xfId="29830"/>
    <cellStyle name="Percent 3 5 3 2 2 5 3" xfId="29831"/>
    <cellStyle name="Percent 3 5 3 2 2 5 4" xfId="29832"/>
    <cellStyle name="Percent 3 5 3 2 2 6" xfId="29833"/>
    <cellStyle name="Percent 3 5 3 2 2 7" xfId="29834"/>
    <cellStyle name="Percent 3 5 3 2 2 8" xfId="29835"/>
    <cellStyle name="Percent 3 5 3 2 3" xfId="29836"/>
    <cellStyle name="Percent 3 5 3 2 3 2" xfId="29837"/>
    <cellStyle name="Percent 3 5 3 2 3 2 2" xfId="29838"/>
    <cellStyle name="Percent 3 5 3 2 3 2 2 2" xfId="29839"/>
    <cellStyle name="Percent 3 5 3 2 3 2 2 3" xfId="29840"/>
    <cellStyle name="Percent 3 5 3 2 3 2 2 4" xfId="29841"/>
    <cellStyle name="Percent 3 5 3 2 3 2 3" xfId="29842"/>
    <cellStyle name="Percent 3 5 3 2 3 2 3 2" xfId="29843"/>
    <cellStyle name="Percent 3 5 3 2 3 2 3 3" xfId="29844"/>
    <cellStyle name="Percent 3 5 3 2 3 2 3 4" xfId="29845"/>
    <cellStyle name="Percent 3 5 3 2 3 2 4" xfId="29846"/>
    <cellStyle name="Percent 3 5 3 2 3 2 5" xfId="29847"/>
    <cellStyle name="Percent 3 5 3 2 3 2 6" xfId="29848"/>
    <cellStyle name="Percent 3 5 3 2 3 3" xfId="29849"/>
    <cellStyle name="Percent 3 5 3 2 3 3 2" xfId="29850"/>
    <cellStyle name="Percent 3 5 3 2 3 3 2 2" xfId="29851"/>
    <cellStyle name="Percent 3 5 3 2 3 3 2 3" xfId="29852"/>
    <cellStyle name="Percent 3 5 3 2 3 3 2 4" xfId="29853"/>
    <cellStyle name="Percent 3 5 3 2 3 3 3" xfId="29854"/>
    <cellStyle name="Percent 3 5 3 2 3 3 3 2" xfId="29855"/>
    <cellStyle name="Percent 3 5 3 2 3 3 3 3" xfId="29856"/>
    <cellStyle name="Percent 3 5 3 2 3 3 3 4" xfId="29857"/>
    <cellStyle name="Percent 3 5 3 2 3 3 4" xfId="29858"/>
    <cellStyle name="Percent 3 5 3 2 3 3 5" xfId="29859"/>
    <cellStyle name="Percent 3 5 3 2 3 3 6" xfId="29860"/>
    <cellStyle name="Percent 3 5 3 2 3 4" xfId="29861"/>
    <cellStyle name="Percent 3 5 3 2 3 4 2" xfId="29862"/>
    <cellStyle name="Percent 3 5 3 2 3 4 3" xfId="29863"/>
    <cellStyle name="Percent 3 5 3 2 3 4 4" xfId="29864"/>
    <cellStyle name="Percent 3 5 3 2 3 5" xfId="29865"/>
    <cellStyle name="Percent 3 5 3 2 3 5 2" xfId="29866"/>
    <cellStyle name="Percent 3 5 3 2 3 5 3" xfId="29867"/>
    <cellStyle name="Percent 3 5 3 2 3 5 4" xfId="29868"/>
    <cellStyle name="Percent 3 5 3 2 3 6" xfId="29869"/>
    <cellStyle name="Percent 3 5 3 2 3 7" xfId="29870"/>
    <cellStyle name="Percent 3 5 3 2 3 8" xfId="29871"/>
    <cellStyle name="Percent 3 5 3 2 4" xfId="29872"/>
    <cellStyle name="Percent 3 5 3 2 4 2" xfId="29873"/>
    <cellStyle name="Percent 3 5 3 2 4 2 2" xfId="29874"/>
    <cellStyle name="Percent 3 5 3 2 4 2 3" xfId="29875"/>
    <cellStyle name="Percent 3 5 3 2 4 2 4" xfId="29876"/>
    <cellStyle name="Percent 3 5 3 2 4 3" xfId="29877"/>
    <cellStyle name="Percent 3 5 3 2 4 3 2" xfId="29878"/>
    <cellStyle name="Percent 3 5 3 2 4 3 3" xfId="29879"/>
    <cellStyle name="Percent 3 5 3 2 4 3 4" xfId="29880"/>
    <cellStyle name="Percent 3 5 3 2 4 4" xfId="29881"/>
    <cellStyle name="Percent 3 5 3 2 4 5" xfId="29882"/>
    <cellStyle name="Percent 3 5 3 2 4 6" xfId="29883"/>
    <cellStyle name="Percent 3 5 3 2 5" xfId="29884"/>
    <cellStyle name="Percent 3 5 3 2 5 2" xfId="29885"/>
    <cellStyle name="Percent 3 5 3 2 5 2 2" xfId="29886"/>
    <cellStyle name="Percent 3 5 3 2 5 2 3" xfId="29887"/>
    <cellStyle name="Percent 3 5 3 2 5 2 4" xfId="29888"/>
    <cellStyle name="Percent 3 5 3 2 5 3" xfId="29889"/>
    <cellStyle name="Percent 3 5 3 2 5 3 2" xfId="29890"/>
    <cellStyle name="Percent 3 5 3 2 5 3 3" xfId="29891"/>
    <cellStyle name="Percent 3 5 3 2 5 3 4" xfId="29892"/>
    <cellStyle name="Percent 3 5 3 2 5 4" xfId="29893"/>
    <cellStyle name="Percent 3 5 3 2 5 5" xfId="29894"/>
    <cellStyle name="Percent 3 5 3 2 5 6" xfId="29895"/>
    <cellStyle name="Percent 3 5 3 2 6" xfId="29896"/>
    <cellStyle name="Percent 3 5 3 2 6 2" xfId="29897"/>
    <cellStyle name="Percent 3 5 3 2 6 3" xfId="29898"/>
    <cellStyle name="Percent 3 5 3 2 6 4" xfId="29899"/>
    <cellStyle name="Percent 3 5 3 2 7" xfId="29900"/>
    <cellStyle name="Percent 3 5 3 2 7 2" xfId="29901"/>
    <cellStyle name="Percent 3 5 3 2 7 3" xfId="29902"/>
    <cellStyle name="Percent 3 5 3 2 7 4" xfId="29903"/>
    <cellStyle name="Percent 3 5 3 2 8" xfId="29904"/>
    <cellStyle name="Percent 3 5 3 2 9" xfId="29905"/>
    <cellStyle name="Percent 3 5 3 3" xfId="29906"/>
    <cellStyle name="Percent 3 5 3 3 2" xfId="29907"/>
    <cellStyle name="Percent 3 5 3 3 2 2" xfId="29908"/>
    <cellStyle name="Percent 3 5 3 3 2 2 2" xfId="29909"/>
    <cellStyle name="Percent 3 5 3 3 2 2 3" xfId="29910"/>
    <cellStyle name="Percent 3 5 3 3 2 2 4" xfId="29911"/>
    <cellStyle name="Percent 3 5 3 3 2 3" xfId="29912"/>
    <cellStyle name="Percent 3 5 3 3 2 3 2" xfId="29913"/>
    <cellStyle name="Percent 3 5 3 3 2 3 3" xfId="29914"/>
    <cellStyle name="Percent 3 5 3 3 2 3 4" xfId="29915"/>
    <cellStyle name="Percent 3 5 3 3 2 4" xfId="29916"/>
    <cellStyle name="Percent 3 5 3 3 2 5" xfId="29917"/>
    <cellStyle name="Percent 3 5 3 3 2 6" xfId="29918"/>
    <cellStyle name="Percent 3 5 3 3 3" xfId="29919"/>
    <cellStyle name="Percent 3 5 3 3 3 2" xfId="29920"/>
    <cellStyle name="Percent 3 5 3 3 3 2 2" xfId="29921"/>
    <cellStyle name="Percent 3 5 3 3 3 2 3" xfId="29922"/>
    <cellStyle name="Percent 3 5 3 3 3 2 4" xfId="29923"/>
    <cellStyle name="Percent 3 5 3 3 3 3" xfId="29924"/>
    <cellStyle name="Percent 3 5 3 3 3 3 2" xfId="29925"/>
    <cellStyle name="Percent 3 5 3 3 3 3 3" xfId="29926"/>
    <cellStyle name="Percent 3 5 3 3 3 3 4" xfId="29927"/>
    <cellStyle name="Percent 3 5 3 3 3 4" xfId="29928"/>
    <cellStyle name="Percent 3 5 3 3 3 5" xfId="29929"/>
    <cellStyle name="Percent 3 5 3 3 3 6" xfId="29930"/>
    <cellStyle name="Percent 3 5 3 3 4" xfId="29931"/>
    <cellStyle name="Percent 3 5 3 3 4 2" xfId="29932"/>
    <cellStyle name="Percent 3 5 3 3 4 3" xfId="29933"/>
    <cellStyle name="Percent 3 5 3 3 4 4" xfId="29934"/>
    <cellStyle name="Percent 3 5 3 3 5" xfId="29935"/>
    <cellStyle name="Percent 3 5 3 3 5 2" xfId="29936"/>
    <cellStyle name="Percent 3 5 3 3 5 3" xfId="29937"/>
    <cellStyle name="Percent 3 5 3 3 5 4" xfId="29938"/>
    <cellStyle name="Percent 3 5 3 3 6" xfId="29939"/>
    <cellStyle name="Percent 3 5 3 3 7" xfId="29940"/>
    <cellStyle name="Percent 3 5 3 3 8" xfId="29941"/>
    <cellStyle name="Percent 3 5 3 4" xfId="29942"/>
    <cellStyle name="Percent 3 5 3 4 2" xfId="29943"/>
    <cellStyle name="Percent 3 5 3 4 2 2" xfId="29944"/>
    <cellStyle name="Percent 3 5 3 4 2 2 2" xfId="29945"/>
    <cellStyle name="Percent 3 5 3 4 2 2 3" xfId="29946"/>
    <cellStyle name="Percent 3 5 3 4 2 2 4" xfId="29947"/>
    <cellStyle name="Percent 3 5 3 4 2 3" xfId="29948"/>
    <cellStyle name="Percent 3 5 3 4 2 3 2" xfId="29949"/>
    <cellStyle name="Percent 3 5 3 4 2 3 3" xfId="29950"/>
    <cellStyle name="Percent 3 5 3 4 2 3 4" xfId="29951"/>
    <cellStyle name="Percent 3 5 3 4 2 4" xfId="29952"/>
    <cellStyle name="Percent 3 5 3 4 2 5" xfId="29953"/>
    <cellStyle name="Percent 3 5 3 4 2 6" xfId="29954"/>
    <cellStyle name="Percent 3 5 3 4 3" xfId="29955"/>
    <cellStyle name="Percent 3 5 3 4 3 2" xfId="29956"/>
    <cellStyle name="Percent 3 5 3 4 3 2 2" xfId="29957"/>
    <cellStyle name="Percent 3 5 3 4 3 2 3" xfId="29958"/>
    <cellStyle name="Percent 3 5 3 4 3 2 4" xfId="29959"/>
    <cellStyle name="Percent 3 5 3 4 3 3" xfId="29960"/>
    <cellStyle name="Percent 3 5 3 4 3 3 2" xfId="29961"/>
    <cellStyle name="Percent 3 5 3 4 3 3 3" xfId="29962"/>
    <cellStyle name="Percent 3 5 3 4 3 3 4" xfId="29963"/>
    <cellStyle name="Percent 3 5 3 4 3 4" xfId="29964"/>
    <cellStyle name="Percent 3 5 3 4 3 5" xfId="29965"/>
    <cellStyle name="Percent 3 5 3 4 3 6" xfId="29966"/>
    <cellStyle name="Percent 3 5 3 4 4" xfId="29967"/>
    <cellStyle name="Percent 3 5 3 4 4 2" xfId="29968"/>
    <cellStyle name="Percent 3 5 3 4 4 3" xfId="29969"/>
    <cellStyle name="Percent 3 5 3 4 4 4" xfId="29970"/>
    <cellStyle name="Percent 3 5 3 4 5" xfId="29971"/>
    <cellStyle name="Percent 3 5 3 4 5 2" xfId="29972"/>
    <cellStyle name="Percent 3 5 3 4 5 3" xfId="29973"/>
    <cellStyle name="Percent 3 5 3 4 5 4" xfId="29974"/>
    <cellStyle name="Percent 3 5 3 4 6" xfId="29975"/>
    <cellStyle name="Percent 3 5 3 4 7" xfId="29976"/>
    <cellStyle name="Percent 3 5 3 4 8" xfId="29977"/>
    <cellStyle name="Percent 3 5 3 5" xfId="29978"/>
    <cellStyle name="Percent 3 5 3 5 2" xfId="29979"/>
    <cellStyle name="Percent 3 5 3 5 2 2" xfId="29980"/>
    <cellStyle name="Percent 3 5 3 5 2 2 2" xfId="29981"/>
    <cellStyle name="Percent 3 5 3 5 2 2 3" xfId="29982"/>
    <cellStyle name="Percent 3 5 3 5 2 2 4" xfId="29983"/>
    <cellStyle name="Percent 3 5 3 5 2 3" xfId="29984"/>
    <cellStyle name="Percent 3 5 3 5 2 3 2" xfId="29985"/>
    <cellStyle name="Percent 3 5 3 5 2 3 3" xfId="29986"/>
    <cellStyle name="Percent 3 5 3 5 2 3 4" xfId="29987"/>
    <cellStyle name="Percent 3 5 3 5 2 4" xfId="29988"/>
    <cellStyle name="Percent 3 5 3 5 2 5" xfId="29989"/>
    <cellStyle name="Percent 3 5 3 5 2 6" xfId="29990"/>
    <cellStyle name="Percent 3 5 3 5 3" xfId="29991"/>
    <cellStyle name="Percent 3 5 3 5 3 2" xfId="29992"/>
    <cellStyle name="Percent 3 5 3 5 3 2 2" xfId="29993"/>
    <cellStyle name="Percent 3 5 3 5 3 2 3" xfId="29994"/>
    <cellStyle name="Percent 3 5 3 5 3 2 4" xfId="29995"/>
    <cellStyle name="Percent 3 5 3 5 3 3" xfId="29996"/>
    <cellStyle name="Percent 3 5 3 5 3 3 2" xfId="29997"/>
    <cellStyle name="Percent 3 5 3 5 3 3 3" xfId="29998"/>
    <cellStyle name="Percent 3 5 3 5 3 3 4" xfId="29999"/>
    <cellStyle name="Percent 3 5 3 5 3 4" xfId="30000"/>
    <cellStyle name="Percent 3 5 3 5 3 5" xfId="30001"/>
    <cellStyle name="Percent 3 5 3 5 3 6" xfId="30002"/>
    <cellStyle name="Percent 3 5 3 5 4" xfId="30003"/>
    <cellStyle name="Percent 3 5 3 5 4 2" xfId="30004"/>
    <cellStyle name="Percent 3 5 3 5 4 3" xfId="30005"/>
    <cellStyle name="Percent 3 5 3 5 4 4" xfId="30006"/>
    <cellStyle name="Percent 3 5 3 5 5" xfId="30007"/>
    <cellStyle name="Percent 3 5 3 5 5 2" xfId="30008"/>
    <cellStyle name="Percent 3 5 3 5 5 3" xfId="30009"/>
    <cellStyle name="Percent 3 5 3 5 5 4" xfId="30010"/>
    <cellStyle name="Percent 3 5 3 5 6" xfId="30011"/>
    <cellStyle name="Percent 3 5 3 5 7" xfId="30012"/>
    <cellStyle name="Percent 3 5 3 5 8" xfId="30013"/>
    <cellStyle name="Percent 3 5 3 6" xfId="30014"/>
    <cellStyle name="Percent 3 5 3 6 2" xfId="30015"/>
    <cellStyle name="Percent 3 5 3 6 2 2" xfId="30016"/>
    <cellStyle name="Percent 3 5 3 6 2 3" xfId="30017"/>
    <cellStyle name="Percent 3 5 3 6 2 4" xfId="30018"/>
    <cellStyle name="Percent 3 5 3 6 3" xfId="30019"/>
    <cellStyle name="Percent 3 5 3 6 3 2" xfId="30020"/>
    <cellStyle name="Percent 3 5 3 6 3 3" xfId="30021"/>
    <cellStyle name="Percent 3 5 3 6 3 4" xfId="30022"/>
    <cellStyle name="Percent 3 5 3 6 4" xfId="30023"/>
    <cellStyle name="Percent 3 5 3 6 5" xfId="30024"/>
    <cellStyle name="Percent 3 5 3 6 6" xfId="30025"/>
    <cellStyle name="Percent 3 5 3 7" xfId="30026"/>
    <cellStyle name="Percent 3 5 3 7 2" xfId="30027"/>
    <cellStyle name="Percent 3 5 3 7 2 2" xfId="30028"/>
    <cellStyle name="Percent 3 5 3 7 2 3" xfId="30029"/>
    <cellStyle name="Percent 3 5 3 7 2 4" xfId="30030"/>
    <cellStyle name="Percent 3 5 3 7 3" xfId="30031"/>
    <cellStyle name="Percent 3 5 3 7 3 2" xfId="30032"/>
    <cellStyle name="Percent 3 5 3 7 3 3" xfId="30033"/>
    <cellStyle name="Percent 3 5 3 7 3 4" xfId="30034"/>
    <cellStyle name="Percent 3 5 3 7 4" xfId="30035"/>
    <cellStyle name="Percent 3 5 3 7 5" xfId="30036"/>
    <cellStyle name="Percent 3 5 3 7 6" xfId="30037"/>
    <cellStyle name="Percent 3 5 3 8" xfId="30038"/>
    <cellStyle name="Percent 3 5 3 8 2" xfId="30039"/>
    <cellStyle name="Percent 3 5 3 8 3" xfId="30040"/>
    <cellStyle name="Percent 3 5 3 8 4" xfId="30041"/>
    <cellStyle name="Percent 3 5 3 9" xfId="30042"/>
    <cellStyle name="Percent 3 5 3 9 2" xfId="30043"/>
    <cellStyle name="Percent 3 5 3 9 3" xfId="30044"/>
    <cellStyle name="Percent 3 5 3 9 4" xfId="30045"/>
    <cellStyle name="Percent 3 5 4" xfId="30046"/>
    <cellStyle name="Percent 3 5 4 10" xfId="30047"/>
    <cellStyle name="Percent 3 5 4 2" xfId="30048"/>
    <cellStyle name="Percent 3 5 4 2 2" xfId="30049"/>
    <cellStyle name="Percent 3 5 4 2 2 2" xfId="30050"/>
    <cellStyle name="Percent 3 5 4 2 2 2 2" xfId="30051"/>
    <cellStyle name="Percent 3 5 4 2 2 2 3" xfId="30052"/>
    <cellStyle name="Percent 3 5 4 2 2 2 4" xfId="30053"/>
    <cellStyle name="Percent 3 5 4 2 2 3" xfId="30054"/>
    <cellStyle name="Percent 3 5 4 2 2 3 2" xfId="30055"/>
    <cellStyle name="Percent 3 5 4 2 2 3 3" xfId="30056"/>
    <cellStyle name="Percent 3 5 4 2 2 3 4" xfId="30057"/>
    <cellStyle name="Percent 3 5 4 2 2 4" xfId="30058"/>
    <cellStyle name="Percent 3 5 4 2 2 5" xfId="30059"/>
    <cellStyle name="Percent 3 5 4 2 2 6" xfId="30060"/>
    <cellStyle name="Percent 3 5 4 2 3" xfId="30061"/>
    <cellStyle name="Percent 3 5 4 2 3 2" xfId="30062"/>
    <cellStyle name="Percent 3 5 4 2 3 2 2" xfId="30063"/>
    <cellStyle name="Percent 3 5 4 2 3 2 3" xfId="30064"/>
    <cellStyle name="Percent 3 5 4 2 3 2 4" xfId="30065"/>
    <cellStyle name="Percent 3 5 4 2 3 3" xfId="30066"/>
    <cellStyle name="Percent 3 5 4 2 3 3 2" xfId="30067"/>
    <cellStyle name="Percent 3 5 4 2 3 3 3" xfId="30068"/>
    <cellStyle name="Percent 3 5 4 2 3 3 4" xfId="30069"/>
    <cellStyle name="Percent 3 5 4 2 3 4" xfId="30070"/>
    <cellStyle name="Percent 3 5 4 2 3 5" xfId="30071"/>
    <cellStyle name="Percent 3 5 4 2 3 6" xfId="30072"/>
    <cellStyle name="Percent 3 5 4 2 4" xfId="30073"/>
    <cellStyle name="Percent 3 5 4 2 4 2" xfId="30074"/>
    <cellStyle name="Percent 3 5 4 2 4 3" xfId="30075"/>
    <cellStyle name="Percent 3 5 4 2 4 4" xfId="30076"/>
    <cellStyle name="Percent 3 5 4 2 5" xfId="30077"/>
    <cellStyle name="Percent 3 5 4 2 5 2" xfId="30078"/>
    <cellStyle name="Percent 3 5 4 2 5 3" xfId="30079"/>
    <cellStyle name="Percent 3 5 4 2 5 4" xfId="30080"/>
    <cellStyle name="Percent 3 5 4 2 6" xfId="30081"/>
    <cellStyle name="Percent 3 5 4 2 7" xfId="30082"/>
    <cellStyle name="Percent 3 5 4 2 8" xfId="30083"/>
    <cellStyle name="Percent 3 5 4 3" xfId="30084"/>
    <cellStyle name="Percent 3 5 4 3 2" xfId="30085"/>
    <cellStyle name="Percent 3 5 4 3 2 2" xfId="30086"/>
    <cellStyle name="Percent 3 5 4 3 2 2 2" xfId="30087"/>
    <cellStyle name="Percent 3 5 4 3 2 2 3" xfId="30088"/>
    <cellStyle name="Percent 3 5 4 3 2 2 4" xfId="30089"/>
    <cellStyle name="Percent 3 5 4 3 2 3" xfId="30090"/>
    <cellStyle name="Percent 3 5 4 3 2 3 2" xfId="30091"/>
    <cellStyle name="Percent 3 5 4 3 2 3 3" xfId="30092"/>
    <cellStyle name="Percent 3 5 4 3 2 3 4" xfId="30093"/>
    <cellStyle name="Percent 3 5 4 3 2 4" xfId="30094"/>
    <cellStyle name="Percent 3 5 4 3 2 5" xfId="30095"/>
    <cellStyle name="Percent 3 5 4 3 2 6" xfId="30096"/>
    <cellStyle name="Percent 3 5 4 3 3" xfId="30097"/>
    <cellStyle name="Percent 3 5 4 3 3 2" xfId="30098"/>
    <cellStyle name="Percent 3 5 4 3 3 2 2" xfId="30099"/>
    <cellStyle name="Percent 3 5 4 3 3 2 3" xfId="30100"/>
    <cellStyle name="Percent 3 5 4 3 3 2 4" xfId="30101"/>
    <cellStyle name="Percent 3 5 4 3 3 3" xfId="30102"/>
    <cellStyle name="Percent 3 5 4 3 3 3 2" xfId="30103"/>
    <cellStyle name="Percent 3 5 4 3 3 3 3" xfId="30104"/>
    <cellStyle name="Percent 3 5 4 3 3 3 4" xfId="30105"/>
    <cellStyle name="Percent 3 5 4 3 3 4" xfId="30106"/>
    <cellStyle name="Percent 3 5 4 3 3 5" xfId="30107"/>
    <cellStyle name="Percent 3 5 4 3 3 6" xfId="30108"/>
    <cellStyle name="Percent 3 5 4 3 4" xfId="30109"/>
    <cellStyle name="Percent 3 5 4 3 4 2" xfId="30110"/>
    <cellStyle name="Percent 3 5 4 3 4 3" xfId="30111"/>
    <cellStyle name="Percent 3 5 4 3 4 4" xfId="30112"/>
    <cellStyle name="Percent 3 5 4 3 5" xfId="30113"/>
    <cellStyle name="Percent 3 5 4 3 5 2" xfId="30114"/>
    <cellStyle name="Percent 3 5 4 3 5 3" xfId="30115"/>
    <cellStyle name="Percent 3 5 4 3 5 4" xfId="30116"/>
    <cellStyle name="Percent 3 5 4 3 6" xfId="30117"/>
    <cellStyle name="Percent 3 5 4 3 7" xfId="30118"/>
    <cellStyle name="Percent 3 5 4 3 8" xfId="30119"/>
    <cellStyle name="Percent 3 5 4 4" xfId="30120"/>
    <cellStyle name="Percent 3 5 4 4 2" xfId="30121"/>
    <cellStyle name="Percent 3 5 4 4 2 2" xfId="30122"/>
    <cellStyle name="Percent 3 5 4 4 2 3" xfId="30123"/>
    <cellStyle name="Percent 3 5 4 4 2 4" xfId="30124"/>
    <cellStyle name="Percent 3 5 4 4 3" xfId="30125"/>
    <cellStyle name="Percent 3 5 4 4 3 2" xfId="30126"/>
    <cellStyle name="Percent 3 5 4 4 3 3" xfId="30127"/>
    <cellStyle name="Percent 3 5 4 4 3 4" xfId="30128"/>
    <cellStyle name="Percent 3 5 4 4 4" xfId="30129"/>
    <cellStyle name="Percent 3 5 4 4 5" xfId="30130"/>
    <cellStyle name="Percent 3 5 4 4 6" xfId="30131"/>
    <cellStyle name="Percent 3 5 4 5" xfId="30132"/>
    <cellStyle name="Percent 3 5 4 5 2" xfId="30133"/>
    <cellStyle name="Percent 3 5 4 5 2 2" xfId="30134"/>
    <cellStyle name="Percent 3 5 4 5 2 3" xfId="30135"/>
    <cellStyle name="Percent 3 5 4 5 2 4" xfId="30136"/>
    <cellStyle name="Percent 3 5 4 5 3" xfId="30137"/>
    <cellStyle name="Percent 3 5 4 5 3 2" xfId="30138"/>
    <cellStyle name="Percent 3 5 4 5 3 3" xfId="30139"/>
    <cellStyle name="Percent 3 5 4 5 3 4" xfId="30140"/>
    <cellStyle name="Percent 3 5 4 5 4" xfId="30141"/>
    <cellStyle name="Percent 3 5 4 5 5" xfId="30142"/>
    <cellStyle name="Percent 3 5 4 5 6" xfId="30143"/>
    <cellStyle name="Percent 3 5 4 6" xfId="30144"/>
    <cellStyle name="Percent 3 5 4 6 2" xfId="30145"/>
    <cellStyle name="Percent 3 5 4 6 3" xfId="30146"/>
    <cellStyle name="Percent 3 5 4 6 4" xfId="30147"/>
    <cellStyle name="Percent 3 5 4 7" xfId="30148"/>
    <cellStyle name="Percent 3 5 4 7 2" xfId="30149"/>
    <cellStyle name="Percent 3 5 4 7 3" xfId="30150"/>
    <cellStyle name="Percent 3 5 4 7 4" xfId="30151"/>
    <cellStyle name="Percent 3 5 4 8" xfId="30152"/>
    <cellStyle name="Percent 3 5 4 9" xfId="30153"/>
    <cellStyle name="Percent 3 5 5" xfId="30154"/>
    <cellStyle name="Percent 3 5 5 2" xfId="30155"/>
    <cellStyle name="Percent 3 5 5 2 2" xfId="30156"/>
    <cellStyle name="Percent 3 5 5 2 2 2" xfId="30157"/>
    <cellStyle name="Percent 3 5 5 2 2 3" xfId="30158"/>
    <cellStyle name="Percent 3 5 5 2 2 4" xfId="30159"/>
    <cellStyle name="Percent 3 5 5 2 3" xfId="30160"/>
    <cellStyle name="Percent 3 5 5 2 3 2" xfId="30161"/>
    <cellStyle name="Percent 3 5 5 2 3 3" xfId="30162"/>
    <cellStyle name="Percent 3 5 5 2 3 4" xfId="30163"/>
    <cellStyle name="Percent 3 5 5 2 4" xfId="30164"/>
    <cellStyle name="Percent 3 5 5 2 5" xfId="30165"/>
    <cellStyle name="Percent 3 5 5 2 6" xfId="30166"/>
    <cellStyle name="Percent 3 5 5 3" xfId="30167"/>
    <cellStyle name="Percent 3 5 5 3 2" xfId="30168"/>
    <cellStyle name="Percent 3 5 5 3 2 2" xfId="30169"/>
    <cellStyle name="Percent 3 5 5 3 2 3" xfId="30170"/>
    <cellStyle name="Percent 3 5 5 3 2 4" xfId="30171"/>
    <cellStyle name="Percent 3 5 5 3 3" xfId="30172"/>
    <cellStyle name="Percent 3 5 5 3 3 2" xfId="30173"/>
    <cellStyle name="Percent 3 5 5 3 3 3" xfId="30174"/>
    <cellStyle name="Percent 3 5 5 3 3 4" xfId="30175"/>
    <cellStyle name="Percent 3 5 5 3 4" xfId="30176"/>
    <cellStyle name="Percent 3 5 5 3 5" xfId="30177"/>
    <cellStyle name="Percent 3 5 5 3 6" xfId="30178"/>
    <cellStyle name="Percent 3 5 5 4" xfId="30179"/>
    <cellStyle name="Percent 3 5 5 4 2" xfId="30180"/>
    <cellStyle name="Percent 3 5 5 4 3" xfId="30181"/>
    <cellStyle name="Percent 3 5 5 4 4" xfId="30182"/>
    <cellStyle name="Percent 3 5 5 5" xfId="30183"/>
    <cellStyle name="Percent 3 5 5 5 2" xfId="30184"/>
    <cellStyle name="Percent 3 5 5 5 3" xfId="30185"/>
    <cellStyle name="Percent 3 5 5 5 4" xfId="30186"/>
    <cellStyle name="Percent 3 5 5 6" xfId="30187"/>
    <cellStyle name="Percent 3 5 5 7" xfId="30188"/>
    <cellStyle name="Percent 3 5 5 8" xfId="30189"/>
    <cellStyle name="Percent 3 5 6" xfId="30190"/>
    <cellStyle name="Percent 3 5 6 2" xfId="30191"/>
    <cellStyle name="Percent 3 5 6 2 2" xfId="30192"/>
    <cellStyle name="Percent 3 5 6 2 2 2" xfId="30193"/>
    <cellStyle name="Percent 3 5 6 2 2 3" xfId="30194"/>
    <cellStyle name="Percent 3 5 6 2 2 4" xfId="30195"/>
    <cellStyle name="Percent 3 5 6 2 3" xfId="30196"/>
    <cellStyle name="Percent 3 5 6 2 3 2" xfId="30197"/>
    <cellStyle name="Percent 3 5 6 2 3 3" xfId="30198"/>
    <cellStyle name="Percent 3 5 6 2 3 4" xfId="30199"/>
    <cellStyle name="Percent 3 5 6 2 4" xfId="30200"/>
    <cellStyle name="Percent 3 5 6 2 5" xfId="30201"/>
    <cellStyle name="Percent 3 5 6 2 6" xfId="30202"/>
    <cellStyle name="Percent 3 5 6 3" xfId="30203"/>
    <cellStyle name="Percent 3 5 6 3 2" xfId="30204"/>
    <cellStyle name="Percent 3 5 6 3 2 2" xfId="30205"/>
    <cellStyle name="Percent 3 5 6 3 2 3" xfId="30206"/>
    <cellStyle name="Percent 3 5 6 3 2 4" xfId="30207"/>
    <cellStyle name="Percent 3 5 6 3 3" xfId="30208"/>
    <cellStyle name="Percent 3 5 6 3 3 2" xfId="30209"/>
    <cellStyle name="Percent 3 5 6 3 3 3" xfId="30210"/>
    <cellStyle name="Percent 3 5 6 3 3 4" xfId="30211"/>
    <cellStyle name="Percent 3 5 6 3 4" xfId="30212"/>
    <cellStyle name="Percent 3 5 6 3 5" xfId="30213"/>
    <cellStyle name="Percent 3 5 6 3 6" xfId="30214"/>
    <cellStyle name="Percent 3 5 6 4" xfId="30215"/>
    <cellStyle name="Percent 3 5 6 4 2" xfId="30216"/>
    <cellStyle name="Percent 3 5 6 4 3" xfId="30217"/>
    <cellStyle name="Percent 3 5 6 4 4" xfId="30218"/>
    <cellStyle name="Percent 3 5 6 5" xfId="30219"/>
    <cellStyle name="Percent 3 5 6 5 2" xfId="30220"/>
    <cellStyle name="Percent 3 5 6 5 3" xfId="30221"/>
    <cellStyle name="Percent 3 5 6 5 4" xfId="30222"/>
    <cellStyle name="Percent 3 5 6 6" xfId="30223"/>
    <cellStyle name="Percent 3 5 6 7" xfId="30224"/>
    <cellStyle name="Percent 3 5 6 8" xfId="30225"/>
    <cellStyle name="Percent 3 5 7" xfId="30226"/>
    <cellStyle name="Percent 3 5 7 2" xfId="30227"/>
    <cellStyle name="Percent 3 5 7 2 2" xfId="30228"/>
    <cellStyle name="Percent 3 5 7 2 2 2" xfId="30229"/>
    <cellStyle name="Percent 3 5 7 2 2 3" xfId="30230"/>
    <cellStyle name="Percent 3 5 7 2 2 4" xfId="30231"/>
    <cellStyle name="Percent 3 5 7 2 3" xfId="30232"/>
    <cellStyle name="Percent 3 5 7 2 3 2" xfId="30233"/>
    <cellStyle name="Percent 3 5 7 2 3 3" xfId="30234"/>
    <cellStyle name="Percent 3 5 7 2 3 4" xfId="30235"/>
    <cellStyle name="Percent 3 5 7 2 4" xfId="30236"/>
    <cellStyle name="Percent 3 5 7 2 5" xfId="30237"/>
    <cellStyle name="Percent 3 5 7 2 6" xfId="30238"/>
    <cellStyle name="Percent 3 5 7 3" xfId="30239"/>
    <cellStyle name="Percent 3 5 7 3 2" xfId="30240"/>
    <cellStyle name="Percent 3 5 7 3 2 2" xfId="30241"/>
    <cellStyle name="Percent 3 5 7 3 2 3" xfId="30242"/>
    <cellStyle name="Percent 3 5 7 3 2 4" xfId="30243"/>
    <cellStyle name="Percent 3 5 7 3 3" xfId="30244"/>
    <cellStyle name="Percent 3 5 7 3 3 2" xfId="30245"/>
    <cellStyle name="Percent 3 5 7 3 3 3" xfId="30246"/>
    <cellStyle name="Percent 3 5 7 3 3 4" xfId="30247"/>
    <cellStyle name="Percent 3 5 7 3 4" xfId="30248"/>
    <cellStyle name="Percent 3 5 7 3 5" xfId="30249"/>
    <cellStyle name="Percent 3 5 7 3 6" xfId="30250"/>
    <cellStyle name="Percent 3 5 7 4" xfId="30251"/>
    <cellStyle name="Percent 3 5 7 4 2" xfId="30252"/>
    <cellStyle name="Percent 3 5 7 4 3" xfId="30253"/>
    <cellStyle name="Percent 3 5 7 4 4" xfId="30254"/>
    <cellStyle name="Percent 3 5 7 5" xfId="30255"/>
    <cellStyle name="Percent 3 5 7 5 2" xfId="30256"/>
    <cellStyle name="Percent 3 5 7 5 3" xfId="30257"/>
    <cellStyle name="Percent 3 5 7 5 4" xfId="30258"/>
    <cellStyle name="Percent 3 5 7 6" xfId="30259"/>
    <cellStyle name="Percent 3 5 7 7" xfId="30260"/>
    <cellStyle name="Percent 3 5 7 8" xfId="30261"/>
    <cellStyle name="Percent 3 5 8" xfId="30262"/>
    <cellStyle name="Percent 3 5 8 2" xfId="30263"/>
    <cellStyle name="Percent 3 5 8 2 2" xfId="30264"/>
    <cellStyle name="Percent 3 5 8 2 3" xfId="30265"/>
    <cellStyle name="Percent 3 5 8 2 4" xfId="30266"/>
    <cellStyle name="Percent 3 5 8 3" xfId="30267"/>
    <cellStyle name="Percent 3 5 8 3 2" xfId="30268"/>
    <cellStyle name="Percent 3 5 8 3 3" xfId="30269"/>
    <cellStyle name="Percent 3 5 8 3 4" xfId="30270"/>
    <cellStyle name="Percent 3 5 8 4" xfId="30271"/>
    <cellStyle name="Percent 3 5 8 5" xfId="30272"/>
    <cellStyle name="Percent 3 5 8 6" xfId="30273"/>
    <cellStyle name="Percent 3 5 9" xfId="30274"/>
    <cellStyle name="Percent 3 5 9 2" xfId="30275"/>
    <cellStyle name="Percent 3 5 9 2 2" xfId="30276"/>
    <cellStyle name="Percent 3 5 9 2 3" xfId="30277"/>
    <cellStyle name="Percent 3 5 9 2 4" xfId="30278"/>
    <cellStyle name="Percent 3 5 9 3" xfId="30279"/>
    <cellStyle name="Percent 3 5 9 3 2" xfId="30280"/>
    <cellStyle name="Percent 3 5 9 3 3" xfId="30281"/>
    <cellStyle name="Percent 3 5 9 3 4" xfId="30282"/>
    <cellStyle name="Percent 3 5 9 4" xfId="30283"/>
    <cellStyle name="Percent 3 5 9 5" xfId="30284"/>
    <cellStyle name="Percent 3 5 9 6" xfId="30285"/>
    <cellStyle name="Percent 3 6" xfId="30286"/>
    <cellStyle name="Percent 3 6 10" xfId="30287"/>
    <cellStyle name="Percent 3 6 10 2" xfId="30288"/>
    <cellStyle name="Percent 3 6 10 3" xfId="30289"/>
    <cellStyle name="Percent 3 6 10 4" xfId="30290"/>
    <cellStyle name="Percent 3 6 11" xfId="30291"/>
    <cellStyle name="Percent 3 6 11 2" xfId="30292"/>
    <cellStyle name="Percent 3 6 11 3" xfId="30293"/>
    <cellStyle name="Percent 3 6 11 4" xfId="30294"/>
    <cellStyle name="Percent 3 6 12" xfId="30295"/>
    <cellStyle name="Percent 3 6 12 2" xfId="30296"/>
    <cellStyle name="Percent 3 6 12 3" xfId="30297"/>
    <cellStyle name="Percent 3 6 12 4" xfId="30298"/>
    <cellStyle name="Percent 3 6 13" xfId="30299"/>
    <cellStyle name="Percent 3 6 14" xfId="30300"/>
    <cellStyle name="Percent 3 6 15" xfId="30301"/>
    <cellStyle name="Percent 3 6 16" xfId="30302"/>
    <cellStyle name="Percent 3 6 17" xfId="30303"/>
    <cellStyle name="Percent 3 6 2" xfId="30304"/>
    <cellStyle name="Percent 3 6 2 10" xfId="30305"/>
    <cellStyle name="Percent 3 6 2 10 2" xfId="30306"/>
    <cellStyle name="Percent 3 6 2 10 3" xfId="30307"/>
    <cellStyle name="Percent 3 6 2 10 4" xfId="30308"/>
    <cellStyle name="Percent 3 6 2 11" xfId="30309"/>
    <cellStyle name="Percent 3 6 2 12" xfId="30310"/>
    <cellStyle name="Percent 3 6 2 13" xfId="30311"/>
    <cellStyle name="Percent 3 6 2 2" xfId="30312"/>
    <cellStyle name="Percent 3 6 2 2 10" xfId="30313"/>
    <cellStyle name="Percent 3 6 2 2 11" xfId="30314"/>
    <cellStyle name="Percent 3 6 2 2 12" xfId="30315"/>
    <cellStyle name="Percent 3 6 2 2 2" xfId="30316"/>
    <cellStyle name="Percent 3 6 2 2 2 10" xfId="30317"/>
    <cellStyle name="Percent 3 6 2 2 2 2" xfId="30318"/>
    <cellStyle name="Percent 3 6 2 2 2 2 2" xfId="30319"/>
    <cellStyle name="Percent 3 6 2 2 2 2 2 2" xfId="30320"/>
    <cellStyle name="Percent 3 6 2 2 2 2 2 2 2" xfId="30321"/>
    <cellStyle name="Percent 3 6 2 2 2 2 2 2 3" xfId="30322"/>
    <cellStyle name="Percent 3 6 2 2 2 2 2 2 4" xfId="30323"/>
    <cellStyle name="Percent 3 6 2 2 2 2 2 3" xfId="30324"/>
    <cellStyle name="Percent 3 6 2 2 2 2 2 3 2" xfId="30325"/>
    <cellStyle name="Percent 3 6 2 2 2 2 2 3 3" xfId="30326"/>
    <cellStyle name="Percent 3 6 2 2 2 2 2 3 4" xfId="30327"/>
    <cellStyle name="Percent 3 6 2 2 2 2 2 4" xfId="30328"/>
    <cellStyle name="Percent 3 6 2 2 2 2 2 5" xfId="30329"/>
    <cellStyle name="Percent 3 6 2 2 2 2 2 6" xfId="30330"/>
    <cellStyle name="Percent 3 6 2 2 2 2 3" xfId="30331"/>
    <cellStyle name="Percent 3 6 2 2 2 2 3 2" xfId="30332"/>
    <cellStyle name="Percent 3 6 2 2 2 2 3 2 2" xfId="30333"/>
    <cellStyle name="Percent 3 6 2 2 2 2 3 2 3" xfId="30334"/>
    <cellStyle name="Percent 3 6 2 2 2 2 3 2 4" xfId="30335"/>
    <cellStyle name="Percent 3 6 2 2 2 2 3 3" xfId="30336"/>
    <cellStyle name="Percent 3 6 2 2 2 2 3 3 2" xfId="30337"/>
    <cellStyle name="Percent 3 6 2 2 2 2 3 3 3" xfId="30338"/>
    <cellStyle name="Percent 3 6 2 2 2 2 3 3 4" xfId="30339"/>
    <cellStyle name="Percent 3 6 2 2 2 2 3 4" xfId="30340"/>
    <cellStyle name="Percent 3 6 2 2 2 2 3 5" xfId="30341"/>
    <cellStyle name="Percent 3 6 2 2 2 2 3 6" xfId="30342"/>
    <cellStyle name="Percent 3 6 2 2 2 2 4" xfId="30343"/>
    <cellStyle name="Percent 3 6 2 2 2 2 4 2" xfId="30344"/>
    <cellStyle name="Percent 3 6 2 2 2 2 4 3" xfId="30345"/>
    <cellStyle name="Percent 3 6 2 2 2 2 4 4" xfId="30346"/>
    <cellStyle name="Percent 3 6 2 2 2 2 5" xfId="30347"/>
    <cellStyle name="Percent 3 6 2 2 2 2 5 2" xfId="30348"/>
    <cellStyle name="Percent 3 6 2 2 2 2 5 3" xfId="30349"/>
    <cellStyle name="Percent 3 6 2 2 2 2 5 4" xfId="30350"/>
    <cellStyle name="Percent 3 6 2 2 2 2 6" xfId="30351"/>
    <cellStyle name="Percent 3 6 2 2 2 2 7" xfId="30352"/>
    <cellStyle name="Percent 3 6 2 2 2 2 8" xfId="30353"/>
    <cellStyle name="Percent 3 6 2 2 2 3" xfId="30354"/>
    <cellStyle name="Percent 3 6 2 2 2 3 2" xfId="30355"/>
    <cellStyle name="Percent 3 6 2 2 2 3 2 2" xfId="30356"/>
    <cellStyle name="Percent 3 6 2 2 2 3 2 2 2" xfId="30357"/>
    <cellStyle name="Percent 3 6 2 2 2 3 2 2 3" xfId="30358"/>
    <cellStyle name="Percent 3 6 2 2 2 3 2 2 4" xfId="30359"/>
    <cellStyle name="Percent 3 6 2 2 2 3 2 3" xfId="30360"/>
    <cellStyle name="Percent 3 6 2 2 2 3 2 3 2" xfId="30361"/>
    <cellStyle name="Percent 3 6 2 2 2 3 2 3 3" xfId="30362"/>
    <cellStyle name="Percent 3 6 2 2 2 3 2 3 4" xfId="30363"/>
    <cellStyle name="Percent 3 6 2 2 2 3 2 4" xfId="30364"/>
    <cellStyle name="Percent 3 6 2 2 2 3 2 5" xfId="30365"/>
    <cellStyle name="Percent 3 6 2 2 2 3 2 6" xfId="30366"/>
    <cellStyle name="Percent 3 6 2 2 2 3 3" xfId="30367"/>
    <cellStyle name="Percent 3 6 2 2 2 3 3 2" xfId="30368"/>
    <cellStyle name="Percent 3 6 2 2 2 3 3 2 2" xfId="30369"/>
    <cellStyle name="Percent 3 6 2 2 2 3 3 2 3" xfId="30370"/>
    <cellStyle name="Percent 3 6 2 2 2 3 3 2 4" xfId="30371"/>
    <cellStyle name="Percent 3 6 2 2 2 3 3 3" xfId="30372"/>
    <cellStyle name="Percent 3 6 2 2 2 3 3 3 2" xfId="30373"/>
    <cellStyle name="Percent 3 6 2 2 2 3 3 3 3" xfId="30374"/>
    <cellStyle name="Percent 3 6 2 2 2 3 3 3 4" xfId="30375"/>
    <cellStyle name="Percent 3 6 2 2 2 3 3 4" xfId="30376"/>
    <cellStyle name="Percent 3 6 2 2 2 3 3 5" xfId="30377"/>
    <cellStyle name="Percent 3 6 2 2 2 3 3 6" xfId="30378"/>
    <cellStyle name="Percent 3 6 2 2 2 3 4" xfId="30379"/>
    <cellStyle name="Percent 3 6 2 2 2 3 4 2" xfId="30380"/>
    <cellStyle name="Percent 3 6 2 2 2 3 4 3" xfId="30381"/>
    <cellStyle name="Percent 3 6 2 2 2 3 4 4" xfId="30382"/>
    <cellStyle name="Percent 3 6 2 2 2 3 5" xfId="30383"/>
    <cellStyle name="Percent 3 6 2 2 2 3 5 2" xfId="30384"/>
    <cellStyle name="Percent 3 6 2 2 2 3 5 3" xfId="30385"/>
    <cellStyle name="Percent 3 6 2 2 2 3 5 4" xfId="30386"/>
    <cellStyle name="Percent 3 6 2 2 2 3 6" xfId="30387"/>
    <cellStyle name="Percent 3 6 2 2 2 3 7" xfId="30388"/>
    <cellStyle name="Percent 3 6 2 2 2 3 8" xfId="30389"/>
    <cellStyle name="Percent 3 6 2 2 2 4" xfId="30390"/>
    <cellStyle name="Percent 3 6 2 2 2 4 2" xfId="30391"/>
    <cellStyle name="Percent 3 6 2 2 2 4 2 2" xfId="30392"/>
    <cellStyle name="Percent 3 6 2 2 2 4 2 3" xfId="30393"/>
    <cellStyle name="Percent 3 6 2 2 2 4 2 4" xfId="30394"/>
    <cellStyle name="Percent 3 6 2 2 2 4 3" xfId="30395"/>
    <cellStyle name="Percent 3 6 2 2 2 4 3 2" xfId="30396"/>
    <cellStyle name="Percent 3 6 2 2 2 4 3 3" xfId="30397"/>
    <cellStyle name="Percent 3 6 2 2 2 4 3 4" xfId="30398"/>
    <cellStyle name="Percent 3 6 2 2 2 4 4" xfId="30399"/>
    <cellStyle name="Percent 3 6 2 2 2 4 5" xfId="30400"/>
    <cellStyle name="Percent 3 6 2 2 2 4 6" xfId="30401"/>
    <cellStyle name="Percent 3 6 2 2 2 5" xfId="30402"/>
    <cellStyle name="Percent 3 6 2 2 2 5 2" xfId="30403"/>
    <cellStyle name="Percent 3 6 2 2 2 5 2 2" xfId="30404"/>
    <cellStyle name="Percent 3 6 2 2 2 5 2 3" xfId="30405"/>
    <cellStyle name="Percent 3 6 2 2 2 5 2 4" xfId="30406"/>
    <cellStyle name="Percent 3 6 2 2 2 5 3" xfId="30407"/>
    <cellStyle name="Percent 3 6 2 2 2 5 3 2" xfId="30408"/>
    <cellStyle name="Percent 3 6 2 2 2 5 3 3" xfId="30409"/>
    <cellStyle name="Percent 3 6 2 2 2 5 3 4" xfId="30410"/>
    <cellStyle name="Percent 3 6 2 2 2 5 4" xfId="30411"/>
    <cellStyle name="Percent 3 6 2 2 2 5 5" xfId="30412"/>
    <cellStyle name="Percent 3 6 2 2 2 5 6" xfId="30413"/>
    <cellStyle name="Percent 3 6 2 2 2 6" xfId="30414"/>
    <cellStyle name="Percent 3 6 2 2 2 6 2" xfId="30415"/>
    <cellStyle name="Percent 3 6 2 2 2 6 3" xfId="30416"/>
    <cellStyle name="Percent 3 6 2 2 2 6 4" xfId="30417"/>
    <cellStyle name="Percent 3 6 2 2 2 7" xfId="30418"/>
    <cellStyle name="Percent 3 6 2 2 2 7 2" xfId="30419"/>
    <cellStyle name="Percent 3 6 2 2 2 7 3" xfId="30420"/>
    <cellStyle name="Percent 3 6 2 2 2 7 4" xfId="30421"/>
    <cellStyle name="Percent 3 6 2 2 2 8" xfId="30422"/>
    <cellStyle name="Percent 3 6 2 2 2 9" xfId="30423"/>
    <cellStyle name="Percent 3 6 2 2 3" xfId="30424"/>
    <cellStyle name="Percent 3 6 2 2 3 2" xfId="30425"/>
    <cellStyle name="Percent 3 6 2 2 3 2 2" xfId="30426"/>
    <cellStyle name="Percent 3 6 2 2 3 2 2 2" xfId="30427"/>
    <cellStyle name="Percent 3 6 2 2 3 2 2 3" xfId="30428"/>
    <cellStyle name="Percent 3 6 2 2 3 2 2 4" xfId="30429"/>
    <cellStyle name="Percent 3 6 2 2 3 2 3" xfId="30430"/>
    <cellStyle name="Percent 3 6 2 2 3 2 3 2" xfId="30431"/>
    <cellStyle name="Percent 3 6 2 2 3 2 3 3" xfId="30432"/>
    <cellStyle name="Percent 3 6 2 2 3 2 3 4" xfId="30433"/>
    <cellStyle name="Percent 3 6 2 2 3 2 4" xfId="30434"/>
    <cellStyle name="Percent 3 6 2 2 3 2 5" xfId="30435"/>
    <cellStyle name="Percent 3 6 2 2 3 2 6" xfId="30436"/>
    <cellStyle name="Percent 3 6 2 2 3 3" xfId="30437"/>
    <cellStyle name="Percent 3 6 2 2 3 3 2" xfId="30438"/>
    <cellStyle name="Percent 3 6 2 2 3 3 2 2" xfId="30439"/>
    <cellStyle name="Percent 3 6 2 2 3 3 2 3" xfId="30440"/>
    <cellStyle name="Percent 3 6 2 2 3 3 2 4" xfId="30441"/>
    <cellStyle name="Percent 3 6 2 2 3 3 3" xfId="30442"/>
    <cellStyle name="Percent 3 6 2 2 3 3 3 2" xfId="30443"/>
    <cellStyle name="Percent 3 6 2 2 3 3 3 3" xfId="30444"/>
    <cellStyle name="Percent 3 6 2 2 3 3 3 4" xfId="30445"/>
    <cellStyle name="Percent 3 6 2 2 3 3 4" xfId="30446"/>
    <cellStyle name="Percent 3 6 2 2 3 3 5" xfId="30447"/>
    <cellStyle name="Percent 3 6 2 2 3 3 6" xfId="30448"/>
    <cellStyle name="Percent 3 6 2 2 3 4" xfId="30449"/>
    <cellStyle name="Percent 3 6 2 2 3 4 2" xfId="30450"/>
    <cellStyle name="Percent 3 6 2 2 3 4 3" xfId="30451"/>
    <cellStyle name="Percent 3 6 2 2 3 4 4" xfId="30452"/>
    <cellStyle name="Percent 3 6 2 2 3 5" xfId="30453"/>
    <cellStyle name="Percent 3 6 2 2 3 5 2" xfId="30454"/>
    <cellStyle name="Percent 3 6 2 2 3 5 3" xfId="30455"/>
    <cellStyle name="Percent 3 6 2 2 3 5 4" xfId="30456"/>
    <cellStyle name="Percent 3 6 2 2 3 6" xfId="30457"/>
    <cellStyle name="Percent 3 6 2 2 3 7" xfId="30458"/>
    <cellStyle name="Percent 3 6 2 2 3 8" xfId="30459"/>
    <cellStyle name="Percent 3 6 2 2 4" xfId="30460"/>
    <cellStyle name="Percent 3 6 2 2 4 2" xfId="30461"/>
    <cellStyle name="Percent 3 6 2 2 4 2 2" xfId="30462"/>
    <cellStyle name="Percent 3 6 2 2 4 2 2 2" xfId="30463"/>
    <cellStyle name="Percent 3 6 2 2 4 2 2 3" xfId="30464"/>
    <cellStyle name="Percent 3 6 2 2 4 2 2 4" xfId="30465"/>
    <cellStyle name="Percent 3 6 2 2 4 2 3" xfId="30466"/>
    <cellStyle name="Percent 3 6 2 2 4 2 3 2" xfId="30467"/>
    <cellStyle name="Percent 3 6 2 2 4 2 3 3" xfId="30468"/>
    <cellStyle name="Percent 3 6 2 2 4 2 3 4" xfId="30469"/>
    <cellStyle name="Percent 3 6 2 2 4 2 4" xfId="30470"/>
    <cellStyle name="Percent 3 6 2 2 4 2 5" xfId="30471"/>
    <cellStyle name="Percent 3 6 2 2 4 2 6" xfId="30472"/>
    <cellStyle name="Percent 3 6 2 2 4 3" xfId="30473"/>
    <cellStyle name="Percent 3 6 2 2 4 3 2" xfId="30474"/>
    <cellStyle name="Percent 3 6 2 2 4 3 2 2" xfId="30475"/>
    <cellStyle name="Percent 3 6 2 2 4 3 2 3" xfId="30476"/>
    <cellStyle name="Percent 3 6 2 2 4 3 2 4" xfId="30477"/>
    <cellStyle name="Percent 3 6 2 2 4 3 3" xfId="30478"/>
    <cellStyle name="Percent 3 6 2 2 4 3 3 2" xfId="30479"/>
    <cellStyle name="Percent 3 6 2 2 4 3 3 3" xfId="30480"/>
    <cellStyle name="Percent 3 6 2 2 4 3 3 4" xfId="30481"/>
    <cellStyle name="Percent 3 6 2 2 4 3 4" xfId="30482"/>
    <cellStyle name="Percent 3 6 2 2 4 3 5" xfId="30483"/>
    <cellStyle name="Percent 3 6 2 2 4 3 6" xfId="30484"/>
    <cellStyle name="Percent 3 6 2 2 4 4" xfId="30485"/>
    <cellStyle name="Percent 3 6 2 2 4 4 2" xfId="30486"/>
    <cellStyle name="Percent 3 6 2 2 4 4 3" xfId="30487"/>
    <cellStyle name="Percent 3 6 2 2 4 4 4" xfId="30488"/>
    <cellStyle name="Percent 3 6 2 2 4 5" xfId="30489"/>
    <cellStyle name="Percent 3 6 2 2 4 5 2" xfId="30490"/>
    <cellStyle name="Percent 3 6 2 2 4 5 3" xfId="30491"/>
    <cellStyle name="Percent 3 6 2 2 4 5 4" xfId="30492"/>
    <cellStyle name="Percent 3 6 2 2 4 6" xfId="30493"/>
    <cellStyle name="Percent 3 6 2 2 4 7" xfId="30494"/>
    <cellStyle name="Percent 3 6 2 2 4 8" xfId="30495"/>
    <cellStyle name="Percent 3 6 2 2 5" xfId="30496"/>
    <cellStyle name="Percent 3 6 2 2 5 2" xfId="30497"/>
    <cellStyle name="Percent 3 6 2 2 5 2 2" xfId="30498"/>
    <cellStyle name="Percent 3 6 2 2 5 2 2 2" xfId="30499"/>
    <cellStyle name="Percent 3 6 2 2 5 2 2 3" xfId="30500"/>
    <cellStyle name="Percent 3 6 2 2 5 2 2 4" xfId="30501"/>
    <cellStyle name="Percent 3 6 2 2 5 2 3" xfId="30502"/>
    <cellStyle name="Percent 3 6 2 2 5 2 3 2" xfId="30503"/>
    <cellStyle name="Percent 3 6 2 2 5 2 3 3" xfId="30504"/>
    <cellStyle name="Percent 3 6 2 2 5 2 3 4" xfId="30505"/>
    <cellStyle name="Percent 3 6 2 2 5 2 4" xfId="30506"/>
    <cellStyle name="Percent 3 6 2 2 5 2 5" xfId="30507"/>
    <cellStyle name="Percent 3 6 2 2 5 2 6" xfId="30508"/>
    <cellStyle name="Percent 3 6 2 2 5 3" xfId="30509"/>
    <cellStyle name="Percent 3 6 2 2 5 3 2" xfId="30510"/>
    <cellStyle name="Percent 3 6 2 2 5 3 2 2" xfId="30511"/>
    <cellStyle name="Percent 3 6 2 2 5 3 2 3" xfId="30512"/>
    <cellStyle name="Percent 3 6 2 2 5 3 2 4" xfId="30513"/>
    <cellStyle name="Percent 3 6 2 2 5 3 3" xfId="30514"/>
    <cellStyle name="Percent 3 6 2 2 5 3 3 2" xfId="30515"/>
    <cellStyle name="Percent 3 6 2 2 5 3 3 3" xfId="30516"/>
    <cellStyle name="Percent 3 6 2 2 5 3 3 4" xfId="30517"/>
    <cellStyle name="Percent 3 6 2 2 5 3 4" xfId="30518"/>
    <cellStyle name="Percent 3 6 2 2 5 3 5" xfId="30519"/>
    <cellStyle name="Percent 3 6 2 2 5 3 6" xfId="30520"/>
    <cellStyle name="Percent 3 6 2 2 5 4" xfId="30521"/>
    <cellStyle name="Percent 3 6 2 2 5 4 2" xfId="30522"/>
    <cellStyle name="Percent 3 6 2 2 5 4 3" xfId="30523"/>
    <cellStyle name="Percent 3 6 2 2 5 4 4" xfId="30524"/>
    <cellStyle name="Percent 3 6 2 2 5 5" xfId="30525"/>
    <cellStyle name="Percent 3 6 2 2 5 5 2" xfId="30526"/>
    <cellStyle name="Percent 3 6 2 2 5 5 3" xfId="30527"/>
    <cellStyle name="Percent 3 6 2 2 5 5 4" xfId="30528"/>
    <cellStyle name="Percent 3 6 2 2 5 6" xfId="30529"/>
    <cellStyle name="Percent 3 6 2 2 5 7" xfId="30530"/>
    <cellStyle name="Percent 3 6 2 2 5 8" xfId="30531"/>
    <cellStyle name="Percent 3 6 2 2 6" xfId="30532"/>
    <cellStyle name="Percent 3 6 2 2 6 2" xfId="30533"/>
    <cellStyle name="Percent 3 6 2 2 6 2 2" xfId="30534"/>
    <cellStyle name="Percent 3 6 2 2 6 2 3" xfId="30535"/>
    <cellStyle name="Percent 3 6 2 2 6 2 4" xfId="30536"/>
    <cellStyle name="Percent 3 6 2 2 6 3" xfId="30537"/>
    <cellStyle name="Percent 3 6 2 2 6 3 2" xfId="30538"/>
    <cellStyle name="Percent 3 6 2 2 6 3 3" xfId="30539"/>
    <cellStyle name="Percent 3 6 2 2 6 3 4" xfId="30540"/>
    <cellStyle name="Percent 3 6 2 2 6 4" xfId="30541"/>
    <cellStyle name="Percent 3 6 2 2 6 5" xfId="30542"/>
    <cellStyle name="Percent 3 6 2 2 6 6" xfId="30543"/>
    <cellStyle name="Percent 3 6 2 2 7" xfId="30544"/>
    <cellStyle name="Percent 3 6 2 2 7 2" xfId="30545"/>
    <cellStyle name="Percent 3 6 2 2 7 2 2" xfId="30546"/>
    <cellStyle name="Percent 3 6 2 2 7 2 3" xfId="30547"/>
    <cellStyle name="Percent 3 6 2 2 7 2 4" xfId="30548"/>
    <cellStyle name="Percent 3 6 2 2 7 3" xfId="30549"/>
    <cellStyle name="Percent 3 6 2 2 7 3 2" xfId="30550"/>
    <cellStyle name="Percent 3 6 2 2 7 3 3" xfId="30551"/>
    <cellStyle name="Percent 3 6 2 2 7 3 4" xfId="30552"/>
    <cellStyle name="Percent 3 6 2 2 7 4" xfId="30553"/>
    <cellStyle name="Percent 3 6 2 2 7 5" xfId="30554"/>
    <cellStyle name="Percent 3 6 2 2 7 6" xfId="30555"/>
    <cellStyle name="Percent 3 6 2 2 8" xfId="30556"/>
    <cellStyle name="Percent 3 6 2 2 8 2" xfId="30557"/>
    <cellStyle name="Percent 3 6 2 2 8 3" xfId="30558"/>
    <cellStyle name="Percent 3 6 2 2 8 4" xfId="30559"/>
    <cellStyle name="Percent 3 6 2 2 9" xfId="30560"/>
    <cellStyle name="Percent 3 6 2 2 9 2" xfId="30561"/>
    <cellStyle name="Percent 3 6 2 2 9 3" xfId="30562"/>
    <cellStyle name="Percent 3 6 2 2 9 4" xfId="30563"/>
    <cellStyle name="Percent 3 6 2 3" xfId="30564"/>
    <cellStyle name="Percent 3 6 2 3 10" xfId="30565"/>
    <cellStyle name="Percent 3 6 2 3 2" xfId="30566"/>
    <cellStyle name="Percent 3 6 2 3 2 2" xfId="30567"/>
    <cellStyle name="Percent 3 6 2 3 2 2 2" xfId="30568"/>
    <cellStyle name="Percent 3 6 2 3 2 2 2 2" xfId="30569"/>
    <cellStyle name="Percent 3 6 2 3 2 2 2 3" xfId="30570"/>
    <cellStyle name="Percent 3 6 2 3 2 2 2 4" xfId="30571"/>
    <cellStyle name="Percent 3 6 2 3 2 2 3" xfId="30572"/>
    <cellStyle name="Percent 3 6 2 3 2 2 3 2" xfId="30573"/>
    <cellStyle name="Percent 3 6 2 3 2 2 3 3" xfId="30574"/>
    <cellStyle name="Percent 3 6 2 3 2 2 3 4" xfId="30575"/>
    <cellStyle name="Percent 3 6 2 3 2 2 4" xfId="30576"/>
    <cellStyle name="Percent 3 6 2 3 2 2 5" xfId="30577"/>
    <cellStyle name="Percent 3 6 2 3 2 2 6" xfId="30578"/>
    <cellStyle name="Percent 3 6 2 3 2 3" xfId="30579"/>
    <cellStyle name="Percent 3 6 2 3 2 3 2" xfId="30580"/>
    <cellStyle name="Percent 3 6 2 3 2 3 2 2" xfId="30581"/>
    <cellStyle name="Percent 3 6 2 3 2 3 2 3" xfId="30582"/>
    <cellStyle name="Percent 3 6 2 3 2 3 2 4" xfId="30583"/>
    <cellStyle name="Percent 3 6 2 3 2 3 3" xfId="30584"/>
    <cellStyle name="Percent 3 6 2 3 2 3 3 2" xfId="30585"/>
    <cellStyle name="Percent 3 6 2 3 2 3 3 3" xfId="30586"/>
    <cellStyle name="Percent 3 6 2 3 2 3 3 4" xfId="30587"/>
    <cellStyle name="Percent 3 6 2 3 2 3 4" xfId="30588"/>
    <cellStyle name="Percent 3 6 2 3 2 3 5" xfId="30589"/>
    <cellStyle name="Percent 3 6 2 3 2 3 6" xfId="30590"/>
    <cellStyle name="Percent 3 6 2 3 2 4" xfId="30591"/>
    <cellStyle name="Percent 3 6 2 3 2 4 2" xfId="30592"/>
    <cellStyle name="Percent 3 6 2 3 2 4 3" xfId="30593"/>
    <cellStyle name="Percent 3 6 2 3 2 4 4" xfId="30594"/>
    <cellStyle name="Percent 3 6 2 3 2 5" xfId="30595"/>
    <cellStyle name="Percent 3 6 2 3 2 5 2" xfId="30596"/>
    <cellStyle name="Percent 3 6 2 3 2 5 3" xfId="30597"/>
    <cellStyle name="Percent 3 6 2 3 2 5 4" xfId="30598"/>
    <cellStyle name="Percent 3 6 2 3 2 6" xfId="30599"/>
    <cellStyle name="Percent 3 6 2 3 2 7" xfId="30600"/>
    <cellStyle name="Percent 3 6 2 3 2 8" xfId="30601"/>
    <cellStyle name="Percent 3 6 2 3 3" xfId="30602"/>
    <cellStyle name="Percent 3 6 2 3 3 2" xfId="30603"/>
    <cellStyle name="Percent 3 6 2 3 3 2 2" xfId="30604"/>
    <cellStyle name="Percent 3 6 2 3 3 2 2 2" xfId="30605"/>
    <cellStyle name="Percent 3 6 2 3 3 2 2 3" xfId="30606"/>
    <cellStyle name="Percent 3 6 2 3 3 2 2 4" xfId="30607"/>
    <cellStyle name="Percent 3 6 2 3 3 2 3" xfId="30608"/>
    <cellStyle name="Percent 3 6 2 3 3 2 3 2" xfId="30609"/>
    <cellStyle name="Percent 3 6 2 3 3 2 3 3" xfId="30610"/>
    <cellStyle name="Percent 3 6 2 3 3 2 3 4" xfId="30611"/>
    <cellStyle name="Percent 3 6 2 3 3 2 4" xfId="30612"/>
    <cellStyle name="Percent 3 6 2 3 3 2 5" xfId="30613"/>
    <cellStyle name="Percent 3 6 2 3 3 2 6" xfId="30614"/>
    <cellStyle name="Percent 3 6 2 3 3 3" xfId="30615"/>
    <cellStyle name="Percent 3 6 2 3 3 3 2" xfId="30616"/>
    <cellStyle name="Percent 3 6 2 3 3 3 2 2" xfId="30617"/>
    <cellStyle name="Percent 3 6 2 3 3 3 2 3" xfId="30618"/>
    <cellStyle name="Percent 3 6 2 3 3 3 2 4" xfId="30619"/>
    <cellStyle name="Percent 3 6 2 3 3 3 3" xfId="30620"/>
    <cellStyle name="Percent 3 6 2 3 3 3 3 2" xfId="30621"/>
    <cellStyle name="Percent 3 6 2 3 3 3 3 3" xfId="30622"/>
    <cellStyle name="Percent 3 6 2 3 3 3 3 4" xfId="30623"/>
    <cellStyle name="Percent 3 6 2 3 3 3 4" xfId="30624"/>
    <cellStyle name="Percent 3 6 2 3 3 3 5" xfId="30625"/>
    <cellStyle name="Percent 3 6 2 3 3 3 6" xfId="30626"/>
    <cellStyle name="Percent 3 6 2 3 3 4" xfId="30627"/>
    <cellStyle name="Percent 3 6 2 3 3 4 2" xfId="30628"/>
    <cellStyle name="Percent 3 6 2 3 3 4 3" xfId="30629"/>
    <cellStyle name="Percent 3 6 2 3 3 4 4" xfId="30630"/>
    <cellStyle name="Percent 3 6 2 3 3 5" xfId="30631"/>
    <cellStyle name="Percent 3 6 2 3 3 5 2" xfId="30632"/>
    <cellStyle name="Percent 3 6 2 3 3 5 3" xfId="30633"/>
    <cellStyle name="Percent 3 6 2 3 3 5 4" xfId="30634"/>
    <cellStyle name="Percent 3 6 2 3 3 6" xfId="30635"/>
    <cellStyle name="Percent 3 6 2 3 3 7" xfId="30636"/>
    <cellStyle name="Percent 3 6 2 3 3 8" xfId="30637"/>
    <cellStyle name="Percent 3 6 2 3 4" xfId="30638"/>
    <cellStyle name="Percent 3 6 2 3 4 2" xfId="30639"/>
    <cellStyle name="Percent 3 6 2 3 4 2 2" xfId="30640"/>
    <cellStyle name="Percent 3 6 2 3 4 2 3" xfId="30641"/>
    <cellStyle name="Percent 3 6 2 3 4 2 4" xfId="30642"/>
    <cellStyle name="Percent 3 6 2 3 4 3" xfId="30643"/>
    <cellStyle name="Percent 3 6 2 3 4 3 2" xfId="30644"/>
    <cellStyle name="Percent 3 6 2 3 4 3 3" xfId="30645"/>
    <cellStyle name="Percent 3 6 2 3 4 3 4" xfId="30646"/>
    <cellStyle name="Percent 3 6 2 3 4 4" xfId="30647"/>
    <cellStyle name="Percent 3 6 2 3 4 5" xfId="30648"/>
    <cellStyle name="Percent 3 6 2 3 4 6" xfId="30649"/>
    <cellStyle name="Percent 3 6 2 3 5" xfId="30650"/>
    <cellStyle name="Percent 3 6 2 3 5 2" xfId="30651"/>
    <cellStyle name="Percent 3 6 2 3 5 2 2" xfId="30652"/>
    <cellStyle name="Percent 3 6 2 3 5 2 3" xfId="30653"/>
    <cellStyle name="Percent 3 6 2 3 5 2 4" xfId="30654"/>
    <cellStyle name="Percent 3 6 2 3 5 3" xfId="30655"/>
    <cellStyle name="Percent 3 6 2 3 5 3 2" xfId="30656"/>
    <cellStyle name="Percent 3 6 2 3 5 3 3" xfId="30657"/>
    <cellStyle name="Percent 3 6 2 3 5 3 4" xfId="30658"/>
    <cellStyle name="Percent 3 6 2 3 5 4" xfId="30659"/>
    <cellStyle name="Percent 3 6 2 3 5 5" xfId="30660"/>
    <cellStyle name="Percent 3 6 2 3 5 6" xfId="30661"/>
    <cellStyle name="Percent 3 6 2 3 6" xfId="30662"/>
    <cellStyle name="Percent 3 6 2 3 6 2" xfId="30663"/>
    <cellStyle name="Percent 3 6 2 3 6 3" xfId="30664"/>
    <cellStyle name="Percent 3 6 2 3 6 4" xfId="30665"/>
    <cellStyle name="Percent 3 6 2 3 7" xfId="30666"/>
    <cellStyle name="Percent 3 6 2 3 7 2" xfId="30667"/>
    <cellStyle name="Percent 3 6 2 3 7 3" xfId="30668"/>
    <cellStyle name="Percent 3 6 2 3 7 4" xfId="30669"/>
    <cellStyle name="Percent 3 6 2 3 8" xfId="30670"/>
    <cellStyle name="Percent 3 6 2 3 9" xfId="30671"/>
    <cellStyle name="Percent 3 6 2 4" xfId="30672"/>
    <cellStyle name="Percent 3 6 2 4 2" xfId="30673"/>
    <cellStyle name="Percent 3 6 2 4 2 2" xfId="30674"/>
    <cellStyle name="Percent 3 6 2 4 2 2 2" xfId="30675"/>
    <cellStyle name="Percent 3 6 2 4 2 2 3" xfId="30676"/>
    <cellStyle name="Percent 3 6 2 4 2 2 4" xfId="30677"/>
    <cellStyle name="Percent 3 6 2 4 2 3" xfId="30678"/>
    <cellStyle name="Percent 3 6 2 4 2 3 2" xfId="30679"/>
    <cellStyle name="Percent 3 6 2 4 2 3 3" xfId="30680"/>
    <cellStyle name="Percent 3 6 2 4 2 3 4" xfId="30681"/>
    <cellStyle name="Percent 3 6 2 4 2 4" xfId="30682"/>
    <cellStyle name="Percent 3 6 2 4 2 5" xfId="30683"/>
    <cellStyle name="Percent 3 6 2 4 2 6" xfId="30684"/>
    <cellStyle name="Percent 3 6 2 4 3" xfId="30685"/>
    <cellStyle name="Percent 3 6 2 4 3 2" xfId="30686"/>
    <cellStyle name="Percent 3 6 2 4 3 2 2" xfId="30687"/>
    <cellStyle name="Percent 3 6 2 4 3 2 3" xfId="30688"/>
    <cellStyle name="Percent 3 6 2 4 3 2 4" xfId="30689"/>
    <cellStyle name="Percent 3 6 2 4 3 3" xfId="30690"/>
    <cellStyle name="Percent 3 6 2 4 3 3 2" xfId="30691"/>
    <cellStyle name="Percent 3 6 2 4 3 3 3" xfId="30692"/>
    <cellStyle name="Percent 3 6 2 4 3 3 4" xfId="30693"/>
    <cellStyle name="Percent 3 6 2 4 3 4" xfId="30694"/>
    <cellStyle name="Percent 3 6 2 4 3 5" xfId="30695"/>
    <cellStyle name="Percent 3 6 2 4 3 6" xfId="30696"/>
    <cellStyle name="Percent 3 6 2 4 4" xfId="30697"/>
    <cellStyle name="Percent 3 6 2 4 4 2" xfId="30698"/>
    <cellStyle name="Percent 3 6 2 4 4 3" xfId="30699"/>
    <cellStyle name="Percent 3 6 2 4 4 4" xfId="30700"/>
    <cellStyle name="Percent 3 6 2 4 5" xfId="30701"/>
    <cellStyle name="Percent 3 6 2 4 5 2" xfId="30702"/>
    <cellStyle name="Percent 3 6 2 4 5 3" xfId="30703"/>
    <cellStyle name="Percent 3 6 2 4 5 4" xfId="30704"/>
    <cellStyle name="Percent 3 6 2 4 6" xfId="30705"/>
    <cellStyle name="Percent 3 6 2 4 7" xfId="30706"/>
    <cellStyle name="Percent 3 6 2 4 8" xfId="30707"/>
    <cellStyle name="Percent 3 6 2 5" xfId="30708"/>
    <cellStyle name="Percent 3 6 2 5 2" xfId="30709"/>
    <cellStyle name="Percent 3 6 2 5 2 2" xfId="30710"/>
    <cellStyle name="Percent 3 6 2 5 2 2 2" xfId="30711"/>
    <cellStyle name="Percent 3 6 2 5 2 2 3" xfId="30712"/>
    <cellStyle name="Percent 3 6 2 5 2 2 4" xfId="30713"/>
    <cellStyle name="Percent 3 6 2 5 2 3" xfId="30714"/>
    <cellStyle name="Percent 3 6 2 5 2 3 2" xfId="30715"/>
    <cellStyle name="Percent 3 6 2 5 2 3 3" xfId="30716"/>
    <cellStyle name="Percent 3 6 2 5 2 3 4" xfId="30717"/>
    <cellStyle name="Percent 3 6 2 5 2 4" xfId="30718"/>
    <cellStyle name="Percent 3 6 2 5 2 5" xfId="30719"/>
    <cellStyle name="Percent 3 6 2 5 2 6" xfId="30720"/>
    <cellStyle name="Percent 3 6 2 5 3" xfId="30721"/>
    <cellStyle name="Percent 3 6 2 5 3 2" xfId="30722"/>
    <cellStyle name="Percent 3 6 2 5 3 2 2" xfId="30723"/>
    <cellStyle name="Percent 3 6 2 5 3 2 3" xfId="30724"/>
    <cellStyle name="Percent 3 6 2 5 3 2 4" xfId="30725"/>
    <cellStyle name="Percent 3 6 2 5 3 3" xfId="30726"/>
    <cellStyle name="Percent 3 6 2 5 3 3 2" xfId="30727"/>
    <cellStyle name="Percent 3 6 2 5 3 3 3" xfId="30728"/>
    <cellStyle name="Percent 3 6 2 5 3 3 4" xfId="30729"/>
    <cellStyle name="Percent 3 6 2 5 3 4" xfId="30730"/>
    <cellStyle name="Percent 3 6 2 5 3 5" xfId="30731"/>
    <cellStyle name="Percent 3 6 2 5 3 6" xfId="30732"/>
    <cellStyle name="Percent 3 6 2 5 4" xfId="30733"/>
    <cellStyle name="Percent 3 6 2 5 4 2" xfId="30734"/>
    <cellStyle name="Percent 3 6 2 5 4 3" xfId="30735"/>
    <cellStyle name="Percent 3 6 2 5 4 4" xfId="30736"/>
    <cellStyle name="Percent 3 6 2 5 5" xfId="30737"/>
    <cellStyle name="Percent 3 6 2 5 5 2" xfId="30738"/>
    <cellStyle name="Percent 3 6 2 5 5 3" xfId="30739"/>
    <cellStyle name="Percent 3 6 2 5 5 4" xfId="30740"/>
    <cellStyle name="Percent 3 6 2 5 6" xfId="30741"/>
    <cellStyle name="Percent 3 6 2 5 7" xfId="30742"/>
    <cellStyle name="Percent 3 6 2 5 8" xfId="30743"/>
    <cellStyle name="Percent 3 6 2 6" xfId="30744"/>
    <cellStyle name="Percent 3 6 2 6 2" xfId="30745"/>
    <cellStyle name="Percent 3 6 2 6 2 2" xfId="30746"/>
    <cellStyle name="Percent 3 6 2 6 2 2 2" xfId="30747"/>
    <cellStyle name="Percent 3 6 2 6 2 2 3" xfId="30748"/>
    <cellStyle name="Percent 3 6 2 6 2 2 4" xfId="30749"/>
    <cellStyle name="Percent 3 6 2 6 2 3" xfId="30750"/>
    <cellStyle name="Percent 3 6 2 6 2 3 2" xfId="30751"/>
    <cellStyle name="Percent 3 6 2 6 2 3 3" xfId="30752"/>
    <cellStyle name="Percent 3 6 2 6 2 3 4" xfId="30753"/>
    <cellStyle name="Percent 3 6 2 6 2 4" xfId="30754"/>
    <cellStyle name="Percent 3 6 2 6 2 5" xfId="30755"/>
    <cellStyle name="Percent 3 6 2 6 2 6" xfId="30756"/>
    <cellStyle name="Percent 3 6 2 6 3" xfId="30757"/>
    <cellStyle name="Percent 3 6 2 6 3 2" xfId="30758"/>
    <cellStyle name="Percent 3 6 2 6 3 2 2" xfId="30759"/>
    <cellStyle name="Percent 3 6 2 6 3 2 3" xfId="30760"/>
    <cellStyle name="Percent 3 6 2 6 3 2 4" xfId="30761"/>
    <cellStyle name="Percent 3 6 2 6 3 3" xfId="30762"/>
    <cellStyle name="Percent 3 6 2 6 3 3 2" xfId="30763"/>
    <cellStyle name="Percent 3 6 2 6 3 3 3" xfId="30764"/>
    <cellStyle name="Percent 3 6 2 6 3 3 4" xfId="30765"/>
    <cellStyle name="Percent 3 6 2 6 3 4" xfId="30766"/>
    <cellStyle name="Percent 3 6 2 6 3 5" xfId="30767"/>
    <cellStyle name="Percent 3 6 2 6 3 6" xfId="30768"/>
    <cellStyle name="Percent 3 6 2 6 4" xfId="30769"/>
    <cellStyle name="Percent 3 6 2 6 4 2" xfId="30770"/>
    <cellStyle name="Percent 3 6 2 6 4 3" xfId="30771"/>
    <cellStyle name="Percent 3 6 2 6 4 4" xfId="30772"/>
    <cellStyle name="Percent 3 6 2 6 5" xfId="30773"/>
    <cellStyle name="Percent 3 6 2 6 5 2" xfId="30774"/>
    <cellStyle name="Percent 3 6 2 6 5 3" xfId="30775"/>
    <cellStyle name="Percent 3 6 2 6 5 4" xfId="30776"/>
    <cellStyle name="Percent 3 6 2 6 6" xfId="30777"/>
    <cellStyle name="Percent 3 6 2 6 7" xfId="30778"/>
    <cellStyle name="Percent 3 6 2 6 8" xfId="30779"/>
    <cellStyle name="Percent 3 6 2 7" xfId="30780"/>
    <cellStyle name="Percent 3 6 2 7 2" xfId="30781"/>
    <cellStyle name="Percent 3 6 2 7 2 2" xfId="30782"/>
    <cellStyle name="Percent 3 6 2 7 2 3" xfId="30783"/>
    <cellStyle name="Percent 3 6 2 7 2 4" xfId="30784"/>
    <cellStyle name="Percent 3 6 2 7 3" xfId="30785"/>
    <cellStyle name="Percent 3 6 2 7 3 2" xfId="30786"/>
    <cellStyle name="Percent 3 6 2 7 3 3" xfId="30787"/>
    <cellStyle name="Percent 3 6 2 7 3 4" xfId="30788"/>
    <cellStyle name="Percent 3 6 2 7 4" xfId="30789"/>
    <cellStyle name="Percent 3 6 2 7 5" xfId="30790"/>
    <cellStyle name="Percent 3 6 2 7 6" xfId="30791"/>
    <cellStyle name="Percent 3 6 2 8" xfId="30792"/>
    <cellStyle name="Percent 3 6 2 8 2" xfId="30793"/>
    <cellStyle name="Percent 3 6 2 8 2 2" xfId="30794"/>
    <cellStyle name="Percent 3 6 2 8 2 3" xfId="30795"/>
    <cellStyle name="Percent 3 6 2 8 2 4" xfId="30796"/>
    <cellStyle name="Percent 3 6 2 8 3" xfId="30797"/>
    <cellStyle name="Percent 3 6 2 8 3 2" xfId="30798"/>
    <cellStyle name="Percent 3 6 2 8 3 3" xfId="30799"/>
    <cellStyle name="Percent 3 6 2 8 3 4" xfId="30800"/>
    <cellStyle name="Percent 3 6 2 8 4" xfId="30801"/>
    <cellStyle name="Percent 3 6 2 8 5" xfId="30802"/>
    <cellStyle name="Percent 3 6 2 8 6" xfId="30803"/>
    <cellStyle name="Percent 3 6 2 9" xfId="30804"/>
    <cellStyle name="Percent 3 6 2 9 2" xfId="30805"/>
    <cellStyle name="Percent 3 6 2 9 3" xfId="30806"/>
    <cellStyle name="Percent 3 6 2 9 4" xfId="30807"/>
    <cellStyle name="Percent 3 6 3" xfId="30808"/>
    <cellStyle name="Percent 3 6 3 10" xfId="30809"/>
    <cellStyle name="Percent 3 6 3 11" xfId="30810"/>
    <cellStyle name="Percent 3 6 3 12" xfId="30811"/>
    <cellStyle name="Percent 3 6 3 2" xfId="30812"/>
    <cellStyle name="Percent 3 6 3 2 10" xfId="30813"/>
    <cellStyle name="Percent 3 6 3 2 2" xfId="30814"/>
    <cellStyle name="Percent 3 6 3 2 2 2" xfId="30815"/>
    <cellStyle name="Percent 3 6 3 2 2 2 2" xfId="30816"/>
    <cellStyle name="Percent 3 6 3 2 2 2 2 2" xfId="30817"/>
    <cellStyle name="Percent 3 6 3 2 2 2 2 3" xfId="30818"/>
    <cellStyle name="Percent 3 6 3 2 2 2 2 4" xfId="30819"/>
    <cellStyle name="Percent 3 6 3 2 2 2 3" xfId="30820"/>
    <cellStyle name="Percent 3 6 3 2 2 2 3 2" xfId="30821"/>
    <cellStyle name="Percent 3 6 3 2 2 2 3 3" xfId="30822"/>
    <cellStyle name="Percent 3 6 3 2 2 2 3 4" xfId="30823"/>
    <cellStyle name="Percent 3 6 3 2 2 2 4" xfId="30824"/>
    <cellStyle name="Percent 3 6 3 2 2 2 5" xfId="30825"/>
    <cellStyle name="Percent 3 6 3 2 2 2 6" xfId="30826"/>
    <cellStyle name="Percent 3 6 3 2 2 3" xfId="30827"/>
    <cellStyle name="Percent 3 6 3 2 2 3 2" xfId="30828"/>
    <cellStyle name="Percent 3 6 3 2 2 3 2 2" xfId="30829"/>
    <cellStyle name="Percent 3 6 3 2 2 3 2 3" xfId="30830"/>
    <cellStyle name="Percent 3 6 3 2 2 3 2 4" xfId="30831"/>
    <cellStyle name="Percent 3 6 3 2 2 3 3" xfId="30832"/>
    <cellStyle name="Percent 3 6 3 2 2 3 3 2" xfId="30833"/>
    <cellStyle name="Percent 3 6 3 2 2 3 3 3" xfId="30834"/>
    <cellStyle name="Percent 3 6 3 2 2 3 3 4" xfId="30835"/>
    <cellStyle name="Percent 3 6 3 2 2 3 4" xfId="30836"/>
    <cellStyle name="Percent 3 6 3 2 2 3 5" xfId="30837"/>
    <cellStyle name="Percent 3 6 3 2 2 3 6" xfId="30838"/>
    <cellStyle name="Percent 3 6 3 2 2 4" xfId="30839"/>
    <cellStyle name="Percent 3 6 3 2 2 4 2" xfId="30840"/>
    <cellStyle name="Percent 3 6 3 2 2 4 3" xfId="30841"/>
    <cellStyle name="Percent 3 6 3 2 2 4 4" xfId="30842"/>
    <cellStyle name="Percent 3 6 3 2 2 5" xfId="30843"/>
    <cellStyle name="Percent 3 6 3 2 2 5 2" xfId="30844"/>
    <cellStyle name="Percent 3 6 3 2 2 5 3" xfId="30845"/>
    <cellStyle name="Percent 3 6 3 2 2 5 4" xfId="30846"/>
    <cellStyle name="Percent 3 6 3 2 2 6" xfId="30847"/>
    <cellStyle name="Percent 3 6 3 2 2 7" xfId="30848"/>
    <cellStyle name="Percent 3 6 3 2 2 8" xfId="30849"/>
    <cellStyle name="Percent 3 6 3 2 3" xfId="30850"/>
    <cellStyle name="Percent 3 6 3 2 3 2" xfId="30851"/>
    <cellStyle name="Percent 3 6 3 2 3 2 2" xfId="30852"/>
    <cellStyle name="Percent 3 6 3 2 3 2 2 2" xfId="30853"/>
    <cellStyle name="Percent 3 6 3 2 3 2 2 3" xfId="30854"/>
    <cellStyle name="Percent 3 6 3 2 3 2 2 4" xfId="30855"/>
    <cellStyle name="Percent 3 6 3 2 3 2 3" xfId="30856"/>
    <cellStyle name="Percent 3 6 3 2 3 2 3 2" xfId="30857"/>
    <cellStyle name="Percent 3 6 3 2 3 2 3 3" xfId="30858"/>
    <cellStyle name="Percent 3 6 3 2 3 2 3 4" xfId="30859"/>
    <cellStyle name="Percent 3 6 3 2 3 2 4" xfId="30860"/>
    <cellStyle name="Percent 3 6 3 2 3 2 5" xfId="30861"/>
    <cellStyle name="Percent 3 6 3 2 3 2 6" xfId="30862"/>
    <cellStyle name="Percent 3 6 3 2 3 3" xfId="30863"/>
    <cellStyle name="Percent 3 6 3 2 3 3 2" xfId="30864"/>
    <cellStyle name="Percent 3 6 3 2 3 3 2 2" xfId="30865"/>
    <cellStyle name="Percent 3 6 3 2 3 3 2 3" xfId="30866"/>
    <cellStyle name="Percent 3 6 3 2 3 3 2 4" xfId="30867"/>
    <cellStyle name="Percent 3 6 3 2 3 3 3" xfId="30868"/>
    <cellStyle name="Percent 3 6 3 2 3 3 3 2" xfId="30869"/>
    <cellStyle name="Percent 3 6 3 2 3 3 3 3" xfId="30870"/>
    <cellStyle name="Percent 3 6 3 2 3 3 3 4" xfId="30871"/>
    <cellStyle name="Percent 3 6 3 2 3 3 4" xfId="30872"/>
    <cellStyle name="Percent 3 6 3 2 3 3 5" xfId="30873"/>
    <cellStyle name="Percent 3 6 3 2 3 3 6" xfId="30874"/>
    <cellStyle name="Percent 3 6 3 2 3 4" xfId="30875"/>
    <cellStyle name="Percent 3 6 3 2 3 4 2" xfId="30876"/>
    <cellStyle name="Percent 3 6 3 2 3 4 3" xfId="30877"/>
    <cellStyle name="Percent 3 6 3 2 3 4 4" xfId="30878"/>
    <cellStyle name="Percent 3 6 3 2 3 5" xfId="30879"/>
    <cellStyle name="Percent 3 6 3 2 3 5 2" xfId="30880"/>
    <cellStyle name="Percent 3 6 3 2 3 5 3" xfId="30881"/>
    <cellStyle name="Percent 3 6 3 2 3 5 4" xfId="30882"/>
    <cellStyle name="Percent 3 6 3 2 3 6" xfId="30883"/>
    <cellStyle name="Percent 3 6 3 2 3 7" xfId="30884"/>
    <cellStyle name="Percent 3 6 3 2 3 8" xfId="30885"/>
    <cellStyle name="Percent 3 6 3 2 4" xfId="30886"/>
    <cellStyle name="Percent 3 6 3 2 4 2" xfId="30887"/>
    <cellStyle name="Percent 3 6 3 2 4 2 2" xfId="30888"/>
    <cellStyle name="Percent 3 6 3 2 4 2 3" xfId="30889"/>
    <cellStyle name="Percent 3 6 3 2 4 2 4" xfId="30890"/>
    <cellStyle name="Percent 3 6 3 2 4 3" xfId="30891"/>
    <cellStyle name="Percent 3 6 3 2 4 3 2" xfId="30892"/>
    <cellStyle name="Percent 3 6 3 2 4 3 3" xfId="30893"/>
    <cellStyle name="Percent 3 6 3 2 4 3 4" xfId="30894"/>
    <cellStyle name="Percent 3 6 3 2 4 4" xfId="30895"/>
    <cellStyle name="Percent 3 6 3 2 4 5" xfId="30896"/>
    <cellStyle name="Percent 3 6 3 2 4 6" xfId="30897"/>
    <cellStyle name="Percent 3 6 3 2 5" xfId="30898"/>
    <cellStyle name="Percent 3 6 3 2 5 2" xfId="30899"/>
    <cellStyle name="Percent 3 6 3 2 5 2 2" xfId="30900"/>
    <cellStyle name="Percent 3 6 3 2 5 2 3" xfId="30901"/>
    <cellStyle name="Percent 3 6 3 2 5 2 4" xfId="30902"/>
    <cellStyle name="Percent 3 6 3 2 5 3" xfId="30903"/>
    <cellStyle name="Percent 3 6 3 2 5 3 2" xfId="30904"/>
    <cellStyle name="Percent 3 6 3 2 5 3 3" xfId="30905"/>
    <cellStyle name="Percent 3 6 3 2 5 3 4" xfId="30906"/>
    <cellStyle name="Percent 3 6 3 2 5 4" xfId="30907"/>
    <cellStyle name="Percent 3 6 3 2 5 5" xfId="30908"/>
    <cellStyle name="Percent 3 6 3 2 5 6" xfId="30909"/>
    <cellStyle name="Percent 3 6 3 2 6" xfId="30910"/>
    <cellStyle name="Percent 3 6 3 2 6 2" xfId="30911"/>
    <cellStyle name="Percent 3 6 3 2 6 3" xfId="30912"/>
    <cellStyle name="Percent 3 6 3 2 6 4" xfId="30913"/>
    <cellStyle name="Percent 3 6 3 2 7" xfId="30914"/>
    <cellStyle name="Percent 3 6 3 2 7 2" xfId="30915"/>
    <cellStyle name="Percent 3 6 3 2 7 3" xfId="30916"/>
    <cellStyle name="Percent 3 6 3 2 7 4" xfId="30917"/>
    <cellStyle name="Percent 3 6 3 2 8" xfId="30918"/>
    <cellStyle name="Percent 3 6 3 2 9" xfId="30919"/>
    <cellStyle name="Percent 3 6 3 3" xfId="30920"/>
    <cellStyle name="Percent 3 6 3 3 2" xfId="30921"/>
    <cellStyle name="Percent 3 6 3 3 2 2" xfId="30922"/>
    <cellStyle name="Percent 3 6 3 3 2 2 2" xfId="30923"/>
    <cellStyle name="Percent 3 6 3 3 2 2 3" xfId="30924"/>
    <cellStyle name="Percent 3 6 3 3 2 2 4" xfId="30925"/>
    <cellStyle name="Percent 3 6 3 3 2 3" xfId="30926"/>
    <cellStyle name="Percent 3 6 3 3 2 3 2" xfId="30927"/>
    <cellStyle name="Percent 3 6 3 3 2 3 3" xfId="30928"/>
    <cellStyle name="Percent 3 6 3 3 2 3 4" xfId="30929"/>
    <cellStyle name="Percent 3 6 3 3 2 4" xfId="30930"/>
    <cellStyle name="Percent 3 6 3 3 2 5" xfId="30931"/>
    <cellStyle name="Percent 3 6 3 3 2 6" xfId="30932"/>
    <cellStyle name="Percent 3 6 3 3 3" xfId="30933"/>
    <cellStyle name="Percent 3 6 3 3 3 2" xfId="30934"/>
    <cellStyle name="Percent 3 6 3 3 3 2 2" xfId="30935"/>
    <cellStyle name="Percent 3 6 3 3 3 2 3" xfId="30936"/>
    <cellStyle name="Percent 3 6 3 3 3 2 4" xfId="30937"/>
    <cellStyle name="Percent 3 6 3 3 3 3" xfId="30938"/>
    <cellStyle name="Percent 3 6 3 3 3 3 2" xfId="30939"/>
    <cellStyle name="Percent 3 6 3 3 3 3 3" xfId="30940"/>
    <cellStyle name="Percent 3 6 3 3 3 3 4" xfId="30941"/>
    <cellStyle name="Percent 3 6 3 3 3 4" xfId="30942"/>
    <cellStyle name="Percent 3 6 3 3 3 5" xfId="30943"/>
    <cellStyle name="Percent 3 6 3 3 3 6" xfId="30944"/>
    <cellStyle name="Percent 3 6 3 3 4" xfId="30945"/>
    <cellStyle name="Percent 3 6 3 3 4 2" xfId="30946"/>
    <cellStyle name="Percent 3 6 3 3 4 3" xfId="30947"/>
    <cellStyle name="Percent 3 6 3 3 4 4" xfId="30948"/>
    <cellStyle name="Percent 3 6 3 3 5" xfId="30949"/>
    <cellStyle name="Percent 3 6 3 3 5 2" xfId="30950"/>
    <cellStyle name="Percent 3 6 3 3 5 3" xfId="30951"/>
    <cellStyle name="Percent 3 6 3 3 5 4" xfId="30952"/>
    <cellStyle name="Percent 3 6 3 3 6" xfId="30953"/>
    <cellStyle name="Percent 3 6 3 3 7" xfId="30954"/>
    <cellStyle name="Percent 3 6 3 3 8" xfId="30955"/>
    <cellStyle name="Percent 3 6 3 4" xfId="30956"/>
    <cellStyle name="Percent 3 6 3 4 2" xfId="30957"/>
    <cellStyle name="Percent 3 6 3 4 2 2" xfId="30958"/>
    <cellStyle name="Percent 3 6 3 4 2 2 2" xfId="30959"/>
    <cellStyle name="Percent 3 6 3 4 2 2 3" xfId="30960"/>
    <cellStyle name="Percent 3 6 3 4 2 2 4" xfId="30961"/>
    <cellStyle name="Percent 3 6 3 4 2 3" xfId="30962"/>
    <cellStyle name="Percent 3 6 3 4 2 3 2" xfId="30963"/>
    <cellStyle name="Percent 3 6 3 4 2 3 3" xfId="30964"/>
    <cellStyle name="Percent 3 6 3 4 2 3 4" xfId="30965"/>
    <cellStyle name="Percent 3 6 3 4 2 4" xfId="30966"/>
    <cellStyle name="Percent 3 6 3 4 2 5" xfId="30967"/>
    <cellStyle name="Percent 3 6 3 4 2 6" xfId="30968"/>
    <cellStyle name="Percent 3 6 3 4 3" xfId="30969"/>
    <cellStyle name="Percent 3 6 3 4 3 2" xfId="30970"/>
    <cellStyle name="Percent 3 6 3 4 3 2 2" xfId="30971"/>
    <cellStyle name="Percent 3 6 3 4 3 2 3" xfId="30972"/>
    <cellStyle name="Percent 3 6 3 4 3 2 4" xfId="30973"/>
    <cellStyle name="Percent 3 6 3 4 3 3" xfId="30974"/>
    <cellStyle name="Percent 3 6 3 4 3 3 2" xfId="30975"/>
    <cellStyle name="Percent 3 6 3 4 3 3 3" xfId="30976"/>
    <cellStyle name="Percent 3 6 3 4 3 3 4" xfId="30977"/>
    <cellStyle name="Percent 3 6 3 4 3 4" xfId="30978"/>
    <cellStyle name="Percent 3 6 3 4 3 5" xfId="30979"/>
    <cellStyle name="Percent 3 6 3 4 3 6" xfId="30980"/>
    <cellStyle name="Percent 3 6 3 4 4" xfId="30981"/>
    <cellStyle name="Percent 3 6 3 4 4 2" xfId="30982"/>
    <cellStyle name="Percent 3 6 3 4 4 3" xfId="30983"/>
    <cellStyle name="Percent 3 6 3 4 4 4" xfId="30984"/>
    <cellStyle name="Percent 3 6 3 4 5" xfId="30985"/>
    <cellStyle name="Percent 3 6 3 4 5 2" xfId="30986"/>
    <cellStyle name="Percent 3 6 3 4 5 3" xfId="30987"/>
    <cellStyle name="Percent 3 6 3 4 5 4" xfId="30988"/>
    <cellStyle name="Percent 3 6 3 4 6" xfId="30989"/>
    <cellStyle name="Percent 3 6 3 4 7" xfId="30990"/>
    <cellStyle name="Percent 3 6 3 4 8" xfId="30991"/>
    <cellStyle name="Percent 3 6 3 5" xfId="30992"/>
    <cellStyle name="Percent 3 6 3 5 2" xfId="30993"/>
    <cellStyle name="Percent 3 6 3 5 2 2" xfId="30994"/>
    <cellStyle name="Percent 3 6 3 5 2 2 2" xfId="30995"/>
    <cellStyle name="Percent 3 6 3 5 2 2 3" xfId="30996"/>
    <cellStyle name="Percent 3 6 3 5 2 2 4" xfId="30997"/>
    <cellStyle name="Percent 3 6 3 5 2 3" xfId="30998"/>
    <cellStyle name="Percent 3 6 3 5 2 3 2" xfId="30999"/>
    <cellStyle name="Percent 3 6 3 5 2 3 3" xfId="31000"/>
    <cellStyle name="Percent 3 6 3 5 2 3 4" xfId="31001"/>
    <cellStyle name="Percent 3 6 3 5 2 4" xfId="31002"/>
    <cellStyle name="Percent 3 6 3 5 2 5" xfId="31003"/>
    <cellStyle name="Percent 3 6 3 5 2 6" xfId="31004"/>
    <cellStyle name="Percent 3 6 3 5 3" xfId="31005"/>
    <cellStyle name="Percent 3 6 3 5 3 2" xfId="31006"/>
    <cellStyle name="Percent 3 6 3 5 3 2 2" xfId="31007"/>
    <cellStyle name="Percent 3 6 3 5 3 2 3" xfId="31008"/>
    <cellStyle name="Percent 3 6 3 5 3 2 4" xfId="31009"/>
    <cellStyle name="Percent 3 6 3 5 3 3" xfId="31010"/>
    <cellStyle name="Percent 3 6 3 5 3 3 2" xfId="31011"/>
    <cellStyle name="Percent 3 6 3 5 3 3 3" xfId="31012"/>
    <cellStyle name="Percent 3 6 3 5 3 3 4" xfId="31013"/>
    <cellStyle name="Percent 3 6 3 5 3 4" xfId="31014"/>
    <cellStyle name="Percent 3 6 3 5 3 5" xfId="31015"/>
    <cellStyle name="Percent 3 6 3 5 3 6" xfId="31016"/>
    <cellStyle name="Percent 3 6 3 5 4" xfId="31017"/>
    <cellStyle name="Percent 3 6 3 5 4 2" xfId="31018"/>
    <cellStyle name="Percent 3 6 3 5 4 3" xfId="31019"/>
    <cellStyle name="Percent 3 6 3 5 4 4" xfId="31020"/>
    <cellStyle name="Percent 3 6 3 5 5" xfId="31021"/>
    <cellStyle name="Percent 3 6 3 5 5 2" xfId="31022"/>
    <cellStyle name="Percent 3 6 3 5 5 3" xfId="31023"/>
    <cellStyle name="Percent 3 6 3 5 5 4" xfId="31024"/>
    <cellStyle name="Percent 3 6 3 5 6" xfId="31025"/>
    <cellStyle name="Percent 3 6 3 5 7" xfId="31026"/>
    <cellStyle name="Percent 3 6 3 5 8" xfId="31027"/>
    <cellStyle name="Percent 3 6 3 6" xfId="31028"/>
    <cellStyle name="Percent 3 6 3 6 2" xfId="31029"/>
    <cellStyle name="Percent 3 6 3 6 2 2" xfId="31030"/>
    <cellStyle name="Percent 3 6 3 6 2 3" xfId="31031"/>
    <cellStyle name="Percent 3 6 3 6 2 4" xfId="31032"/>
    <cellStyle name="Percent 3 6 3 6 3" xfId="31033"/>
    <cellStyle name="Percent 3 6 3 6 3 2" xfId="31034"/>
    <cellStyle name="Percent 3 6 3 6 3 3" xfId="31035"/>
    <cellStyle name="Percent 3 6 3 6 3 4" xfId="31036"/>
    <cellStyle name="Percent 3 6 3 6 4" xfId="31037"/>
    <cellStyle name="Percent 3 6 3 6 5" xfId="31038"/>
    <cellStyle name="Percent 3 6 3 6 6" xfId="31039"/>
    <cellStyle name="Percent 3 6 3 7" xfId="31040"/>
    <cellStyle name="Percent 3 6 3 7 2" xfId="31041"/>
    <cellStyle name="Percent 3 6 3 7 2 2" xfId="31042"/>
    <cellStyle name="Percent 3 6 3 7 2 3" xfId="31043"/>
    <cellStyle name="Percent 3 6 3 7 2 4" xfId="31044"/>
    <cellStyle name="Percent 3 6 3 7 3" xfId="31045"/>
    <cellStyle name="Percent 3 6 3 7 3 2" xfId="31046"/>
    <cellStyle name="Percent 3 6 3 7 3 3" xfId="31047"/>
    <cellStyle name="Percent 3 6 3 7 3 4" xfId="31048"/>
    <cellStyle name="Percent 3 6 3 7 4" xfId="31049"/>
    <cellStyle name="Percent 3 6 3 7 5" xfId="31050"/>
    <cellStyle name="Percent 3 6 3 7 6" xfId="31051"/>
    <cellStyle name="Percent 3 6 3 8" xfId="31052"/>
    <cellStyle name="Percent 3 6 3 8 2" xfId="31053"/>
    <cellStyle name="Percent 3 6 3 8 3" xfId="31054"/>
    <cellStyle name="Percent 3 6 3 8 4" xfId="31055"/>
    <cellStyle name="Percent 3 6 3 9" xfId="31056"/>
    <cellStyle name="Percent 3 6 3 9 2" xfId="31057"/>
    <cellStyle name="Percent 3 6 3 9 3" xfId="31058"/>
    <cellStyle name="Percent 3 6 3 9 4" xfId="31059"/>
    <cellStyle name="Percent 3 6 4" xfId="31060"/>
    <cellStyle name="Percent 3 6 4 10" xfId="31061"/>
    <cellStyle name="Percent 3 6 4 2" xfId="31062"/>
    <cellStyle name="Percent 3 6 4 2 2" xfId="31063"/>
    <cellStyle name="Percent 3 6 4 2 2 2" xfId="31064"/>
    <cellStyle name="Percent 3 6 4 2 2 2 2" xfId="31065"/>
    <cellStyle name="Percent 3 6 4 2 2 2 3" xfId="31066"/>
    <cellStyle name="Percent 3 6 4 2 2 2 4" xfId="31067"/>
    <cellStyle name="Percent 3 6 4 2 2 3" xfId="31068"/>
    <cellStyle name="Percent 3 6 4 2 2 3 2" xfId="31069"/>
    <cellStyle name="Percent 3 6 4 2 2 3 3" xfId="31070"/>
    <cellStyle name="Percent 3 6 4 2 2 3 4" xfId="31071"/>
    <cellStyle name="Percent 3 6 4 2 2 4" xfId="31072"/>
    <cellStyle name="Percent 3 6 4 2 2 5" xfId="31073"/>
    <cellStyle name="Percent 3 6 4 2 2 6" xfId="31074"/>
    <cellStyle name="Percent 3 6 4 2 3" xfId="31075"/>
    <cellStyle name="Percent 3 6 4 2 3 2" xfId="31076"/>
    <cellStyle name="Percent 3 6 4 2 3 2 2" xfId="31077"/>
    <cellStyle name="Percent 3 6 4 2 3 2 3" xfId="31078"/>
    <cellStyle name="Percent 3 6 4 2 3 2 4" xfId="31079"/>
    <cellStyle name="Percent 3 6 4 2 3 3" xfId="31080"/>
    <cellStyle name="Percent 3 6 4 2 3 3 2" xfId="31081"/>
    <cellStyle name="Percent 3 6 4 2 3 3 3" xfId="31082"/>
    <cellStyle name="Percent 3 6 4 2 3 3 4" xfId="31083"/>
    <cellStyle name="Percent 3 6 4 2 3 4" xfId="31084"/>
    <cellStyle name="Percent 3 6 4 2 3 5" xfId="31085"/>
    <cellStyle name="Percent 3 6 4 2 3 6" xfId="31086"/>
    <cellStyle name="Percent 3 6 4 2 4" xfId="31087"/>
    <cellStyle name="Percent 3 6 4 2 4 2" xfId="31088"/>
    <cellStyle name="Percent 3 6 4 2 4 3" xfId="31089"/>
    <cellStyle name="Percent 3 6 4 2 4 4" xfId="31090"/>
    <cellStyle name="Percent 3 6 4 2 5" xfId="31091"/>
    <cellStyle name="Percent 3 6 4 2 5 2" xfId="31092"/>
    <cellStyle name="Percent 3 6 4 2 5 3" xfId="31093"/>
    <cellStyle name="Percent 3 6 4 2 5 4" xfId="31094"/>
    <cellStyle name="Percent 3 6 4 2 6" xfId="31095"/>
    <cellStyle name="Percent 3 6 4 2 7" xfId="31096"/>
    <cellStyle name="Percent 3 6 4 2 8" xfId="31097"/>
    <cellStyle name="Percent 3 6 4 3" xfId="31098"/>
    <cellStyle name="Percent 3 6 4 3 2" xfId="31099"/>
    <cellStyle name="Percent 3 6 4 3 2 2" xfId="31100"/>
    <cellStyle name="Percent 3 6 4 3 2 2 2" xfId="31101"/>
    <cellStyle name="Percent 3 6 4 3 2 2 3" xfId="31102"/>
    <cellStyle name="Percent 3 6 4 3 2 2 4" xfId="31103"/>
    <cellStyle name="Percent 3 6 4 3 2 3" xfId="31104"/>
    <cellStyle name="Percent 3 6 4 3 2 3 2" xfId="31105"/>
    <cellStyle name="Percent 3 6 4 3 2 3 3" xfId="31106"/>
    <cellStyle name="Percent 3 6 4 3 2 3 4" xfId="31107"/>
    <cellStyle name="Percent 3 6 4 3 2 4" xfId="31108"/>
    <cellStyle name="Percent 3 6 4 3 2 5" xfId="31109"/>
    <cellStyle name="Percent 3 6 4 3 2 6" xfId="31110"/>
    <cellStyle name="Percent 3 6 4 3 3" xfId="31111"/>
    <cellStyle name="Percent 3 6 4 3 3 2" xfId="31112"/>
    <cellStyle name="Percent 3 6 4 3 3 2 2" xfId="31113"/>
    <cellStyle name="Percent 3 6 4 3 3 2 3" xfId="31114"/>
    <cellStyle name="Percent 3 6 4 3 3 2 4" xfId="31115"/>
    <cellStyle name="Percent 3 6 4 3 3 3" xfId="31116"/>
    <cellStyle name="Percent 3 6 4 3 3 3 2" xfId="31117"/>
    <cellStyle name="Percent 3 6 4 3 3 3 3" xfId="31118"/>
    <cellStyle name="Percent 3 6 4 3 3 3 4" xfId="31119"/>
    <cellStyle name="Percent 3 6 4 3 3 4" xfId="31120"/>
    <cellStyle name="Percent 3 6 4 3 3 5" xfId="31121"/>
    <cellStyle name="Percent 3 6 4 3 3 6" xfId="31122"/>
    <cellStyle name="Percent 3 6 4 3 4" xfId="31123"/>
    <cellStyle name="Percent 3 6 4 3 4 2" xfId="31124"/>
    <cellStyle name="Percent 3 6 4 3 4 3" xfId="31125"/>
    <cellStyle name="Percent 3 6 4 3 4 4" xfId="31126"/>
    <cellStyle name="Percent 3 6 4 3 5" xfId="31127"/>
    <cellStyle name="Percent 3 6 4 3 5 2" xfId="31128"/>
    <cellStyle name="Percent 3 6 4 3 5 3" xfId="31129"/>
    <cellStyle name="Percent 3 6 4 3 5 4" xfId="31130"/>
    <cellStyle name="Percent 3 6 4 3 6" xfId="31131"/>
    <cellStyle name="Percent 3 6 4 3 7" xfId="31132"/>
    <cellStyle name="Percent 3 6 4 3 8" xfId="31133"/>
    <cellStyle name="Percent 3 6 4 4" xfId="31134"/>
    <cellStyle name="Percent 3 6 4 4 2" xfId="31135"/>
    <cellStyle name="Percent 3 6 4 4 2 2" xfId="31136"/>
    <cellStyle name="Percent 3 6 4 4 2 3" xfId="31137"/>
    <cellStyle name="Percent 3 6 4 4 2 4" xfId="31138"/>
    <cellStyle name="Percent 3 6 4 4 3" xfId="31139"/>
    <cellStyle name="Percent 3 6 4 4 3 2" xfId="31140"/>
    <cellStyle name="Percent 3 6 4 4 3 3" xfId="31141"/>
    <cellStyle name="Percent 3 6 4 4 3 4" xfId="31142"/>
    <cellStyle name="Percent 3 6 4 4 4" xfId="31143"/>
    <cellStyle name="Percent 3 6 4 4 5" xfId="31144"/>
    <cellStyle name="Percent 3 6 4 4 6" xfId="31145"/>
    <cellStyle name="Percent 3 6 4 5" xfId="31146"/>
    <cellStyle name="Percent 3 6 4 5 2" xfId="31147"/>
    <cellStyle name="Percent 3 6 4 5 2 2" xfId="31148"/>
    <cellStyle name="Percent 3 6 4 5 2 3" xfId="31149"/>
    <cellStyle name="Percent 3 6 4 5 2 4" xfId="31150"/>
    <cellStyle name="Percent 3 6 4 5 3" xfId="31151"/>
    <cellStyle name="Percent 3 6 4 5 3 2" xfId="31152"/>
    <cellStyle name="Percent 3 6 4 5 3 3" xfId="31153"/>
    <cellStyle name="Percent 3 6 4 5 3 4" xfId="31154"/>
    <cellStyle name="Percent 3 6 4 5 4" xfId="31155"/>
    <cellStyle name="Percent 3 6 4 5 5" xfId="31156"/>
    <cellStyle name="Percent 3 6 4 5 6" xfId="31157"/>
    <cellStyle name="Percent 3 6 4 6" xfId="31158"/>
    <cellStyle name="Percent 3 6 4 6 2" xfId="31159"/>
    <cellStyle name="Percent 3 6 4 6 3" xfId="31160"/>
    <cellStyle name="Percent 3 6 4 6 4" xfId="31161"/>
    <cellStyle name="Percent 3 6 4 7" xfId="31162"/>
    <cellStyle name="Percent 3 6 4 7 2" xfId="31163"/>
    <cellStyle name="Percent 3 6 4 7 3" xfId="31164"/>
    <cellStyle name="Percent 3 6 4 7 4" xfId="31165"/>
    <cellStyle name="Percent 3 6 4 8" xfId="31166"/>
    <cellStyle name="Percent 3 6 4 9" xfId="31167"/>
    <cellStyle name="Percent 3 6 5" xfId="31168"/>
    <cellStyle name="Percent 3 6 5 2" xfId="31169"/>
    <cellStyle name="Percent 3 6 5 2 2" xfId="31170"/>
    <cellStyle name="Percent 3 6 5 2 2 2" xfId="31171"/>
    <cellStyle name="Percent 3 6 5 2 2 3" xfId="31172"/>
    <cellStyle name="Percent 3 6 5 2 2 4" xfId="31173"/>
    <cellStyle name="Percent 3 6 5 2 3" xfId="31174"/>
    <cellStyle name="Percent 3 6 5 2 3 2" xfId="31175"/>
    <cellStyle name="Percent 3 6 5 2 3 3" xfId="31176"/>
    <cellStyle name="Percent 3 6 5 2 3 4" xfId="31177"/>
    <cellStyle name="Percent 3 6 5 2 4" xfId="31178"/>
    <cellStyle name="Percent 3 6 5 2 5" xfId="31179"/>
    <cellStyle name="Percent 3 6 5 2 6" xfId="31180"/>
    <cellStyle name="Percent 3 6 5 3" xfId="31181"/>
    <cellStyle name="Percent 3 6 5 3 2" xfId="31182"/>
    <cellStyle name="Percent 3 6 5 3 2 2" xfId="31183"/>
    <cellStyle name="Percent 3 6 5 3 2 3" xfId="31184"/>
    <cellStyle name="Percent 3 6 5 3 2 4" xfId="31185"/>
    <cellStyle name="Percent 3 6 5 3 3" xfId="31186"/>
    <cellStyle name="Percent 3 6 5 3 3 2" xfId="31187"/>
    <cellStyle name="Percent 3 6 5 3 3 3" xfId="31188"/>
    <cellStyle name="Percent 3 6 5 3 3 4" xfId="31189"/>
    <cellStyle name="Percent 3 6 5 3 4" xfId="31190"/>
    <cellStyle name="Percent 3 6 5 3 5" xfId="31191"/>
    <cellStyle name="Percent 3 6 5 3 6" xfId="31192"/>
    <cellStyle name="Percent 3 6 5 4" xfId="31193"/>
    <cellStyle name="Percent 3 6 5 4 2" xfId="31194"/>
    <cellStyle name="Percent 3 6 5 4 3" xfId="31195"/>
    <cellStyle name="Percent 3 6 5 4 4" xfId="31196"/>
    <cellStyle name="Percent 3 6 5 5" xfId="31197"/>
    <cellStyle name="Percent 3 6 5 5 2" xfId="31198"/>
    <cellStyle name="Percent 3 6 5 5 3" xfId="31199"/>
    <cellStyle name="Percent 3 6 5 5 4" xfId="31200"/>
    <cellStyle name="Percent 3 6 5 6" xfId="31201"/>
    <cellStyle name="Percent 3 6 5 7" xfId="31202"/>
    <cellStyle name="Percent 3 6 5 8" xfId="31203"/>
    <cellStyle name="Percent 3 6 6" xfId="31204"/>
    <cellStyle name="Percent 3 6 6 2" xfId="31205"/>
    <cellStyle name="Percent 3 6 6 2 2" xfId="31206"/>
    <cellStyle name="Percent 3 6 6 2 2 2" xfId="31207"/>
    <cellStyle name="Percent 3 6 6 2 2 3" xfId="31208"/>
    <cellStyle name="Percent 3 6 6 2 2 4" xfId="31209"/>
    <cellStyle name="Percent 3 6 6 2 3" xfId="31210"/>
    <cellStyle name="Percent 3 6 6 2 3 2" xfId="31211"/>
    <cellStyle name="Percent 3 6 6 2 3 3" xfId="31212"/>
    <cellStyle name="Percent 3 6 6 2 3 4" xfId="31213"/>
    <cellStyle name="Percent 3 6 6 2 4" xfId="31214"/>
    <cellStyle name="Percent 3 6 6 2 5" xfId="31215"/>
    <cellStyle name="Percent 3 6 6 2 6" xfId="31216"/>
    <cellStyle name="Percent 3 6 6 3" xfId="31217"/>
    <cellStyle name="Percent 3 6 6 3 2" xfId="31218"/>
    <cellStyle name="Percent 3 6 6 3 2 2" xfId="31219"/>
    <cellStyle name="Percent 3 6 6 3 2 3" xfId="31220"/>
    <cellStyle name="Percent 3 6 6 3 2 4" xfId="31221"/>
    <cellStyle name="Percent 3 6 6 3 3" xfId="31222"/>
    <cellStyle name="Percent 3 6 6 3 3 2" xfId="31223"/>
    <cellStyle name="Percent 3 6 6 3 3 3" xfId="31224"/>
    <cellStyle name="Percent 3 6 6 3 3 4" xfId="31225"/>
    <cellStyle name="Percent 3 6 6 3 4" xfId="31226"/>
    <cellStyle name="Percent 3 6 6 3 5" xfId="31227"/>
    <cellStyle name="Percent 3 6 6 3 6" xfId="31228"/>
    <cellStyle name="Percent 3 6 6 4" xfId="31229"/>
    <cellStyle name="Percent 3 6 6 4 2" xfId="31230"/>
    <cellStyle name="Percent 3 6 6 4 3" xfId="31231"/>
    <cellStyle name="Percent 3 6 6 4 4" xfId="31232"/>
    <cellStyle name="Percent 3 6 6 5" xfId="31233"/>
    <cellStyle name="Percent 3 6 6 5 2" xfId="31234"/>
    <cellStyle name="Percent 3 6 6 5 3" xfId="31235"/>
    <cellStyle name="Percent 3 6 6 5 4" xfId="31236"/>
    <cellStyle name="Percent 3 6 6 6" xfId="31237"/>
    <cellStyle name="Percent 3 6 6 7" xfId="31238"/>
    <cellStyle name="Percent 3 6 6 8" xfId="31239"/>
    <cellStyle name="Percent 3 6 7" xfId="31240"/>
    <cellStyle name="Percent 3 6 7 2" xfId="31241"/>
    <cellStyle name="Percent 3 6 7 2 2" xfId="31242"/>
    <cellStyle name="Percent 3 6 7 2 2 2" xfId="31243"/>
    <cellStyle name="Percent 3 6 7 2 2 3" xfId="31244"/>
    <cellStyle name="Percent 3 6 7 2 2 4" xfId="31245"/>
    <cellStyle name="Percent 3 6 7 2 3" xfId="31246"/>
    <cellStyle name="Percent 3 6 7 2 3 2" xfId="31247"/>
    <cellStyle name="Percent 3 6 7 2 3 3" xfId="31248"/>
    <cellStyle name="Percent 3 6 7 2 3 4" xfId="31249"/>
    <cellStyle name="Percent 3 6 7 2 4" xfId="31250"/>
    <cellStyle name="Percent 3 6 7 2 5" xfId="31251"/>
    <cellStyle name="Percent 3 6 7 2 6" xfId="31252"/>
    <cellStyle name="Percent 3 6 7 3" xfId="31253"/>
    <cellStyle name="Percent 3 6 7 3 2" xfId="31254"/>
    <cellStyle name="Percent 3 6 7 3 2 2" xfId="31255"/>
    <cellStyle name="Percent 3 6 7 3 2 3" xfId="31256"/>
    <cellStyle name="Percent 3 6 7 3 2 4" xfId="31257"/>
    <cellStyle name="Percent 3 6 7 3 3" xfId="31258"/>
    <cellStyle name="Percent 3 6 7 3 3 2" xfId="31259"/>
    <cellStyle name="Percent 3 6 7 3 3 3" xfId="31260"/>
    <cellStyle name="Percent 3 6 7 3 3 4" xfId="31261"/>
    <cellStyle name="Percent 3 6 7 3 4" xfId="31262"/>
    <cellStyle name="Percent 3 6 7 3 5" xfId="31263"/>
    <cellStyle name="Percent 3 6 7 3 6" xfId="31264"/>
    <cellStyle name="Percent 3 6 7 4" xfId="31265"/>
    <cellStyle name="Percent 3 6 7 4 2" xfId="31266"/>
    <cellStyle name="Percent 3 6 7 4 3" xfId="31267"/>
    <cellStyle name="Percent 3 6 7 4 4" xfId="31268"/>
    <cellStyle name="Percent 3 6 7 5" xfId="31269"/>
    <cellStyle name="Percent 3 6 7 5 2" xfId="31270"/>
    <cellStyle name="Percent 3 6 7 5 3" xfId="31271"/>
    <cellStyle name="Percent 3 6 7 5 4" xfId="31272"/>
    <cellStyle name="Percent 3 6 7 6" xfId="31273"/>
    <cellStyle name="Percent 3 6 7 7" xfId="31274"/>
    <cellStyle name="Percent 3 6 7 8" xfId="31275"/>
    <cellStyle name="Percent 3 6 8" xfId="31276"/>
    <cellStyle name="Percent 3 6 8 2" xfId="31277"/>
    <cellStyle name="Percent 3 6 8 2 2" xfId="31278"/>
    <cellStyle name="Percent 3 6 8 2 3" xfId="31279"/>
    <cellStyle name="Percent 3 6 8 2 4" xfId="31280"/>
    <cellStyle name="Percent 3 6 8 3" xfId="31281"/>
    <cellStyle name="Percent 3 6 8 3 2" xfId="31282"/>
    <cellStyle name="Percent 3 6 8 3 3" xfId="31283"/>
    <cellStyle name="Percent 3 6 8 3 4" xfId="31284"/>
    <cellStyle name="Percent 3 6 8 4" xfId="31285"/>
    <cellStyle name="Percent 3 6 8 5" xfId="31286"/>
    <cellStyle name="Percent 3 6 8 6" xfId="31287"/>
    <cellStyle name="Percent 3 6 9" xfId="31288"/>
    <cellStyle name="Percent 3 6 9 2" xfId="31289"/>
    <cellStyle name="Percent 3 6 9 2 2" xfId="31290"/>
    <cellStyle name="Percent 3 6 9 2 3" xfId="31291"/>
    <cellStyle name="Percent 3 6 9 2 4" xfId="31292"/>
    <cellStyle name="Percent 3 6 9 3" xfId="31293"/>
    <cellStyle name="Percent 3 6 9 3 2" xfId="31294"/>
    <cellStyle name="Percent 3 6 9 3 3" xfId="31295"/>
    <cellStyle name="Percent 3 6 9 3 4" xfId="31296"/>
    <cellStyle name="Percent 3 6 9 4" xfId="31297"/>
    <cellStyle name="Percent 3 6 9 5" xfId="31298"/>
    <cellStyle name="Percent 3 6 9 6" xfId="31299"/>
    <cellStyle name="Percent 3 7" xfId="31300"/>
    <cellStyle name="Percent 3 7 10" xfId="31301"/>
    <cellStyle name="Percent 3 7 10 2" xfId="31302"/>
    <cellStyle name="Percent 3 7 10 3" xfId="31303"/>
    <cellStyle name="Percent 3 7 10 4" xfId="31304"/>
    <cellStyle name="Percent 3 7 11" xfId="31305"/>
    <cellStyle name="Percent 3 7 12" xfId="31306"/>
    <cellStyle name="Percent 3 7 13" xfId="31307"/>
    <cellStyle name="Percent 3 7 2" xfId="31308"/>
    <cellStyle name="Percent 3 7 2 10" xfId="31309"/>
    <cellStyle name="Percent 3 7 2 11" xfId="31310"/>
    <cellStyle name="Percent 3 7 2 12" xfId="31311"/>
    <cellStyle name="Percent 3 7 2 2" xfId="31312"/>
    <cellStyle name="Percent 3 7 2 2 10" xfId="31313"/>
    <cellStyle name="Percent 3 7 2 2 2" xfId="31314"/>
    <cellStyle name="Percent 3 7 2 2 2 2" xfId="31315"/>
    <cellStyle name="Percent 3 7 2 2 2 2 2" xfId="31316"/>
    <cellStyle name="Percent 3 7 2 2 2 2 2 2" xfId="31317"/>
    <cellStyle name="Percent 3 7 2 2 2 2 2 3" xfId="31318"/>
    <cellStyle name="Percent 3 7 2 2 2 2 2 4" xfId="31319"/>
    <cellStyle name="Percent 3 7 2 2 2 2 3" xfId="31320"/>
    <cellStyle name="Percent 3 7 2 2 2 2 3 2" xfId="31321"/>
    <cellStyle name="Percent 3 7 2 2 2 2 3 3" xfId="31322"/>
    <cellStyle name="Percent 3 7 2 2 2 2 3 4" xfId="31323"/>
    <cellStyle name="Percent 3 7 2 2 2 2 4" xfId="31324"/>
    <cellStyle name="Percent 3 7 2 2 2 2 5" xfId="31325"/>
    <cellStyle name="Percent 3 7 2 2 2 2 6" xfId="31326"/>
    <cellStyle name="Percent 3 7 2 2 2 3" xfId="31327"/>
    <cellStyle name="Percent 3 7 2 2 2 3 2" xfId="31328"/>
    <cellStyle name="Percent 3 7 2 2 2 3 2 2" xfId="31329"/>
    <cellStyle name="Percent 3 7 2 2 2 3 2 3" xfId="31330"/>
    <cellStyle name="Percent 3 7 2 2 2 3 2 4" xfId="31331"/>
    <cellStyle name="Percent 3 7 2 2 2 3 3" xfId="31332"/>
    <cellStyle name="Percent 3 7 2 2 2 3 3 2" xfId="31333"/>
    <cellStyle name="Percent 3 7 2 2 2 3 3 3" xfId="31334"/>
    <cellStyle name="Percent 3 7 2 2 2 3 3 4" xfId="31335"/>
    <cellStyle name="Percent 3 7 2 2 2 3 4" xfId="31336"/>
    <cellStyle name="Percent 3 7 2 2 2 3 5" xfId="31337"/>
    <cellStyle name="Percent 3 7 2 2 2 3 6" xfId="31338"/>
    <cellStyle name="Percent 3 7 2 2 2 4" xfId="31339"/>
    <cellStyle name="Percent 3 7 2 2 2 4 2" xfId="31340"/>
    <cellStyle name="Percent 3 7 2 2 2 4 3" xfId="31341"/>
    <cellStyle name="Percent 3 7 2 2 2 4 4" xfId="31342"/>
    <cellStyle name="Percent 3 7 2 2 2 5" xfId="31343"/>
    <cellStyle name="Percent 3 7 2 2 2 5 2" xfId="31344"/>
    <cellStyle name="Percent 3 7 2 2 2 5 3" xfId="31345"/>
    <cellStyle name="Percent 3 7 2 2 2 5 4" xfId="31346"/>
    <cellStyle name="Percent 3 7 2 2 2 6" xfId="31347"/>
    <cellStyle name="Percent 3 7 2 2 2 7" xfId="31348"/>
    <cellStyle name="Percent 3 7 2 2 2 8" xfId="31349"/>
    <cellStyle name="Percent 3 7 2 2 3" xfId="31350"/>
    <cellStyle name="Percent 3 7 2 2 3 2" xfId="31351"/>
    <cellStyle name="Percent 3 7 2 2 3 2 2" xfId="31352"/>
    <cellStyle name="Percent 3 7 2 2 3 2 2 2" xfId="31353"/>
    <cellStyle name="Percent 3 7 2 2 3 2 2 3" xfId="31354"/>
    <cellStyle name="Percent 3 7 2 2 3 2 2 4" xfId="31355"/>
    <cellStyle name="Percent 3 7 2 2 3 2 3" xfId="31356"/>
    <cellStyle name="Percent 3 7 2 2 3 2 3 2" xfId="31357"/>
    <cellStyle name="Percent 3 7 2 2 3 2 3 3" xfId="31358"/>
    <cellStyle name="Percent 3 7 2 2 3 2 3 4" xfId="31359"/>
    <cellStyle name="Percent 3 7 2 2 3 2 4" xfId="31360"/>
    <cellStyle name="Percent 3 7 2 2 3 2 5" xfId="31361"/>
    <cellStyle name="Percent 3 7 2 2 3 2 6" xfId="31362"/>
    <cellStyle name="Percent 3 7 2 2 3 3" xfId="31363"/>
    <cellStyle name="Percent 3 7 2 2 3 3 2" xfId="31364"/>
    <cellStyle name="Percent 3 7 2 2 3 3 2 2" xfId="31365"/>
    <cellStyle name="Percent 3 7 2 2 3 3 2 3" xfId="31366"/>
    <cellStyle name="Percent 3 7 2 2 3 3 2 4" xfId="31367"/>
    <cellStyle name="Percent 3 7 2 2 3 3 3" xfId="31368"/>
    <cellStyle name="Percent 3 7 2 2 3 3 3 2" xfId="31369"/>
    <cellStyle name="Percent 3 7 2 2 3 3 3 3" xfId="31370"/>
    <cellStyle name="Percent 3 7 2 2 3 3 3 4" xfId="31371"/>
    <cellStyle name="Percent 3 7 2 2 3 3 4" xfId="31372"/>
    <cellStyle name="Percent 3 7 2 2 3 3 5" xfId="31373"/>
    <cellStyle name="Percent 3 7 2 2 3 3 6" xfId="31374"/>
    <cellStyle name="Percent 3 7 2 2 3 4" xfId="31375"/>
    <cellStyle name="Percent 3 7 2 2 3 4 2" xfId="31376"/>
    <cellStyle name="Percent 3 7 2 2 3 4 3" xfId="31377"/>
    <cellStyle name="Percent 3 7 2 2 3 4 4" xfId="31378"/>
    <cellStyle name="Percent 3 7 2 2 3 5" xfId="31379"/>
    <cellStyle name="Percent 3 7 2 2 3 5 2" xfId="31380"/>
    <cellStyle name="Percent 3 7 2 2 3 5 3" xfId="31381"/>
    <cellStyle name="Percent 3 7 2 2 3 5 4" xfId="31382"/>
    <cellStyle name="Percent 3 7 2 2 3 6" xfId="31383"/>
    <cellStyle name="Percent 3 7 2 2 3 7" xfId="31384"/>
    <cellStyle name="Percent 3 7 2 2 3 8" xfId="31385"/>
    <cellStyle name="Percent 3 7 2 2 4" xfId="31386"/>
    <cellStyle name="Percent 3 7 2 2 4 2" xfId="31387"/>
    <cellStyle name="Percent 3 7 2 2 4 2 2" xfId="31388"/>
    <cellStyle name="Percent 3 7 2 2 4 2 3" xfId="31389"/>
    <cellStyle name="Percent 3 7 2 2 4 2 4" xfId="31390"/>
    <cellStyle name="Percent 3 7 2 2 4 3" xfId="31391"/>
    <cellStyle name="Percent 3 7 2 2 4 3 2" xfId="31392"/>
    <cellStyle name="Percent 3 7 2 2 4 3 3" xfId="31393"/>
    <cellStyle name="Percent 3 7 2 2 4 3 4" xfId="31394"/>
    <cellStyle name="Percent 3 7 2 2 4 4" xfId="31395"/>
    <cellStyle name="Percent 3 7 2 2 4 5" xfId="31396"/>
    <cellStyle name="Percent 3 7 2 2 4 6" xfId="31397"/>
    <cellStyle name="Percent 3 7 2 2 5" xfId="31398"/>
    <cellStyle name="Percent 3 7 2 2 5 2" xfId="31399"/>
    <cellStyle name="Percent 3 7 2 2 5 2 2" xfId="31400"/>
    <cellStyle name="Percent 3 7 2 2 5 2 3" xfId="31401"/>
    <cellStyle name="Percent 3 7 2 2 5 2 4" xfId="31402"/>
    <cellStyle name="Percent 3 7 2 2 5 3" xfId="31403"/>
    <cellStyle name="Percent 3 7 2 2 5 3 2" xfId="31404"/>
    <cellStyle name="Percent 3 7 2 2 5 3 3" xfId="31405"/>
    <cellStyle name="Percent 3 7 2 2 5 3 4" xfId="31406"/>
    <cellStyle name="Percent 3 7 2 2 5 4" xfId="31407"/>
    <cellStyle name="Percent 3 7 2 2 5 5" xfId="31408"/>
    <cellStyle name="Percent 3 7 2 2 5 6" xfId="31409"/>
    <cellStyle name="Percent 3 7 2 2 6" xfId="31410"/>
    <cellStyle name="Percent 3 7 2 2 6 2" xfId="31411"/>
    <cellStyle name="Percent 3 7 2 2 6 3" xfId="31412"/>
    <cellStyle name="Percent 3 7 2 2 6 4" xfId="31413"/>
    <cellStyle name="Percent 3 7 2 2 7" xfId="31414"/>
    <cellStyle name="Percent 3 7 2 2 7 2" xfId="31415"/>
    <cellStyle name="Percent 3 7 2 2 7 3" xfId="31416"/>
    <cellStyle name="Percent 3 7 2 2 7 4" xfId="31417"/>
    <cellStyle name="Percent 3 7 2 2 8" xfId="31418"/>
    <cellStyle name="Percent 3 7 2 2 9" xfId="31419"/>
    <cellStyle name="Percent 3 7 2 3" xfId="31420"/>
    <cellStyle name="Percent 3 7 2 3 2" xfId="31421"/>
    <cellStyle name="Percent 3 7 2 3 2 2" xfId="31422"/>
    <cellStyle name="Percent 3 7 2 3 2 2 2" xfId="31423"/>
    <cellStyle name="Percent 3 7 2 3 2 2 3" xfId="31424"/>
    <cellStyle name="Percent 3 7 2 3 2 2 4" xfId="31425"/>
    <cellStyle name="Percent 3 7 2 3 2 3" xfId="31426"/>
    <cellStyle name="Percent 3 7 2 3 2 3 2" xfId="31427"/>
    <cellStyle name="Percent 3 7 2 3 2 3 3" xfId="31428"/>
    <cellStyle name="Percent 3 7 2 3 2 3 4" xfId="31429"/>
    <cellStyle name="Percent 3 7 2 3 2 4" xfId="31430"/>
    <cellStyle name="Percent 3 7 2 3 2 5" xfId="31431"/>
    <cellStyle name="Percent 3 7 2 3 2 6" xfId="31432"/>
    <cellStyle name="Percent 3 7 2 3 3" xfId="31433"/>
    <cellStyle name="Percent 3 7 2 3 3 2" xfId="31434"/>
    <cellStyle name="Percent 3 7 2 3 3 2 2" xfId="31435"/>
    <cellStyle name="Percent 3 7 2 3 3 2 3" xfId="31436"/>
    <cellStyle name="Percent 3 7 2 3 3 2 4" xfId="31437"/>
    <cellStyle name="Percent 3 7 2 3 3 3" xfId="31438"/>
    <cellStyle name="Percent 3 7 2 3 3 3 2" xfId="31439"/>
    <cellStyle name="Percent 3 7 2 3 3 3 3" xfId="31440"/>
    <cellStyle name="Percent 3 7 2 3 3 3 4" xfId="31441"/>
    <cellStyle name="Percent 3 7 2 3 3 4" xfId="31442"/>
    <cellStyle name="Percent 3 7 2 3 3 5" xfId="31443"/>
    <cellStyle name="Percent 3 7 2 3 3 6" xfId="31444"/>
    <cellStyle name="Percent 3 7 2 3 4" xfId="31445"/>
    <cellStyle name="Percent 3 7 2 3 4 2" xfId="31446"/>
    <cellStyle name="Percent 3 7 2 3 4 3" xfId="31447"/>
    <cellStyle name="Percent 3 7 2 3 4 4" xfId="31448"/>
    <cellStyle name="Percent 3 7 2 3 5" xfId="31449"/>
    <cellStyle name="Percent 3 7 2 3 5 2" xfId="31450"/>
    <cellStyle name="Percent 3 7 2 3 5 3" xfId="31451"/>
    <cellStyle name="Percent 3 7 2 3 5 4" xfId="31452"/>
    <cellStyle name="Percent 3 7 2 3 6" xfId="31453"/>
    <cellStyle name="Percent 3 7 2 3 7" xfId="31454"/>
    <cellStyle name="Percent 3 7 2 3 8" xfId="31455"/>
    <cellStyle name="Percent 3 7 2 4" xfId="31456"/>
    <cellStyle name="Percent 3 7 2 4 2" xfId="31457"/>
    <cellStyle name="Percent 3 7 2 4 2 2" xfId="31458"/>
    <cellStyle name="Percent 3 7 2 4 2 2 2" xfId="31459"/>
    <cellStyle name="Percent 3 7 2 4 2 2 3" xfId="31460"/>
    <cellStyle name="Percent 3 7 2 4 2 2 4" xfId="31461"/>
    <cellStyle name="Percent 3 7 2 4 2 3" xfId="31462"/>
    <cellStyle name="Percent 3 7 2 4 2 3 2" xfId="31463"/>
    <cellStyle name="Percent 3 7 2 4 2 3 3" xfId="31464"/>
    <cellStyle name="Percent 3 7 2 4 2 3 4" xfId="31465"/>
    <cellStyle name="Percent 3 7 2 4 2 4" xfId="31466"/>
    <cellStyle name="Percent 3 7 2 4 2 5" xfId="31467"/>
    <cellStyle name="Percent 3 7 2 4 2 6" xfId="31468"/>
    <cellStyle name="Percent 3 7 2 4 3" xfId="31469"/>
    <cellStyle name="Percent 3 7 2 4 3 2" xfId="31470"/>
    <cellStyle name="Percent 3 7 2 4 3 2 2" xfId="31471"/>
    <cellStyle name="Percent 3 7 2 4 3 2 3" xfId="31472"/>
    <cellStyle name="Percent 3 7 2 4 3 2 4" xfId="31473"/>
    <cellStyle name="Percent 3 7 2 4 3 3" xfId="31474"/>
    <cellStyle name="Percent 3 7 2 4 3 3 2" xfId="31475"/>
    <cellStyle name="Percent 3 7 2 4 3 3 3" xfId="31476"/>
    <cellStyle name="Percent 3 7 2 4 3 3 4" xfId="31477"/>
    <cellStyle name="Percent 3 7 2 4 3 4" xfId="31478"/>
    <cellStyle name="Percent 3 7 2 4 3 5" xfId="31479"/>
    <cellStyle name="Percent 3 7 2 4 3 6" xfId="31480"/>
    <cellStyle name="Percent 3 7 2 4 4" xfId="31481"/>
    <cellStyle name="Percent 3 7 2 4 4 2" xfId="31482"/>
    <cellStyle name="Percent 3 7 2 4 4 3" xfId="31483"/>
    <cellStyle name="Percent 3 7 2 4 4 4" xfId="31484"/>
    <cellStyle name="Percent 3 7 2 4 5" xfId="31485"/>
    <cellStyle name="Percent 3 7 2 4 5 2" xfId="31486"/>
    <cellStyle name="Percent 3 7 2 4 5 3" xfId="31487"/>
    <cellStyle name="Percent 3 7 2 4 5 4" xfId="31488"/>
    <cellStyle name="Percent 3 7 2 4 6" xfId="31489"/>
    <cellStyle name="Percent 3 7 2 4 7" xfId="31490"/>
    <cellStyle name="Percent 3 7 2 4 8" xfId="31491"/>
    <cellStyle name="Percent 3 7 2 5" xfId="31492"/>
    <cellStyle name="Percent 3 7 2 5 2" xfId="31493"/>
    <cellStyle name="Percent 3 7 2 5 2 2" xfId="31494"/>
    <cellStyle name="Percent 3 7 2 5 2 2 2" xfId="31495"/>
    <cellStyle name="Percent 3 7 2 5 2 2 3" xfId="31496"/>
    <cellStyle name="Percent 3 7 2 5 2 2 4" xfId="31497"/>
    <cellStyle name="Percent 3 7 2 5 2 3" xfId="31498"/>
    <cellStyle name="Percent 3 7 2 5 2 3 2" xfId="31499"/>
    <cellStyle name="Percent 3 7 2 5 2 3 3" xfId="31500"/>
    <cellStyle name="Percent 3 7 2 5 2 3 4" xfId="31501"/>
    <cellStyle name="Percent 3 7 2 5 2 4" xfId="31502"/>
    <cellStyle name="Percent 3 7 2 5 2 5" xfId="31503"/>
    <cellStyle name="Percent 3 7 2 5 2 6" xfId="31504"/>
    <cellStyle name="Percent 3 7 2 5 3" xfId="31505"/>
    <cellStyle name="Percent 3 7 2 5 3 2" xfId="31506"/>
    <cellStyle name="Percent 3 7 2 5 3 2 2" xfId="31507"/>
    <cellStyle name="Percent 3 7 2 5 3 2 3" xfId="31508"/>
    <cellStyle name="Percent 3 7 2 5 3 2 4" xfId="31509"/>
    <cellStyle name="Percent 3 7 2 5 3 3" xfId="31510"/>
    <cellStyle name="Percent 3 7 2 5 3 3 2" xfId="31511"/>
    <cellStyle name="Percent 3 7 2 5 3 3 3" xfId="31512"/>
    <cellStyle name="Percent 3 7 2 5 3 3 4" xfId="31513"/>
    <cellStyle name="Percent 3 7 2 5 3 4" xfId="31514"/>
    <cellStyle name="Percent 3 7 2 5 3 5" xfId="31515"/>
    <cellStyle name="Percent 3 7 2 5 3 6" xfId="31516"/>
    <cellStyle name="Percent 3 7 2 5 4" xfId="31517"/>
    <cellStyle name="Percent 3 7 2 5 4 2" xfId="31518"/>
    <cellStyle name="Percent 3 7 2 5 4 3" xfId="31519"/>
    <cellStyle name="Percent 3 7 2 5 4 4" xfId="31520"/>
    <cellStyle name="Percent 3 7 2 5 5" xfId="31521"/>
    <cellStyle name="Percent 3 7 2 5 5 2" xfId="31522"/>
    <cellStyle name="Percent 3 7 2 5 5 3" xfId="31523"/>
    <cellStyle name="Percent 3 7 2 5 5 4" xfId="31524"/>
    <cellStyle name="Percent 3 7 2 5 6" xfId="31525"/>
    <cellStyle name="Percent 3 7 2 5 7" xfId="31526"/>
    <cellStyle name="Percent 3 7 2 5 8" xfId="31527"/>
    <cellStyle name="Percent 3 7 2 6" xfId="31528"/>
    <cellStyle name="Percent 3 7 2 6 2" xfId="31529"/>
    <cellStyle name="Percent 3 7 2 6 2 2" xfId="31530"/>
    <cellStyle name="Percent 3 7 2 6 2 3" xfId="31531"/>
    <cellStyle name="Percent 3 7 2 6 2 4" xfId="31532"/>
    <cellStyle name="Percent 3 7 2 6 3" xfId="31533"/>
    <cellStyle name="Percent 3 7 2 6 3 2" xfId="31534"/>
    <cellStyle name="Percent 3 7 2 6 3 3" xfId="31535"/>
    <cellStyle name="Percent 3 7 2 6 3 4" xfId="31536"/>
    <cellStyle name="Percent 3 7 2 6 4" xfId="31537"/>
    <cellStyle name="Percent 3 7 2 6 5" xfId="31538"/>
    <cellStyle name="Percent 3 7 2 6 6" xfId="31539"/>
    <cellStyle name="Percent 3 7 2 7" xfId="31540"/>
    <cellStyle name="Percent 3 7 2 7 2" xfId="31541"/>
    <cellStyle name="Percent 3 7 2 7 2 2" xfId="31542"/>
    <cellStyle name="Percent 3 7 2 7 2 3" xfId="31543"/>
    <cellStyle name="Percent 3 7 2 7 2 4" xfId="31544"/>
    <cellStyle name="Percent 3 7 2 7 3" xfId="31545"/>
    <cellStyle name="Percent 3 7 2 7 3 2" xfId="31546"/>
    <cellStyle name="Percent 3 7 2 7 3 3" xfId="31547"/>
    <cellStyle name="Percent 3 7 2 7 3 4" xfId="31548"/>
    <cellStyle name="Percent 3 7 2 7 4" xfId="31549"/>
    <cellStyle name="Percent 3 7 2 7 5" xfId="31550"/>
    <cellStyle name="Percent 3 7 2 7 6" xfId="31551"/>
    <cellStyle name="Percent 3 7 2 8" xfId="31552"/>
    <cellStyle name="Percent 3 7 2 8 2" xfId="31553"/>
    <cellStyle name="Percent 3 7 2 8 3" xfId="31554"/>
    <cellStyle name="Percent 3 7 2 8 4" xfId="31555"/>
    <cellStyle name="Percent 3 7 2 9" xfId="31556"/>
    <cellStyle name="Percent 3 7 2 9 2" xfId="31557"/>
    <cellStyle name="Percent 3 7 2 9 3" xfId="31558"/>
    <cellStyle name="Percent 3 7 2 9 4" xfId="31559"/>
    <cellStyle name="Percent 3 7 3" xfId="31560"/>
    <cellStyle name="Percent 3 7 3 10" xfId="31561"/>
    <cellStyle name="Percent 3 7 3 2" xfId="31562"/>
    <cellStyle name="Percent 3 7 3 2 2" xfId="31563"/>
    <cellStyle name="Percent 3 7 3 2 2 2" xfId="31564"/>
    <cellStyle name="Percent 3 7 3 2 2 2 2" xfId="31565"/>
    <cellStyle name="Percent 3 7 3 2 2 2 3" xfId="31566"/>
    <cellStyle name="Percent 3 7 3 2 2 2 4" xfId="31567"/>
    <cellStyle name="Percent 3 7 3 2 2 3" xfId="31568"/>
    <cellStyle name="Percent 3 7 3 2 2 3 2" xfId="31569"/>
    <cellStyle name="Percent 3 7 3 2 2 3 3" xfId="31570"/>
    <cellStyle name="Percent 3 7 3 2 2 3 4" xfId="31571"/>
    <cellStyle name="Percent 3 7 3 2 2 4" xfId="31572"/>
    <cellStyle name="Percent 3 7 3 2 2 5" xfId="31573"/>
    <cellStyle name="Percent 3 7 3 2 2 6" xfId="31574"/>
    <cellStyle name="Percent 3 7 3 2 3" xfId="31575"/>
    <cellStyle name="Percent 3 7 3 2 3 2" xfId="31576"/>
    <cellStyle name="Percent 3 7 3 2 3 2 2" xfId="31577"/>
    <cellStyle name="Percent 3 7 3 2 3 2 3" xfId="31578"/>
    <cellStyle name="Percent 3 7 3 2 3 2 4" xfId="31579"/>
    <cellStyle name="Percent 3 7 3 2 3 3" xfId="31580"/>
    <cellStyle name="Percent 3 7 3 2 3 3 2" xfId="31581"/>
    <cellStyle name="Percent 3 7 3 2 3 3 3" xfId="31582"/>
    <cellStyle name="Percent 3 7 3 2 3 3 4" xfId="31583"/>
    <cellStyle name="Percent 3 7 3 2 3 4" xfId="31584"/>
    <cellStyle name="Percent 3 7 3 2 3 5" xfId="31585"/>
    <cellStyle name="Percent 3 7 3 2 3 6" xfId="31586"/>
    <cellStyle name="Percent 3 7 3 2 4" xfId="31587"/>
    <cellStyle name="Percent 3 7 3 2 4 2" xfId="31588"/>
    <cellStyle name="Percent 3 7 3 2 4 3" xfId="31589"/>
    <cellStyle name="Percent 3 7 3 2 4 4" xfId="31590"/>
    <cellStyle name="Percent 3 7 3 2 5" xfId="31591"/>
    <cellStyle name="Percent 3 7 3 2 5 2" xfId="31592"/>
    <cellStyle name="Percent 3 7 3 2 5 3" xfId="31593"/>
    <cellStyle name="Percent 3 7 3 2 5 4" xfId="31594"/>
    <cellStyle name="Percent 3 7 3 2 6" xfId="31595"/>
    <cellStyle name="Percent 3 7 3 2 7" xfId="31596"/>
    <cellStyle name="Percent 3 7 3 2 8" xfId="31597"/>
    <cellStyle name="Percent 3 7 3 3" xfId="31598"/>
    <cellStyle name="Percent 3 7 3 3 2" xfId="31599"/>
    <cellStyle name="Percent 3 7 3 3 2 2" xfId="31600"/>
    <cellStyle name="Percent 3 7 3 3 2 2 2" xfId="31601"/>
    <cellStyle name="Percent 3 7 3 3 2 2 3" xfId="31602"/>
    <cellStyle name="Percent 3 7 3 3 2 2 4" xfId="31603"/>
    <cellStyle name="Percent 3 7 3 3 2 3" xfId="31604"/>
    <cellStyle name="Percent 3 7 3 3 2 3 2" xfId="31605"/>
    <cellStyle name="Percent 3 7 3 3 2 3 3" xfId="31606"/>
    <cellStyle name="Percent 3 7 3 3 2 3 4" xfId="31607"/>
    <cellStyle name="Percent 3 7 3 3 2 4" xfId="31608"/>
    <cellStyle name="Percent 3 7 3 3 2 5" xfId="31609"/>
    <cellStyle name="Percent 3 7 3 3 2 6" xfId="31610"/>
    <cellStyle name="Percent 3 7 3 3 3" xfId="31611"/>
    <cellStyle name="Percent 3 7 3 3 3 2" xfId="31612"/>
    <cellStyle name="Percent 3 7 3 3 3 2 2" xfId="31613"/>
    <cellStyle name="Percent 3 7 3 3 3 2 3" xfId="31614"/>
    <cellStyle name="Percent 3 7 3 3 3 2 4" xfId="31615"/>
    <cellStyle name="Percent 3 7 3 3 3 3" xfId="31616"/>
    <cellStyle name="Percent 3 7 3 3 3 3 2" xfId="31617"/>
    <cellStyle name="Percent 3 7 3 3 3 3 3" xfId="31618"/>
    <cellStyle name="Percent 3 7 3 3 3 3 4" xfId="31619"/>
    <cellStyle name="Percent 3 7 3 3 3 4" xfId="31620"/>
    <cellStyle name="Percent 3 7 3 3 3 5" xfId="31621"/>
    <cellStyle name="Percent 3 7 3 3 3 6" xfId="31622"/>
    <cellStyle name="Percent 3 7 3 3 4" xfId="31623"/>
    <cellStyle name="Percent 3 7 3 3 4 2" xfId="31624"/>
    <cellStyle name="Percent 3 7 3 3 4 3" xfId="31625"/>
    <cellStyle name="Percent 3 7 3 3 4 4" xfId="31626"/>
    <cellStyle name="Percent 3 7 3 3 5" xfId="31627"/>
    <cellStyle name="Percent 3 7 3 3 5 2" xfId="31628"/>
    <cellStyle name="Percent 3 7 3 3 5 3" xfId="31629"/>
    <cellStyle name="Percent 3 7 3 3 5 4" xfId="31630"/>
    <cellStyle name="Percent 3 7 3 3 6" xfId="31631"/>
    <cellStyle name="Percent 3 7 3 3 7" xfId="31632"/>
    <cellStyle name="Percent 3 7 3 3 8" xfId="31633"/>
    <cellStyle name="Percent 3 7 3 4" xfId="31634"/>
    <cellStyle name="Percent 3 7 3 4 2" xfId="31635"/>
    <cellStyle name="Percent 3 7 3 4 2 2" xfId="31636"/>
    <cellStyle name="Percent 3 7 3 4 2 3" xfId="31637"/>
    <cellStyle name="Percent 3 7 3 4 2 4" xfId="31638"/>
    <cellStyle name="Percent 3 7 3 4 3" xfId="31639"/>
    <cellStyle name="Percent 3 7 3 4 3 2" xfId="31640"/>
    <cellStyle name="Percent 3 7 3 4 3 3" xfId="31641"/>
    <cellStyle name="Percent 3 7 3 4 3 4" xfId="31642"/>
    <cellStyle name="Percent 3 7 3 4 4" xfId="31643"/>
    <cellStyle name="Percent 3 7 3 4 5" xfId="31644"/>
    <cellStyle name="Percent 3 7 3 4 6" xfId="31645"/>
    <cellStyle name="Percent 3 7 3 5" xfId="31646"/>
    <cellStyle name="Percent 3 7 3 5 2" xfId="31647"/>
    <cellStyle name="Percent 3 7 3 5 2 2" xfId="31648"/>
    <cellStyle name="Percent 3 7 3 5 2 3" xfId="31649"/>
    <cellStyle name="Percent 3 7 3 5 2 4" xfId="31650"/>
    <cellStyle name="Percent 3 7 3 5 3" xfId="31651"/>
    <cellStyle name="Percent 3 7 3 5 3 2" xfId="31652"/>
    <cellStyle name="Percent 3 7 3 5 3 3" xfId="31653"/>
    <cellStyle name="Percent 3 7 3 5 3 4" xfId="31654"/>
    <cellStyle name="Percent 3 7 3 5 4" xfId="31655"/>
    <cellStyle name="Percent 3 7 3 5 5" xfId="31656"/>
    <cellStyle name="Percent 3 7 3 5 6" xfId="31657"/>
    <cellStyle name="Percent 3 7 3 6" xfId="31658"/>
    <cellStyle name="Percent 3 7 3 6 2" xfId="31659"/>
    <cellStyle name="Percent 3 7 3 6 3" xfId="31660"/>
    <cellStyle name="Percent 3 7 3 6 4" xfId="31661"/>
    <cellStyle name="Percent 3 7 3 7" xfId="31662"/>
    <cellStyle name="Percent 3 7 3 7 2" xfId="31663"/>
    <cellStyle name="Percent 3 7 3 7 3" xfId="31664"/>
    <cellStyle name="Percent 3 7 3 7 4" xfId="31665"/>
    <cellStyle name="Percent 3 7 3 8" xfId="31666"/>
    <cellStyle name="Percent 3 7 3 9" xfId="31667"/>
    <cellStyle name="Percent 3 7 4" xfId="31668"/>
    <cellStyle name="Percent 3 7 4 2" xfId="31669"/>
    <cellStyle name="Percent 3 7 4 2 2" xfId="31670"/>
    <cellStyle name="Percent 3 7 4 2 2 2" xfId="31671"/>
    <cellStyle name="Percent 3 7 4 2 2 3" xfId="31672"/>
    <cellStyle name="Percent 3 7 4 2 2 4" xfId="31673"/>
    <cellStyle name="Percent 3 7 4 2 3" xfId="31674"/>
    <cellStyle name="Percent 3 7 4 2 3 2" xfId="31675"/>
    <cellStyle name="Percent 3 7 4 2 3 3" xfId="31676"/>
    <cellStyle name="Percent 3 7 4 2 3 4" xfId="31677"/>
    <cellStyle name="Percent 3 7 4 2 4" xfId="31678"/>
    <cellStyle name="Percent 3 7 4 2 5" xfId="31679"/>
    <cellStyle name="Percent 3 7 4 2 6" xfId="31680"/>
    <cellStyle name="Percent 3 7 4 3" xfId="31681"/>
    <cellStyle name="Percent 3 7 4 3 2" xfId="31682"/>
    <cellStyle name="Percent 3 7 4 3 2 2" xfId="31683"/>
    <cellStyle name="Percent 3 7 4 3 2 3" xfId="31684"/>
    <cellStyle name="Percent 3 7 4 3 2 4" xfId="31685"/>
    <cellStyle name="Percent 3 7 4 3 3" xfId="31686"/>
    <cellStyle name="Percent 3 7 4 3 3 2" xfId="31687"/>
    <cellStyle name="Percent 3 7 4 3 3 3" xfId="31688"/>
    <cellStyle name="Percent 3 7 4 3 3 4" xfId="31689"/>
    <cellStyle name="Percent 3 7 4 3 4" xfId="31690"/>
    <cellStyle name="Percent 3 7 4 3 5" xfId="31691"/>
    <cellStyle name="Percent 3 7 4 3 6" xfId="31692"/>
    <cellStyle name="Percent 3 7 4 4" xfId="31693"/>
    <cellStyle name="Percent 3 7 4 4 2" xfId="31694"/>
    <cellStyle name="Percent 3 7 4 4 3" xfId="31695"/>
    <cellStyle name="Percent 3 7 4 4 4" xfId="31696"/>
    <cellStyle name="Percent 3 7 4 5" xfId="31697"/>
    <cellStyle name="Percent 3 7 4 5 2" xfId="31698"/>
    <cellStyle name="Percent 3 7 4 5 3" xfId="31699"/>
    <cellStyle name="Percent 3 7 4 5 4" xfId="31700"/>
    <cellStyle name="Percent 3 7 4 6" xfId="31701"/>
    <cellStyle name="Percent 3 7 4 7" xfId="31702"/>
    <cellStyle name="Percent 3 7 4 8" xfId="31703"/>
    <cellStyle name="Percent 3 7 5" xfId="31704"/>
    <cellStyle name="Percent 3 7 5 2" xfId="31705"/>
    <cellStyle name="Percent 3 7 5 2 2" xfId="31706"/>
    <cellStyle name="Percent 3 7 5 2 2 2" xfId="31707"/>
    <cellStyle name="Percent 3 7 5 2 2 3" xfId="31708"/>
    <cellStyle name="Percent 3 7 5 2 2 4" xfId="31709"/>
    <cellStyle name="Percent 3 7 5 2 3" xfId="31710"/>
    <cellStyle name="Percent 3 7 5 2 3 2" xfId="31711"/>
    <cellStyle name="Percent 3 7 5 2 3 3" xfId="31712"/>
    <cellStyle name="Percent 3 7 5 2 3 4" xfId="31713"/>
    <cellStyle name="Percent 3 7 5 2 4" xfId="31714"/>
    <cellStyle name="Percent 3 7 5 2 5" xfId="31715"/>
    <cellStyle name="Percent 3 7 5 2 6" xfId="31716"/>
    <cellStyle name="Percent 3 7 5 3" xfId="31717"/>
    <cellStyle name="Percent 3 7 5 3 2" xfId="31718"/>
    <cellStyle name="Percent 3 7 5 3 2 2" xfId="31719"/>
    <cellStyle name="Percent 3 7 5 3 2 3" xfId="31720"/>
    <cellStyle name="Percent 3 7 5 3 2 4" xfId="31721"/>
    <cellStyle name="Percent 3 7 5 3 3" xfId="31722"/>
    <cellStyle name="Percent 3 7 5 3 3 2" xfId="31723"/>
    <cellStyle name="Percent 3 7 5 3 3 3" xfId="31724"/>
    <cellStyle name="Percent 3 7 5 3 3 4" xfId="31725"/>
    <cellStyle name="Percent 3 7 5 3 4" xfId="31726"/>
    <cellStyle name="Percent 3 7 5 3 5" xfId="31727"/>
    <cellStyle name="Percent 3 7 5 3 6" xfId="31728"/>
    <cellStyle name="Percent 3 7 5 4" xfId="31729"/>
    <cellStyle name="Percent 3 7 5 4 2" xfId="31730"/>
    <cellStyle name="Percent 3 7 5 4 3" xfId="31731"/>
    <cellStyle name="Percent 3 7 5 4 4" xfId="31732"/>
    <cellStyle name="Percent 3 7 5 5" xfId="31733"/>
    <cellStyle name="Percent 3 7 5 5 2" xfId="31734"/>
    <cellStyle name="Percent 3 7 5 5 3" xfId="31735"/>
    <cellStyle name="Percent 3 7 5 5 4" xfId="31736"/>
    <cellStyle name="Percent 3 7 5 6" xfId="31737"/>
    <cellStyle name="Percent 3 7 5 7" xfId="31738"/>
    <cellStyle name="Percent 3 7 5 8" xfId="31739"/>
    <cellStyle name="Percent 3 7 6" xfId="31740"/>
    <cellStyle name="Percent 3 7 6 2" xfId="31741"/>
    <cellStyle name="Percent 3 7 6 2 2" xfId="31742"/>
    <cellStyle name="Percent 3 7 6 2 2 2" xfId="31743"/>
    <cellStyle name="Percent 3 7 6 2 2 3" xfId="31744"/>
    <cellStyle name="Percent 3 7 6 2 2 4" xfId="31745"/>
    <cellStyle name="Percent 3 7 6 2 3" xfId="31746"/>
    <cellStyle name="Percent 3 7 6 2 3 2" xfId="31747"/>
    <cellStyle name="Percent 3 7 6 2 3 3" xfId="31748"/>
    <cellStyle name="Percent 3 7 6 2 3 4" xfId="31749"/>
    <cellStyle name="Percent 3 7 6 2 4" xfId="31750"/>
    <cellStyle name="Percent 3 7 6 2 5" xfId="31751"/>
    <cellStyle name="Percent 3 7 6 2 6" xfId="31752"/>
    <cellStyle name="Percent 3 7 6 3" xfId="31753"/>
    <cellStyle name="Percent 3 7 6 3 2" xfId="31754"/>
    <cellStyle name="Percent 3 7 6 3 2 2" xfId="31755"/>
    <cellStyle name="Percent 3 7 6 3 2 3" xfId="31756"/>
    <cellStyle name="Percent 3 7 6 3 2 4" xfId="31757"/>
    <cellStyle name="Percent 3 7 6 3 3" xfId="31758"/>
    <cellStyle name="Percent 3 7 6 3 3 2" xfId="31759"/>
    <cellStyle name="Percent 3 7 6 3 3 3" xfId="31760"/>
    <cellStyle name="Percent 3 7 6 3 3 4" xfId="31761"/>
    <cellStyle name="Percent 3 7 6 3 4" xfId="31762"/>
    <cellStyle name="Percent 3 7 6 3 5" xfId="31763"/>
    <cellStyle name="Percent 3 7 6 3 6" xfId="31764"/>
    <cellStyle name="Percent 3 7 6 4" xfId="31765"/>
    <cellStyle name="Percent 3 7 6 4 2" xfId="31766"/>
    <cellStyle name="Percent 3 7 6 4 3" xfId="31767"/>
    <cellStyle name="Percent 3 7 6 4 4" xfId="31768"/>
    <cellStyle name="Percent 3 7 6 5" xfId="31769"/>
    <cellStyle name="Percent 3 7 6 5 2" xfId="31770"/>
    <cellStyle name="Percent 3 7 6 5 3" xfId="31771"/>
    <cellStyle name="Percent 3 7 6 5 4" xfId="31772"/>
    <cellStyle name="Percent 3 7 6 6" xfId="31773"/>
    <cellStyle name="Percent 3 7 6 7" xfId="31774"/>
    <cellStyle name="Percent 3 7 6 8" xfId="31775"/>
    <cellStyle name="Percent 3 7 7" xfId="31776"/>
    <cellStyle name="Percent 3 7 7 2" xfId="31777"/>
    <cellStyle name="Percent 3 7 7 2 2" xfId="31778"/>
    <cellStyle name="Percent 3 7 7 2 3" xfId="31779"/>
    <cellStyle name="Percent 3 7 7 2 4" xfId="31780"/>
    <cellStyle name="Percent 3 7 7 3" xfId="31781"/>
    <cellStyle name="Percent 3 7 7 3 2" xfId="31782"/>
    <cellStyle name="Percent 3 7 7 3 3" xfId="31783"/>
    <cellStyle name="Percent 3 7 7 3 4" xfId="31784"/>
    <cellStyle name="Percent 3 7 7 4" xfId="31785"/>
    <cellStyle name="Percent 3 7 7 5" xfId="31786"/>
    <cellStyle name="Percent 3 7 7 6" xfId="31787"/>
    <cellStyle name="Percent 3 7 8" xfId="31788"/>
    <cellStyle name="Percent 3 7 8 2" xfId="31789"/>
    <cellStyle name="Percent 3 7 8 2 2" xfId="31790"/>
    <cellStyle name="Percent 3 7 8 2 3" xfId="31791"/>
    <cellStyle name="Percent 3 7 8 2 4" xfId="31792"/>
    <cellStyle name="Percent 3 7 8 3" xfId="31793"/>
    <cellStyle name="Percent 3 7 8 3 2" xfId="31794"/>
    <cellStyle name="Percent 3 7 8 3 3" xfId="31795"/>
    <cellStyle name="Percent 3 7 8 3 4" xfId="31796"/>
    <cellStyle name="Percent 3 7 8 4" xfId="31797"/>
    <cellStyle name="Percent 3 7 8 5" xfId="31798"/>
    <cellStyle name="Percent 3 7 8 6" xfId="31799"/>
    <cellStyle name="Percent 3 7 9" xfId="31800"/>
    <cellStyle name="Percent 3 7 9 2" xfId="31801"/>
    <cellStyle name="Percent 3 7 9 3" xfId="31802"/>
    <cellStyle name="Percent 3 7 9 4" xfId="31803"/>
    <cellStyle name="Percent 3 8" xfId="31804"/>
    <cellStyle name="Percent 3 8 10" xfId="31805"/>
    <cellStyle name="Percent 3 8 11" xfId="31806"/>
    <cellStyle name="Percent 3 8 12" xfId="31807"/>
    <cellStyle name="Percent 3 8 2" xfId="31808"/>
    <cellStyle name="Percent 3 8 2 10" xfId="31809"/>
    <cellStyle name="Percent 3 8 2 2" xfId="31810"/>
    <cellStyle name="Percent 3 8 2 2 2" xfId="31811"/>
    <cellStyle name="Percent 3 8 2 2 2 2" xfId="31812"/>
    <cellStyle name="Percent 3 8 2 2 2 2 2" xfId="31813"/>
    <cellStyle name="Percent 3 8 2 2 2 2 3" xfId="31814"/>
    <cellStyle name="Percent 3 8 2 2 2 2 4" xfId="31815"/>
    <cellStyle name="Percent 3 8 2 2 2 3" xfId="31816"/>
    <cellStyle name="Percent 3 8 2 2 2 3 2" xfId="31817"/>
    <cellStyle name="Percent 3 8 2 2 2 3 3" xfId="31818"/>
    <cellStyle name="Percent 3 8 2 2 2 3 4" xfId="31819"/>
    <cellStyle name="Percent 3 8 2 2 2 4" xfId="31820"/>
    <cellStyle name="Percent 3 8 2 2 2 5" xfId="31821"/>
    <cellStyle name="Percent 3 8 2 2 2 6" xfId="31822"/>
    <cellStyle name="Percent 3 8 2 2 3" xfId="31823"/>
    <cellStyle name="Percent 3 8 2 2 3 2" xfId="31824"/>
    <cellStyle name="Percent 3 8 2 2 3 2 2" xfId="31825"/>
    <cellStyle name="Percent 3 8 2 2 3 2 3" xfId="31826"/>
    <cellStyle name="Percent 3 8 2 2 3 2 4" xfId="31827"/>
    <cellStyle name="Percent 3 8 2 2 3 3" xfId="31828"/>
    <cellStyle name="Percent 3 8 2 2 3 3 2" xfId="31829"/>
    <cellStyle name="Percent 3 8 2 2 3 3 3" xfId="31830"/>
    <cellStyle name="Percent 3 8 2 2 3 3 4" xfId="31831"/>
    <cellStyle name="Percent 3 8 2 2 3 4" xfId="31832"/>
    <cellStyle name="Percent 3 8 2 2 3 5" xfId="31833"/>
    <cellStyle name="Percent 3 8 2 2 3 6" xfId="31834"/>
    <cellStyle name="Percent 3 8 2 2 4" xfId="31835"/>
    <cellStyle name="Percent 3 8 2 2 4 2" xfId="31836"/>
    <cellStyle name="Percent 3 8 2 2 4 3" xfId="31837"/>
    <cellStyle name="Percent 3 8 2 2 4 4" xfId="31838"/>
    <cellStyle name="Percent 3 8 2 2 5" xfId="31839"/>
    <cellStyle name="Percent 3 8 2 2 5 2" xfId="31840"/>
    <cellStyle name="Percent 3 8 2 2 5 3" xfId="31841"/>
    <cellStyle name="Percent 3 8 2 2 5 4" xfId="31842"/>
    <cellStyle name="Percent 3 8 2 2 6" xfId="31843"/>
    <cellStyle name="Percent 3 8 2 2 7" xfId="31844"/>
    <cellStyle name="Percent 3 8 2 2 8" xfId="31845"/>
    <cellStyle name="Percent 3 8 2 3" xfId="31846"/>
    <cellStyle name="Percent 3 8 2 3 2" xfId="31847"/>
    <cellStyle name="Percent 3 8 2 3 2 2" xfId="31848"/>
    <cellStyle name="Percent 3 8 2 3 2 2 2" xfId="31849"/>
    <cellStyle name="Percent 3 8 2 3 2 2 3" xfId="31850"/>
    <cellStyle name="Percent 3 8 2 3 2 2 4" xfId="31851"/>
    <cellStyle name="Percent 3 8 2 3 2 3" xfId="31852"/>
    <cellStyle name="Percent 3 8 2 3 2 3 2" xfId="31853"/>
    <cellStyle name="Percent 3 8 2 3 2 3 3" xfId="31854"/>
    <cellStyle name="Percent 3 8 2 3 2 3 4" xfId="31855"/>
    <cellStyle name="Percent 3 8 2 3 2 4" xfId="31856"/>
    <cellStyle name="Percent 3 8 2 3 2 5" xfId="31857"/>
    <cellStyle name="Percent 3 8 2 3 2 6" xfId="31858"/>
    <cellStyle name="Percent 3 8 2 3 3" xfId="31859"/>
    <cellStyle name="Percent 3 8 2 3 3 2" xfId="31860"/>
    <cellStyle name="Percent 3 8 2 3 3 2 2" xfId="31861"/>
    <cellStyle name="Percent 3 8 2 3 3 2 3" xfId="31862"/>
    <cellStyle name="Percent 3 8 2 3 3 2 4" xfId="31863"/>
    <cellStyle name="Percent 3 8 2 3 3 3" xfId="31864"/>
    <cellStyle name="Percent 3 8 2 3 3 3 2" xfId="31865"/>
    <cellStyle name="Percent 3 8 2 3 3 3 3" xfId="31866"/>
    <cellStyle name="Percent 3 8 2 3 3 3 4" xfId="31867"/>
    <cellStyle name="Percent 3 8 2 3 3 4" xfId="31868"/>
    <cellStyle name="Percent 3 8 2 3 3 5" xfId="31869"/>
    <cellStyle name="Percent 3 8 2 3 3 6" xfId="31870"/>
    <cellStyle name="Percent 3 8 2 3 4" xfId="31871"/>
    <cellStyle name="Percent 3 8 2 3 4 2" xfId="31872"/>
    <cellStyle name="Percent 3 8 2 3 4 3" xfId="31873"/>
    <cellStyle name="Percent 3 8 2 3 4 4" xfId="31874"/>
    <cellStyle name="Percent 3 8 2 3 5" xfId="31875"/>
    <cellStyle name="Percent 3 8 2 3 5 2" xfId="31876"/>
    <cellStyle name="Percent 3 8 2 3 5 3" xfId="31877"/>
    <cellStyle name="Percent 3 8 2 3 5 4" xfId="31878"/>
    <cellStyle name="Percent 3 8 2 3 6" xfId="31879"/>
    <cellStyle name="Percent 3 8 2 3 7" xfId="31880"/>
    <cellStyle name="Percent 3 8 2 3 8" xfId="31881"/>
    <cellStyle name="Percent 3 8 2 4" xfId="31882"/>
    <cellStyle name="Percent 3 8 2 4 2" xfId="31883"/>
    <cellStyle name="Percent 3 8 2 4 2 2" xfId="31884"/>
    <cellStyle name="Percent 3 8 2 4 2 3" xfId="31885"/>
    <cellStyle name="Percent 3 8 2 4 2 4" xfId="31886"/>
    <cellStyle name="Percent 3 8 2 4 3" xfId="31887"/>
    <cellStyle name="Percent 3 8 2 4 3 2" xfId="31888"/>
    <cellStyle name="Percent 3 8 2 4 3 3" xfId="31889"/>
    <cellStyle name="Percent 3 8 2 4 3 4" xfId="31890"/>
    <cellStyle name="Percent 3 8 2 4 4" xfId="31891"/>
    <cellStyle name="Percent 3 8 2 4 5" xfId="31892"/>
    <cellStyle name="Percent 3 8 2 4 6" xfId="31893"/>
    <cellStyle name="Percent 3 8 2 5" xfId="31894"/>
    <cellStyle name="Percent 3 8 2 5 2" xfId="31895"/>
    <cellStyle name="Percent 3 8 2 5 2 2" xfId="31896"/>
    <cellStyle name="Percent 3 8 2 5 2 3" xfId="31897"/>
    <cellStyle name="Percent 3 8 2 5 2 4" xfId="31898"/>
    <cellStyle name="Percent 3 8 2 5 3" xfId="31899"/>
    <cellStyle name="Percent 3 8 2 5 3 2" xfId="31900"/>
    <cellStyle name="Percent 3 8 2 5 3 3" xfId="31901"/>
    <cellStyle name="Percent 3 8 2 5 3 4" xfId="31902"/>
    <cellStyle name="Percent 3 8 2 5 4" xfId="31903"/>
    <cellStyle name="Percent 3 8 2 5 5" xfId="31904"/>
    <cellStyle name="Percent 3 8 2 5 6" xfId="31905"/>
    <cellStyle name="Percent 3 8 2 6" xfId="31906"/>
    <cellStyle name="Percent 3 8 2 6 2" xfId="31907"/>
    <cellStyle name="Percent 3 8 2 6 3" xfId="31908"/>
    <cellStyle name="Percent 3 8 2 6 4" xfId="31909"/>
    <cellStyle name="Percent 3 8 2 7" xfId="31910"/>
    <cellStyle name="Percent 3 8 2 7 2" xfId="31911"/>
    <cellStyle name="Percent 3 8 2 7 3" xfId="31912"/>
    <cellStyle name="Percent 3 8 2 7 4" xfId="31913"/>
    <cellStyle name="Percent 3 8 2 8" xfId="31914"/>
    <cellStyle name="Percent 3 8 2 9" xfId="31915"/>
    <cellStyle name="Percent 3 8 3" xfId="31916"/>
    <cellStyle name="Percent 3 8 3 2" xfId="31917"/>
    <cellStyle name="Percent 3 8 3 2 2" xfId="31918"/>
    <cellStyle name="Percent 3 8 3 2 2 2" xfId="31919"/>
    <cellStyle name="Percent 3 8 3 2 2 3" xfId="31920"/>
    <cellStyle name="Percent 3 8 3 2 2 4" xfId="31921"/>
    <cellStyle name="Percent 3 8 3 2 3" xfId="31922"/>
    <cellStyle name="Percent 3 8 3 2 3 2" xfId="31923"/>
    <cellStyle name="Percent 3 8 3 2 3 3" xfId="31924"/>
    <cellStyle name="Percent 3 8 3 2 3 4" xfId="31925"/>
    <cellStyle name="Percent 3 8 3 2 4" xfId="31926"/>
    <cellStyle name="Percent 3 8 3 2 5" xfId="31927"/>
    <cellStyle name="Percent 3 8 3 2 6" xfId="31928"/>
    <cellStyle name="Percent 3 8 3 3" xfId="31929"/>
    <cellStyle name="Percent 3 8 3 3 2" xfId="31930"/>
    <cellStyle name="Percent 3 8 3 3 2 2" xfId="31931"/>
    <cellStyle name="Percent 3 8 3 3 2 3" xfId="31932"/>
    <cellStyle name="Percent 3 8 3 3 2 4" xfId="31933"/>
    <cellStyle name="Percent 3 8 3 3 3" xfId="31934"/>
    <cellStyle name="Percent 3 8 3 3 3 2" xfId="31935"/>
    <cellStyle name="Percent 3 8 3 3 3 3" xfId="31936"/>
    <cellStyle name="Percent 3 8 3 3 3 4" xfId="31937"/>
    <cellStyle name="Percent 3 8 3 3 4" xfId="31938"/>
    <cellStyle name="Percent 3 8 3 3 5" xfId="31939"/>
    <cellStyle name="Percent 3 8 3 3 6" xfId="31940"/>
    <cellStyle name="Percent 3 8 3 4" xfId="31941"/>
    <cellStyle name="Percent 3 8 3 4 2" xfId="31942"/>
    <cellStyle name="Percent 3 8 3 4 3" xfId="31943"/>
    <cellStyle name="Percent 3 8 3 4 4" xfId="31944"/>
    <cellStyle name="Percent 3 8 3 5" xfId="31945"/>
    <cellStyle name="Percent 3 8 3 5 2" xfId="31946"/>
    <cellStyle name="Percent 3 8 3 5 3" xfId="31947"/>
    <cellStyle name="Percent 3 8 3 5 4" xfId="31948"/>
    <cellStyle name="Percent 3 8 3 6" xfId="31949"/>
    <cellStyle name="Percent 3 8 3 7" xfId="31950"/>
    <cellStyle name="Percent 3 8 3 8" xfId="31951"/>
    <cellStyle name="Percent 3 8 4" xfId="31952"/>
    <cellStyle name="Percent 3 8 4 2" xfId="31953"/>
    <cellStyle name="Percent 3 8 4 2 2" xfId="31954"/>
    <cellStyle name="Percent 3 8 4 2 2 2" xfId="31955"/>
    <cellStyle name="Percent 3 8 4 2 2 3" xfId="31956"/>
    <cellStyle name="Percent 3 8 4 2 2 4" xfId="31957"/>
    <cellStyle name="Percent 3 8 4 2 3" xfId="31958"/>
    <cellStyle name="Percent 3 8 4 2 3 2" xfId="31959"/>
    <cellStyle name="Percent 3 8 4 2 3 3" xfId="31960"/>
    <cellStyle name="Percent 3 8 4 2 3 4" xfId="31961"/>
    <cellStyle name="Percent 3 8 4 2 4" xfId="31962"/>
    <cellStyle name="Percent 3 8 4 2 5" xfId="31963"/>
    <cellStyle name="Percent 3 8 4 2 6" xfId="31964"/>
    <cellStyle name="Percent 3 8 4 3" xfId="31965"/>
    <cellStyle name="Percent 3 8 4 3 2" xfId="31966"/>
    <cellStyle name="Percent 3 8 4 3 2 2" xfId="31967"/>
    <cellStyle name="Percent 3 8 4 3 2 3" xfId="31968"/>
    <cellStyle name="Percent 3 8 4 3 2 4" xfId="31969"/>
    <cellStyle name="Percent 3 8 4 3 3" xfId="31970"/>
    <cellStyle name="Percent 3 8 4 3 3 2" xfId="31971"/>
    <cellStyle name="Percent 3 8 4 3 3 3" xfId="31972"/>
    <cellStyle name="Percent 3 8 4 3 3 4" xfId="31973"/>
    <cellStyle name="Percent 3 8 4 3 4" xfId="31974"/>
    <cellStyle name="Percent 3 8 4 3 5" xfId="31975"/>
    <cellStyle name="Percent 3 8 4 3 6" xfId="31976"/>
    <cellStyle name="Percent 3 8 4 4" xfId="31977"/>
    <cellStyle name="Percent 3 8 4 4 2" xfId="31978"/>
    <cellStyle name="Percent 3 8 4 4 3" xfId="31979"/>
    <cellStyle name="Percent 3 8 4 4 4" xfId="31980"/>
    <cellStyle name="Percent 3 8 4 5" xfId="31981"/>
    <cellStyle name="Percent 3 8 4 5 2" xfId="31982"/>
    <cellStyle name="Percent 3 8 4 5 3" xfId="31983"/>
    <cellStyle name="Percent 3 8 4 5 4" xfId="31984"/>
    <cellStyle name="Percent 3 8 4 6" xfId="31985"/>
    <cellStyle name="Percent 3 8 4 7" xfId="31986"/>
    <cellStyle name="Percent 3 8 4 8" xfId="31987"/>
    <cellStyle name="Percent 3 8 5" xfId="31988"/>
    <cellStyle name="Percent 3 8 5 2" xfId="31989"/>
    <cellStyle name="Percent 3 8 5 2 2" xfId="31990"/>
    <cellStyle name="Percent 3 8 5 2 2 2" xfId="31991"/>
    <cellStyle name="Percent 3 8 5 2 2 3" xfId="31992"/>
    <cellStyle name="Percent 3 8 5 2 2 4" xfId="31993"/>
    <cellStyle name="Percent 3 8 5 2 3" xfId="31994"/>
    <cellStyle name="Percent 3 8 5 2 3 2" xfId="31995"/>
    <cellStyle name="Percent 3 8 5 2 3 3" xfId="31996"/>
    <cellStyle name="Percent 3 8 5 2 3 4" xfId="31997"/>
    <cellStyle name="Percent 3 8 5 2 4" xfId="31998"/>
    <cellStyle name="Percent 3 8 5 2 5" xfId="31999"/>
    <cellStyle name="Percent 3 8 5 2 6" xfId="32000"/>
    <cellStyle name="Percent 3 8 5 3" xfId="32001"/>
    <cellStyle name="Percent 3 8 5 3 2" xfId="32002"/>
    <cellStyle name="Percent 3 8 5 3 2 2" xfId="32003"/>
    <cellStyle name="Percent 3 8 5 3 2 3" xfId="32004"/>
    <cellStyle name="Percent 3 8 5 3 2 4" xfId="32005"/>
    <cellStyle name="Percent 3 8 5 3 3" xfId="32006"/>
    <cellStyle name="Percent 3 8 5 3 3 2" xfId="32007"/>
    <cellStyle name="Percent 3 8 5 3 3 3" xfId="32008"/>
    <cellStyle name="Percent 3 8 5 3 3 4" xfId="32009"/>
    <cellStyle name="Percent 3 8 5 3 4" xfId="32010"/>
    <cellStyle name="Percent 3 8 5 3 5" xfId="32011"/>
    <cellStyle name="Percent 3 8 5 3 6" xfId="32012"/>
    <cellStyle name="Percent 3 8 5 4" xfId="32013"/>
    <cellStyle name="Percent 3 8 5 4 2" xfId="32014"/>
    <cellStyle name="Percent 3 8 5 4 3" xfId="32015"/>
    <cellStyle name="Percent 3 8 5 4 4" xfId="32016"/>
    <cellStyle name="Percent 3 8 5 5" xfId="32017"/>
    <cellStyle name="Percent 3 8 5 5 2" xfId="32018"/>
    <cellStyle name="Percent 3 8 5 5 3" xfId="32019"/>
    <cellStyle name="Percent 3 8 5 5 4" xfId="32020"/>
    <cellStyle name="Percent 3 8 5 6" xfId="32021"/>
    <cellStyle name="Percent 3 8 5 7" xfId="32022"/>
    <cellStyle name="Percent 3 8 5 8" xfId="32023"/>
    <cellStyle name="Percent 3 8 6" xfId="32024"/>
    <cellStyle name="Percent 3 8 6 2" xfId="32025"/>
    <cellStyle name="Percent 3 8 6 2 2" xfId="32026"/>
    <cellStyle name="Percent 3 8 6 2 3" xfId="32027"/>
    <cellStyle name="Percent 3 8 6 2 4" xfId="32028"/>
    <cellStyle name="Percent 3 8 6 3" xfId="32029"/>
    <cellStyle name="Percent 3 8 6 3 2" xfId="32030"/>
    <cellStyle name="Percent 3 8 6 3 3" xfId="32031"/>
    <cellStyle name="Percent 3 8 6 3 4" xfId="32032"/>
    <cellStyle name="Percent 3 8 6 4" xfId="32033"/>
    <cellStyle name="Percent 3 8 6 5" xfId="32034"/>
    <cellStyle name="Percent 3 8 6 6" xfId="32035"/>
    <cellStyle name="Percent 3 8 7" xfId="32036"/>
    <cellStyle name="Percent 3 8 7 2" xfId="32037"/>
    <cellStyle name="Percent 3 8 7 2 2" xfId="32038"/>
    <cellStyle name="Percent 3 8 7 2 3" xfId="32039"/>
    <cellStyle name="Percent 3 8 7 2 4" xfId="32040"/>
    <cellStyle name="Percent 3 8 7 3" xfId="32041"/>
    <cellStyle name="Percent 3 8 7 3 2" xfId="32042"/>
    <cellStyle name="Percent 3 8 7 3 3" xfId="32043"/>
    <cellStyle name="Percent 3 8 7 3 4" xfId="32044"/>
    <cellStyle name="Percent 3 8 7 4" xfId="32045"/>
    <cellStyle name="Percent 3 8 7 5" xfId="32046"/>
    <cellStyle name="Percent 3 8 7 6" xfId="32047"/>
    <cellStyle name="Percent 3 8 8" xfId="32048"/>
    <cellStyle name="Percent 3 8 8 2" xfId="32049"/>
    <cellStyle name="Percent 3 8 8 3" xfId="32050"/>
    <cellStyle name="Percent 3 8 8 4" xfId="32051"/>
    <cellStyle name="Percent 3 8 9" xfId="32052"/>
    <cellStyle name="Percent 3 8 9 2" xfId="32053"/>
    <cellStyle name="Percent 3 8 9 3" xfId="32054"/>
    <cellStyle name="Percent 3 8 9 4" xfId="32055"/>
    <cellStyle name="Percent 3 9" xfId="32056"/>
    <cellStyle name="Percent 3 9 10" xfId="32057"/>
    <cellStyle name="Percent 3 9 2" xfId="32058"/>
    <cellStyle name="Percent 3 9 2 2" xfId="32059"/>
    <cellStyle name="Percent 3 9 2 2 2" xfId="32060"/>
    <cellStyle name="Percent 3 9 2 2 2 2" xfId="32061"/>
    <cellStyle name="Percent 3 9 2 2 2 3" xfId="32062"/>
    <cellStyle name="Percent 3 9 2 2 2 4" xfId="32063"/>
    <cellStyle name="Percent 3 9 2 2 3" xfId="32064"/>
    <cellStyle name="Percent 3 9 2 2 3 2" xfId="32065"/>
    <cellStyle name="Percent 3 9 2 2 3 3" xfId="32066"/>
    <cellStyle name="Percent 3 9 2 2 3 4" xfId="32067"/>
    <cellStyle name="Percent 3 9 2 2 4" xfId="32068"/>
    <cellStyle name="Percent 3 9 2 2 5" xfId="32069"/>
    <cellStyle name="Percent 3 9 2 2 6" xfId="32070"/>
    <cellStyle name="Percent 3 9 2 3" xfId="32071"/>
    <cellStyle name="Percent 3 9 2 3 2" xfId="32072"/>
    <cellStyle name="Percent 3 9 2 3 2 2" xfId="32073"/>
    <cellStyle name="Percent 3 9 2 3 2 3" xfId="32074"/>
    <cellStyle name="Percent 3 9 2 3 2 4" xfId="32075"/>
    <cellStyle name="Percent 3 9 2 3 3" xfId="32076"/>
    <cellStyle name="Percent 3 9 2 3 3 2" xfId="32077"/>
    <cellStyle name="Percent 3 9 2 3 3 3" xfId="32078"/>
    <cellStyle name="Percent 3 9 2 3 3 4" xfId="32079"/>
    <cellStyle name="Percent 3 9 2 3 4" xfId="32080"/>
    <cellStyle name="Percent 3 9 2 3 5" xfId="32081"/>
    <cellStyle name="Percent 3 9 2 3 6" xfId="32082"/>
    <cellStyle name="Percent 3 9 2 4" xfId="32083"/>
    <cellStyle name="Percent 3 9 2 4 2" xfId="32084"/>
    <cellStyle name="Percent 3 9 2 4 3" xfId="32085"/>
    <cellStyle name="Percent 3 9 2 4 4" xfId="32086"/>
    <cellStyle name="Percent 3 9 2 5" xfId="32087"/>
    <cellStyle name="Percent 3 9 2 5 2" xfId="32088"/>
    <cellStyle name="Percent 3 9 2 5 3" xfId="32089"/>
    <cellStyle name="Percent 3 9 2 5 4" xfId="32090"/>
    <cellStyle name="Percent 3 9 2 6" xfId="32091"/>
    <cellStyle name="Percent 3 9 2 7" xfId="32092"/>
    <cellStyle name="Percent 3 9 2 8" xfId="32093"/>
    <cellStyle name="Percent 3 9 3" xfId="32094"/>
    <cellStyle name="Percent 3 9 3 2" xfId="32095"/>
    <cellStyle name="Percent 3 9 3 2 2" xfId="32096"/>
    <cellStyle name="Percent 3 9 3 2 2 2" xfId="32097"/>
    <cellStyle name="Percent 3 9 3 2 2 3" xfId="32098"/>
    <cellStyle name="Percent 3 9 3 2 2 4" xfId="32099"/>
    <cellStyle name="Percent 3 9 3 2 3" xfId="32100"/>
    <cellStyle name="Percent 3 9 3 2 3 2" xfId="32101"/>
    <cellStyle name="Percent 3 9 3 2 3 3" xfId="32102"/>
    <cellStyle name="Percent 3 9 3 2 3 4" xfId="32103"/>
    <cellStyle name="Percent 3 9 3 2 4" xfId="32104"/>
    <cellStyle name="Percent 3 9 3 2 5" xfId="32105"/>
    <cellStyle name="Percent 3 9 3 2 6" xfId="32106"/>
    <cellStyle name="Percent 3 9 3 3" xfId="32107"/>
    <cellStyle name="Percent 3 9 3 3 2" xfId="32108"/>
    <cellStyle name="Percent 3 9 3 3 2 2" xfId="32109"/>
    <cellStyle name="Percent 3 9 3 3 2 3" xfId="32110"/>
    <cellStyle name="Percent 3 9 3 3 2 4" xfId="32111"/>
    <cellStyle name="Percent 3 9 3 3 3" xfId="32112"/>
    <cellStyle name="Percent 3 9 3 3 3 2" xfId="32113"/>
    <cellStyle name="Percent 3 9 3 3 3 3" xfId="32114"/>
    <cellStyle name="Percent 3 9 3 3 3 4" xfId="32115"/>
    <cellStyle name="Percent 3 9 3 3 4" xfId="32116"/>
    <cellStyle name="Percent 3 9 3 3 5" xfId="32117"/>
    <cellStyle name="Percent 3 9 3 3 6" xfId="32118"/>
    <cellStyle name="Percent 3 9 3 4" xfId="32119"/>
    <cellStyle name="Percent 3 9 3 4 2" xfId="32120"/>
    <cellStyle name="Percent 3 9 3 4 3" xfId="32121"/>
    <cellStyle name="Percent 3 9 3 4 4" xfId="32122"/>
    <cellStyle name="Percent 3 9 3 5" xfId="32123"/>
    <cellStyle name="Percent 3 9 3 5 2" xfId="32124"/>
    <cellStyle name="Percent 3 9 3 5 3" xfId="32125"/>
    <cellStyle name="Percent 3 9 3 5 4" xfId="32126"/>
    <cellStyle name="Percent 3 9 3 6" xfId="32127"/>
    <cellStyle name="Percent 3 9 3 7" xfId="32128"/>
    <cellStyle name="Percent 3 9 3 8" xfId="32129"/>
    <cellStyle name="Percent 3 9 4" xfId="32130"/>
    <cellStyle name="Percent 3 9 4 2" xfId="32131"/>
    <cellStyle name="Percent 3 9 4 2 2" xfId="32132"/>
    <cellStyle name="Percent 3 9 4 2 3" xfId="32133"/>
    <cellStyle name="Percent 3 9 4 2 4" xfId="32134"/>
    <cellStyle name="Percent 3 9 4 3" xfId="32135"/>
    <cellStyle name="Percent 3 9 4 3 2" xfId="32136"/>
    <cellStyle name="Percent 3 9 4 3 3" xfId="32137"/>
    <cellStyle name="Percent 3 9 4 3 4" xfId="32138"/>
    <cellStyle name="Percent 3 9 4 4" xfId="32139"/>
    <cellStyle name="Percent 3 9 4 5" xfId="32140"/>
    <cellStyle name="Percent 3 9 4 6" xfId="32141"/>
    <cellStyle name="Percent 3 9 5" xfId="32142"/>
    <cellStyle name="Percent 3 9 5 2" xfId="32143"/>
    <cellStyle name="Percent 3 9 5 2 2" xfId="32144"/>
    <cellStyle name="Percent 3 9 5 2 3" xfId="32145"/>
    <cellStyle name="Percent 3 9 5 2 4" xfId="32146"/>
    <cellStyle name="Percent 3 9 5 3" xfId="32147"/>
    <cellStyle name="Percent 3 9 5 3 2" xfId="32148"/>
    <cellStyle name="Percent 3 9 5 3 3" xfId="32149"/>
    <cellStyle name="Percent 3 9 5 3 4" xfId="32150"/>
    <cellStyle name="Percent 3 9 5 4" xfId="32151"/>
    <cellStyle name="Percent 3 9 5 5" xfId="32152"/>
    <cellStyle name="Percent 3 9 5 6" xfId="32153"/>
    <cellStyle name="Percent 3 9 6" xfId="32154"/>
    <cellStyle name="Percent 3 9 6 2" xfId="32155"/>
    <cellStyle name="Percent 3 9 6 3" xfId="32156"/>
    <cellStyle name="Percent 3 9 6 4" xfId="32157"/>
    <cellStyle name="Percent 3 9 7" xfId="32158"/>
    <cellStyle name="Percent 3 9 7 2" xfId="32159"/>
    <cellStyle name="Percent 3 9 7 3" xfId="32160"/>
    <cellStyle name="Percent 3 9 7 4" xfId="32161"/>
    <cellStyle name="Percent 3 9 8" xfId="32162"/>
    <cellStyle name="Percent 3 9 9" xfId="32163"/>
    <cellStyle name="Percent 30" xfId="32164"/>
    <cellStyle name="Percent 30 2" xfId="32165"/>
    <cellStyle name="Percent 31" xfId="32166"/>
    <cellStyle name="Percent 31 2" xfId="32167"/>
    <cellStyle name="Percent 32" xfId="32168"/>
    <cellStyle name="Percent 32 2" xfId="32169"/>
    <cellStyle name="Percent 32 2 2" xfId="32170"/>
    <cellStyle name="Percent 32 3" xfId="32171"/>
    <cellStyle name="Percent 33" xfId="32172"/>
    <cellStyle name="Percent 33 2" xfId="32173"/>
    <cellStyle name="Percent 33 2 2" xfId="32174"/>
    <cellStyle name="Percent 33 3" xfId="32175"/>
    <cellStyle name="Percent 33 3 2" xfId="32176"/>
    <cellStyle name="Percent 33 3 2 2" xfId="32177"/>
    <cellStyle name="Percent 33 3 3" xfId="32178"/>
    <cellStyle name="Percent 33 4" xfId="32179"/>
    <cellStyle name="Percent 34" xfId="32180"/>
    <cellStyle name="Percent 34 2" xfId="32181"/>
    <cellStyle name="Percent 34 2 2" xfId="32182"/>
    <cellStyle name="Percent 34 3" xfId="32183"/>
    <cellStyle name="Percent 34 3 2" xfId="32184"/>
    <cellStyle name="Percent 34 4" xfId="32185"/>
    <cellStyle name="Percent 34 4 2" xfId="32186"/>
    <cellStyle name="Percent 34 5" xfId="32187"/>
    <cellStyle name="Percent 35" xfId="32188"/>
    <cellStyle name="Percent 35 2" xfId="32189"/>
    <cellStyle name="Percent 36" xfId="32190"/>
    <cellStyle name="Percent 36 2" xfId="32191"/>
    <cellStyle name="Percent 37" xfId="32192"/>
    <cellStyle name="Percent 37 2" xfId="32193"/>
    <cellStyle name="Percent 38" xfId="32194"/>
    <cellStyle name="Percent 38 2" xfId="32195"/>
    <cellStyle name="Percent 38 2 2" xfId="32196"/>
    <cellStyle name="Percent 38 3" xfId="32197"/>
    <cellStyle name="Percent 39" xfId="32198"/>
    <cellStyle name="Percent 39 2" xfId="32199"/>
    <cellStyle name="Percent 39 2 2" xfId="32200"/>
    <cellStyle name="Percent 39 3" xfId="32201"/>
    <cellStyle name="Percent 39 3 2" xfId="32202"/>
    <cellStyle name="Percent 39 3 2 2" xfId="32203"/>
    <cellStyle name="Percent 4" xfId="32204"/>
    <cellStyle name="Percent 4 10" xfId="32205"/>
    <cellStyle name="Percent 4 10 2" xfId="32206"/>
    <cellStyle name="Percent 4 10 2 2" xfId="32207"/>
    <cellStyle name="Percent 4 10 2 2 2" xfId="32208"/>
    <cellStyle name="Percent 4 10 2 2 3" xfId="32209"/>
    <cellStyle name="Percent 4 10 2 2 4" xfId="32210"/>
    <cellStyle name="Percent 4 10 2 3" xfId="32211"/>
    <cellStyle name="Percent 4 10 2 3 2" xfId="32212"/>
    <cellStyle name="Percent 4 10 2 3 3" xfId="32213"/>
    <cellStyle name="Percent 4 10 2 3 4" xfId="32214"/>
    <cellStyle name="Percent 4 10 2 4" xfId="32215"/>
    <cellStyle name="Percent 4 10 2 5" xfId="32216"/>
    <cellStyle name="Percent 4 10 2 6" xfId="32217"/>
    <cellStyle name="Percent 4 10 3" xfId="32218"/>
    <cellStyle name="Percent 4 10 3 2" xfId="32219"/>
    <cellStyle name="Percent 4 10 3 2 2" xfId="32220"/>
    <cellStyle name="Percent 4 10 3 2 3" xfId="32221"/>
    <cellStyle name="Percent 4 10 3 2 4" xfId="32222"/>
    <cellStyle name="Percent 4 10 3 3" xfId="32223"/>
    <cellStyle name="Percent 4 10 3 3 2" xfId="32224"/>
    <cellStyle name="Percent 4 10 3 3 3" xfId="32225"/>
    <cellStyle name="Percent 4 10 3 3 4" xfId="32226"/>
    <cellStyle name="Percent 4 10 3 4" xfId="32227"/>
    <cellStyle name="Percent 4 10 3 5" xfId="32228"/>
    <cellStyle name="Percent 4 10 3 6" xfId="32229"/>
    <cellStyle name="Percent 4 10 4" xfId="32230"/>
    <cellStyle name="Percent 4 10 4 2" xfId="32231"/>
    <cellStyle name="Percent 4 10 4 3" xfId="32232"/>
    <cellStyle name="Percent 4 10 4 4" xfId="32233"/>
    <cellStyle name="Percent 4 10 5" xfId="32234"/>
    <cellStyle name="Percent 4 10 5 2" xfId="32235"/>
    <cellStyle name="Percent 4 10 5 3" xfId="32236"/>
    <cellStyle name="Percent 4 10 5 4" xfId="32237"/>
    <cellStyle name="Percent 4 10 6" xfId="32238"/>
    <cellStyle name="Percent 4 10 7" xfId="32239"/>
    <cellStyle name="Percent 4 10 8" xfId="32240"/>
    <cellStyle name="Percent 4 11" xfId="32241"/>
    <cellStyle name="Percent 4 11 2" xfId="32242"/>
    <cellStyle name="Percent 4 11 2 2" xfId="32243"/>
    <cellStyle name="Percent 4 11 2 2 2" xfId="32244"/>
    <cellStyle name="Percent 4 11 2 2 3" xfId="32245"/>
    <cellStyle name="Percent 4 11 2 2 4" xfId="32246"/>
    <cellStyle name="Percent 4 11 2 3" xfId="32247"/>
    <cellStyle name="Percent 4 11 2 3 2" xfId="32248"/>
    <cellStyle name="Percent 4 11 2 3 3" xfId="32249"/>
    <cellStyle name="Percent 4 11 2 3 4" xfId="32250"/>
    <cellStyle name="Percent 4 11 2 4" xfId="32251"/>
    <cellStyle name="Percent 4 11 2 5" xfId="32252"/>
    <cellStyle name="Percent 4 11 2 6" xfId="32253"/>
    <cellStyle name="Percent 4 11 3" xfId="32254"/>
    <cellStyle name="Percent 4 11 3 2" xfId="32255"/>
    <cellStyle name="Percent 4 11 3 2 2" xfId="32256"/>
    <cellStyle name="Percent 4 11 3 2 3" xfId="32257"/>
    <cellStyle name="Percent 4 11 3 2 4" xfId="32258"/>
    <cellStyle name="Percent 4 11 3 3" xfId="32259"/>
    <cellStyle name="Percent 4 11 3 3 2" xfId="32260"/>
    <cellStyle name="Percent 4 11 3 3 3" xfId="32261"/>
    <cellStyle name="Percent 4 11 3 3 4" xfId="32262"/>
    <cellStyle name="Percent 4 11 3 4" xfId="32263"/>
    <cellStyle name="Percent 4 11 3 5" xfId="32264"/>
    <cellStyle name="Percent 4 11 3 6" xfId="32265"/>
    <cellStyle name="Percent 4 11 4" xfId="32266"/>
    <cellStyle name="Percent 4 11 4 2" xfId="32267"/>
    <cellStyle name="Percent 4 11 4 3" xfId="32268"/>
    <cellStyle name="Percent 4 11 4 4" xfId="32269"/>
    <cellStyle name="Percent 4 11 5" xfId="32270"/>
    <cellStyle name="Percent 4 11 5 2" xfId="32271"/>
    <cellStyle name="Percent 4 11 5 3" xfId="32272"/>
    <cellStyle name="Percent 4 11 5 4" xfId="32273"/>
    <cellStyle name="Percent 4 11 6" xfId="32274"/>
    <cellStyle name="Percent 4 11 7" xfId="32275"/>
    <cellStyle name="Percent 4 11 8" xfId="32276"/>
    <cellStyle name="Percent 4 12" xfId="32277"/>
    <cellStyle name="Percent 4 12 2" xfId="32278"/>
    <cellStyle name="Percent 4 12 2 2" xfId="32279"/>
    <cellStyle name="Percent 4 12 2 2 2" xfId="32280"/>
    <cellStyle name="Percent 4 12 2 2 3" xfId="32281"/>
    <cellStyle name="Percent 4 12 2 2 4" xfId="32282"/>
    <cellStyle name="Percent 4 12 2 3" xfId="32283"/>
    <cellStyle name="Percent 4 12 2 3 2" xfId="32284"/>
    <cellStyle name="Percent 4 12 2 3 3" xfId="32285"/>
    <cellStyle name="Percent 4 12 2 3 4" xfId="32286"/>
    <cellStyle name="Percent 4 12 2 4" xfId="32287"/>
    <cellStyle name="Percent 4 12 2 5" xfId="32288"/>
    <cellStyle name="Percent 4 12 2 6" xfId="32289"/>
    <cellStyle name="Percent 4 12 3" xfId="32290"/>
    <cellStyle name="Percent 4 12 3 2" xfId="32291"/>
    <cellStyle name="Percent 4 12 3 2 2" xfId="32292"/>
    <cellStyle name="Percent 4 12 3 2 3" xfId="32293"/>
    <cellStyle name="Percent 4 12 3 2 4" xfId="32294"/>
    <cellStyle name="Percent 4 12 3 3" xfId="32295"/>
    <cellStyle name="Percent 4 12 3 3 2" xfId="32296"/>
    <cellStyle name="Percent 4 12 3 3 3" xfId="32297"/>
    <cellStyle name="Percent 4 12 3 3 4" xfId="32298"/>
    <cellStyle name="Percent 4 12 3 4" xfId="32299"/>
    <cellStyle name="Percent 4 12 3 5" xfId="32300"/>
    <cellStyle name="Percent 4 12 3 6" xfId="32301"/>
    <cellStyle name="Percent 4 12 4" xfId="32302"/>
    <cellStyle name="Percent 4 12 4 2" xfId="32303"/>
    <cellStyle name="Percent 4 12 4 3" xfId="32304"/>
    <cellStyle name="Percent 4 12 4 4" xfId="32305"/>
    <cellStyle name="Percent 4 12 5" xfId="32306"/>
    <cellStyle name="Percent 4 12 5 2" xfId="32307"/>
    <cellStyle name="Percent 4 12 5 3" xfId="32308"/>
    <cellStyle name="Percent 4 12 5 4" xfId="32309"/>
    <cellStyle name="Percent 4 12 6" xfId="32310"/>
    <cellStyle name="Percent 4 12 7" xfId="32311"/>
    <cellStyle name="Percent 4 12 8" xfId="32312"/>
    <cellStyle name="Percent 4 13" xfId="32313"/>
    <cellStyle name="Percent 4 13 2" xfId="32314"/>
    <cellStyle name="Percent 4 13 2 2" xfId="32315"/>
    <cellStyle name="Percent 4 13 2 3" xfId="32316"/>
    <cellStyle name="Percent 4 13 2 4" xfId="32317"/>
    <cellStyle name="Percent 4 13 3" xfId="32318"/>
    <cellStyle name="Percent 4 13 3 2" xfId="32319"/>
    <cellStyle name="Percent 4 13 3 3" xfId="32320"/>
    <cellStyle name="Percent 4 13 3 4" xfId="32321"/>
    <cellStyle name="Percent 4 13 4" xfId="32322"/>
    <cellStyle name="Percent 4 13 5" xfId="32323"/>
    <cellStyle name="Percent 4 13 6" xfId="32324"/>
    <cellStyle name="Percent 4 14" xfId="32325"/>
    <cellStyle name="Percent 4 14 2" xfId="32326"/>
    <cellStyle name="Percent 4 14 2 2" xfId="32327"/>
    <cellStyle name="Percent 4 14 2 3" xfId="32328"/>
    <cellStyle name="Percent 4 14 2 4" xfId="32329"/>
    <cellStyle name="Percent 4 14 3" xfId="32330"/>
    <cellStyle name="Percent 4 14 3 2" xfId="32331"/>
    <cellStyle name="Percent 4 14 3 3" xfId="32332"/>
    <cellStyle name="Percent 4 14 3 4" xfId="32333"/>
    <cellStyle name="Percent 4 14 4" xfId="32334"/>
    <cellStyle name="Percent 4 14 5" xfId="32335"/>
    <cellStyle name="Percent 4 14 6" xfId="32336"/>
    <cellStyle name="Percent 4 15" xfId="32337"/>
    <cellStyle name="Percent 4 15 2" xfId="32338"/>
    <cellStyle name="Percent 4 15 3" xfId="32339"/>
    <cellStyle name="Percent 4 15 4" xfId="32340"/>
    <cellStyle name="Percent 4 16" xfId="32341"/>
    <cellStyle name="Percent 4 16 2" xfId="32342"/>
    <cellStyle name="Percent 4 16 3" xfId="32343"/>
    <cellStyle name="Percent 4 16 4" xfId="32344"/>
    <cellStyle name="Percent 4 17" xfId="32345"/>
    <cellStyle name="Percent 4 17 2" xfId="32346"/>
    <cellStyle name="Percent 4 17 3" xfId="32347"/>
    <cellStyle name="Percent 4 17 4" xfId="32348"/>
    <cellStyle name="Percent 4 17 5" xfId="32349"/>
    <cellStyle name="Percent 4 18" xfId="32350"/>
    <cellStyle name="Percent 4 19" xfId="32351"/>
    <cellStyle name="Percent 4 2" xfId="32352"/>
    <cellStyle name="Percent 4 2 10" xfId="32353"/>
    <cellStyle name="Percent 4 2 10 2" xfId="32354"/>
    <cellStyle name="Percent 4 2 10 2 2" xfId="32355"/>
    <cellStyle name="Percent 4 2 10 2 3" xfId="32356"/>
    <cellStyle name="Percent 4 2 10 2 4" xfId="32357"/>
    <cellStyle name="Percent 4 2 10 3" xfId="32358"/>
    <cellStyle name="Percent 4 2 10 3 2" xfId="32359"/>
    <cellStyle name="Percent 4 2 10 3 3" xfId="32360"/>
    <cellStyle name="Percent 4 2 10 3 4" xfId="32361"/>
    <cellStyle name="Percent 4 2 10 4" xfId="32362"/>
    <cellStyle name="Percent 4 2 10 5" xfId="32363"/>
    <cellStyle name="Percent 4 2 10 6" xfId="32364"/>
    <cellStyle name="Percent 4 2 11" xfId="32365"/>
    <cellStyle name="Percent 4 2 11 2" xfId="32366"/>
    <cellStyle name="Percent 4 2 11 3" xfId="32367"/>
    <cellStyle name="Percent 4 2 11 4" xfId="32368"/>
    <cellStyle name="Percent 4 2 12" xfId="32369"/>
    <cellStyle name="Percent 4 2 12 2" xfId="32370"/>
    <cellStyle name="Percent 4 2 12 3" xfId="32371"/>
    <cellStyle name="Percent 4 2 12 4" xfId="32372"/>
    <cellStyle name="Percent 4 2 13" xfId="32373"/>
    <cellStyle name="Percent 4 2 13 2" xfId="32374"/>
    <cellStyle name="Percent 4 2 13 3" xfId="32375"/>
    <cellStyle name="Percent 4 2 13 4" xfId="32376"/>
    <cellStyle name="Percent 4 2 13 5" xfId="32377"/>
    <cellStyle name="Percent 4 2 14" xfId="32378"/>
    <cellStyle name="Percent 4 2 15" xfId="32379"/>
    <cellStyle name="Percent 4 2 16" xfId="32380"/>
    <cellStyle name="Percent 4 2 17" xfId="32381"/>
    <cellStyle name="Percent 4 2 18" xfId="32382"/>
    <cellStyle name="Percent 4 2 2" xfId="32383"/>
    <cellStyle name="Percent 4 2 2 10" xfId="32384"/>
    <cellStyle name="Percent 4 2 2 10 2" xfId="32385"/>
    <cellStyle name="Percent 4 2 2 10 3" xfId="32386"/>
    <cellStyle name="Percent 4 2 2 10 4" xfId="32387"/>
    <cellStyle name="Percent 4 2 2 11" xfId="32388"/>
    <cellStyle name="Percent 4 2 2 11 2" xfId="32389"/>
    <cellStyle name="Percent 4 2 2 11 3" xfId="32390"/>
    <cellStyle name="Percent 4 2 2 11 4" xfId="32391"/>
    <cellStyle name="Percent 4 2 2 12" xfId="32392"/>
    <cellStyle name="Percent 4 2 2 12 2" xfId="32393"/>
    <cellStyle name="Percent 4 2 2 12 3" xfId="32394"/>
    <cellStyle name="Percent 4 2 2 12 4" xfId="32395"/>
    <cellStyle name="Percent 4 2 2 13" xfId="32396"/>
    <cellStyle name="Percent 4 2 2 14" xfId="32397"/>
    <cellStyle name="Percent 4 2 2 15" xfId="32398"/>
    <cellStyle name="Percent 4 2 2 16" xfId="32399"/>
    <cellStyle name="Percent 4 2 2 17" xfId="32400"/>
    <cellStyle name="Percent 4 2 2 2" xfId="32401"/>
    <cellStyle name="Percent 4 2 2 2 10" xfId="32402"/>
    <cellStyle name="Percent 4 2 2 2 10 2" xfId="32403"/>
    <cellStyle name="Percent 4 2 2 2 10 3" xfId="32404"/>
    <cellStyle name="Percent 4 2 2 2 10 4" xfId="32405"/>
    <cellStyle name="Percent 4 2 2 2 11" xfId="32406"/>
    <cellStyle name="Percent 4 2 2 2 11 2" xfId="32407"/>
    <cellStyle name="Percent 4 2 2 2 11 3" xfId="32408"/>
    <cellStyle name="Percent 4 2 2 2 11 4" xfId="32409"/>
    <cellStyle name="Percent 4 2 2 2 12" xfId="32410"/>
    <cellStyle name="Percent 4 2 2 2 13" xfId="32411"/>
    <cellStyle name="Percent 4 2 2 2 14" xfId="32412"/>
    <cellStyle name="Percent 4 2 2 2 15" xfId="32413"/>
    <cellStyle name="Percent 4 2 2 2 16" xfId="32414"/>
    <cellStyle name="Percent 4 2 2 2 2" xfId="32415"/>
    <cellStyle name="Percent 4 2 2 2 2 10" xfId="32416"/>
    <cellStyle name="Percent 4 2 2 2 2 11" xfId="32417"/>
    <cellStyle name="Percent 4 2 2 2 2 12" xfId="32418"/>
    <cellStyle name="Percent 4 2 2 2 2 2" xfId="32419"/>
    <cellStyle name="Percent 4 2 2 2 2 2 10" xfId="32420"/>
    <cellStyle name="Percent 4 2 2 2 2 2 2" xfId="32421"/>
    <cellStyle name="Percent 4 2 2 2 2 2 2 2" xfId="32422"/>
    <cellStyle name="Percent 4 2 2 2 2 2 2 2 2" xfId="32423"/>
    <cellStyle name="Percent 4 2 2 2 2 2 2 2 2 2" xfId="32424"/>
    <cellStyle name="Percent 4 2 2 2 2 2 2 2 2 3" xfId="32425"/>
    <cellStyle name="Percent 4 2 2 2 2 2 2 2 2 4" xfId="32426"/>
    <cellStyle name="Percent 4 2 2 2 2 2 2 2 3" xfId="32427"/>
    <cellStyle name="Percent 4 2 2 2 2 2 2 2 3 2" xfId="32428"/>
    <cellStyle name="Percent 4 2 2 2 2 2 2 2 3 3" xfId="32429"/>
    <cellStyle name="Percent 4 2 2 2 2 2 2 2 3 4" xfId="32430"/>
    <cellStyle name="Percent 4 2 2 2 2 2 2 2 4" xfId="32431"/>
    <cellStyle name="Percent 4 2 2 2 2 2 2 2 5" xfId="32432"/>
    <cellStyle name="Percent 4 2 2 2 2 2 2 2 6" xfId="32433"/>
    <cellStyle name="Percent 4 2 2 2 2 2 2 3" xfId="32434"/>
    <cellStyle name="Percent 4 2 2 2 2 2 2 3 2" xfId="32435"/>
    <cellStyle name="Percent 4 2 2 2 2 2 2 3 2 2" xfId="32436"/>
    <cellStyle name="Percent 4 2 2 2 2 2 2 3 2 3" xfId="32437"/>
    <cellStyle name="Percent 4 2 2 2 2 2 2 3 2 4" xfId="32438"/>
    <cellStyle name="Percent 4 2 2 2 2 2 2 3 3" xfId="32439"/>
    <cellStyle name="Percent 4 2 2 2 2 2 2 3 3 2" xfId="32440"/>
    <cellStyle name="Percent 4 2 2 2 2 2 2 3 3 3" xfId="32441"/>
    <cellStyle name="Percent 4 2 2 2 2 2 2 3 3 4" xfId="32442"/>
    <cellStyle name="Percent 4 2 2 2 2 2 2 3 4" xfId="32443"/>
    <cellStyle name="Percent 4 2 2 2 2 2 2 3 5" xfId="32444"/>
    <cellStyle name="Percent 4 2 2 2 2 2 2 3 6" xfId="32445"/>
    <cellStyle name="Percent 4 2 2 2 2 2 2 4" xfId="32446"/>
    <cellStyle name="Percent 4 2 2 2 2 2 2 4 2" xfId="32447"/>
    <cellStyle name="Percent 4 2 2 2 2 2 2 4 3" xfId="32448"/>
    <cellStyle name="Percent 4 2 2 2 2 2 2 4 4" xfId="32449"/>
    <cellStyle name="Percent 4 2 2 2 2 2 2 5" xfId="32450"/>
    <cellStyle name="Percent 4 2 2 2 2 2 2 5 2" xfId="32451"/>
    <cellStyle name="Percent 4 2 2 2 2 2 2 5 3" xfId="32452"/>
    <cellStyle name="Percent 4 2 2 2 2 2 2 5 4" xfId="32453"/>
    <cellStyle name="Percent 4 2 2 2 2 2 2 6" xfId="32454"/>
    <cellStyle name="Percent 4 2 2 2 2 2 2 7" xfId="32455"/>
    <cellStyle name="Percent 4 2 2 2 2 2 2 8" xfId="32456"/>
    <cellStyle name="Percent 4 2 2 2 2 2 3" xfId="32457"/>
    <cellStyle name="Percent 4 2 2 2 2 2 3 2" xfId="32458"/>
    <cellStyle name="Percent 4 2 2 2 2 2 3 2 2" xfId="32459"/>
    <cellStyle name="Percent 4 2 2 2 2 2 3 2 2 2" xfId="32460"/>
    <cellStyle name="Percent 4 2 2 2 2 2 3 2 2 3" xfId="32461"/>
    <cellStyle name="Percent 4 2 2 2 2 2 3 2 2 4" xfId="32462"/>
    <cellStyle name="Percent 4 2 2 2 2 2 3 2 3" xfId="32463"/>
    <cellStyle name="Percent 4 2 2 2 2 2 3 2 3 2" xfId="32464"/>
    <cellStyle name="Percent 4 2 2 2 2 2 3 2 3 3" xfId="32465"/>
    <cellStyle name="Percent 4 2 2 2 2 2 3 2 3 4" xfId="32466"/>
    <cellStyle name="Percent 4 2 2 2 2 2 3 2 4" xfId="32467"/>
    <cellStyle name="Percent 4 2 2 2 2 2 3 2 5" xfId="32468"/>
    <cellStyle name="Percent 4 2 2 2 2 2 3 2 6" xfId="32469"/>
    <cellStyle name="Percent 4 2 2 2 2 2 3 3" xfId="32470"/>
    <cellStyle name="Percent 4 2 2 2 2 2 3 3 2" xfId="32471"/>
    <cellStyle name="Percent 4 2 2 2 2 2 3 3 2 2" xfId="32472"/>
    <cellStyle name="Percent 4 2 2 2 2 2 3 3 2 3" xfId="32473"/>
    <cellStyle name="Percent 4 2 2 2 2 2 3 3 2 4" xfId="32474"/>
    <cellStyle name="Percent 4 2 2 2 2 2 3 3 3" xfId="32475"/>
    <cellStyle name="Percent 4 2 2 2 2 2 3 3 3 2" xfId="32476"/>
    <cellStyle name="Percent 4 2 2 2 2 2 3 3 3 3" xfId="32477"/>
    <cellStyle name="Percent 4 2 2 2 2 2 3 3 3 4" xfId="32478"/>
    <cellStyle name="Percent 4 2 2 2 2 2 3 3 4" xfId="32479"/>
    <cellStyle name="Percent 4 2 2 2 2 2 3 3 5" xfId="32480"/>
    <cellStyle name="Percent 4 2 2 2 2 2 3 3 6" xfId="32481"/>
    <cellStyle name="Percent 4 2 2 2 2 2 3 4" xfId="32482"/>
    <cellStyle name="Percent 4 2 2 2 2 2 3 4 2" xfId="32483"/>
    <cellStyle name="Percent 4 2 2 2 2 2 3 4 3" xfId="32484"/>
    <cellStyle name="Percent 4 2 2 2 2 2 3 4 4" xfId="32485"/>
    <cellStyle name="Percent 4 2 2 2 2 2 3 5" xfId="32486"/>
    <cellStyle name="Percent 4 2 2 2 2 2 3 5 2" xfId="32487"/>
    <cellStyle name="Percent 4 2 2 2 2 2 3 5 3" xfId="32488"/>
    <cellStyle name="Percent 4 2 2 2 2 2 3 5 4" xfId="32489"/>
    <cellStyle name="Percent 4 2 2 2 2 2 3 6" xfId="32490"/>
    <cellStyle name="Percent 4 2 2 2 2 2 3 7" xfId="32491"/>
    <cellStyle name="Percent 4 2 2 2 2 2 3 8" xfId="32492"/>
    <cellStyle name="Percent 4 2 2 2 2 2 4" xfId="32493"/>
    <cellStyle name="Percent 4 2 2 2 2 2 4 2" xfId="32494"/>
    <cellStyle name="Percent 4 2 2 2 2 2 4 2 2" xfId="32495"/>
    <cellStyle name="Percent 4 2 2 2 2 2 4 2 3" xfId="32496"/>
    <cellStyle name="Percent 4 2 2 2 2 2 4 2 4" xfId="32497"/>
    <cellStyle name="Percent 4 2 2 2 2 2 4 3" xfId="32498"/>
    <cellStyle name="Percent 4 2 2 2 2 2 4 3 2" xfId="32499"/>
    <cellStyle name="Percent 4 2 2 2 2 2 4 3 3" xfId="32500"/>
    <cellStyle name="Percent 4 2 2 2 2 2 4 3 4" xfId="32501"/>
    <cellStyle name="Percent 4 2 2 2 2 2 4 4" xfId="32502"/>
    <cellStyle name="Percent 4 2 2 2 2 2 4 5" xfId="32503"/>
    <cellStyle name="Percent 4 2 2 2 2 2 4 6" xfId="32504"/>
    <cellStyle name="Percent 4 2 2 2 2 2 5" xfId="32505"/>
    <cellStyle name="Percent 4 2 2 2 2 2 5 2" xfId="32506"/>
    <cellStyle name="Percent 4 2 2 2 2 2 5 2 2" xfId="32507"/>
    <cellStyle name="Percent 4 2 2 2 2 2 5 2 3" xfId="32508"/>
    <cellStyle name="Percent 4 2 2 2 2 2 5 2 4" xfId="32509"/>
    <cellStyle name="Percent 4 2 2 2 2 2 5 3" xfId="32510"/>
    <cellStyle name="Percent 4 2 2 2 2 2 5 3 2" xfId="32511"/>
    <cellStyle name="Percent 4 2 2 2 2 2 5 3 3" xfId="32512"/>
    <cellStyle name="Percent 4 2 2 2 2 2 5 3 4" xfId="32513"/>
    <cellStyle name="Percent 4 2 2 2 2 2 5 4" xfId="32514"/>
    <cellStyle name="Percent 4 2 2 2 2 2 5 5" xfId="32515"/>
    <cellStyle name="Percent 4 2 2 2 2 2 5 6" xfId="32516"/>
    <cellStyle name="Percent 4 2 2 2 2 2 6" xfId="32517"/>
    <cellStyle name="Percent 4 2 2 2 2 2 6 2" xfId="32518"/>
    <cellStyle name="Percent 4 2 2 2 2 2 6 3" xfId="32519"/>
    <cellStyle name="Percent 4 2 2 2 2 2 6 4" xfId="32520"/>
    <cellStyle name="Percent 4 2 2 2 2 2 7" xfId="32521"/>
    <cellStyle name="Percent 4 2 2 2 2 2 7 2" xfId="32522"/>
    <cellStyle name="Percent 4 2 2 2 2 2 7 3" xfId="32523"/>
    <cellStyle name="Percent 4 2 2 2 2 2 7 4" xfId="32524"/>
    <cellStyle name="Percent 4 2 2 2 2 2 8" xfId="32525"/>
    <cellStyle name="Percent 4 2 2 2 2 2 9" xfId="32526"/>
    <cellStyle name="Percent 4 2 2 2 2 3" xfId="32527"/>
    <cellStyle name="Percent 4 2 2 2 2 3 2" xfId="32528"/>
    <cellStyle name="Percent 4 2 2 2 2 3 2 2" xfId="32529"/>
    <cellStyle name="Percent 4 2 2 2 2 3 2 2 2" xfId="32530"/>
    <cellStyle name="Percent 4 2 2 2 2 3 2 2 3" xfId="32531"/>
    <cellStyle name="Percent 4 2 2 2 2 3 2 2 4" xfId="32532"/>
    <cellStyle name="Percent 4 2 2 2 2 3 2 3" xfId="32533"/>
    <cellStyle name="Percent 4 2 2 2 2 3 2 3 2" xfId="32534"/>
    <cellStyle name="Percent 4 2 2 2 2 3 2 3 3" xfId="32535"/>
    <cellStyle name="Percent 4 2 2 2 2 3 2 3 4" xfId="32536"/>
    <cellStyle name="Percent 4 2 2 2 2 3 2 4" xfId="32537"/>
    <cellStyle name="Percent 4 2 2 2 2 3 2 5" xfId="32538"/>
    <cellStyle name="Percent 4 2 2 2 2 3 2 6" xfId="32539"/>
    <cellStyle name="Percent 4 2 2 2 2 3 3" xfId="32540"/>
    <cellStyle name="Percent 4 2 2 2 2 3 3 2" xfId="32541"/>
    <cellStyle name="Percent 4 2 2 2 2 3 3 2 2" xfId="32542"/>
    <cellStyle name="Percent 4 2 2 2 2 3 3 2 3" xfId="32543"/>
    <cellStyle name="Percent 4 2 2 2 2 3 3 2 4" xfId="32544"/>
    <cellStyle name="Percent 4 2 2 2 2 3 3 3" xfId="32545"/>
    <cellStyle name="Percent 4 2 2 2 2 3 3 3 2" xfId="32546"/>
    <cellStyle name="Percent 4 2 2 2 2 3 3 3 3" xfId="32547"/>
    <cellStyle name="Percent 4 2 2 2 2 3 3 3 4" xfId="32548"/>
    <cellStyle name="Percent 4 2 2 2 2 3 3 4" xfId="32549"/>
    <cellStyle name="Percent 4 2 2 2 2 3 3 5" xfId="32550"/>
    <cellStyle name="Percent 4 2 2 2 2 3 3 6" xfId="32551"/>
    <cellStyle name="Percent 4 2 2 2 2 3 4" xfId="32552"/>
    <cellStyle name="Percent 4 2 2 2 2 3 4 2" xfId="32553"/>
    <cellStyle name="Percent 4 2 2 2 2 3 4 3" xfId="32554"/>
    <cellStyle name="Percent 4 2 2 2 2 3 4 4" xfId="32555"/>
    <cellStyle name="Percent 4 2 2 2 2 3 5" xfId="32556"/>
    <cellStyle name="Percent 4 2 2 2 2 3 5 2" xfId="32557"/>
    <cellStyle name="Percent 4 2 2 2 2 3 5 3" xfId="32558"/>
    <cellStyle name="Percent 4 2 2 2 2 3 5 4" xfId="32559"/>
    <cellStyle name="Percent 4 2 2 2 2 3 6" xfId="32560"/>
    <cellStyle name="Percent 4 2 2 2 2 3 7" xfId="32561"/>
    <cellStyle name="Percent 4 2 2 2 2 3 8" xfId="32562"/>
    <cellStyle name="Percent 4 2 2 2 2 4" xfId="32563"/>
    <cellStyle name="Percent 4 2 2 2 2 4 2" xfId="32564"/>
    <cellStyle name="Percent 4 2 2 2 2 4 2 2" xfId="32565"/>
    <cellStyle name="Percent 4 2 2 2 2 4 2 2 2" xfId="32566"/>
    <cellStyle name="Percent 4 2 2 2 2 4 2 2 3" xfId="32567"/>
    <cellStyle name="Percent 4 2 2 2 2 4 2 2 4" xfId="32568"/>
    <cellStyle name="Percent 4 2 2 2 2 4 2 3" xfId="32569"/>
    <cellStyle name="Percent 4 2 2 2 2 4 2 3 2" xfId="32570"/>
    <cellStyle name="Percent 4 2 2 2 2 4 2 3 3" xfId="32571"/>
    <cellStyle name="Percent 4 2 2 2 2 4 2 3 4" xfId="32572"/>
    <cellStyle name="Percent 4 2 2 2 2 4 2 4" xfId="32573"/>
    <cellStyle name="Percent 4 2 2 2 2 4 2 5" xfId="32574"/>
    <cellStyle name="Percent 4 2 2 2 2 4 2 6" xfId="32575"/>
    <cellStyle name="Percent 4 2 2 2 2 4 3" xfId="32576"/>
    <cellStyle name="Percent 4 2 2 2 2 4 3 2" xfId="32577"/>
    <cellStyle name="Percent 4 2 2 2 2 4 3 2 2" xfId="32578"/>
    <cellStyle name="Percent 4 2 2 2 2 4 3 2 3" xfId="32579"/>
    <cellStyle name="Percent 4 2 2 2 2 4 3 2 4" xfId="32580"/>
    <cellStyle name="Percent 4 2 2 2 2 4 3 3" xfId="32581"/>
    <cellStyle name="Percent 4 2 2 2 2 4 3 3 2" xfId="32582"/>
    <cellStyle name="Percent 4 2 2 2 2 4 3 3 3" xfId="32583"/>
    <cellStyle name="Percent 4 2 2 2 2 4 3 3 4" xfId="32584"/>
    <cellStyle name="Percent 4 2 2 2 2 4 3 4" xfId="32585"/>
    <cellStyle name="Percent 4 2 2 2 2 4 3 5" xfId="32586"/>
    <cellStyle name="Percent 4 2 2 2 2 4 3 6" xfId="32587"/>
    <cellStyle name="Percent 4 2 2 2 2 4 4" xfId="32588"/>
    <cellStyle name="Percent 4 2 2 2 2 4 4 2" xfId="32589"/>
    <cellStyle name="Percent 4 2 2 2 2 4 4 3" xfId="32590"/>
    <cellStyle name="Percent 4 2 2 2 2 4 4 4" xfId="32591"/>
    <cellStyle name="Percent 4 2 2 2 2 4 5" xfId="32592"/>
    <cellStyle name="Percent 4 2 2 2 2 4 5 2" xfId="32593"/>
    <cellStyle name="Percent 4 2 2 2 2 4 5 3" xfId="32594"/>
    <cellStyle name="Percent 4 2 2 2 2 4 5 4" xfId="32595"/>
    <cellStyle name="Percent 4 2 2 2 2 4 6" xfId="32596"/>
    <cellStyle name="Percent 4 2 2 2 2 4 7" xfId="32597"/>
    <cellStyle name="Percent 4 2 2 2 2 4 8" xfId="32598"/>
    <cellStyle name="Percent 4 2 2 2 2 5" xfId="32599"/>
    <cellStyle name="Percent 4 2 2 2 2 5 2" xfId="32600"/>
    <cellStyle name="Percent 4 2 2 2 2 5 2 2" xfId="32601"/>
    <cellStyle name="Percent 4 2 2 2 2 5 2 2 2" xfId="32602"/>
    <cellStyle name="Percent 4 2 2 2 2 5 2 2 3" xfId="32603"/>
    <cellStyle name="Percent 4 2 2 2 2 5 2 2 4" xfId="32604"/>
    <cellStyle name="Percent 4 2 2 2 2 5 2 3" xfId="32605"/>
    <cellStyle name="Percent 4 2 2 2 2 5 2 3 2" xfId="32606"/>
    <cellStyle name="Percent 4 2 2 2 2 5 2 3 3" xfId="32607"/>
    <cellStyle name="Percent 4 2 2 2 2 5 2 3 4" xfId="32608"/>
    <cellStyle name="Percent 4 2 2 2 2 5 2 4" xfId="32609"/>
    <cellStyle name="Percent 4 2 2 2 2 5 2 5" xfId="32610"/>
    <cellStyle name="Percent 4 2 2 2 2 5 2 6" xfId="32611"/>
    <cellStyle name="Percent 4 2 2 2 2 5 3" xfId="32612"/>
    <cellStyle name="Percent 4 2 2 2 2 5 3 2" xfId="32613"/>
    <cellStyle name="Percent 4 2 2 2 2 5 3 2 2" xfId="32614"/>
    <cellStyle name="Percent 4 2 2 2 2 5 3 2 3" xfId="32615"/>
    <cellStyle name="Percent 4 2 2 2 2 5 3 2 4" xfId="32616"/>
    <cellStyle name="Percent 4 2 2 2 2 5 3 3" xfId="32617"/>
    <cellStyle name="Percent 4 2 2 2 2 5 3 3 2" xfId="32618"/>
    <cellStyle name="Percent 4 2 2 2 2 5 3 3 3" xfId="32619"/>
    <cellStyle name="Percent 4 2 2 2 2 5 3 3 4" xfId="32620"/>
    <cellStyle name="Percent 4 2 2 2 2 5 3 4" xfId="32621"/>
    <cellStyle name="Percent 4 2 2 2 2 5 3 5" xfId="32622"/>
    <cellStyle name="Percent 4 2 2 2 2 5 3 6" xfId="32623"/>
    <cellStyle name="Percent 4 2 2 2 2 5 4" xfId="32624"/>
    <cellStyle name="Percent 4 2 2 2 2 5 4 2" xfId="32625"/>
    <cellStyle name="Percent 4 2 2 2 2 5 4 3" xfId="32626"/>
    <cellStyle name="Percent 4 2 2 2 2 5 4 4" xfId="32627"/>
    <cellStyle name="Percent 4 2 2 2 2 5 5" xfId="32628"/>
    <cellStyle name="Percent 4 2 2 2 2 5 5 2" xfId="32629"/>
    <cellStyle name="Percent 4 2 2 2 2 5 5 3" xfId="32630"/>
    <cellStyle name="Percent 4 2 2 2 2 5 5 4" xfId="32631"/>
    <cellStyle name="Percent 4 2 2 2 2 5 6" xfId="32632"/>
    <cellStyle name="Percent 4 2 2 2 2 5 7" xfId="32633"/>
    <cellStyle name="Percent 4 2 2 2 2 5 8" xfId="32634"/>
    <cellStyle name="Percent 4 2 2 2 2 6" xfId="32635"/>
    <cellStyle name="Percent 4 2 2 2 2 6 2" xfId="32636"/>
    <cellStyle name="Percent 4 2 2 2 2 6 2 2" xfId="32637"/>
    <cellStyle name="Percent 4 2 2 2 2 6 2 3" xfId="32638"/>
    <cellStyle name="Percent 4 2 2 2 2 6 2 4" xfId="32639"/>
    <cellStyle name="Percent 4 2 2 2 2 6 3" xfId="32640"/>
    <cellStyle name="Percent 4 2 2 2 2 6 3 2" xfId="32641"/>
    <cellStyle name="Percent 4 2 2 2 2 6 3 3" xfId="32642"/>
    <cellStyle name="Percent 4 2 2 2 2 6 3 4" xfId="32643"/>
    <cellStyle name="Percent 4 2 2 2 2 6 4" xfId="32644"/>
    <cellStyle name="Percent 4 2 2 2 2 6 5" xfId="32645"/>
    <cellStyle name="Percent 4 2 2 2 2 6 6" xfId="32646"/>
    <cellStyle name="Percent 4 2 2 2 2 7" xfId="32647"/>
    <cellStyle name="Percent 4 2 2 2 2 7 2" xfId="32648"/>
    <cellStyle name="Percent 4 2 2 2 2 7 2 2" xfId="32649"/>
    <cellStyle name="Percent 4 2 2 2 2 7 2 3" xfId="32650"/>
    <cellStyle name="Percent 4 2 2 2 2 7 2 4" xfId="32651"/>
    <cellStyle name="Percent 4 2 2 2 2 7 3" xfId="32652"/>
    <cellStyle name="Percent 4 2 2 2 2 7 3 2" xfId="32653"/>
    <cellStyle name="Percent 4 2 2 2 2 7 3 3" xfId="32654"/>
    <cellStyle name="Percent 4 2 2 2 2 7 3 4" xfId="32655"/>
    <cellStyle name="Percent 4 2 2 2 2 7 4" xfId="32656"/>
    <cellStyle name="Percent 4 2 2 2 2 7 5" xfId="32657"/>
    <cellStyle name="Percent 4 2 2 2 2 7 6" xfId="32658"/>
    <cellStyle name="Percent 4 2 2 2 2 8" xfId="32659"/>
    <cellStyle name="Percent 4 2 2 2 2 8 2" xfId="32660"/>
    <cellStyle name="Percent 4 2 2 2 2 8 3" xfId="32661"/>
    <cellStyle name="Percent 4 2 2 2 2 8 4" xfId="32662"/>
    <cellStyle name="Percent 4 2 2 2 2 9" xfId="32663"/>
    <cellStyle name="Percent 4 2 2 2 2 9 2" xfId="32664"/>
    <cellStyle name="Percent 4 2 2 2 2 9 3" xfId="32665"/>
    <cellStyle name="Percent 4 2 2 2 2 9 4" xfId="32666"/>
    <cellStyle name="Percent 4 2 2 2 3" xfId="32667"/>
    <cellStyle name="Percent 4 2 2 2 3 10" xfId="32668"/>
    <cellStyle name="Percent 4 2 2 2 3 2" xfId="32669"/>
    <cellStyle name="Percent 4 2 2 2 3 2 2" xfId="32670"/>
    <cellStyle name="Percent 4 2 2 2 3 2 2 2" xfId="32671"/>
    <cellStyle name="Percent 4 2 2 2 3 2 2 2 2" xfId="32672"/>
    <cellStyle name="Percent 4 2 2 2 3 2 2 2 3" xfId="32673"/>
    <cellStyle name="Percent 4 2 2 2 3 2 2 2 4" xfId="32674"/>
    <cellStyle name="Percent 4 2 2 2 3 2 2 3" xfId="32675"/>
    <cellStyle name="Percent 4 2 2 2 3 2 2 3 2" xfId="32676"/>
    <cellStyle name="Percent 4 2 2 2 3 2 2 3 3" xfId="32677"/>
    <cellStyle name="Percent 4 2 2 2 3 2 2 3 4" xfId="32678"/>
    <cellStyle name="Percent 4 2 2 2 3 2 2 4" xfId="32679"/>
    <cellStyle name="Percent 4 2 2 2 3 2 2 5" xfId="32680"/>
    <cellStyle name="Percent 4 2 2 2 3 2 2 6" xfId="32681"/>
    <cellStyle name="Percent 4 2 2 2 3 2 3" xfId="32682"/>
    <cellStyle name="Percent 4 2 2 2 3 2 3 2" xfId="32683"/>
    <cellStyle name="Percent 4 2 2 2 3 2 3 2 2" xfId="32684"/>
    <cellStyle name="Percent 4 2 2 2 3 2 3 2 3" xfId="32685"/>
    <cellStyle name="Percent 4 2 2 2 3 2 3 2 4" xfId="32686"/>
    <cellStyle name="Percent 4 2 2 2 3 2 3 3" xfId="32687"/>
    <cellStyle name="Percent 4 2 2 2 3 2 3 3 2" xfId="32688"/>
    <cellStyle name="Percent 4 2 2 2 3 2 3 3 3" xfId="32689"/>
    <cellStyle name="Percent 4 2 2 2 3 2 3 3 4" xfId="32690"/>
    <cellStyle name="Percent 4 2 2 2 3 2 3 4" xfId="32691"/>
    <cellStyle name="Percent 4 2 2 2 3 2 3 5" xfId="32692"/>
    <cellStyle name="Percent 4 2 2 2 3 2 3 6" xfId="32693"/>
    <cellStyle name="Percent 4 2 2 2 3 2 4" xfId="32694"/>
    <cellStyle name="Percent 4 2 2 2 3 2 4 2" xfId="32695"/>
    <cellStyle name="Percent 4 2 2 2 3 2 4 3" xfId="32696"/>
    <cellStyle name="Percent 4 2 2 2 3 2 4 4" xfId="32697"/>
    <cellStyle name="Percent 4 2 2 2 3 2 5" xfId="32698"/>
    <cellStyle name="Percent 4 2 2 2 3 2 5 2" xfId="32699"/>
    <cellStyle name="Percent 4 2 2 2 3 2 5 3" xfId="32700"/>
    <cellStyle name="Percent 4 2 2 2 3 2 5 4" xfId="32701"/>
    <cellStyle name="Percent 4 2 2 2 3 2 6" xfId="32702"/>
    <cellStyle name="Percent 4 2 2 2 3 2 7" xfId="32703"/>
    <cellStyle name="Percent 4 2 2 2 3 2 8" xfId="32704"/>
    <cellStyle name="Percent 4 2 2 2 3 3" xfId="32705"/>
    <cellStyle name="Percent 4 2 2 2 3 3 2" xfId="32706"/>
    <cellStyle name="Percent 4 2 2 2 3 3 2 2" xfId="32707"/>
    <cellStyle name="Percent 4 2 2 2 3 3 2 2 2" xfId="32708"/>
    <cellStyle name="Percent 4 2 2 2 3 3 2 2 3" xfId="32709"/>
    <cellStyle name="Percent 4 2 2 2 3 3 2 2 4" xfId="32710"/>
    <cellStyle name="Percent 4 2 2 2 3 3 2 3" xfId="32711"/>
    <cellStyle name="Percent 4 2 2 2 3 3 2 3 2" xfId="32712"/>
    <cellStyle name="Percent 4 2 2 2 3 3 2 3 3" xfId="32713"/>
    <cellStyle name="Percent 4 2 2 2 3 3 2 3 4" xfId="32714"/>
    <cellStyle name="Percent 4 2 2 2 3 3 2 4" xfId="32715"/>
    <cellStyle name="Percent 4 2 2 2 3 3 2 5" xfId="32716"/>
    <cellStyle name="Percent 4 2 2 2 3 3 2 6" xfId="32717"/>
    <cellStyle name="Percent 4 2 2 2 3 3 3" xfId="32718"/>
    <cellStyle name="Percent 4 2 2 2 3 3 3 2" xfId="32719"/>
    <cellStyle name="Percent 4 2 2 2 3 3 3 2 2" xfId="32720"/>
    <cellStyle name="Percent 4 2 2 2 3 3 3 2 3" xfId="32721"/>
    <cellStyle name="Percent 4 2 2 2 3 3 3 2 4" xfId="32722"/>
    <cellStyle name="Percent 4 2 2 2 3 3 3 3" xfId="32723"/>
    <cellStyle name="Percent 4 2 2 2 3 3 3 3 2" xfId="32724"/>
    <cellStyle name="Percent 4 2 2 2 3 3 3 3 3" xfId="32725"/>
    <cellStyle name="Percent 4 2 2 2 3 3 3 3 4" xfId="32726"/>
    <cellStyle name="Percent 4 2 2 2 3 3 3 4" xfId="32727"/>
    <cellStyle name="Percent 4 2 2 2 3 3 3 5" xfId="32728"/>
    <cellStyle name="Percent 4 2 2 2 3 3 3 6" xfId="32729"/>
    <cellStyle name="Percent 4 2 2 2 3 3 4" xfId="32730"/>
    <cellStyle name="Percent 4 2 2 2 3 3 4 2" xfId="32731"/>
    <cellStyle name="Percent 4 2 2 2 3 3 4 3" xfId="32732"/>
    <cellStyle name="Percent 4 2 2 2 3 3 4 4" xfId="32733"/>
    <cellStyle name="Percent 4 2 2 2 3 3 5" xfId="32734"/>
    <cellStyle name="Percent 4 2 2 2 3 3 5 2" xfId="32735"/>
    <cellStyle name="Percent 4 2 2 2 3 3 5 3" xfId="32736"/>
    <cellStyle name="Percent 4 2 2 2 3 3 5 4" xfId="32737"/>
    <cellStyle name="Percent 4 2 2 2 3 3 6" xfId="32738"/>
    <cellStyle name="Percent 4 2 2 2 3 3 7" xfId="32739"/>
    <cellStyle name="Percent 4 2 2 2 3 3 8" xfId="32740"/>
    <cellStyle name="Percent 4 2 2 2 3 4" xfId="32741"/>
    <cellStyle name="Percent 4 2 2 2 3 4 2" xfId="32742"/>
    <cellStyle name="Percent 4 2 2 2 3 4 2 2" xfId="32743"/>
    <cellStyle name="Percent 4 2 2 2 3 4 2 3" xfId="32744"/>
    <cellStyle name="Percent 4 2 2 2 3 4 2 4" xfId="32745"/>
    <cellStyle name="Percent 4 2 2 2 3 4 3" xfId="32746"/>
    <cellStyle name="Percent 4 2 2 2 3 4 3 2" xfId="32747"/>
    <cellStyle name="Percent 4 2 2 2 3 4 3 3" xfId="32748"/>
    <cellStyle name="Percent 4 2 2 2 3 4 3 4" xfId="32749"/>
    <cellStyle name="Percent 4 2 2 2 3 4 4" xfId="32750"/>
    <cellStyle name="Percent 4 2 2 2 3 4 5" xfId="32751"/>
    <cellStyle name="Percent 4 2 2 2 3 4 6" xfId="32752"/>
    <cellStyle name="Percent 4 2 2 2 3 5" xfId="32753"/>
    <cellStyle name="Percent 4 2 2 2 3 5 2" xfId="32754"/>
    <cellStyle name="Percent 4 2 2 2 3 5 2 2" xfId="32755"/>
    <cellStyle name="Percent 4 2 2 2 3 5 2 3" xfId="32756"/>
    <cellStyle name="Percent 4 2 2 2 3 5 2 4" xfId="32757"/>
    <cellStyle name="Percent 4 2 2 2 3 5 3" xfId="32758"/>
    <cellStyle name="Percent 4 2 2 2 3 5 3 2" xfId="32759"/>
    <cellStyle name="Percent 4 2 2 2 3 5 3 3" xfId="32760"/>
    <cellStyle name="Percent 4 2 2 2 3 5 3 4" xfId="32761"/>
    <cellStyle name="Percent 4 2 2 2 3 5 4" xfId="32762"/>
    <cellStyle name="Percent 4 2 2 2 3 5 5" xfId="32763"/>
    <cellStyle name="Percent 4 2 2 2 3 5 6" xfId="32764"/>
    <cellStyle name="Percent 4 2 2 2 3 6" xfId="32765"/>
    <cellStyle name="Percent 4 2 2 2 3 6 2" xfId="32766"/>
    <cellStyle name="Percent 4 2 2 2 3 6 3" xfId="32767"/>
    <cellStyle name="Percent 4 2 2 2 3 6 4" xfId="32768"/>
    <cellStyle name="Percent 4 2 2 2 3 7" xfId="32769"/>
    <cellStyle name="Percent 4 2 2 2 3 7 2" xfId="32770"/>
    <cellStyle name="Percent 4 2 2 2 3 7 3" xfId="32771"/>
    <cellStyle name="Percent 4 2 2 2 3 7 4" xfId="32772"/>
    <cellStyle name="Percent 4 2 2 2 3 8" xfId="32773"/>
    <cellStyle name="Percent 4 2 2 2 3 9" xfId="32774"/>
    <cellStyle name="Percent 4 2 2 2 4" xfId="32775"/>
    <cellStyle name="Percent 4 2 2 2 4 2" xfId="32776"/>
    <cellStyle name="Percent 4 2 2 2 4 2 2" xfId="32777"/>
    <cellStyle name="Percent 4 2 2 2 4 2 2 2" xfId="32778"/>
    <cellStyle name="Percent 4 2 2 2 4 2 2 3" xfId="32779"/>
    <cellStyle name="Percent 4 2 2 2 4 2 2 4" xfId="32780"/>
    <cellStyle name="Percent 4 2 2 2 4 2 3" xfId="32781"/>
    <cellStyle name="Percent 4 2 2 2 4 2 3 2" xfId="32782"/>
    <cellStyle name="Percent 4 2 2 2 4 2 3 3" xfId="32783"/>
    <cellStyle name="Percent 4 2 2 2 4 2 3 4" xfId="32784"/>
    <cellStyle name="Percent 4 2 2 2 4 2 4" xfId="32785"/>
    <cellStyle name="Percent 4 2 2 2 4 2 5" xfId="32786"/>
    <cellStyle name="Percent 4 2 2 2 4 2 6" xfId="32787"/>
    <cellStyle name="Percent 4 2 2 2 4 3" xfId="32788"/>
    <cellStyle name="Percent 4 2 2 2 4 3 2" xfId="32789"/>
    <cellStyle name="Percent 4 2 2 2 4 3 2 2" xfId="32790"/>
    <cellStyle name="Percent 4 2 2 2 4 3 2 3" xfId="32791"/>
    <cellStyle name="Percent 4 2 2 2 4 3 2 4" xfId="32792"/>
    <cellStyle name="Percent 4 2 2 2 4 3 3" xfId="32793"/>
    <cellStyle name="Percent 4 2 2 2 4 3 3 2" xfId="32794"/>
    <cellStyle name="Percent 4 2 2 2 4 3 3 3" xfId="32795"/>
    <cellStyle name="Percent 4 2 2 2 4 3 3 4" xfId="32796"/>
    <cellStyle name="Percent 4 2 2 2 4 3 4" xfId="32797"/>
    <cellStyle name="Percent 4 2 2 2 4 3 5" xfId="32798"/>
    <cellStyle name="Percent 4 2 2 2 4 3 6" xfId="32799"/>
    <cellStyle name="Percent 4 2 2 2 4 4" xfId="32800"/>
    <cellStyle name="Percent 4 2 2 2 4 4 2" xfId="32801"/>
    <cellStyle name="Percent 4 2 2 2 4 4 3" xfId="32802"/>
    <cellStyle name="Percent 4 2 2 2 4 4 4" xfId="32803"/>
    <cellStyle name="Percent 4 2 2 2 4 5" xfId="32804"/>
    <cellStyle name="Percent 4 2 2 2 4 5 2" xfId="32805"/>
    <cellStyle name="Percent 4 2 2 2 4 5 3" xfId="32806"/>
    <cellStyle name="Percent 4 2 2 2 4 5 4" xfId="32807"/>
    <cellStyle name="Percent 4 2 2 2 4 6" xfId="32808"/>
    <cellStyle name="Percent 4 2 2 2 4 7" xfId="32809"/>
    <cellStyle name="Percent 4 2 2 2 4 8" xfId="32810"/>
    <cellStyle name="Percent 4 2 2 2 5" xfId="32811"/>
    <cellStyle name="Percent 4 2 2 2 5 2" xfId="32812"/>
    <cellStyle name="Percent 4 2 2 2 5 2 2" xfId="32813"/>
    <cellStyle name="Percent 4 2 2 2 5 2 2 2" xfId="32814"/>
    <cellStyle name="Percent 4 2 2 2 5 2 2 3" xfId="32815"/>
    <cellStyle name="Percent 4 2 2 2 5 2 2 4" xfId="32816"/>
    <cellStyle name="Percent 4 2 2 2 5 2 3" xfId="32817"/>
    <cellStyle name="Percent 4 2 2 2 5 2 3 2" xfId="32818"/>
    <cellStyle name="Percent 4 2 2 2 5 2 3 3" xfId="32819"/>
    <cellStyle name="Percent 4 2 2 2 5 2 3 4" xfId="32820"/>
    <cellStyle name="Percent 4 2 2 2 5 2 4" xfId="32821"/>
    <cellStyle name="Percent 4 2 2 2 5 2 5" xfId="32822"/>
    <cellStyle name="Percent 4 2 2 2 5 2 6" xfId="32823"/>
    <cellStyle name="Percent 4 2 2 2 5 3" xfId="32824"/>
    <cellStyle name="Percent 4 2 2 2 5 3 2" xfId="32825"/>
    <cellStyle name="Percent 4 2 2 2 5 3 2 2" xfId="32826"/>
    <cellStyle name="Percent 4 2 2 2 5 3 2 3" xfId="32827"/>
    <cellStyle name="Percent 4 2 2 2 5 3 2 4" xfId="32828"/>
    <cellStyle name="Percent 4 2 2 2 5 3 3" xfId="32829"/>
    <cellStyle name="Percent 4 2 2 2 5 3 3 2" xfId="32830"/>
    <cellStyle name="Percent 4 2 2 2 5 3 3 3" xfId="32831"/>
    <cellStyle name="Percent 4 2 2 2 5 3 3 4" xfId="32832"/>
    <cellStyle name="Percent 4 2 2 2 5 3 4" xfId="32833"/>
    <cellStyle name="Percent 4 2 2 2 5 3 5" xfId="32834"/>
    <cellStyle name="Percent 4 2 2 2 5 3 6" xfId="32835"/>
    <cellStyle name="Percent 4 2 2 2 5 4" xfId="32836"/>
    <cellStyle name="Percent 4 2 2 2 5 4 2" xfId="32837"/>
    <cellStyle name="Percent 4 2 2 2 5 4 3" xfId="32838"/>
    <cellStyle name="Percent 4 2 2 2 5 4 4" xfId="32839"/>
    <cellStyle name="Percent 4 2 2 2 5 5" xfId="32840"/>
    <cellStyle name="Percent 4 2 2 2 5 5 2" xfId="32841"/>
    <cellStyle name="Percent 4 2 2 2 5 5 3" xfId="32842"/>
    <cellStyle name="Percent 4 2 2 2 5 5 4" xfId="32843"/>
    <cellStyle name="Percent 4 2 2 2 5 6" xfId="32844"/>
    <cellStyle name="Percent 4 2 2 2 5 7" xfId="32845"/>
    <cellStyle name="Percent 4 2 2 2 5 8" xfId="32846"/>
    <cellStyle name="Percent 4 2 2 2 6" xfId="32847"/>
    <cellStyle name="Percent 4 2 2 2 6 2" xfId="32848"/>
    <cellStyle name="Percent 4 2 2 2 6 2 2" xfId="32849"/>
    <cellStyle name="Percent 4 2 2 2 6 2 2 2" xfId="32850"/>
    <cellStyle name="Percent 4 2 2 2 6 2 2 3" xfId="32851"/>
    <cellStyle name="Percent 4 2 2 2 6 2 2 4" xfId="32852"/>
    <cellStyle name="Percent 4 2 2 2 6 2 3" xfId="32853"/>
    <cellStyle name="Percent 4 2 2 2 6 2 3 2" xfId="32854"/>
    <cellStyle name="Percent 4 2 2 2 6 2 3 3" xfId="32855"/>
    <cellStyle name="Percent 4 2 2 2 6 2 3 4" xfId="32856"/>
    <cellStyle name="Percent 4 2 2 2 6 2 4" xfId="32857"/>
    <cellStyle name="Percent 4 2 2 2 6 2 5" xfId="32858"/>
    <cellStyle name="Percent 4 2 2 2 6 2 6" xfId="32859"/>
    <cellStyle name="Percent 4 2 2 2 6 3" xfId="32860"/>
    <cellStyle name="Percent 4 2 2 2 6 3 2" xfId="32861"/>
    <cellStyle name="Percent 4 2 2 2 6 3 2 2" xfId="32862"/>
    <cellStyle name="Percent 4 2 2 2 6 3 2 3" xfId="32863"/>
    <cellStyle name="Percent 4 2 2 2 6 3 2 4" xfId="32864"/>
    <cellStyle name="Percent 4 2 2 2 6 3 3" xfId="32865"/>
    <cellStyle name="Percent 4 2 2 2 6 3 3 2" xfId="32866"/>
    <cellStyle name="Percent 4 2 2 2 6 3 3 3" xfId="32867"/>
    <cellStyle name="Percent 4 2 2 2 6 3 3 4" xfId="32868"/>
    <cellStyle name="Percent 4 2 2 2 6 3 4" xfId="32869"/>
    <cellStyle name="Percent 4 2 2 2 6 3 5" xfId="32870"/>
    <cellStyle name="Percent 4 2 2 2 6 3 6" xfId="32871"/>
    <cellStyle name="Percent 4 2 2 2 6 4" xfId="32872"/>
    <cellStyle name="Percent 4 2 2 2 6 4 2" xfId="32873"/>
    <cellStyle name="Percent 4 2 2 2 6 4 3" xfId="32874"/>
    <cellStyle name="Percent 4 2 2 2 6 4 4" xfId="32875"/>
    <cellStyle name="Percent 4 2 2 2 6 5" xfId="32876"/>
    <cellStyle name="Percent 4 2 2 2 6 5 2" xfId="32877"/>
    <cellStyle name="Percent 4 2 2 2 6 5 3" xfId="32878"/>
    <cellStyle name="Percent 4 2 2 2 6 5 4" xfId="32879"/>
    <cellStyle name="Percent 4 2 2 2 6 6" xfId="32880"/>
    <cellStyle name="Percent 4 2 2 2 6 7" xfId="32881"/>
    <cellStyle name="Percent 4 2 2 2 6 8" xfId="32882"/>
    <cellStyle name="Percent 4 2 2 2 7" xfId="32883"/>
    <cellStyle name="Percent 4 2 2 2 7 2" xfId="32884"/>
    <cellStyle name="Percent 4 2 2 2 7 2 2" xfId="32885"/>
    <cellStyle name="Percent 4 2 2 2 7 2 3" xfId="32886"/>
    <cellStyle name="Percent 4 2 2 2 7 2 4" xfId="32887"/>
    <cellStyle name="Percent 4 2 2 2 7 3" xfId="32888"/>
    <cellStyle name="Percent 4 2 2 2 7 3 2" xfId="32889"/>
    <cellStyle name="Percent 4 2 2 2 7 3 3" xfId="32890"/>
    <cellStyle name="Percent 4 2 2 2 7 3 4" xfId="32891"/>
    <cellStyle name="Percent 4 2 2 2 7 4" xfId="32892"/>
    <cellStyle name="Percent 4 2 2 2 7 5" xfId="32893"/>
    <cellStyle name="Percent 4 2 2 2 7 6" xfId="32894"/>
    <cellStyle name="Percent 4 2 2 2 8" xfId="32895"/>
    <cellStyle name="Percent 4 2 2 2 8 2" xfId="32896"/>
    <cellStyle name="Percent 4 2 2 2 8 2 2" xfId="32897"/>
    <cellStyle name="Percent 4 2 2 2 8 2 3" xfId="32898"/>
    <cellStyle name="Percent 4 2 2 2 8 2 4" xfId="32899"/>
    <cellStyle name="Percent 4 2 2 2 8 3" xfId="32900"/>
    <cellStyle name="Percent 4 2 2 2 8 3 2" xfId="32901"/>
    <cellStyle name="Percent 4 2 2 2 8 3 3" xfId="32902"/>
    <cellStyle name="Percent 4 2 2 2 8 3 4" xfId="32903"/>
    <cellStyle name="Percent 4 2 2 2 8 4" xfId="32904"/>
    <cellStyle name="Percent 4 2 2 2 8 5" xfId="32905"/>
    <cellStyle name="Percent 4 2 2 2 8 6" xfId="32906"/>
    <cellStyle name="Percent 4 2 2 2 9" xfId="32907"/>
    <cellStyle name="Percent 4 2 2 2 9 2" xfId="32908"/>
    <cellStyle name="Percent 4 2 2 2 9 3" xfId="32909"/>
    <cellStyle name="Percent 4 2 2 2 9 4" xfId="32910"/>
    <cellStyle name="Percent 4 2 2 3" xfId="32911"/>
    <cellStyle name="Percent 4 2 2 3 10" xfId="32912"/>
    <cellStyle name="Percent 4 2 2 3 11" xfId="32913"/>
    <cellStyle name="Percent 4 2 2 3 12" xfId="32914"/>
    <cellStyle name="Percent 4 2 2 3 2" xfId="32915"/>
    <cellStyle name="Percent 4 2 2 3 2 10" xfId="32916"/>
    <cellStyle name="Percent 4 2 2 3 2 2" xfId="32917"/>
    <cellStyle name="Percent 4 2 2 3 2 2 2" xfId="32918"/>
    <cellStyle name="Percent 4 2 2 3 2 2 2 2" xfId="32919"/>
    <cellStyle name="Percent 4 2 2 3 2 2 2 2 2" xfId="32920"/>
    <cellStyle name="Percent 4 2 2 3 2 2 2 2 3" xfId="32921"/>
    <cellStyle name="Percent 4 2 2 3 2 2 2 2 4" xfId="32922"/>
    <cellStyle name="Percent 4 2 2 3 2 2 2 3" xfId="32923"/>
    <cellStyle name="Percent 4 2 2 3 2 2 2 3 2" xfId="32924"/>
    <cellStyle name="Percent 4 2 2 3 2 2 2 3 3" xfId="32925"/>
    <cellStyle name="Percent 4 2 2 3 2 2 2 3 4" xfId="32926"/>
    <cellStyle name="Percent 4 2 2 3 2 2 2 4" xfId="32927"/>
    <cellStyle name="Percent 4 2 2 3 2 2 2 5" xfId="32928"/>
    <cellStyle name="Percent 4 2 2 3 2 2 2 6" xfId="32929"/>
    <cellStyle name="Percent 4 2 2 3 2 2 3" xfId="32930"/>
    <cellStyle name="Percent 4 2 2 3 2 2 3 2" xfId="32931"/>
    <cellStyle name="Percent 4 2 2 3 2 2 3 2 2" xfId="32932"/>
    <cellStyle name="Percent 4 2 2 3 2 2 3 2 3" xfId="32933"/>
    <cellStyle name="Percent 4 2 2 3 2 2 3 2 4" xfId="32934"/>
    <cellStyle name="Percent 4 2 2 3 2 2 3 3" xfId="32935"/>
    <cellStyle name="Percent 4 2 2 3 2 2 3 3 2" xfId="32936"/>
    <cellStyle name="Percent 4 2 2 3 2 2 3 3 3" xfId="32937"/>
    <cellStyle name="Percent 4 2 2 3 2 2 3 3 4" xfId="32938"/>
    <cellStyle name="Percent 4 2 2 3 2 2 3 4" xfId="32939"/>
    <cellStyle name="Percent 4 2 2 3 2 2 3 5" xfId="32940"/>
    <cellStyle name="Percent 4 2 2 3 2 2 3 6" xfId="32941"/>
    <cellStyle name="Percent 4 2 2 3 2 2 4" xfId="32942"/>
    <cellStyle name="Percent 4 2 2 3 2 2 4 2" xfId="32943"/>
    <cellStyle name="Percent 4 2 2 3 2 2 4 3" xfId="32944"/>
    <cellStyle name="Percent 4 2 2 3 2 2 4 4" xfId="32945"/>
    <cellStyle name="Percent 4 2 2 3 2 2 5" xfId="32946"/>
    <cellStyle name="Percent 4 2 2 3 2 2 5 2" xfId="32947"/>
    <cellStyle name="Percent 4 2 2 3 2 2 5 3" xfId="32948"/>
    <cellStyle name="Percent 4 2 2 3 2 2 5 4" xfId="32949"/>
    <cellStyle name="Percent 4 2 2 3 2 2 6" xfId="32950"/>
    <cellStyle name="Percent 4 2 2 3 2 2 7" xfId="32951"/>
    <cellStyle name="Percent 4 2 2 3 2 2 8" xfId="32952"/>
    <cellStyle name="Percent 4 2 2 3 2 3" xfId="32953"/>
    <cellStyle name="Percent 4 2 2 3 2 3 2" xfId="32954"/>
    <cellStyle name="Percent 4 2 2 3 2 3 2 2" xfId="32955"/>
    <cellStyle name="Percent 4 2 2 3 2 3 2 2 2" xfId="32956"/>
    <cellStyle name="Percent 4 2 2 3 2 3 2 2 3" xfId="32957"/>
    <cellStyle name="Percent 4 2 2 3 2 3 2 2 4" xfId="32958"/>
    <cellStyle name="Percent 4 2 2 3 2 3 2 3" xfId="32959"/>
    <cellStyle name="Percent 4 2 2 3 2 3 2 3 2" xfId="32960"/>
    <cellStyle name="Percent 4 2 2 3 2 3 2 3 3" xfId="32961"/>
    <cellStyle name="Percent 4 2 2 3 2 3 2 3 4" xfId="32962"/>
    <cellStyle name="Percent 4 2 2 3 2 3 2 4" xfId="32963"/>
    <cellStyle name="Percent 4 2 2 3 2 3 2 5" xfId="32964"/>
    <cellStyle name="Percent 4 2 2 3 2 3 2 6" xfId="32965"/>
    <cellStyle name="Percent 4 2 2 3 2 3 3" xfId="32966"/>
    <cellStyle name="Percent 4 2 2 3 2 3 3 2" xfId="32967"/>
    <cellStyle name="Percent 4 2 2 3 2 3 3 2 2" xfId="32968"/>
    <cellStyle name="Percent 4 2 2 3 2 3 3 2 3" xfId="32969"/>
    <cellStyle name="Percent 4 2 2 3 2 3 3 2 4" xfId="32970"/>
    <cellStyle name="Percent 4 2 2 3 2 3 3 3" xfId="32971"/>
    <cellStyle name="Percent 4 2 2 3 2 3 3 3 2" xfId="32972"/>
    <cellStyle name="Percent 4 2 2 3 2 3 3 3 3" xfId="32973"/>
    <cellStyle name="Percent 4 2 2 3 2 3 3 3 4" xfId="32974"/>
    <cellStyle name="Percent 4 2 2 3 2 3 3 4" xfId="32975"/>
    <cellStyle name="Percent 4 2 2 3 2 3 3 5" xfId="32976"/>
    <cellStyle name="Percent 4 2 2 3 2 3 3 6" xfId="32977"/>
    <cellStyle name="Percent 4 2 2 3 2 3 4" xfId="32978"/>
    <cellStyle name="Percent 4 2 2 3 2 3 4 2" xfId="32979"/>
    <cellStyle name="Percent 4 2 2 3 2 3 4 3" xfId="32980"/>
    <cellStyle name="Percent 4 2 2 3 2 3 4 4" xfId="32981"/>
    <cellStyle name="Percent 4 2 2 3 2 3 5" xfId="32982"/>
    <cellStyle name="Percent 4 2 2 3 2 3 5 2" xfId="32983"/>
    <cellStyle name="Percent 4 2 2 3 2 3 5 3" xfId="32984"/>
    <cellStyle name="Percent 4 2 2 3 2 3 5 4" xfId="32985"/>
    <cellStyle name="Percent 4 2 2 3 2 3 6" xfId="32986"/>
    <cellStyle name="Percent 4 2 2 3 2 3 7" xfId="32987"/>
    <cellStyle name="Percent 4 2 2 3 2 3 8" xfId="32988"/>
    <cellStyle name="Percent 4 2 2 3 2 4" xfId="32989"/>
    <cellStyle name="Percent 4 2 2 3 2 4 2" xfId="32990"/>
    <cellStyle name="Percent 4 2 2 3 2 4 2 2" xfId="32991"/>
    <cellStyle name="Percent 4 2 2 3 2 4 2 3" xfId="32992"/>
    <cellStyle name="Percent 4 2 2 3 2 4 2 4" xfId="32993"/>
    <cellStyle name="Percent 4 2 2 3 2 4 3" xfId="32994"/>
    <cellStyle name="Percent 4 2 2 3 2 4 3 2" xfId="32995"/>
    <cellStyle name="Percent 4 2 2 3 2 4 3 3" xfId="32996"/>
    <cellStyle name="Percent 4 2 2 3 2 4 3 4" xfId="32997"/>
    <cellStyle name="Percent 4 2 2 3 2 4 4" xfId="32998"/>
    <cellStyle name="Percent 4 2 2 3 2 4 5" xfId="32999"/>
    <cellStyle name="Percent 4 2 2 3 2 4 6" xfId="33000"/>
    <cellStyle name="Percent 4 2 2 3 2 5" xfId="33001"/>
    <cellStyle name="Percent 4 2 2 3 2 5 2" xfId="33002"/>
    <cellStyle name="Percent 4 2 2 3 2 5 2 2" xfId="33003"/>
    <cellStyle name="Percent 4 2 2 3 2 5 2 3" xfId="33004"/>
    <cellStyle name="Percent 4 2 2 3 2 5 2 4" xfId="33005"/>
    <cellStyle name="Percent 4 2 2 3 2 5 3" xfId="33006"/>
    <cellStyle name="Percent 4 2 2 3 2 5 3 2" xfId="33007"/>
    <cellStyle name="Percent 4 2 2 3 2 5 3 3" xfId="33008"/>
    <cellStyle name="Percent 4 2 2 3 2 5 3 4" xfId="33009"/>
    <cellStyle name="Percent 4 2 2 3 2 5 4" xfId="33010"/>
    <cellStyle name="Percent 4 2 2 3 2 5 5" xfId="33011"/>
    <cellStyle name="Percent 4 2 2 3 2 5 6" xfId="33012"/>
    <cellStyle name="Percent 4 2 2 3 2 6" xfId="33013"/>
    <cellStyle name="Percent 4 2 2 3 2 6 2" xfId="33014"/>
    <cellStyle name="Percent 4 2 2 3 2 6 3" xfId="33015"/>
    <cellStyle name="Percent 4 2 2 3 2 6 4" xfId="33016"/>
    <cellStyle name="Percent 4 2 2 3 2 7" xfId="33017"/>
    <cellStyle name="Percent 4 2 2 3 2 7 2" xfId="33018"/>
    <cellStyle name="Percent 4 2 2 3 2 7 3" xfId="33019"/>
    <cellStyle name="Percent 4 2 2 3 2 7 4" xfId="33020"/>
    <cellStyle name="Percent 4 2 2 3 2 8" xfId="33021"/>
    <cellStyle name="Percent 4 2 2 3 2 9" xfId="33022"/>
    <cellStyle name="Percent 4 2 2 3 3" xfId="33023"/>
    <cellStyle name="Percent 4 2 2 3 3 2" xfId="33024"/>
    <cellStyle name="Percent 4 2 2 3 3 2 2" xfId="33025"/>
    <cellStyle name="Percent 4 2 2 3 3 2 2 2" xfId="33026"/>
    <cellStyle name="Percent 4 2 2 3 3 2 2 3" xfId="33027"/>
    <cellStyle name="Percent 4 2 2 3 3 2 2 4" xfId="33028"/>
    <cellStyle name="Percent 4 2 2 3 3 2 3" xfId="33029"/>
    <cellStyle name="Percent 4 2 2 3 3 2 3 2" xfId="33030"/>
    <cellStyle name="Percent 4 2 2 3 3 2 3 3" xfId="33031"/>
    <cellStyle name="Percent 4 2 2 3 3 2 3 4" xfId="33032"/>
    <cellStyle name="Percent 4 2 2 3 3 2 4" xfId="33033"/>
    <cellStyle name="Percent 4 2 2 3 3 2 5" xfId="33034"/>
    <cellStyle name="Percent 4 2 2 3 3 2 6" xfId="33035"/>
    <cellStyle name="Percent 4 2 2 3 3 3" xfId="33036"/>
    <cellStyle name="Percent 4 2 2 3 3 3 2" xfId="33037"/>
    <cellStyle name="Percent 4 2 2 3 3 3 2 2" xfId="33038"/>
    <cellStyle name="Percent 4 2 2 3 3 3 2 3" xfId="33039"/>
    <cellStyle name="Percent 4 2 2 3 3 3 2 4" xfId="33040"/>
    <cellStyle name="Percent 4 2 2 3 3 3 3" xfId="33041"/>
    <cellStyle name="Percent 4 2 2 3 3 3 3 2" xfId="33042"/>
    <cellStyle name="Percent 4 2 2 3 3 3 3 3" xfId="33043"/>
    <cellStyle name="Percent 4 2 2 3 3 3 3 4" xfId="33044"/>
    <cellStyle name="Percent 4 2 2 3 3 3 4" xfId="33045"/>
    <cellStyle name="Percent 4 2 2 3 3 3 5" xfId="33046"/>
    <cellStyle name="Percent 4 2 2 3 3 3 6" xfId="33047"/>
    <cellStyle name="Percent 4 2 2 3 3 4" xfId="33048"/>
    <cellStyle name="Percent 4 2 2 3 3 4 2" xfId="33049"/>
    <cellStyle name="Percent 4 2 2 3 3 4 3" xfId="33050"/>
    <cellStyle name="Percent 4 2 2 3 3 4 4" xfId="33051"/>
    <cellStyle name="Percent 4 2 2 3 3 5" xfId="33052"/>
    <cellStyle name="Percent 4 2 2 3 3 5 2" xfId="33053"/>
    <cellStyle name="Percent 4 2 2 3 3 5 3" xfId="33054"/>
    <cellStyle name="Percent 4 2 2 3 3 5 4" xfId="33055"/>
    <cellStyle name="Percent 4 2 2 3 3 6" xfId="33056"/>
    <cellStyle name="Percent 4 2 2 3 3 7" xfId="33057"/>
    <cellStyle name="Percent 4 2 2 3 3 8" xfId="33058"/>
    <cellStyle name="Percent 4 2 2 3 4" xfId="33059"/>
    <cellStyle name="Percent 4 2 2 3 4 2" xfId="33060"/>
    <cellStyle name="Percent 4 2 2 3 4 2 2" xfId="33061"/>
    <cellStyle name="Percent 4 2 2 3 4 2 2 2" xfId="33062"/>
    <cellStyle name="Percent 4 2 2 3 4 2 2 3" xfId="33063"/>
    <cellStyle name="Percent 4 2 2 3 4 2 2 4" xfId="33064"/>
    <cellStyle name="Percent 4 2 2 3 4 2 3" xfId="33065"/>
    <cellStyle name="Percent 4 2 2 3 4 2 3 2" xfId="33066"/>
    <cellStyle name="Percent 4 2 2 3 4 2 3 3" xfId="33067"/>
    <cellStyle name="Percent 4 2 2 3 4 2 3 4" xfId="33068"/>
    <cellStyle name="Percent 4 2 2 3 4 2 4" xfId="33069"/>
    <cellStyle name="Percent 4 2 2 3 4 2 5" xfId="33070"/>
    <cellStyle name="Percent 4 2 2 3 4 2 6" xfId="33071"/>
    <cellStyle name="Percent 4 2 2 3 4 3" xfId="33072"/>
    <cellStyle name="Percent 4 2 2 3 4 3 2" xfId="33073"/>
    <cellStyle name="Percent 4 2 2 3 4 3 2 2" xfId="33074"/>
    <cellStyle name="Percent 4 2 2 3 4 3 2 3" xfId="33075"/>
    <cellStyle name="Percent 4 2 2 3 4 3 2 4" xfId="33076"/>
    <cellStyle name="Percent 4 2 2 3 4 3 3" xfId="33077"/>
    <cellStyle name="Percent 4 2 2 3 4 3 3 2" xfId="33078"/>
    <cellStyle name="Percent 4 2 2 3 4 3 3 3" xfId="33079"/>
    <cellStyle name="Percent 4 2 2 3 4 3 3 4" xfId="33080"/>
    <cellStyle name="Percent 4 2 2 3 4 3 4" xfId="33081"/>
    <cellStyle name="Percent 4 2 2 3 4 3 5" xfId="33082"/>
    <cellStyle name="Percent 4 2 2 3 4 3 6" xfId="33083"/>
    <cellStyle name="Percent 4 2 2 3 4 4" xfId="33084"/>
    <cellStyle name="Percent 4 2 2 3 4 4 2" xfId="33085"/>
    <cellStyle name="Percent 4 2 2 3 4 4 3" xfId="33086"/>
    <cellStyle name="Percent 4 2 2 3 4 4 4" xfId="33087"/>
    <cellStyle name="Percent 4 2 2 3 4 5" xfId="33088"/>
    <cellStyle name="Percent 4 2 2 3 4 5 2" xfId="33089"/>
    <cellStyle name="Percent 4 2 2 3 4 5 3" xfId="33090"/>
    <cellStyle name="Percent 4 2 2 3 4 5 4" xfId="33091"/>
    <cellStyle name="Percent 4 2 2 3 4 6" xfId="33092"/>
    <cellStyle name="Percent 4 2 2 3 4 7" xfId="33093"/>
    <cellStyle name="Percent 4 2 2 3 4 8" xfId="33094"/>
    <cellStyle name="Percent 4 2 2 3 5" xfId="33095"/>
    <cellStyle name="Percent 4 2 2 3 5 2" xfId="33096"/>
    <cellStyle name="Percent 4 2 2 3 5 2 2" xfId="33097"/>
    <cellStyle name="Percent 4 2 2 3 5 2 2 2" xfId="33098"/>
    <cellStyle name="Percent 4 2 2 3 5 2 2 3" xfId="33099"/>
    <cellStyle name="Percent 4 2 2 3 5 2 2 4" xfId="33100"/>
    <cellStyle name="Percent 4 2 2 3 5 2 3" xfId="33101"/>
    <cellStyle name="Percent 4 2 2 3 5 2 3 2" xfId="33102"/>
    <cellStyle name="Percent 4 2 2 3 5 2 3 3" xfId="33103"/>
    <cellStyle name="Percent 4 2 2 3 5 2 3 4" xfId="33104"/>
    <cellStyle name="Percent 4 2 2 3 5 2 4" xfId="33105"/>
    <cellStyle name="Percent 4 2 2 3 5 2 5" xfId="33106"/>
    <cellStyle name="Percent 4 2 2 3 5 2 6" xfId="33107"/>
    <cellStyle name="Percent 4 2 2 3 5 3" xfId="33108"/>
    <cellStyle name="Percent 4 2 2 3 5 3 2" xfId="33109"/>
    <cellStyle name="Percent 4 2 2 3 5 3 2 2" xfId="33110"/>
    <cellStyle name="Percent 4 2 2 3 5 3 2 3" xfId="33111"/>
    <cellStyle name="Percent 4 2 2 3 5 3 2 4" xfId="33112"/>
    <cellStyle name="Percent 4 2 2 3 5 3 3" xfId="33113"/>
    <cellStyle name="Percent 4 2 2 3 5 3 3 2" xfId="33114"/>
    <cellStyle name="Percent 4 2 2 3 5 3 3 3" xfId="33115"/>
    <cellStyle name="Percent 4 2 2 3 5 3 3 4" xfId="33116"/>
    <cellStyle name="Percent 4 2 2 3 5 3 4" xfId="33117"/>
    <cellStyle name="Percent 4 2 2 3 5 3 5" xfId="33118"/>
    <cellStyle name="Percent 4 2 2 3 5 3 6" xfId="33119"/>
    <cellStyle name="Percent 4 2 2 3 5 4" xfId="33120"/>
    <cellStyle name="Percent 4 2 2 3 5 4 2" xfId="33121"/>
    <cellStyle name="Percent 4 2 2 3 5 4 3" xfId="33122"/>
    <cellStyle name="Percent 4 2 2 3 5 4 4" xfId="33123"/>
    <cellStyle name="Percent 4 2 2 3 5 5" xfId="33124"/>
    <cellStyle name="Percent 4 2 2 3 5 5 2" xfId="33125"/>
    <cellStyle name="Percent 4 2 2 3 5 5 3" xfId="33126"/>
    <cellStyle name="Percent 4 2 2 3 5 5 4" xfId="33127"/>
    <cellStyle name="Percent 4 2 2 3 5 6" xfId="33128"/>
    <cellStyle name="Percent 4 2 2 3 5 7" xfId="33129"/>
    <cellStyle name="Percent 4 2 2 3 5 8" xfId="33130"/>
    <cellStyle name="Percent 4 2 2 3 6" xfId="33131"/>
    <cellStyle name="Percent 4 2 2 3 6 2" xfId="33132"/>
    <cellStyle name="Percent 4 2 2 3 6 2 2" xfId="33133"/>
    <cellStyle name="Percent 4 2 2 3 6 2 3" xfId="33134"/>
    <cellStyle name="Percent 4 2 2 3 6 2 4" xfId="33135"/>
    <cellStyle name="Percent 4 2 2 3 6 3" xfId="33136"/>
    <cellStyle name="Percent 4 2 2 3 6 3 2" xfId="33137"/>
    <cellStyle name="Percent 4 2 2 3 6 3 3" xfId="33138"/>
    <cellStyle name="Percent 4 2 2 3 6 3 4" xfId="33139"/>
    <cellStyle name="Percent 4 2 2 3 6 4" xfId="33140"/>
    <cellStyle name="Percent 4 2 2 3 6 5" xfId="33141"/>
    <cellStyle name="Percent 4 2 2 3 6 6" xfId="33142"/>
    <cellStyle name="Percent 4 2 2 3 7" xfId="33143"/>
    <cellStyle name="Percent 4 2 2 3 7 2" xfId="33144"/>
    <cellStyle name="Percent 4 2 2 3 7 2 2" xfId="33145"/>
    <cellStyle name="Percent 4 2 2 3 7 2 3" xfId="33146"/>
    <cellStyle name="Percent 4 2 2 3 7 2 4" xfId="33147"/>
    <cellStyle name="Percent 4 2 2 3 7 3" xfId="33148"/>
    <cellStyle name="Percent 4 2 2 3 7 3 2" xfId="33149"/>
    <cellStyle name="Percent 4 2 2 3 7 3 3" xfId="33150"/>
    <cellStyle name="Percent 4 2 2 3 7 3 4" xfId="33151"/>
    <cellStyle name="Percent 4 2 2 3 7 4" xfId="33152"/>
    <cellStyle name="Percent 4 2 2 3 7 5" xfId="33153"/>
    <cellStyle name="Percent 4 2 2 3 7 6" xfId="33154"/>
    <cellStyle name="Percent 4 2 2 3 8" xfId="33155"/>
    <cellStyle name="Percent 4 2 2 3 8 2" xfId="33156"/>
    <cellStyle name="Percent 4 2 2 3 8 3" xfId="33157"/>
    <cellStyle name="Percent 4 2 2 3 8 4" xfId="33158"/>
    <cellStyle name="Percent 4 2 2 3 9" xfId="33159"/>
    <cellStyle name="Percent 4 2 2 3 9 2" xfId="33160"/>
    <cellStyle name="Percent 4 2 2 3 9 3" xfId="33161"/>
    <cellStyle name="Percent 4 2 2 3 9 4" xfId="33162"/>
    <cellStyle name="Percent 4 2 2 4" xfId="33163"/>
    <cellStyle name="Percent 4 2 2 4 10" xfId="33164"/>
    <cellStyle name="Percent 4 2 2 4 2" xfId="33165"/>
    <cellStyle name="Percent 4 2 2 4 2 2" xfId="33166"/>
    <cellStyle name="Percent 4 2 2 4 2 2 2" xfId="33167"/>
    <cellStyle name="Percent 4 2 2 4 2 2 2 2" xfId="33168"/>
    <cellStyle name="Percent 4 2 2 4 2 2 2 3" xfId="33169"/>
    <cellStyle name="Percent 4 2 2 4 2 2 2 4" xfId="33170"/>
    <cellStyle name="Percent 4 2 2 4 2 2 3" xfId="33171"/>
    <cellStyle name="Percent 4 2 2 4 2 2 3 2" xfId="33172"/>
    <cellStyle name="Percent 4 2 2 4 2 2 3 3" xfId="33173"/>
    <cellStyle name="Percent 4 2 2 4 2 2 3 4" xfId="33174"/>
    <cellStyle name="Percent 4 2 2 4 2 2 4" xfId="33175"/>
    <cellStyle name="Percent 4 2 2 4 2 2 5" xfId="33176"/>
    <cellStyle name="Percent 4 2 2 4 2 2 6" xfId="33177"/>
    <cellStyle name="Percent 4 2 2 4 2 3" xfId="33178"/>
    <cellStyle name="Percent 4 2 2 4 2 3 2" xfId="33179"/>
    <cellStyle name="Percent 4 2 2 4 2 3 2 2" xfId="33180"/>
    <cellStyle name="Percent 4 2 2 4 2 3 2 3" xfId="33181"/>
    <cellStyle name="Percent 4 2 2 4 2 3 2 4" xfId="33182"/>
    <cellStyle name="Percent 4 2 2 4 2 3 3" xfId="33183"/>
    <cellStyle name="Percent 4 2 2 4 2 3 3 2" xfId="33184"/>
    <cellStyle name="Percent 4 2 2 4 2 3 3 3" xfId="33185"/>
    <cellStyle name="Percent 4 2 2 4 2 3 3 4" xfId="33186"/>
    <cellStyle name="Percent 4 2 2 4 2 3 4" xfId="33187"/>
    <cellStyle name="Percent 4 2 2 4 2 3 5" xfId="33188"/>
    <cellStyle name="Percent 4 2 2 4 2 3 6" xfId="33189"/>
    <cellStyle name="Percent 4 2 2 4 2 4" xfId="33190"/>
    <cellStyle name="Percent 4 2 2 4 2 4 2" xfId="33191"/>
    <cellStyle name="Percent 4 2 2 4 2 4 3" xfId="33192"/>
    <cellStyle name="Percent 4 2 2 4 2 4 4" xfId="33193"/>
    <cellStyle name="Percent 4 2 2 4 2 5" xfId="33194"/>
    <cellStyle name="Percent 4 2 2 4 2 5 2" xfId="33195"/>
    <cellStyle name="Percent 4 2 2 4 2 5 3" xfId="33196"/>
    <cellStyle name="Percent 4 2 2 4 2 5 4" xfId="33197"/>
    <cellStyle name="Percent 4 2 2 4 2 6" xfId="33198"/>
    <cellStyle name="Percent 4 2 2 4 2 7" xfId="33199"/>
    <cellStyle name="Percent 4 2 2 4 2 8" xfId="33200"/>
    <cellStyle name="Percent 4 2 2 4 3" xfId="33201"/>
    <cellStyle name="Percent 4 2 2 4 3 2" xfId="33202"/>
    <cellStyle name="Percent 4 2 2 4 3 2 2" xfId="33203"/>
    <cellStyle name="Percent 4 2 2 4 3 2 2 2" xfId="33204"/>
    <cellStyle name="Percent 4 2 2 4 3 2 2 3" xfId="33205"/>
    <cellStyle name="Percent 4 2 2 4 3 2 2 4" xfId="33206"/>
    <cellStyle name="Percent 4 2 2 4 3 2 3" xfId="33207"/>
    <cellStyle name="Percent 4 2 2 4 3 2 3 2" xfId="33208"/>
    <cellStyle name="Percent 4 2 2 4 3 2 3 3" xfId="33209"/>
    <cellStyle name="Percent 4 2 2 4 3 2 3 4" xfId="33210"/>
    <cellStyle name="Percent 4 2 2 4 3 2 4" xfId="33211"/>
    <cellStyle name="Percent 4 2 2 4 3 2 5" xfId="33212"/>
    <cellStyle name="Percent 4 2 2 4 3 2 6" xfId="33213"/>
    <cellStyle name="Percent 4 2 2 4 3 3" xfId="33214"/>
    <cellStyle name="Percent 4 2 2 4 3 3 2" xfId="33215"/>
    <cellStyle name="Percent 4 2 2 4 3 3 2 2" xfId="33216"/>
    <cellStyle name="Percent 4 2 2 4 3 3 2 3" xfId="33217"/>
    <cellStyle name="Percent 4 2 2 4 3 3 2 4" xfId="33218"/>
    <cellStyle name="Percent 4 2 2 4 3 3 3" xfId="33219"/>
    <cellStyle name="Percent 4 2 2 4 3 3 3 2" xfId="33220"/>
    <cellStyle name="Percent 4 2 2 4 3 3 3 3" xfId="33221"/>
    <cellStyle name="Percent 4 2 2 4 3 3 3 4" xfId="33222"/>
    <cellStyle name="Percent 4 2 2 4 3 3 4" xfId="33223"/>
    <cellStyle name="Percent 4 2 2 4 3 3 5" xfId="33224"/>
    <cellStyle name="Percent 4 2 2 4 3 3 6" xfId="33225"/>
    <cellStyle name="Percent 4 2 2 4 3 4" xfId="33226"/>
    <cellStyle name="Percent 4 2 2 4 3 4 2" xfId="33227"/>
    <cellStyle name="Percent 4 2 2 4 3 4 3" xfId="33228"/>
    <cellStyle name="Percent 4 2 2 4 3 4 4" xfId="33229"/>
    <cellStyle name="Percent 4 2 2 4 3 5" xfId="33230"/>
    <cellStyle name="Percent 4 2 2 4 3 5 2" xfId="33231"/>
    <cellStyle name="Percent 4 2 2 4 3 5 3" xfId="33232"/>
    <cellStyle name="Percent 4 2 2 4 3 5 4" xfId="33233"/>
    <cellStyle name="Percent 4 2 2 4 3 6" xfId="33234"/>
    <cellStyle name="Percent 4 2 2 4 3 7" xfId="33235"/>
    <cellStyle name="Percent 4 2 2 4 3 8" xfId="33236"/>
    <cellStyle name="Percent 4 2 2 4 4" xfId="33237"/>
    <cellStyle name="Percent 4 2 2 4 4 2" xfId="33238"/>
    <cellStyle name="Percent 4 2 2 4 4 2 2" xfId="33239"/>
    <cellStyle name="Percent 4 2 2 4 4 2 3" xfId="33240"/>
    <cellStyle name="Percent 4 2 2 4 4 2 4" xfId="33241"/>
    <cellStyle name="Percent 4 2 2 4 4 3" xfId="33242"/>
    <cellStyle name="Percent 4 2 2 4 4 3 2" xfId="33243"/>
    <cellStyle name="Percent 4 2 2 4 4 3 3" xfId="33244"/>
    <cellStyle name="Percent 4 2 2 4 4 3 4" xfId="33245"/>
    <cellStyle name="Percent 4 2 2 4 4 4" xfId="33246"/>
    <cellStyle name="Percent 4 2 2 4 4 5" xfId="33247"/>
    <cellStyle name="Percent 4 2 2 4 4 6" xfId="33248"/>
    <cellStyle name="Percent 4 2 2 4 5" xfId="33249"/>
    <cellStyle name="Percent 4 2 2 4 5 2" xfId="33250"/>
    <cellStyle name="Percent 4 2 2 4 5 2 2" xfId="33251"/>
    <cellStyle name="Percent 4 2 2 4 5 2 3" xfId="33252"/>
    <cellStyle name="Percent 4 2 2 4 5 2 4" xfId="33253"/>
    <cellStyle name="Percent 4 2 2 4 5 3" xfId="33254"/>
    <cellStyle name="Percent 4 2 2 4 5 3 2" xfId="33255"/>
    <cellStyle name="Percent 4 2 2 4 5 3 3" xfId="33256"/>
    <cellStyle name="Percent 4 2 2 4 5 3 4" xfId="33257"/>
    <cellStyle name="Percent 4 2 2 4 5 4" xfId="33258"/>
    <cellStyle name="Percent 4 2 2 4 5 5" xfId="33259"/>
    <cellStyle name="Percent 4 2 2 4 5 6" xfId="33260"/>
    <cellStyle name="Percent 4 2 2 4 6" xfId="33261"/>
    <cellStyle name="Percent 4 2 2 4 6 2" xfId="33262"/>
    <cellStyle name="Percent 4 2 2 4 6 3" xfId="33263"/>
    <cellStyle name="Percent 4 2 2 4 6 4" xfId="33264"/>
    <cellStyle name="Percent 4 2 2 4 7" xfId="33265"/>
    <cellStyle name="Percent 4 2 2 4 7 2" xfId="33266"/>
    <cellStyle name="Percent 4 2 2 4 7 3" xfId="33267"/>
    <cellStyle name="Percent 4 2 2 4 7 4" xfId="33268"/>
    <cellStyle name="Percent 4 2 2 4 8" xfId="33269"/>
    <cellStyle name="Percent 4 2 2 4 9" xfId="33270"/>
    <cellStyle name="Percent 4 2 2 5" xfId="33271"/>
    <cellStyle name="Percent 4 2 2 5 2" xfId="33272"/>
    <cellStyle name="Percent 4 2 2 5 2 2" xfId="33273"/>
    <cellStyle name="Percent 4 2 2 5 2 2 2" xfId="33274"/>
    <cellStyle name="Percent 4 2 2 5 2 2 3" xfId="33275"/>
    <cellStyle name="Percent 4 2 2 5 2 2 4" xfId="33276"/>
    <cellStyle name="Percent 4 2 2 5 2 3" xfId="33277"/>
    <cellStyle name="Percent 4 2 2 5 2 3 2" xfId="33278"/>
    <cellStyle name="Percent 4 2 2 5 2 3 3" xfId="33279"/>
    <cellStyle name="Percent 4 2 2 5 2 3 4" xfId="33280"/>
    <cellStyle name="Percent 4 2 2 5 2 4" xfId="33281"/>
    <cellStyle name="Percent 4 2 2 5 2 5" xfId="33282"/>
    <cellStyle name="Percent 4 2 2 5 2 6" xfId="33283"/>
    <cellStyle name="Percent 4 2 2 5 3" xfId="33284"/>
    <cellStyle name="Percent 4 2 2 5 3 2" xfId="33285"/>
    <cellStyle name="Percent 4 2 2 5 3 2 2" xfId="33286"/>
    <cellStyle name="Percent 4 2 2 5 3 2 3" xfId="33287"/>
    <cellStyle name="Percent 4 2 2 5 3 2 4" xfId="33288"/>
    <cellStyle name="Percent 4 2 2 5 3 3" xfId="33289"/>
    <cellStyle name="Percent 4 2 2 5 3 3 2" xfId="33290"/>
    <cellStyle name="Percent 4 2 2 5 3 3 3" xfId="33291"/>
    <cellStyle name="Percent 4 2 2 5 3 3 4" xfId="33292"/>
    <cellStyle name="Percent 4 2 2 5 3 4" xfId="33293"/>
    <cellStyle name="Percent 4 2 2 5 3 5" xfId="33294"/>
    <cellStyle name="Percent 4 2 2 5 3 6" xfId="33295"/>
    <cellStyle name="Percent 4 2 2 5 4" xfId="33296"/>
    <cellStyle name="Percent 4 2 2 5 4 2" xfId="33297"/>
    <cellStyle name="Percent 4 2 2 5 4 3" xfId="33298"/>
    <cellStyle name="Percent 4 2 2 5 4 4" xfId="33299"/>
    <cellStyle name="Percent 4 2 2 5 5" xfId="33300"/>
    <cellStyle name="Percent 4 2 2 5 5 2" xfId="33301"/>
    <cellStyle name="Percent 4 2 2 5 5 3" xfId="33302"/>
    <cellStyle name="Percent 4 2 2 5 5 4" xfId="33303"/>
    <cellStyle name="Percent 4 2 2 5 6" xfId="33304"/>
    <cellStyle name="Percent 4 2 2 5 7" xfId="33305"/>
    <cellStyle name="Percent 4 2 2 5 8" xfId="33306"/>
    <cellStyle name="Percent 4 2 2 6" xfId="33307"/>
    <cellStyle name="Percent 4 2 2 6 2" xfId="33308"/>
    <cellStyle name="Percent 4 2 2 6 2 2" xfId="33309"/>
    <cellStyle name="Percent 4 2 2 6 2 2 2" xfId="33310"/>
    <cellStyle name="Percent 4 2 2 6 2 2 3" xfId="33311"/>
    <cellStyle name="Percent 4 2 2 6 2 2 4" xfId="33312"/>
    <cellStyle name="Percent 4 2 2 6 2 3" xfId="33313"/>
    <cellStyle name="Percent 4 2 2 6 2 3 2" xfId="33314"/>
    <cellStyle name="Percent 4 2 2 6 2 3 3" xfId="33315"/>
    <cellStyle name="Percent 4 2 2 6 2 3 4" xfId="33316"/>
    <cellStyle name="Percent 4 2 2 6 2 4" xfId="33317"/>
    <cellStyle name="Percent 4 2 2 6 2 5" xfId="33318"/>
    <cellStyle name="Percent 4 2 2 6 2 6" xfId="33319"/>
    <cellStyle name="Percent 4 2 2 6 3" xfId="33320"/>
    <cellStyle name="Percent 4 2 2 6 3 2" xfId="33321"/>
    <cellStyle name="Percent 4 2 2 6 3 2 2" xfId="33322"/>
    <cellStyle name="Percent 4 2 2 6 3 2 3" xfId="33323"/>
    <cellStyle name="Percent 4 2 2 6 3 2 4" xfId="33324"/>
    <cellStyle name="Percent 4 2 2 6 3 3" xfId="33325"/>
    <cellStyle name="Percent 4 2 2 6 3 3 2" xfId="33326"/>
    <cellStyle name="Percent 4 2 2 6 3 3 3" xfId="33327"/>
    <cellStyle name="Percent 4 2 2 6 3 3 4" xfId="33328"/>
    <cellStyle name="Percent 4 2 2 6 3 4" xfId="33329"/>
    <cellStyle name="Percent 4 2 2 6 3 5" xfId="33330"/>
    <cellStyle name="Percent 4 2 2 6 3 6" xfId="33331"/>
    <cellStyle name="Percent 4 2 2 6 4" xfId="33332"/>
    <cellStyle name="Percent 4 2 2 6 4 2" xfId="33333"/>
    <cellStyle name="Percent 4 2 2 6 4 3" xfId="33334"/>
    <cellStyle name="Percent 4 2 2 6 4 4" xfId="33335"/>
    <cellStyle name="Percent 4 2 2 6 5" xfId="33336"/>
    <cellStyle name="Percent 4 2 2 6 5 2" xfId="33337"/>
    <cellStyle name="Percent 4 2 2 6 5 3" xfId="33338"/>
    <cellStyle name="Percent 4 2 2 6 5 4" xfId="33339"/>
    <cellStyle name="Percent 4 2 2 6 6" xfId="33340"/>
    <cellStyle name="Percent 4 2 2 6 7" xfId="33341"/>
    <cellStyle name="Percent 4 2 2 6 8" xfId="33342"/>
    <cellStyle name="Percent 4 2 2 7" xfId="33343"/>
    <cellStyle name="Percent 4 2 2 7 2" xfId="33344"/>
    <cellStyle name="Percent 4 2 2 7 2 2" xfId="33345"/>
    <cellStyle name="Percent 4 2 2 7 2 2 2" xfId="33346"/>
    <cellStyle name="Percent 4 2 2 7 2 2 3" xfId="33347"/>
    <cellStyle name="Percent 4 2 2 7 2 2 4" xfId="33348"/>
    <cellStyle name="Percent 4 2 2 7 2 3" xfId="33349"/>
    <cellStyle name="Percent 4 2 2 7 2 3 2" xfId="33350"/>
    <cellStyle name="Percent 4 2 2 7 2 3 3" xfId="33351"/>
    <cellStyle name="Percent 4 2 2 7 2 3 4" xfId="33352"/>
    <cellStyle name="Percent 4 2 2 7 2 4" xfId="33353"/>
    <cellStyle name="Percent 4 2 2 7 2 5" xfId="33354"/>
    <cellStyle name="Percent 4 2 2 7 2 6" xfId="33355"/>
    <cellStyle name="Percent 4 2 2 7 3" xfId="33356"/>
    <cellStyle name="Percent 4 2 2 7 3 2" xfId="33357"/>
    <cellStyle name="Percent 4 2 2 7 3 2 2" xfId="33358"/>
    <cellStyle name="Percent 4 2 2 7 3 2 3" xfId="33359"/>
    <cellStyle name="Percent 4 2 2 7 3 2 4" xfId="33360"/>
    <cellStyle name="Percent 4 2 2 7 3 3" xfId="33361"/>
    <cellStyle name="Percent 4 2 2 7 3 3 2" xfId="33362"/>
    <cellStyle name="Percent 4 2 2 7 3 3 3" xfId="33363"/>
    <cellStyle name="Percent 4 2 2 7 3 3 4" xfId="33364"/>
    <cellStyle name="Percent 4 2 2 7 3 4" xfId="33365"/>
    <cellStyle name="Percent 4 2 2 7 3 5" xfId="33366"/>
    <cellStyle name="Percent 4 2 2 7 3 6" xfId="33367"/>
    <cellStyle name="Percent 4 2 2 7 4" xfId="33368"/>
    <cellStyle name="Percent 4 2 2 7 4 2" xfId="33369"/>
    <cellStyle name="Percent 4 2 2 7 4 3" xfId="33370"/>
    <cellStyle name="Percent 4 2 2 7 4 4" xfId="33371"/>
    <cellStyle name="Percent 4 2 2 7 5" xfId="33372"/>
    <cellStyle name="Percent 4 2 2 7 5 2" xfId="33373"/>
    <cellStyle name="Percent 4 2 2 7 5 3" xfId="33374"/>
    <cellStyle name="Percent 4 2 2 7 5 4" xfId="33375"/>
    <cellStyle name="Percent 4 2 2 7 6" xfId="33376"/>
    <cellStyle name="Percent 4 2 2 7 7" xfId="33377"/>
    <cellStyle name="Percent 4 2 2 7 8" xfId="33378"/>
    <cellStyle name="Percent 4 2 2 8" xfId="33379"/>
    <cellStyle name="Percent 4 2 2 8 2" xfId="33380"/>
    <cellStyle name="Percent 4 2 2 8 2 2" xfId="33381"/>
    <cellStyle name="Percent 4 2 2 8 2 3" xfId="33382"/>
    <cellStyle name="Percent 4 2 2 8 2 4" xfId="33383"/>
    <cellStyle name="Percent 4 2 2 8 3" xfId="33384"/>
    <cellStyle name="Percent 4 2 2 8 3 2" xfId="33385"/>
    <cellStyle name="Percent 4 2 2 8 3 3" xfId="33386"/>
    <cellStyle name="Percent 4 2 2 8 3 4" xfId="33387"/>
    <cellStyle name="Percent 4 2 2 8 4" xfId="33388"/>
    <cellStyle name="Percent 4 2 2 8 5" xfId="33389"/>
    <cellStyle name="Percent 4 2 2 8 6" xfId="33390"/>
    <cellStyle name="Percent 4 2 2 9" xfId="33391"/>
    <cellStyle name="Percent 4 2 2 9 2" xfId="33392"/>
    <cellStyle name="Percent 4 2 2 9 2 2" xfId="33393"/>
    <cellStyle name="Percent 4 2 2 9 2 3" xfId="33394"/>
    <cellStyle name="Percent 4 2 2 9 2 4" xfId="33395"/>
    <cellStyle name="Percent 4 2 2 9 3" xfId="33396"/>
    <cellStyle name="Percent 4 2 2 9 3 2" xfId="33397"/>
    <cellStyle name="Percent 4 2 2 9 3 3" xfId="33398"/>
    <cellStyle name="Percent 4 2 2 9 3 4" xfId="33399"/>
    <cellStyle name="Percent 4 2 2 9 4" xfId="33400"/>
    <cellStyle name="Percent 4 2 2 9 5" xfId="33401"/>
    <cellStyle name="Percent 4 2 2 9 6" xfId="33402"/>
    <cellStyle name="Percent 4 2 3" xfId="33403"/>
    <cellStyle name="Percent 4 2 3 10" xfId="33404"/>
    <cellStyle name="Percent 4 2 3 10 2" xfId="33405"/>
    <cellStyle name="Percent 4 2 3 10 3" xfId="33406"/>
    <cellStyle name="Percent 4 2 3 10 4" xfId="33407"/>
    <cellStyle name="Percent 4 2 3 11" xfId="33408"/>
    <cellStyle name="Percent 4 2 3 11 2" xfId="33409"/>
    <cellStyle name="Percent 4 2 3 11 3" xfId="33410"/>
    <cellStyle name="Percent 4 2 3 11 4" xfId="33411"/>
    <cellStyle name="Percent 4 2 3 12" xfId="33412"/>
    <cellStyle name="Percent 4 2 3 13" xfId="33413"/>
    <cellStyle name="Percent 4 2 3 14" xfId="33414"/>
    <cellStyle name="Percent 4 2 3 15" xfId="33415"/>
    <cellStyle name="Percent 4 2 3 16" xfId="33416"/>
    <cellStyle name="Percent 4 2 3 2" xfId="33417"/>
    <cellStyle name="Percent 4 2 3 2 10" xfId="33418"/>
    <cellStyle name="Percent 4 2 3 2 11" xfId="33419"/>
    <cellStyle name="Percent 4 2 3 2 12" xfId="33420"/>
    <cellStyle name="Percent 4 2 3 2 2" xfId="33421"/>
    <cellStyle name="Percent 4 2 3 2 2 10" xfId="33422"/>
    <cellStyle name="Percent 4 2 3 2 2 2" xfId="33423"/>
    <cellStyle name="Percent 4 2 3 2 2 2 2" xfId="33424"/>
    <cellStyle name="Percent 4 2 3 2 2 2 2 2" xfId="33425"/>
    <cellStyle name="Percent 4 2 3 2 2 2 2 2 2" xfId="33426"/>
    <cellStyle name="Percent 4 2 3 2 2 2 2 2 3" xfId="33427"/>
    <cellStyle name="Percent 4 2 3 2 2 2 2 2 4" xfId="33428"/>
    <cellStyle name="Percent 4 2 3 2 2 2 2 3" xfId="33429"/>
    <cellStyle name="Percent 4 2 3 2 2 2 2 3 2" xfId="33430"/>
    <cellStyle name="Percent 4 2 3 2 2 2 2 3 3" xfId="33431"/>
    <cellStyle name="Percent 4 2 3 2 2 2 2 3 4" xfId="33432"/>
    <cellStyle name="Percent 4 2 3 2 2 2 2 4" xfId="33433"/>
    <cellStyle name="Percent 4 2 3 2 2 2 2 5" xfId="33434"/>
    <cellStyle name="Percent 4 2 3 2 2 2 2 6" xfId="33435"/>
    <cellStyle name="Percent 4 2 3 2 2 2 3" xfId="33436"/>
    <cellStyle name="Percent 4 2 3 2 2 2 3 2" xfId="33437"/>
    <cellStyle name="Percent 4 2 3 2 2 2 3 2 2" xfId="33438"/>
    <cellStyle name="Percent 4 2 3 2 2 2 3 2 3" xfId="33439"/>
    <cellStyle name="Percent 4 2 3 2 2 2 3 2 4" xfId="33440"/>
    <cellStyle name="Percent 4 2 3 2 2 2 3 3" xfId="33441"/>
    <cellStyle name="Percent 4 2 3 2 2 2 3 3 2" xfId="33442"/>
    <cellStyle name="Percent 4 2 3 2 2 2 3 3 3" xfId="33443"/>
    <cellStyle name="Percent 4 2 3 2 2 2 3 3 4" xfId="33444"/>
    <cellStyle name="Percent 4 2 3 2 2 2 3 4" xfId="33445"/>
    <cellStyle name="Percent 4 2 3 2 2 2 3 5" xfId="33446"/>
    <cellStyle name="Percent 4 2 3 2 2 2 3 6" xfId="33447"/>
    <cellStyle name="Percent 4 2 3 2 2 2 4" xfId="33448"/>
    <cellStyle name="Percent 4 2 3 2 2 2 4 2" xfId="33449"/>
    <cellStyle name="Percent 4 2 3 2 2 2 4 3" xfId="33450"/>
    <cellStyle name="Percent 4 2 3 2 2 2 4 4" xfId="33451"/>
    <cellStyle name="Percent 4 2 3 2 2 2 5" xfId="33452"/>
    <cellStyle name="Percent 4 2 3 2 2 2 5 2" xfId="33453"/>
    <cellStyle name="Percent 4 2 3 2 2 2 5 3" xfId="33454"/>
    <cellStyle name="Percent 4 2 3 2 2 2 5 4" xfId="33455"/>
    <cellStyle name="Percent 4 2 3 2 2 2 6" xfId="33456"/>
    <cellStyle name="Percent 4 2 3 2 2 2 7" xfId="33457"/>
    <cellStyle name="Percent 4 2 3 2 2 2 8" xfId="33458"/>
    <cellStyle name="Percent 4 2 3 2 2 3" xfId="33459"/>
    <cellStyle name="Percent 4 2 3 2 2 3 2" xfId="33460"/>
    <cellStyle name="Percent 4 2 3 2 2 3 2 2" xfId="33461"/>
    <cellStyle name="Percent 4 2 3 2 2 3 2 2 2" xfId="33462"/>
    <cellStyle name="Percent 4 2 3 2 2 3 2 2 3" xfId="33463"/>
    <cellStyle name="Percent 4 2 3 2 2 3 2 2 4" xfId="33464"/>
    <cellStyle name="Percent 4 2 3 2 2 3 2 3" xfId="33465"/>
    <cellStyle name="Percent 4 2 3 2 2 3 2 3 2" xfId="33466"/>
    <cellStyle name="Percent 4 2 3 2 2 3 2 3 3" xfId="33467"/>
    <cellStyle name="Percent 4 2 3 2 2 3 2 3 4" xfId="33468"/>
    <cellStyle name="Percent 4 2 3 2 2 3 2 4" xfId="33469"/>
    <cellStyle name="Percent 4 2 3 2 2 3 2 5" xfId="33470"/>
    <cellStyle name="Percent 4 2 3 2 2 3 2 6" xfId="33471"/>
    <cellStyle name="Percent 4 2 3 2 2 3 3" xfId="33472"/>
    <cellStyle name="Percent 4 2 3 2 2 3 3 2" xfId="33473"/>
    <cellStyle name="Percent 4 2 3 2 2 3 3 2 2" xfId="33474"/>
    <cellStyle name="Percent 4 2 3 2 2 3 3 2 3" xfId="33475"/>
    <cellStyle name="Percent 4 2 3 2 2 3 3 2 4" xfId="33476"/>
    <cellStyle name="Percent 4 2 3 2 2 3 3 3" xfId="33477"/>
    <cellStyle name="Percent 4 2 3 2 2 3 3 3 2" xfId="33478"/>
    <cellStyle name="Percent 4 2 3 2 2 3 3 3 3" xfId="33479"/>
    <cellStyle name="Percent 4 2 3 2 2 3 3 3 4" xfId="33480"/>
    <cellStyle name="Percent 4 2 3 2 2 3 3 4" xfId="33481"/>
    <cellStyle name="Percent 4 2 3 2 2 3 3 5" xfId="33482"/>
    <cellStyle name="Percent 4 2 3 2 2 3 3 6" xfId="33483"/>
    <cellStyle name="Percent 4 2 3 2 2 3 4" xfId="33484"/>
    <cellStyle name="Percent 4 2 3 2 2 3 4 2" xfId="33485"/>
    <cellStyle name="Percent 4 2 3 2 2 3 4 3" xfId="33486"/>
    <cellStyle name="Percent 4 2 3 2 2 3 4 4" xfId="33487"/>
    <cellStyle name="Percent 4 2 3 2 2 3 5" xfId="33488"/>
    <cellStyle name="Percent 4 2 3 2 2 3 5 2" xfId="33489"/>
    <cellStyle name="Percent 4 2 3 2 2 3 5 3" xfId="33490"/>
    <cellStyle name="Percent 4 2 3 2 2 3 5 4" xfId="33491"/>
    <cellStyle name="Percent 4 2 3 2 2 3 6" xfId="33492"/>
    <cellStyle name="Percent 4 2 3 2 2 3 7" xfId="33493"/>
    <cellStyle name="Percent 4 2 3 2 2 3 8" xfId="33494"/>
    <cellStyle name="Percent 4 2 3 2 2 4" xfId="33495"/>
    <cellStyle name="Percent 4 2 3 2 2 4 2" xfId="33496"/>
    <cellStyle name="Percent 4 2 3 2 2 4 2 2" xfId="33497"/>
    <cellStyle name="Percent 4 2 3 2 2 4 2 3" xfId="33498"/>
    <cellStyle name="Percent 4 2 3 2 2 4 2 4" xfId="33499"/>
    <cellStyle name="Percent 4 2 3 2 2 4 3" xfId="33500"/>
    <cellStyle name="Percent 4 2 3 2 2 4 3 2" xfId="33501"/>
    <cellStyle name="Percent 4 2 3 2 2 4 3 3" xfId="33502"/>
    <cellStyle name="Percent 4 2 3 2 2 4 3 4" xfId="33503"/>
    <cellStyle name="Percent 4 2 3 2 2 4 4" xfId="33504"/>
    <cellStyle name="Percent 4 2 3 2 2 4 5" xfId="33505"/>
    <cellStyle name="Percent 4 2 3 2 2 4 6" xfId="33506"/>
    <cellStyle name="Percent 4 2 3 2 2 5" xfId="33507"/>
    <cellStyle name="Percent 4 2 3 2 2 5 2" xfId="33508"/>
    <cellStyle name="Percent 4 2 3 2 2 5 2 2" xfId="33509"/>
    <cellStyle name="Percent 4 2 3 2 2 5 2 3" xfId="33510"/>
    <cellStyle name="Percent 4 2 3 2 2 5 2 4" xfId="33511"/>
    <cellStyle name="Percent 4 2 3 2 2 5 3" xfId="33512"/>
    <cellStyle name="Percent 4 2 3 2 2 5 3 2" xfId="33513"/>
    <cellStyle name="Percent 4 2 3 2 2 5 3 3" xfId="33514"/>
    <cellStyle name="Percent 4 2 3 2 2 5 3 4" xfId="33515"/>
    <cellStyle name="Percent 4 2 3 2 2 5 4" xfId="33516"/>
    <cellStyle name="Percent 4 2 3 2 2 5 5" xfId="33517"/>
    <cellStyle name="Percent 4 2 3 2 2 5 6" xfId="33518"/>
    <cellStyle name="Percent 4 2 3 2 2 6" xfId="33519"/>
    <cellStyle name="Percent 4 2 3 2 2 6 2" xfId="33520"/>
    <cellStyle name="Percent 4 2 3 2 2 6 3" xfId="33521"/>
    <cellStyle name="Percent 4 2 3 2 2 6 4" xfId="33522"/>
    <cellStyle name="Percent 4 2 3 2 2 7" xfId="33523"/>
    <cellStyle name="Percent 4 2 3 2 2 7 2" xfId="33524"/>
    <cellStyle name="Percent 4 2 3 2 2 7 3" xfId="33525"/>
    <cellStyle name="Percent 4 2 3 2 2 7 4" xfId="33526"/>
    <cellStyle name="Percent 4 2 3 2 2 8" xfId="33527"/>
    <cellStyle name="Percent 4 2 3 2 2 9" xfId="33528"/>
    <cellStyle name="Percent 4 2 3 2 3" xfId="33529"/>
    <cellStyle name="Percent 4 2 3 2 3 2" xfId="33530"/>
    <cellStyle name="Percent 4 2 3 2 3 2 2" xfId="33531"/>
    <cellStyle name="Percent 4 2 3 2 3 2 2 2" xfId="33532"/>
    <cellStyle name="Percent 4 2 3 2 3 2 2 3" xfId="33533"/>
    <cellStyle name="Percent 4 2 3 2 3 2 2 4" xfId="33534"/>
    <cellStyle name="Percent 4 2 3 2 3 2 3" xfId="33535"/>
    <cellStyle name="Percent 4 2 3 2 3 2 3 2" xfId="33536"/>
    <cellStyle name="Percent 4 2 3 2 3 2 3 3" xfId="33537"/>
    <cellStyle name="Percent 4 2 3 2 3 2 3 4" xfId="33538"/>
    <cellStyle name="Percent 4 2 3 2 3 2 4" xfId="33539"/>
    <cellStyle name="Percent 4 2 3 2 3 2 5" xfId="33540"/>
    <cellStyle name="Percent 4 2 3 2 3 2 6" xfId="33541"/>
    <cellStyle name="Percent 4 2 3 2 3 3" xfId="33542"/>
    <cellStyle name="Percent 4 2 3 2 3 3 2" xfId="33543"/>
    <cellStyle name="Percent 4 2 3 2 3 3 2 2" xfId="33544"/>
    <cellStyle name="Percent 4 2 3 2 3 3 2 3" xfId="33545"/>
    <cellStyle name="Percent 4 2 3 2 3 3 2 4" xfId="33546"/>
    <cellStyle name="Percent 4 2 3 2 3 3 3" xfId="33547"/>
    <cellStyle name="Percent 4 2 3 2 3 3 3 2" xfId="33548"/>
    <cellStyle name="Percent 4 2 3 2 3 3 3 3" xfId="33549"/>
    <cellStyle name="Percent 4 2 3 2 3 3 3 4" xfId="33550"/>
    <cellStyle name="Percent 4 2 3 2 3 3 4" xfId="33551"/>
    <cellStyle name="Percent 4 2 3 2 3 3 5" xfId="33552"/>
    <cellStyle name="Percent 4 2 3 2 3 3 6" xfId="33553"/>
    <cellStyle name="Percent 4 2 3 2 3 4" xfId="33554"/>
    <cellStyle name="Percent 4 2 3 2 3 4 2" xfId="33555"/>
    <cellStyle name="Percent 4 2 3 2 3 4 3" xfId="33556"/>
    <cellStyle name="Percent 4 2 3 2 3 4 4" xfId="33557"/>
    <cellStyle name="Percent 4 2 3 2 3 5" xfId="33558"/>
    <cellStyle name="Percent 4 2 3 2 3 5 2" xfId="33559"/>
    <cellStyle name="Percent 4 2 3 2 3 5 3" xfId="33560"/>
    <cellStyle name="Percent 4 2 3 2 3 5 4" xfId="33561"/>
    <cellStyle name="Percent 4 2 3 2 3 6" xfId="33562"/>
    <cellStyle name="Percent 4 2 3 2 3 7" xfId="33563"/>
    <cellStyle name="Percent 4 2 3 2 3 8" xfId="33564"/>
    <cellStyle name="Percent 4 2 3 2 4" xfId="33565"/>
    <cellStyle name="Percent 4 2 3 2 4 2" xfId="33566"/>
    <cellStyle name="Percent 4 2 3 2 4 2 2" xfId="33567"/>
    <cellStyle name="Percent 4 2 3 2 4 2 2 2" xfId="33568"/>
    <cellStyle name="Percent 4 2 3 2 4 2 2 3" xfId="33569"/>
    <cellStyle name="Percent 4 2 3 2 4 2 2 4" xfId="33570"/>
    <cellStyle name="Percent 4 2 3 2 4 2 3" xfId="33571"/>
    <cellStyle name="Percent 4 2 3 2 4 2 3 2" xfId="33572"/>
    <cellStyle name="Percent 4 2 3 2 4 2 3 3" xfId="33573"/>
    <cellStyle name="Percent 4 2 3 2 4 2 3 4" xfId="33574"/>
    <cellStyle name="Percent 4 2 3 2 4 2 4" xfId="33575"/>
    <cellStyle name="Percent 4 2 3 2 4 2 5" xfId="33576"/>
    <cellStyle name="Percent 4 2 3 2 4 2 6" xfId="33577"/>
    <cellStyle name="Percent 4 2 3 2 4 3" xfId="33578"/>
    <cellStyle name="Percent 4 2 3 2 4 3 2" xfId="33579"/>
    <cellStyle name="Percent 4 2 3 2 4 3 2 2" xfId="33580"/>
    <cellStyle name="Percent 4 2 3 2 4 3 2 3" xfId="33581"/>
    <cellStyle name="Percent 4 2 3 2 4 3 2 4" xfId="33582"/>
    <cellStyle name="Percent 4 2 3 2 4 3 3" xfId="33583"/>
    <cellStyle name="Percent 4 2 3 2 4 3 3 2" xfId="33584"/>
    <cellStyle name="Percent 4 2 3 2 4 3 3 3" xfId="33585"/>
    <cellStyle name="Percent 4 2 3 2 4 3 3 4" xfId="33586"/>
    <cellStyle name="Percent 4 2 3 2 4 3 4" xfId="33587"/>
    <cellStyle name="Percent 4 2 3 2 4 3 5" xfId="33588"/>
    <cellStyle name="Percent 4 2 3 2 4 3 6" xfId="33589"/>
    <cellStyle name="Percent 4 2 3 2 4 4" xfId="33590"/>
    <cellStyle name="Percent 4 2 3 2 4 4 2" xfId="33591"/>
    <cellStyle name="Percent 4 2 3 2 4 4 3" xfId="33592"/>
    <cellStyle name="Percent 4 2 3 2 4 4 4" xfId="33593"/>
    <cellStyle name="Percent 4 2 3 2 4 5" xfId="33594"/>
    <cellStyle name="Percent 4 2 3 2 4 5 2" xfId="33595"/>
    <cellStyle name="Percent 4 2 3 2 4 5 3" xfId="33596"/>
    <cellStyle name="Percent 4 2 3 2 4 5 4" xfId="33597"/>
    <cellStyle name="Percent 4 2 3 2 4 6" xfId="33598"/>
    <cellStyle name="Percent 4 2 3 2 4 7" xfId="33599"/>
    <cellStyle name="Percent 4 2 3 2 4 8" xfId="33600"/>
    <cellStyle name="Percent 4 2 3 2 5" xfId="33601"/>
    <cellStyle name="Percent 4 2 3 2 5 2" xfId="33602"/>
    <cellStyle name="Percent 4 2 3 2 5 2 2" xfId="33603"/>
    <cellStyle name="Percent 4 2 3 2 5 2 2 2" xfId="33604"/>
    <cellStyle name="Percent 4 2 3 2 5 2 2 3" xfId="33605"/>
    <cellStyle name="Percent 4 2 3 2 5 2 2 4" xfId="33606"/>
    <cellStyle name="Percent 4 2 3 2 5 2 3" xfId="33607"/>
    <cellStyle name="Percent 4 2 3 2 5 2 3 2" xfId="33608"/>
    <cellStyle name="Percent 4 2 3 2 5 2 3 3" xfId="33609"/>
    <cellStyle name="Percent 4 2 3 2 5 2 3 4" xfId="33610"/>
    <cellStyle name="Percent 4 2 3 2 5 2 4" xfId="33611"/>
    <cellStyle name="Percent 4 2 3 2 5 2 5" xfId="33612"/>
    <cellStyle name="Percent 4 2 3 2 5 2 6" xfId="33613"/>
    <cellStyle name="Percent 4 2 3 2 5 3" xfId="33614"/>
    <cellStyle name="Percent 4 2 3 2 5 3 2" xfId="33615"/>
    <cellStyle name="Percent 4 2 3 2 5 3 2 2" xfId="33616"/>
    <cellStyle name="Percent 4 2 3 2 5 3 2 3" xfId="33617"/>
    <cellStyle name="Percent 4 2 3 2 5 3 2 4" xfId="33618"/>
    <cellStyle name="Percent 4 2 3 2 5 3 3" xfId="33619"/>
    <cellStyle name="Percent 4 2 3 2 5 3 3 2" xfId="33620"/>
    <cellStyle name="Percent 4 2 3 2 5 3 3 3" xfId="33621"/>
    <cellStyle name="Percent 4 2 3 2 5 3 3 4" xfId="33622"/>
    <cellStyle name="Percent 4 2 3 2 5 3 4" xfId="33623"/>
    <cellStyle name="Percent 4 2 3 2 5 3 5" xfId="33624"/>
    <cellStyle name="Percent 4 2 3 2 5 3 6" xfId="33625"/>
    <cellStyle name="Percent 4 2 3 2 5 4" xfId="33626"/>
    <cellStyle name="Percent 4 2 3 2 5 4 2" xfId="33627"/>
    <cellStyle name="Percent 4 2 3 2 5 4 3" xfId="33628"/>
    <cellStyle name="Percent 4 2 3 2 5 4 4" xfId="33629"/>
    <cellStyle name="Percent 4 2 3 2 5 5" xfId="33630"/>
    <cellStyle name="Percent 4 2 3 2 5 5 2" xfId="33631"/>
    <cellStyle name="Percent 4 2 3 2 5 5 3" xfId="33632"/>
    <cellStyle name="Percent 4 2 3 2 5 5 4" xfId="33633"/>
    <cellStyle name="Percent 4 2 3 2 5 6" xfId="33634"/>
    <cellStyle name="Percent 4 2 3 2 5 7" xfId="33635"/>
    <cellStyle name="Percent 4 2 3 2 5 8" xfId="33636"/>
    <cellStyle name="Percent 4 2 3 2 6" xfId="33637"/>
    <cellStyle name="Percent 4 2 3 2 6 2" xfId="33638"/>
    <cellStyle name="Percent 4 2 3 2 6 2 2" xfId="33639"/>
    <cellStyle name="Percent 4 2 3 2 6 2 3" xfId="33640"/>
    <cellStyle name="Percent 4 2 3 2 6 2 4" xfId="33641"/>
    <cellStyle name="Percent 4 2 3 2 6 3" xfId="33642"/>
    <cellStyle name="Percent 4 2 3 2 6 3 2" xfId="33643"/>
    <cellStyle name="Percent 4 2 3 2 6 3 3" xfId="33644"/>
    <cellStyle name="Percent 4 2 3 2 6 3 4" xfId="33645"/>
    <cellStyle name="Percent 4 2 3 2 6 4" xfId="33646"/>
    <cellStyle name="Percent 4 2 3 2 6 5" xfId="33647"/>
    <cellStyle name="Percent 4 2 3 2 6 6" xfId="33648"/>
    <cellStyle name="Percent 4 2 3 2 7" xfId="33649"/>
    <cellStyle name="Percent 4 2 3 2 7 2" xfId="33650"/>
    <cellStyle name="Percent 4 2 3 2 7 2 2" xfId="33651"/>
    <cellStyle name="Percent 4 2 3 2 7 2 3" xfId="33652"/>
    <cellStyle name="Percent 4 2 3 2 7 2 4" xfId="33653"/>
    <cellStyle name="Percent 4 2 3 2 7 3" xfId="33654"/>
    <cellStyle name="Percent 4 2 3 2 7 3 2" xfId="33655"/>
    <cellStyle name="Percent 4 2 3 2 7 3 3" xfId="33656"/>
    <cellStyle name="Percent 4 2 3 2 7 3 4" xfId="33657"/>
    <cellStyle name="Percent 4 2 3 2 7 4" xfId="33658"/>
    <cellStyle name="Percent 4 2 3 2 7 5" xfId="33659"/>
    <cellStyle name="Percent 4 2 3 2 7 6" xfId="33660"/>
    <cellStyle name="Percent 4 2 3 2 8" xfId="33661"/>
    <cellStyle name="Percent 4 2 3 2 8 2" xfId="33662"/>
    <cellStyle name="Percent 4 2 3 2 8 3" xfId="33663"/>
    <cellStyle name="Percent 4 2 3 2 8 4" xfId="33664"/>
    <cellStyle name="Percent 4 2 3 2 9" xfId="33665"/>
    <cellStyle name="Percent 4 2 3 2 9 2" xfId="33666"/>
    <cellStyle name="Percent 4 2 3 2 9 3" xfId="33667"/>
    <cellStyle name="Percent 4 2 3 2 9 4" xfId="33668"/>
    <cellStyle name="Percent 4 2 3 3" xfId="33669"/>
    <cellStyle name="Percent 4 2 3 3 10" xfId="33670"/>
    <cellStyle name="Percent 4 2 3 3 2" xfId="33671"/>
    <cellStyle name="Percent 4 2 3 3 2 2" xfId="33672"/>
    <cellStyle name="Percent 4 2 3 3 2 2 2" xfId="33673"/>
    <cellStyle name="Percent 4 2 3 3 2 2 2 2" xfId="33674"/>
    <cellStyle name="Percent 4 2 3 3 2 2 2 3" xfId="33675"/>
    <cellStyle name="Percent 4 2 3 3 2 2 2 4" xfId="33676"/>
    <cellStyle name="Percent 4 2 3 3 2 2 3" xfId="33677"/>
    <cellStyle name="Percent 4 2 3 3 2 2 3 2" xfId="33678"/>
    <cellStyle name="Percent 4 2 3 3 2 2 3 3" xfId="33679"/>
    <cellStyle name="Percent 4 2 3 3 2 2 3 4" xfId="33680"/>
    <cellStyle name="Percent 4 2 3 3 2 2 4" xfId="33681"/>
    <cellStyle name="Percent 4 2 3 3 2 2 5" xfId="33682"/>
    <cellStyle name="Percent 4 2 3 3 2 2 6" xfId="33683"/>
    <cellStyle name="Percent 4 2 3 3 2 3" xfId="33684"/>
    <cellStyle name="Percent 4 2 3 3 2 3 2" xfId="33685"/>
    <cellStyle name="Percent 4 2 3 3 2 3 2 2" xfId="33686"/>
    <cellStyle name="Percent 4 2 3 3 2 3 2 3" xfId="33687"/>
    <cellStyle name="Percent 4 2 3 3 2 3 2 4" xfId="33688"/>
    <cellStyle name="Percent 4 2 3 3 2 3 3" xfId="33689"/>
    <cellStyle name="Percent 4 2 3 3 2 3 3 2" xfId="33690"/>
    <cellStyle name="Percent 4 2 3 3 2 3 3 3" xfId="33691"/>
    <cellStyle name="Percent 4 2 3 3 2 3 3 4" xfId="33692"/>
    <cellStyle name="Percent 4 2 3 3 2 3 4" xfId="33693"/>
    <cellStyle name="Percent 4 2 3 3 2 3 5" xfId="33694"/>
    <cellStyle name="Percent 4 2 3 3 2 3 6" xfId="33695"/>
    <cellStyle name="Percent 4 2 3 3 2 4" xfId="33696"/>
    <cellStyle name="Percent 4 2 3 3 2 4 2" xfId="33697"/>
    <cellStyle name="Percent 4 2 3 3 2 4 3" xfId="33698"/>
    <cellStyle name="Percent 4 2 3 3 2 4 4" xfId="33699"/>
    <cellStyle name="Percent 4 2 3 3 2 5" xfId="33700"/>
    <cellStyle name="Percent 4 2 3 3 2 5 2" xfId="33701"/>
    <cellStyle name="Percent 4 2 3 3 2 5 3" xfId="33702"/>
    <cellStyle name="Percent 4 2 3 3 2 5 4" xfId="33703"/>
    <cellStyle name="Percent 4 2 3 3 2 6" xfId="33704"/>
    <cellStyle name="Percent 4 2 3 3 2 7" xfId="33705"/>
    <cellStyle name="Percent 4 2 3 3 2 8" xfId="33706"/>
    <cellStyle name="Percent 4 2 3 3 3" xfId="33707"/>
    <cellStyle name="Percent 4 2 3 3 3 2" xfId="33708"/>
    <cellStyle name="Percent 4 2 3 3 3 2 2" xfId="33709"/>
    <cellStyle name="Percent 4 2 3 3 3 2 2 2" xfId="33710"/>
    <cellStyle name="Percent 4 2 3 3 3 2 2 3" xfId="33711"/>
    <cellStyle name="Percent 4 2 3 3 3 2 2 4" xfId="33712"/>
    <cellStyle name="Percent 4 2 3 3 3 2 3" xfId="33713"/>
    <cellStyle name="Percent 4 2 3 3 3 2 3 2" xfId="33714"/>
    <cellStyle name="Percent 4 2 3 3 3 2 3 3" xfId="33715"/>
    <cellStyle name="Percent 4 2 3 3 3 2 3 4" xfId="33716"/>
    <cellStyle name="Percent 4 2 3 3 3 2 4" xfId="33717"/>
    <cellStyle name="Percent 4 2 3 3 3 2 5" xfId="33718"/>
    <cellStyle name="Percent 4 2 3 3 3 2 6" xfId="33719"/>
    <cellStyle name="Percent 4 2 3 3 3 3" xfId="33720"/>
    <cellStyle name="Percent 4 2 3 3 3 3 2" xfId="33721"/>
    <cellStyle name="Percent 4 2 3 3 3 3 2 2" xfId="33722"/>
    <cellStyle name="Percent 4 2 3 3 3 3 2 3" xfId="33723"/>
    <cellStyle name="Percent 4 2 3 3 3 3 2 4" xfId="33724"/>
    <cellStyle name="Percent 4 2 3 3 3 3 3" xfId="33725"/>
    <cellStyle name="Percent 4 2 3 3 3 3 3 2" xfId="33726"/>
    <cellStyle name="Percent 4 2 3 3 3 3 3 3" xfId="33727"/>
    <cellStyle name="Percent 4 2 3 3 3 3 3 4" xfId="33728"/>
    <cellStyle name="Percent 4 2 3 3 3 3 4" xfId="33729"/>
    <cellStyle name="Percent 4 2 3 3 3 3 5" xfId="33730"/>
    <cellStyle name="Percent 4 2 3 3 3 3 6" xfId="33731"/>
    <cellStyle name="Percent 4 2 3 3 3 4" xfId="33732"/>
    <cellStyle name="Percent 4 2 3 3 3 4 2" xfId="33733"/>
    <cellStyle name="Percent 4 2 3 3 3 4 3" xfId="33734"/>
    <cellStyle name="Percent 4 2 3 3 3 4 4" xfId="33735"/>
    <cellStyle name="Percent 4 2 3 3 3 5" xfId="33736"/>
    <cellStyle name="Percent 4 2 3 3 3 5 2" xfId="33737"/>
    <cellStyle name="Percent 4 2 3 3 3 5 3" xfId="33738"/>
    <cellStyle name="Percent 4 2 3 3 3 5 4" xfId="33739"/>
    <cellStyle name="Percent 4 2 3 3 3 6" xfId="33740"/>
    <cellStyle name="Percent 4 2 3 3 3 7" xfId="33741"/>
    <cellStyle name="Percent 4 2 3 3 3 8" xfId="33742"/>
    <cellStyle name="Percent 4 2 3 3 4" xfId="33743"/>
    <cellStyle name="Percent 4 2 3 3 4 2" xfId="33744"/>
    <cellStyle name="Percent 4 2 3 3 4 2 2" xfId="33745"/>
    <cellStyle name="Percent 4 2 3 3 4 2 3" xfId="33746"/>
    <cellStyle name="Percent 4 2 3 3 4 2 4" xfId="33747"/>
    <cellStyle name="Percent 4 2 3 3 4 3" xfId="33748"/>
    <cellStyle name="Percent 4 2 3 3 4 3 2" xfId="33749"/>
    <cellStyle name="Percent 4 2 3 3 4 3 3" xfId="33750"/>
    <cellStyle name="Percent 4 2 3 3 4 3 4" xfId="33751"/>
    <cellStyle name="Percent 4 2 3 3 4 4" xfId="33752"/>
    <cellStyle name="Percent 4 2 3 3 4 5" xfId="33753"/>
    <cellStyle name="Percent 4 2 3 3 4 6" xfId="33754"/>
    <cellStyle name="Percent 4 2 3 3 5" xfId="33755"/>
    <cellStyle name="Percent 4 2 3 3 5 2" xfId="33756"/>
    <cellStyle name="Percent 4 2 3 3 5 2 2" xfId="33757"/>
    <cellStyle name="Percent 4 2 3 3 5 2 3" xfId="33758"/>
    <cellStyle name="Percent 4 2 3 3 5 2 4" xfId="33759"/>
    <cellStyle name="Percent 4 2 3 3 5 3" xfId="33760"/>
    <cellStyle name="Percent 4 2 3 3 5 3 2" xfId="33761"/>
    <cellStyle name="Percent 4 2 3 3 5 3 3" xfId="33762"/>
    <cellStyle name="Percent 4 2 3 3 5 3 4" xfId="33763"/>
    <cellStyle name="Percent 4 2 3 3 5 4" xfId="33764"/>
    <cellStyle name="Percent 4 2 3 3 5 5" xfId="33765"/>
    <cellStyle name="Percent 4 2 3 3 5 6" xfId="33766"/>
    <cellStyle name="Percent 4 2 3 3 6" xfId="33767"/>
    <cellStyle name="Percent 4 2 3 3 6 2" xfId="33768"/>
    <cellStyle name="Percent 4 2 3 3 6 3" xfId="33769"/>
    <cellStyle name="Percent 4 2 3 3 6 4" xfId="33770"/>
    <cellStyle name="Percent 4 2 3 3 7" xfId="33771"/>
    <cellStyle name="Percent 4 2 3 3 7 2" xfId="33772"/>
    <cellStyle name="Percent 4 2 3 3 7 3" xfId="33773"/>
    <cellStyle name="Percent 4 2 3 3 7 4" xfId="33774"/>
    <cellStyle name="Percent 4 2 3 3 8" xfId="33775"/>
    <cellStyle name="Percent 4 2 3 3 9" xfId="33776"/>
    <cellStyle name="Percent 4 2 3 4" xfId="33777"/>
    <cellStyle name="Percent 4 2 3 4 2" xfId="33778"/>
    <cellStyle name="Percent 4 2 3 4 2 2" xfId="33779"/>
    <cellStyle name="Percent 4 2 3 4 2 2 2" xfId="33780"/>
    <cellStyle name="Percent 4 2 3 4 2 2 3" xfId="33781"/>
    <cellStyle name="Percent 4 2 3 4 2 2 4" xfId="33782"/>
    <cellStyle name="Percent 4 2 3 4 2 3" xfId="33783"/>
    <cellStyle name="Percent 4 2 3 4 2 3 2" xfId="33784"/>
    <cellStyle name="Percent 4 2 3 4 2 3 3" xfId="33785"/>
    <cellStyle name="Percent 4 2 3 4 2 3 4" xfId="33786"/>
    <cellStyle name="Percent 4 2 3 4 2 4" xfId="33787"/>
    <cellStyle name="Percent 4 2 3 4 2 5" xfId="33788"/>
    <cellStyle name="Percent 4 2 3 4 2 6" xfId="33789"/>
    <cellStyle name="Percent 4 2 3 4 3" xfId="33790"/>
    <cellStyle name="Percent 4 2 3 4 3 2" xfId="33791"/>
    <cellStyle name="Percent 4 2 3 4 3 2 2" xfId="33792"/>
    <cellStyle name="Percent 4 2 3 4 3 2 3" xfId="33793"/>
    <cellStyle name="Percent 4 2 3 4 3 2 4" xfId="33794"/>
    <cellStyle name="Percent 4 2 3 4 3 3" xfId="33795"/>
    <cellStyle name="Percent 4 2 3 4 3 3 2" xfId="33796"/>
    <cellStyle name="Percent 4 2 3 4 3 3 3" xfId="33797"/>
    <cellStyle name="Percent 4 2 3 4 3 3 4" xfId="33798"/>
    <cellStyle name="Percent 4 2 3 4 3 4" xfId="33799"/>
    <cellStyle name="Percent 4 2 3 4 3 5" xfId="33800"/>
    <cellStyle name="Percent 4 2 3 4 3 6" xfId="33801"/>
    <cellStyle name="Percent 4 2 3 4 4" xfId="33802"/>
    <cellStyle name="Percent 4 2 3 4 4 2" xfId="33803"/>
    <cellStyle name="Percent 4 2 3 4 4 3" xfId="33804"/>
    <cellStyle name="Percent 4 2 3 4 4 4" xfId="33805"/>
    <cellStyle name="Percent 4 2 3 4 5" xfId="33806"/>
    <cellStyle name="Percent 4 2 3 4 5 2" xfId="33807"/>
    <cellStyle name="Percent 4 2 3 4 5 3" xfId="33808"/>
    <cellStyle name="Percent 4 2 3 4 5 4" xfId="33809"/>
    <cellStyle name="Percent 4 2 3 4 6" xfId="33810"/>
    <cellStyle name="Percent 4 2 3 4 7" xfId="33811"/>
    <cellStyle name="Percent 4 2 3 4 8" xfId="33812"/>
    <cellStyle name="Percent 4 2 3 5" xfId="33813"/>
    <cellStyle name="Percent 4 2 3 5 2" xfId="33814"/>
    <cellStyle name="Percent 4 2 3 5 2 2" xfId="33815"/>
    <cellStyle name="Percent 4 2 3 5 2 2 2" xfId="33816"/>
    <cellStyle name="Percent 4 2 3 5 2 2 3" xfId="33817"/>
    <cellStyle name="Percent 4 2 3 5 2 2 4" xfId="33818"/>
    <cellStyle name="Percent 4 2 3 5 2 3" xfId="33819"/>
    <cellStyle name="Percent 4 2 3 5 2 3 2" xfId="33820"/>
    <cellStyle name="Percent 4 2 3 5 2 3 3" xfId="33821"/>
    <cellStyle name="Percent 4 2 3 5 2 3 4" xfId="33822"/>
    <cellStyle name="Percent 4 2 3 5 2 4" xfId="33823"/>
    <cellStyle name="Percent 4 2 3 5 2 5" xfId="33824"/>
    <cellStyle name="Percent 4 2 3 5 2 6" xfId="33825"/>
    <cellStyle name="Percent 4 2 3 5 3" xfId="33826"/>
    <cellStyle name="Percent 4 2 3 5 3 2" xfId="33827"/>
    <cellStyle name="Percent 4 2 3 5 3 2 2" xfId="33828"/>
    <cellStyle name="Percent 4 2 3 5 3 2 3" xfId="33829"/>
    <cellStyle name="Percent 4 2 3 5 3 2 4" xfId="33830"/>
    <cellStyle name="Percent 4 2 3 5 3 3" xfId="33831"/>
    <cellStyle name="Percent 4 2 3 5 3 3 2" xfId="33832"/>
    <cellStyle name="Percent 4 2 3 5 3 3 3" xfId="33833"/>
    <cellStyle name="Percent 4 2 3 5 3 3 4" xfId="33834"/>
    <cellStyle name="Percent 4 2 3 5 3 4" xfId="33835"/>
    <cellStyle name="Percent 4 2 3 5 3 5" xfId="33836"/>
    <cellStyle name="Percent 4 2 3 5 3 6" xfId="33837"/>
    <cellStyle name="Percent 4 2 3 5 4" xfId="33838"/>
    <cellStyle name="Percent 4 2 3 5 4 2" xfId="33839"/>
    <cellStyle name="Percent 4 2 3 5 4 3" xfId="33840"/>
    <cellStyle name="Percent 4 2 3 5 4 4" xfId="33841"/>
    <cellStyle name="Percent 4 2 3 5 5" xfId="33842"/>
    <cellStyle name="Percent 4 2 3 5 5 2" xfId="33843"/>
    <cellStyle name="Percent 4 2 3 5 5 3" xfId="33844"/>
    <cellStyle name="Percent 4 2 3 5 5 4" xfId="33845"/>
    <cellStyle name="Percent 4 2 3 5 6" xfId="33846"/>
    <cellStyle name="Percent 4 2 3 5 7" xfId="33847"/>
    <cellStyle name="Percent 4 2 3 5 8" xfId="33848"/>
    <cellStyle name="Percent 4 2 3 6" xfId="33849"/>
    <cellStyle name="Percent 4 2 3 6 2" xfId="33850"/>
    <cellStyle name="Percent 4 2 3 6 2 2" xfId="33851"/>
    <cellStyle name="Percent 4 2 3 6 2 2 2" xfId="33852"/>
    <cellStyle name="Percent 4 2 3 6 2 2 3" xfId="33853"/>
    <cellStyle name="Percent 4 2 3 6 2 2 4" xfId="33854"/>
    <cellStyle name="Percent 4 2 3 6 2 3" xfId="33855"/>
    <cellStyle name="Percent 4 2 3 6 2 3 2" xfId="33856"/>
    <cellStyle name="Percent 4 2 3 6 2 3 3" xfId="33857"/>
    <cellStyle name="Percent 4 2 3 6 2 3 4" xfId="33858"/>
    <cellStyle name="Percent 4 2 3 6 2 4" xfId="33859"/>
    <cellStyle name="Percent 4 2 3 6 2 5" xfId="33860"/>
    <cellStyle name="Percent 4 2 3 6 2 6" xfId="33861"/>
    <cellStyle name="Percent 4 2 3 6 3" xfId="33862"/>
    <cellStyle name="Percent 4 2 3 6 3 2" xfId="33863"/>
    <cellStyle name="Percent 4 2 3 6 3 2 2" xfId="33864"/>
    <cellStyle name="Percent 4 2 3 6 3 2 3" xfId="33865"/>
    <cellStyle name="Percent 4 2 3 6 3 2 4" xfId="33866"/>
    <cellStyle name="Percent 4 2 3 6 3 3" xfId="33867"/>
    <cellStyle name="Percent 4 2 3 6 3 3 2" xfId="33868"/>
    <cellStyle name="Percent 4 2 3 6 3 3 3" xfId="33869"/>
    <cellStyle name="Percent 4 2 3 6 3 3 4" xfId="33870"/>
    <cellStyle name="Percent 4 2 3 6 3 4" xfId="33871"/>
    <cellStyle name="Percent 4 2 3 6 3 5" xfId="33872"/>
    <cellStyle name="Percent 4 2 3 6 3 6" xfId="33873"/>
    <cellStyle name="Percent 4 2 3 6 4" xfId="33874"/>
    <cellStyle name="Percent 4 2 3 6 4 2" xfId="33875"/>
    <cellStyle name="Percent 4 2 3 6 4 3" xfId="33876"/>
    <cellStyle name="Percent 4 2 3 6 4 4" xfId="33877"/>
    <cellStyle name="Percent 4 2 3 6 5" xfId="33878"/>
    <cellStyle name="Percent 4 2 3 6 5 2" xfId="33879"/>
    <cellStyle name="Percent 4 2 3 6 5 3" xfId="33880"/>
    <cellStyle name="Percent 4 2 3 6 5 4" xfId="33881"/>
    <cellStyle name="Percent 4 2 3 6 6" xfId="33882"/>
    <cellStyle name="Percent 4 2 3 6 7" xfId="33883"/>
    <cellStyle name="Percent 4 2 3 6 8" xfId="33884"/>
    <cellStyle name="Percent 4 2 3 7" xfId="33885"/>
    <cellStyle name="Percent 4 2 3 7 2" xfId="33886"/>
    <cellStyle name="Percent 4 2 3 7 2 2" xfId="33887"/>
    <cellStyle name="Percent 4 2 3 7 2 3" xfId="33888"/>
    <cellStyle name="Percent 4 2 3 7 2 4" xfId="33889"/>
    <cellStyle name="Percent 4 2 3 7 3" xfId="33890"/>
    <cellStyle name="Percent 4 2 3 7 3 2" xfId="33891"/>
    <cellStyle name="Percent 4 2 3 7 3 3" xfId="33892"/>
    <cellStyle name="Percent 4 2 3 7 3 4" xfId="33893"/>
    <cellStyle name="Percent 4 2 3 7 4" xfId="33894"/>
    <cellStyle name="Percent 4 2 3 7 5" xfId="33895"/>
    <cellStyle name="Percent 4 2 3 7 6" xfId="33896"/>
    <cellStyle name="Percent 4 2 3 8" xfId="33897"/>
    <cellStyle name="Percent 4 2 3 8 2" xfId="33898"/>
    <cellStyle name="Percent 4 2 3 8 2 2" xfId="33899"/>
    <cellStyle name="Percent 4 2 3 8 2 3" xfId="33900"/>
    <cellStyle name="Percent 4 2 3 8 2 4" xfId="33901"/>
    <cellStyle name="Percent 4 2 3 8 3" xfId="33902"/>
    <cellStyle name="Percent 4 2 3 8 3 2" xfId="33903"/>
    <cellStyle name="Percent 4 2 3 8 3 3" xfId="33904"/>
    <cellStyle name="Percent 4 2 3 8 3 4" xfId="33905"/>
    <cellStyle name="Percent 4 2 3 8 4" xfId="33906"/>
    <cellStyle name="Percent 4 2 3 8 5" xfId="33907"/>
    <cellStyle name="Percent 4 2 3 8 6" xfId="33908"/>
    <cellStyle name="Percent 4 2 3 9" xfId="33909"/>
    <cellStyle name="Percent 4 2 3 9 2" xfId="33910"/>
    <cellStyle name="Percent 4 2 3 9 3" xfId="33911"/>
    <cellStyle name="Percent 4 2 3 9 4" xfId="33912"/>
    <cellStyle name="Percent 4 2 4" xfId="33913"/>
    <cellStyle name="Percent 4 2 4 10" xfId="33914"/>
    <cellStyle name="Percent 4 2 4 11" xfId="33915"/>
    <cellStyle name="Percent 4 2 4 12" xfId="33916"/>
    <cellStyle name="Percent 4 2 4 2" xfId="33917"/>
    <cellStyle name="Percent 4 2 4 2 10" xfId="33918"/>
    <cellStyle name="Percent 4 2 4 2 2" xfId="33919"/>
    <cellStyle name="Percent 4 2 4 2 2 2" xfId="33920"/>
    <cellStyle name="Percent 4 2 4 2 2 2 2" xfId="33921"/>
    <cellStyle name="Percent 4 2 4 2 2 2 2 2" xfId="33922"/>
    <cellStyle name="Percent 4 2 4 2 2 2 2 3" xfId="33923"/>
    <cellStyle name="Percent 4 2 4 2 2 2 2 4" xfId="33924"/>
    <cellStyle name="Percent 4 2 4 2 2 2 3" xfId="33925"/>
    <cellStyle name="Percent 4 2 4 2 2 2 3 2" xfId="33926"/>
    <cellStyle name="Percent 4 2 4 2 2 2 3 3" xfId="33927"/>
    <cellStyle name="Percent 4 2 4 2 2 2 3 4" xfId="33928"/>
    <cellStyle name="Percent 4 2 4 2 2 2 4" xfId="33929"/>
    <cellStyle name="Percent 4 2 4 2 2 2 5" xfId="33930"/>
    <cellStyle name="Percent 4 2 4 2 2 2 6" xfId="33931"/>
    <cellStyle name="Percent 4 2 4 2 2 3" xfId="33932"/>
    <cellStyle name="Percent 4 2 4 2 2 3 2" xfId="33933"/>
    <cellStyle name="Percent 4 2 4 2 2 3 2 2" xfId="33934"/>
    <cellStyle name="Percent 4 2 4 2 2 3 2 3" xfId="33935"/>
    <cellStyle name="Percent 4 2 4 2 2 3 2 4" xfId="33936"/>
    <cellStyle name="Percent 4 2 4 2 2 3 3" xfId="33937"/>
    <cellStyle name="Percent 4 2 4 2 2 3 3 2" xfId="33938"/>
    <cellStyle name="Percent 4 2 4 2 2 3 3 3" xfId="33939"/>
    <cellStyle name="Percent 4 2 4 2 2 3 3 4" xfId="33940"/>
    <cellStyle name="Percent 4 2 4 2 2 3 4" xfId="33941"/>
    <cellStyle name="Percent 4 2 4 2 2 3 5" xfId="33942"/>
    <cellStyle name="Percent 4 2 4 2 2 3 6" xfId="33943"/>
    <cellStyle name="Percent 4 2 4 2 2 4" xfId="33944"/>
    <cellStyle name="Percent 4 2 4 2 2 4 2" xfId="33945"/>
    <cellStyle name="Percent 4 2 4 2 2 4 3" xfId="33946"/>
    <cellStyle name="Percent 4 2 4 2 2 4 4" xfId="33947"/>
    <cellStyle name="Percent 4 2 4 2 2 5" xfId="33948"/>
    <cellStyle name="Percent 4 2 4 2 2 5 2" xfId="33949"/>
    <cellStyle name="Percent 4 2 4 2 2 5 3" xfId="33950"/>
    <cellStyle name="Percent 4 2 4 2 2 5 4" xfId="33951"/>
    <cellStyle name="Percent 4 2 4 2 2 6" xfId="33952"/>
    <cellStyle name="Percent 4 2 4 2 2 7" xfId="33953"/>
    <cellStyle name="Percent 4 2 4 2 2 8" xfId="33954"/>
    <cellStyle name="Percent 4 2 4 2 3" xfId="33955"/>
    <cellStyle name="Percent 4 2 4 2 3 2" xfId="33956"/>
    <cellStyle name="Percent 4 2 4 2 3 2 2" xfId="33957"/>
    <cellStyle name="Percent 4 2 4 2 3 2 2 2" xfId="33958"/>
    <cellStyle name="Percent 4 2 4 2 3 2 2 3" xfId="33959"/>
    <cellStyle name="Percent 4 2 4 2 3 2 2 4" xfId="33960"/>
    <cellStyle name="Percent 4 2 4 2 3 2 3" xfId="33961"/>
    <cellStyle name="Percent 4 2 4 2 3 2 3 2" xfId="33962"/>
    <cellStyle name="Percent 4 2 4 2 3 2 3 3" xfId="33963"/>
    <cellStyle name="Percent 4 2 4 2 3 2 3 4" xfId="33964"/>
    <cellStyle name="Percent 4 2 4 2 3 2 4" xfId="33965"/>
    <cellStyle name="Percent 4 2 4 2 3 2 5" xfId="33966"/>
    <cellStyle name="Percent 4 2 4 2 3 2 6" xfId="33967"/>
    <cellStyle name="Percent 4 2 4 2 3 3" xfId="33968"/>
    <cellStyle name="Percent 4 2 4 2 3 3 2" xfId="33969"/>
    <cellStyle name="Percent 4 2 4 2 3 3 2 2" xfId="33970"/>
    <cellStyle name="Percent 4 2 4 2 3 3 2 3" xfId="33971"/>
    <cellStyle name="Percent 4 2 4 2 3 3 2 4" xfId="33972"/>
    <cellStyle name="Percent 4 2 4 2 3 3 3" xfId="33973"/>
    <cellStyle name="Percent 4 2 4 2 3 3 3 2" xfId="33974"/>
    <cellStyle name="Percent 4 2 4 2 3 3 3 3" xfId="33975"/>
    <cellStyle name="Percent 4 2 4 2 3 3 3 4" xfId="33976"/>
    <cellStyle name="Percent 4 2 4 2 3 3 4" xfId="33977"/>
    <cellStyle name="Percent 4 2 4 2 3 3 5" xfId="33978"/>
    <cellStyle name="Percent 4 2 4 2 3 3 6" xfId="33979"/>
    <cellStyle name="Percent 4 2 4 2 3 4" xfId="33980"/>
    <cellStyle name="Percent 4 2 4 2 3 4 2" xfId="33981"/>
    <cellStyle name="Percent 4 2 4 2 3 4 3" xfId="33982"/>
    <cellStyle name="Percent 4 2 4 2 3 4 4" xfId="33983"/>
    <cellStyle name="Percent 4 2 4 2 3 5" xfId="33984"/>
    <cellStyle name="Percent 4 2 4 2 3 5 2" xfId="33985"/>
    <cellStyle name="Percent 4 2 4 2 3 5 3" xfId="33986"/>
    <cellStyle name="Percent 4 2 4 2 3 5 4" xfId="33987"/>
    <cellStyle name="Percent 4 2 4 2 3 6" xfId="33988"/>
    <cellStyle name="Percent 4 2 4 2 3 7" xfId="33989"/>
    <cellStyle name="Percent 4 2 4 2 3 8" xfId="33990"/>
    <cellStyle name="Percent 4 2 4 2 4" xfId="33991"/>
    <cellStyle name="Percent 4 2 4 2 4 2" xfId="33992"/>
    <cellStyle name="Percent 4 2 4 2 4 2 2" xfId="33993"/>
    <cellStyle name="Percent 4 2 4 2 4 2 3" xfId="33994"/>
    <cellStyle name="Percent 4 2 4 2 4 2 4" xfId="33995"/>
    <cellStyle name="Percent 4 2 4 2 4 3" xfId="33996"/>
    <cellStyle name="Percent 4 2 4 2 4 3 2" xfId="33997"/>
    <cellStyle name="Percent 4 2 4 2 4 3 3" xfId="33998"/>
    <cellStyle name="Percent 4 2 4 2 4 3 4" xfId="33999"/>
    <cellStyle name="Percent 4 2 4 2 4 4" xfId="34000"/>
    <cellStyle name="Percent 4 2 4 2 4 5" xfId="34001"/>
    <cellStyle name="Percent 4 2 4 2 4 6" xfId="34002"/>
    <cellStyle name="Percent 4 2 4 2 5" xfId="34003"/>
    <cellStyle name="Percent 4 2 4 2 5 2" xfId="34004"/>
    <cellStyle name="Percent 4 2 4 2 5 2 2" xfId="34005"/>
    <cellStyle name="Percent 4 2 4 2 5 2 3" xfId="34006"/>
    <cellStyle name="Percent 4 2 4 2 5 2 4" xfId="34007"/>
    <cellStyle name="Percent 4 2 4 2 5 3" xfId="34008"/>
    <cellStyle name="Percent 4 2 4 2 5 3 2" xfId="34009"/>
    <cellStyle name="Percent 4 2 4 2 5 3 3" xfId="34010"/>
    <cellStyle name="Percent 4 2 4 2 5 3 4" xfId="34011"/>
    <cellStyle name="Percent 4 2 4 2 5 4" xfId="34012"/>
    <cellStyle name="Percent 4 2 4 2 5 5" xfId="34013"/>
    <cellStyle name="Percent 4 2 4 2 5 6" xfId="34014"/>
    <cellStyle name="Percent 4 2 4 2 6" xfId="34015"/>
    <cellStyle name="Percent 4 2 4 2 6 2" xfId="34016"/>
    <cellStyle name="Percent 4 2 4 2 6 3" xfId="34017"/>
    <cellStyle name="Percent 4 2 4 2 6 4" xfId="34018"/>
    <cellStyle name="Percent 4 2 4 2 7" xfId="34019"/>
    <cellStyle name="Percent 4 2 4 2 7 2" xfId="34020"/>
    <cellStyle name="Percent 4 2 4 2 7 3" xfId="34021"/>
    <cellStyle name="Percent 4 2 4 2 7 4" xfId="34022"/>
    <cellStyle name="Percent 4 2 4 2 8" xfId="34023"/>
    <cellStyle name="Percent 4 2 4 2 9" xfId="34024"/>
    <cellStyle name="Percent 4 2 4 3" xfId="34025"/>
    <cellStyle name="Percent 4 2 4 3 2" xfId="34026"/>
    <cellStyle name="Percent 4 2 4 3 2 2" xfId="34027"/>
    <cellStyle name="Percent 4 2 4 3 2 2 2" xfId="34028"/>
    <cellStyle name="Percent 4 2 4 3 2 2 3" xfId="34029"/>
    <cellStyle name="Percent 4 2 4 3 2 2 4" xfId="34030"/>
    <cellStyle name="Percent 4 2 4 3 2 3" xfId="34031"/>
    <cellStyle name="Percent 4 2 4 3 2 3 2" xfId="34032"/>
    <cellStyle name="Percent 4 2 4 3 2 3 3" xfId="34033"/>
    <cellStyle name="Percent 4 2 4 3 2 3 4" xfId="34034"/>
    <cellStyle name="Percent 4 2 4 3 2 4" xfId="34035"/>
    <cellStyle name="Percent 4 2 4 3 2 5" xfId="34036"/>
    <cellStyle name="Percent 4 2 4 3 2 6" xfId="34037"/>
    <cellStyle name="Percent 4 2 4 3 3" xfId="34038"/>
    <cellStyle name="Percent 4 2 4 3 3 2" xfId="34039"/>
    <cellStyle name="Percent 4 2 4 3 3 2 2" xfId="34040"/>
    <cellStyle name="Percent 4 2 4 3 3 2 3" xfId="34041"/>
    <cellStyle name="Percent 4 2 4 3 3 2 4" xfId="34042"/>
    <cellStyle name="Percent 4 2 4 3 3 3" xfId="34043"/>
    <cellStyle name="Percent 4 2 4 3 3 3 2" xfId="34044"/>
    <cellStyle name="Percent 4 2 4 3 3 3 3" xfId="34045"/>
    <cellStyle name="Percent 4 2 4 3 3 3 4" xfId="34046"/>
    <cellStyle name="Percent 4 2 4 3 3 4" xfId="34047"/>
    <cellStyle name="Percent 4 2 4 3 3 5" xfId="34048"/>
    <cellStyle name="Percent 4 2 4 3 3 6" xfId="34049"/>
    <cellStyle name="Percent 4 2 4 3 4" xfId="34050"/>
    <cellStyle name="Percent 4 2 4 3 4 2" xfId="34051"/>
    <cellStyle name="Percent 4 2 4 3 4 3" xfId="34052"/>
    <cellStyle name="Percent 4 2 4 3 4 4" xfId="34053"/>
    <cellStyle name="Percent 4 2 4 3 5" xfId="34054"/>
    <cellStyle name="Percent 4 2 4 3 5 2" xfId="34055"/>
    <cellStyle name="Percent 4 2 4 3 5 3" xfId="34056"/>
    <cellStyle name="Percent 4 2 4 3 5 4" xfId="34057"/>
    <cellStyle name="Percent 4 2 4 3 6" xfId="34058"/>
    <cellStyle name="Percent 4 2 4 3 7" xfId="34059"/>
    <cellStyle name="Percent 4 2 4 3 8" xfId="34060"/>
    <cellStyle name="Percent 4 2 4 4" xfId="34061"/>
    <cellStyle name="Percent 4 2 4 4 2" xfId="34062"/>
    <cellStyle name="Percent 4 2 4 4 2 2" xfId="34063"/>
    <cellStyle name="Percent 4 2 4 4 2 2 2" xfId="34064"/>
    <cellStyle name="Percent 4 2 4 4 2 2 3" xfId="34065"/>
    <cellStyle name="Percent 4 2 4 4 2 2 4" xfId="34066"/>
    <cellStyle name="Percent 4 2 4 4 2 3" xfId="34067"/>
    <cellStyle name="Percent 4 2 4 4 2 3 2" xfId="34068"/>
    <cellStyle name="Percent 4 2 4 4 2 3 3" xfId="34069"/>
    <cellStyle name="Percent 4 2 4 4 2 3 4" xfId="34070"/>
    <cellStyle name="Percent 4 2 4 4 2 4" xfId="34071"/>
    <cellStyle name="Percent 4 2 4 4 2 5" xfId="34072"/>
    <cellStyle name="Percent 4 2 4 4 2 6" xfId="34073"/>
    <cellStyle name="Percent 4 2 4 4 3" xfId="34074"/>
    <cellStyle name="Percent 4 2 4 4 3 2" xfId="34075"/>
    <cellStyle name="Percent 4 2 4 4 3 2 2" xfId="34076"/>
    <cellStyle name="Percent 4 2 4 4 3 2 3" xfId="34077"/>
    <cellStyle name="Percent 4 2 4 4 3 2 4" xfId="34078"/>
    <cellStyle name="Percent 4 2 4 4 3 3" xfId="34079"/>
    <cellStyle name="Percent 4 2 4 4 3 3 2" xfId="34080"/>
    <cellStyle name="Percent 4 2 4 4 3 3 3" xfId="34081"/>
    <cellStyle name="Percent 4 2 4 4 3 3 4" xfId="34082"/>
    <cellStyle name="Percent 4 2 4 4 3 4" xfId="34083"/>
    <cellStyle name="Percent 4 2 4 4 3 5" xfId="34084"/>
    <cellStyle name="Percent 4 2 4 4 3 6" xfId="34085"/>
    <cellStyle name="Percent 4 2 4 4 4" xfId="34086"/>
    <cellStyle name="Percent 4 2 4 4 4 2" xfId="34087"/>
    <cellStyle name="Percent 4 2 4 4 4 3" xfId="34088"/>
    <cellStyle name="Percent 4 2 4 4 4 4" xfId="34089"/>
    <cellStyle name="Percent 4 2 4 4 5" xfId="34090"/>
    <cellStyle name="Percent 4 2 4 4 5 2" xfId="34091"/>
    <cellStyle name="Percent 4 2 4 4 5 3" xfId="34092"/>
    <cellStyle name="Percent 4 2 4 4 5 4" xfId="34093"/>
    <cellStyle name="Percent 4 2 4 4 6" xfId="34094"/>
    <cellStyle name="Percent 4 2 4 4 7" xfId="34095"/>
    <cellStyle name="Percent 4 2 4 4 8" xfId="34096"/>
    <cellStyle name="Percent 4 2 4 5" xfId="34097"/>
    <cellStyle name="Percent 4 2 4 5 2" xfId="34098"/>
    <cellStyle name="Percent 4 2 4 5 2 2" xfId="34099"/>
    <cellStyle name="Percent 4 2 4 5 2 2 2" xfId="34100"/>
    <cellStyle name="Percent 4 2 4 5 2 2 3" xfId="34101"/>
    <cellStyle name="Percent 4 2 4 5 2 2 4" xfId="34102"/>
    <cellStyle name="Percent 4 2 4 5 2 3" xfId="34103"/>
    <cellStyle name="Percent 4 2 4 5 2 3 2" xfId="34104"/>
    <cellStyle name="Percent 4 2 4 5 2 3 3" xfId="34105"/>
    <cellStyle name="Percent 4 2 4 5 2 3 4" xfId="34106"/>
    <cellStyle name="Percent 4 2 4 5 2 4" xfId="34107"/>
    <cellStyle name="Percent 4 2 4 5 2 5" xfId="34108"/>
    <cellStyle name="Percent 4 2 4 5 2 6" xfId="34109"/>
    <cellStyle name="Percent 4 2 4 5 3" xfId="34110"/>
    <cellStyle name="Percent 4 2 4 5 3 2" xfId="34111"/>
    <cellStyle name="Percent 4 2 4 5 3 2 2" xfId="34112"/>
    <cellStyle name="Percent 4 2 4 5 3 2 3" xfId="34113"/>
    <cellStyle name="Percent 4 2 4 5 3 2 4" xfId="34114"/>
    <cellStyle name="Percent 4 2 4 5 3 3" xfId="34115"/>
    <cellStyle name="Percent 4 2 4 5 3 3 2" xfId="34116"/>
    <cellStyle name="Percent 4 2 4 5 3 3 3" xfId="34117"/>
    <cellStyle name="Percent 4 2 4 5 3 3 4" xfId="34118"/>
    <cellStyle name="Percent 4 2 4 5 3 4" xfId="34119"/>
    <cellStyle name="Percent 4 2 4 5 3 5" xfId="34120"/>
    <cellStyle name="Percent 4 2 4 5 3 6" xfId="34121"/>
    <cellStyle name="Percent 4 2 4 5 4" xfId="34122"/>
    <cellStyle name="Percent 4 2 4 5 4 2" xfId="34123"/>
    <cellStyle name="Percent 4 2 4 5 4 3" xfId="34124"/>
    <cellStyle name="Percent 4 2 4 5 4 4" xfId="34125"/>
    <cellStyle name="Percent 4 2 4 5 5" xfId="34126"/>
    <cellStyle name="Percent 4 2 4 5 5 2" xfId="34127"/>
    <cellStyle name="Percent 4 2 4 5 5 3" xfId="34128"/>
    <cellStyle name="Percent 4 2 4 5 5 4" xfId="34129"/>
    <cellStyle name="Percent 4 2 4 5 6" xfId="34130"/>
    <cellStyle name="Percent 4 2 4 5 7" xfId="34131"/>
    <cellStyle name="Percent 4 2 4 5 8" xfId="34132"/>
    <cellStyle name="Percent 4 2 4 6" xfId="34133"/>
    <cellStyle name="Percent 4 2 4 6 2" xfId="34134"/>
    <cellStyle name="Percent 4 2 4 6 2 2" xfId="34135"/>
    <cellStyle name="Percent 4 2 4 6 2 3" xfId="34136"/>
    <cellStyle name="Percent 4 2 4 6 2 4" xfId="34137"/>
    <cellStyle name="Percent 4 2 4 6 3" xfId="34138"/>
    <cellStyle name="Percent 4 2 4 6 3 2" xfId="34139"/>
    <cellStyle name="Percent 4 2 4 6 3 3" xfId="34140"/>
    <cellStyle name="Percent 4 2 4 6 3 4" xfId="34141"/>
    <cellStyle name="Percent 4 2 4 6 4" xfId="34142"/>
    <cellStyle name="Percent 4 2 4 6 5" xfId="34143"/>
    <cellStyle name="Percent 4 2 4 6 6" xfId="34144"/>
    <cellStyle name="Percent 4 2 4 7" xfId="34145"/>
    <cellStyle name="Percent 4 2 4 7 2" xfId="34146"/>
    <cellStyle name="Percent 4 2 4 7 2 2" xfId="34147"/>
    <cellStyle name="Percent 4 2 4 7 2 3" xfId="34148"/>
    <cellStyle name="Percent 4 2 4 7 2 4" xfId="34149"/>
    <cellStyle name="Percent 4 2 4 7 3" xfId="34150"/>
    <cellStyle name="Percent 4 2 4 7 3 2" xfId="34151"/>
    <cellStyle name="Percent 4 2 4 7 3 3" xfId="34152"/>
    <cellStyle name="Percent 4 2 4 7 3 4" xfId="34153"/>
    <cellStyle name="Percent 4 2 4 7 4" xfId="34154"/>
    <cellStyle name="Percent 4 2 4 7 5" xfId="34155"/>
    <cellStyle name="Percent 4 2 4 7 6" xfId="34156"/>
    <cellStyle name="Percent 4 2 4 8" xfId="34157"/>
    <cellStyle name="Percent 4 2 4 8 2" xfId="34158"/>
    <cellStyle name="Percent 4 2 4 8 3" xfId="34159"/>
    <cellStyle name="Percent 4 2 4 8 4" xfId="34160"/>
    <cellStyle name="Percent 4 2 4 9" xfId="34161"/>
    <cellStyle name="Percent 4 2 4 9 2" xfId="34162"/>
    <cellStyle name="Percent 4 2 4 9 3" xfId="34163"/>
    <cellStyle name="Percent 4 2 4 9 4" xfId="34164"/>
    <cellStyle name="Percent 4 2 5" xfId="34165"/>
    <cellStyle name="Percent 4 2 5 10" xfId="34166"/>
    <cellStyle name="Percent 4 2 5 2" xfId="34167"/>
    <cellStyle name="Percent 4 2 5 2 2" xfId="34168"/>
    <cellStyle name="Percent 4 2 5 2 2 2" xfId="34169"/>
    <cellStyle name="Percent 4 2 5 2 2 2 2" xfId="34170"/>
    <cellStyle name="Percent 4 2 5 2 2 2 3" xfId="34171"/>
    <cellStyle name="Percent 4 2 5 2 2 2 4" xfId="34172"/>
    <cellStyle name="Percent 4 2 5 2 2 3" xfId="34173"/>
    <cellStyle name="Percent 4 2 5 2 2 3 2" xfId="34174"/>
    <cellStyle name="Percent 4 2 5 2 2 3 3" xfId="34175"/>
    <cellStyle name="Percent 4 2 5 2 2 3 4" xfId="34176"/>
    <cellStyle name="Percent 4 2 5 2 2 4" xfId="34177"/>
    <cellStyle name="Percent 4 2 5 2 2 5" xfId="34178"/>
    <cellStyle name="Percent 4 2 5 2 2 6" xfId="34179"/>
    <cellStyle name="Percent 4 2 5 2 3" xfId="34180"/>
    <cellStyle name="Percent 4 2 5 2 3 2" xfId="34181"/>
    <cellStyle name="Percent 4 2 5 2 3 2 2" xfId="34182"/>
    <cellStyle name="Percent 4 2 5 2 3 2 3" xfId="34183"/>
    <cellStyle name="Percent 4 2 5 2 3 2 4" xfId="34184"/>
    <cellStyle name="Percent 4 2 5 2 3 3" xfId="34185"/>
    <cellStyle name="Percent 4 2 5 2 3 3 2" xfId="34186"/>
    <cellStyle name="Percent 4 2 5 2 3 3 3" xfId="34187"/>
    <cellStyle name="Percent 4 2 5 2 3 3 4" xfId="34188"/>
    <cellStyle name="Percent 4 2 5 2 3 4" xfId="34189"/>
    <cellStyle name="Percent 4 2 5 2 3 5" xfId="34190"/>
    <cellStyle name="Percent 4 2 5 2 3 6" xfId="34191"/>
    <cellStyle name="Percent 4 2 5 2 4" xfId="34192"/>
    <cellStyle name="Percent 4 2 5 2 4 2" xfId="34193"/>
    <cellStyle name="Percent 4 2 5 2 4 3" xfId="34194"/>
    <cellStyle name="Percent 4 2 5 2 4 4" xfId="34195"/>
    <cellStyle name="Percent 4 2 5 2 5" xfId="34196"/>
    <cellStyle name="Percent 4 2 5 2 5 2" xfId="34197"/>
    <cellStyle name="Percent 4 2 5 2 5 3" xfId="34198"/>
    <cellStyle name="Percent 4 2 5 2 5 4" xfId="34199"/>
    <cellStyle name="Percent 4 2 5 2 6" xfId="34200"/>
    <cellStyle name="Percent 4 2 5 2 7" xfId="34201"/>
    <cellStyle name="Percent 4 2 5 2 8" xfId="34202"/>
    <cellStyle name="Percent 4 2 5 3" xfId="34203"/>
    <cellStyle name="Percent 4 2 5 3 2" xfId="34204"/>
    <cellStyle name="Percent 4 2 5 3 2 2" xfId="34205"/>
    <cellStyle name="Percent 4 2 5 3 2 2 2" xfId="34206"/>
    <cellStyle name="Percent 4 2 5 3 2 2 3" xfId="34207"/>
    <cellStyle name="Percent 4 2 5 3 2 2 4" xfId="34208"/>
    <cellStyle name="Percent 4 2 5 3 2 3" xfId="34209"/>
    <cellStyle name="Percent 4 2 5 3 2 3 2" xfId="34210"/>
    <cellStyle name="Percent 4 2 5 3 2 3 3" xfId="34211"/>
    <cellStyle name="Percent 4 2 5 3 2 3 4" xfId="34212"/>
    <cellStyle name="Percent 4 2 5 3 2 4" xfId="34213"/>
    <cellStyle name="Percent 4 2 5 3 2 5" xfId="34214"/>
    <cellStyle name="Percent 4 2 5 3 2 6" xfId="34215"/>
    <cellStyle name="Percent 4 2 5 3 3" xfId="34216"/>
    <cellStyle name="Percent 4 2 5 3 3 2" xfId="34217"/>
    <cellStyle name="Percent 4 2 5 3 3 2 2" xfId="34218"/>
    <cellStyle name="Percent 4 2 5 3 3 2 3" xfId="34219"/>
    <cellStyle name="Percent 4 2 5 3 3 2 4" xfId="34220"/>
    <cellStyle name="Percent 4 2 5 3 3 3" xfId="34221"/>
    <cellStyle name="Percent 4 2 5 3 3 3 2" xfId="34222"/>
    <cellStyle name="Percent 4 2 5 3 3 3 3" xfId="34223"/>
    <cellStyle name="Percent 4 2 5 3 3 3 4" xfId="34224"/>
    <cellStyle name="Percent 4 2 5 3 3 4" xfId="34225"/>
    <cellStyle name="Percent 4 2 5 3 3 5" xfId="34226"/>
    <cellStyle name="Percent 4 2 5 3 3 6" xfId="34227"/>
    <cellStyle name="Percent 4 2 5 3 4" xfId="34228"/>
    <cellStyle name="Percent 4 2 5 3 4 2" xfId="34229"/>
    <cellStyle name="Percent 4 2 5 3 4 3" xfId="34230"/>
    <cellStyle name="Percent 4 2 5 3 4 4" xfId="34231"/>
    <cellStyle name="Percent 4 2 5 3 5" xfId="34232"/>
    <cellStyle name="Percent 4 2 5 3 5 2" xfId="34233"/>
    <cellStyle name="Percent 4 2 5 3 5 3" xfId="34234"/>
    <cellStyle name="Percent 4 2 5 3 5 4" xfId="34235"/>
    <cellStyle name="Percent 4 2 5 3 6" xfId="34236"/>
    <cellStyle name="Percent 4 2 5 3 7" xfId="34237"/>
    <cellStyle name="Percent 4 2 5 3 8" xfId="34238"/>
    <cellStyle name="Percent 4 2 5 4" xfId="34239"/>
    <cellStyle name="Percent 4 2 5 4 2" xfId="34240"/>
    <cellStyle name="Percent 4 2 5 4 2 2" xfId="34241"/>
    <cellStyle name="Percent 4 2 5 4 2 3" xfId="34242"/>
    <cellStyle name="Percent 4 2 5 4 2 4" xfId="34243"/>
    <cellStyle name="Percent 4 2 5 4 3" xfId="34244"/>
    <cellStyle name="Percent 4 2 5 4 3 2" xfId="34245"/>
    <cellStyle name="Percent 4 2 5 4 3 3" xfId="34246"/>
    <cellStyle name="Percent 4 2 5 4 3 4" xfId="34247"/>
    <cellStyle name="Percent 4 2 5 4 4" xfId="34248"/>
    <cellStyle name="Percent 4 2 5 4 5" xfId="34249"/>
    <cellStyle name="Percent 4 2 5 4 6" xfId="34250"/>
    <cellStyle name="Percent 4 2 5 5" xfId="34251"/>
    <cellStyle name="Percent 4 2 5 5 2" xfId="34252"/>
    <cellStyle name="Percent 4 2 5 5 2 2" xfId="34253"/>
    <cellStyle name="Percent 4 2 5 5 2 3" xfId="34254"/>
    <cellStyle name="Percent 4 2 5 5 2 4" xfId="34255"/>
    <cellStyle name="Percent 4 2 5 5 3" xfId="34256"/>
    <cellStyle name="Percent 4 2 5 5 3 2" xfId="34257"/>
    <cellStyle name="Percent 4 2 5 5 3 3" xfId="34258"/>
    <cellStyle name="Percent 4 2 5 5 3 4" xfId="34259"/>
    <cellStyle name="Percent 4 2 5 5 4" xfId="34260"/>
    <cellStyle name="Percent 4 2 5 5 5" xfId="34261"/>
    <cellStyle name="Percent 4 2 5 5 6" xfId="34262"/>
    <cellStyle name="Percent 4 2 5 6" xfId="34263"/>
    <cellStyle name="Percent 4 2 5 6 2" xfId="34264"/>
    <cellStyle name="Percent 4 2 5 6 3" xfId="34265"/>
    <cellStyle name="Percent 4 2 5 6 4" xfId="34266"/>
    <cellStyle name="Percent 4 2 5 7" xfId="34267"/>
    <cellStyle name="Percent 4 2 5 7 2" xfId="34268"/>
    <cellStyle name="Percent 4 2 5 7 3" xfId="34269"/>
    <cellStyle name="Percent 4 2 5 7 4" xfId="34270"/>
    <cellStyle name="Percent 4 2 5 8" xfId="34271"/>
    <cellStyle name="Percent 4 2 5 9" xfId="34272"/>
    <cellStyle name="Percent 4 2 6" xfId="34273"/>
    <cellStyle name="Percent 4 2 6 2" xfId="34274"/>
    <cellStyle name="Percent 4 2 6 2 2" xfId="34275"/>
    <cellStyle name="Percent 4 2 6 2 2 2" xfId="34276"/>
    <cellStyle name="Percent 4 2 6 2 2 3" xfId="34277"/>
    <cellStyle name="Percent 4 2 6 2 2 4" xfId="34278"/>
    <cellStyle name="Percent 4 2 6 2 3" xfId="34279"/>
    <cellStyle name="Percent 4 2 6 2 3 2" xfId="34280"/>
    <cellStyle name="Percent 4 2 6 2 3 3" xfId="34281"/>
    <cellStyle name="Percent 4 2 6 2 3 4" xfId="34282"/>
    <cellStyle name="Percent 4 2 6 2 4" xfId="34283"/>
    <cellStyle name="Percent 4 2 6 2 5" xfId="34284"/>
    <cellStyle name="Percent 4 2 6 2 6" xfId="34285"/>
    <cellStyle name="Percent 4 2 6 3" xfId="34286"/>
    <cellStyle name="Percent 4 2 6 3 2" xfId="34287"/>
    <cellStyle name="Percent 4 2 6 3 2 2" xfId="34288"/>
    <cellStyle name="Percent 4 2 6 3 2 3" xfId="34289"/>
    <cellStyle name="Percent 4 2 6 3 2 4" xfId="34290"/>
    <cellStyle name="Percent 4 2 6 3 3" xfId="34291"/>
    <cellStyle name="Percent 4 2 6 3 3 2" xfId="34292"/>
    <cellStyle name="Percent 4 2 6 3 3 3" xfId="34293"/>
    <cellStyle name="Percent 4 2 6 3 3 4" xfId="34294"/>
    <cellStyle name="Percent 4 2 6 3 4" xfId="34295"/>
    <cellStyle name="Percent 4 2 6 3 5" xfId="34296"/>
    <cellStyle name="Percent 4 2 6 3 6" xfId="34297"/>
    <cellStyle name="Percent 4 2 6 4" xfId="34298"/>
    <cellStyle name="Percent 4 2 6 4 2" xfId="34299"/>
    <cellStyle name="Percent 4 2 6 4 3" xfId="34300"/>
    <cellStyle name="Percent 4 2 6 4 4" xfId="34301"/>
    <cellStyle name="Percent 4 2 6 5" xfId="34302"/>
    <cellStyle name="Percent 4 2 6 5 2" xfId="34303"/>
    <cellStyle name="Percent 4 2 6 5 3" xfId="34304"/>
    <cellStyle name="Percent 4 2 6 5 4" xfId="34305"/>
    <cellStyle name="Percent 4 2 6 6" xfId="34306"/>
    <cellStyle name="Percent 4 2 6 7" xfId="34307"/>
    <cellStyle name="Percent 4 2 6 8" xfId="34308"/>
    <cellStyle name="Percent 4 2 7" xfId="34309"/>
    <cellStyle name="Percent 4 2 7 2" xfId="34310"/>
    <cellStyle name="Percent 4 2 7 2 2" xfId="34311"/>
    <cellStyle name="Percent 4 2 7 2 2 2" xfId="34312"/>
    <cellStyle name="Percent 4 2 7 2 2 3" xfId="34313"/>
    <cellStyle name="Percent 4 2 7 2 2 4" xfId="34314"/>
    <cellStyle name="Percent 4 2 7 2 3" xfId="34315"/>
    <cellStyle name="Percent 4 2 7 2 3 2" xfId="34316"/>
    <cellStyle name="Percent 4 2 7 2 3 3" xfId="34317"/>
    <cellStyle name="Percent 4 2 7 2 3 4" xfId="34318"/>
    <cellStyle name="Percent 4 2 7 2 4" xfId="34319"/>
    <cellStyle name="Percent 4 2 7 2 5" xfId="34320"/>
    <cellStyle name="Percent 4 2 7 2 6" xfId="34321"/>
    <cellStyle name="Percent 4 2 7 3" xfId="34322"/>
    <cellStyle name="Percent 4 2 7 3 2" xfId="34323"/>
    <cellStyle name="Percent 4 2 7 3 2 2" xfId="34324"/>
    <cellStyle name="Percent 4 2 7 3 2 3" xfId="34325"/>
    <cellStyle name="Percent 4 2 7 3 2 4" xfId="34326"/>
    <cellStyle name="Percent 4 2 7 3 3" xfId="34327"/>
    <cellStyle name="Percent 4 2 7 3 3 2" xfId="34328"/>
    <cellStyle name="Percent 4 2 7 3 3 3" xfId="34329"/>
    <cellStyle name="Percent 4 2 7 3 3 4" xfId="34330"/>
    <cellStyle name="Percent 4 2 7 3 4" xfId="34331"/>
    <cellStyle name="Percent 4 2 7 3 5" xfId="34332"/>
    <cellStyle name="Percent 4 2 7 3 6" xfId="34333"/>
    <cellStyle name="Percent 4 2 7 4" xfId="34334"/>
    <cellStyle name="Percent 4 2 7 4 2" xfId="34335"/>
    <cellStyle name="Percent 4 2 7 4 3" xfId="34336"/>
    <cellStyle name="Percent 4 2 7 4 4" xfId="34337"/>
    <cellStyle name="Percent 4 2 7 5" xfId="34338"/>
    <cellStyle name="Percent 4 2 7 5 2" xfId="34339"/>
    <cellStyle name="Percent 4 2 7 5 3" xfId="34340"/>
    <cellStyle name="Percent 4 2 7 5 4" xfId="34341"/>
    <cellStyle name="Percent 4 2 7 6" xfId="34342"/>
    <cellStyle name="Percent 4 2 7 7" xfId="34343"/>
    <cellStyle name="Percent 4 2 7 8" xfId="34344"/>
    <cellStyle name="Percent 4 2 8" xfId="34345"/>
    <cellStyle name="Percent 4 2 8 2" xfId="34346"/>
    <cellStyle name="Percent 4 2 8 2 2" xfId="34347"/>
    <cellStyle name="Percent 4 2 8 2 2 2" xfId="34348"/>
    <cellStyle name="Percent 4 2 8 2 2 3" xfId="34349"/>
    <cellStyle name="Percent 4 2 8 2 2 4" xfId="34350"/>
    <cellStyle name="Percent 4 2 8 2 3" xfId="34351"/>
    <cellStyle name="Percent 4 2 8 2 3 2" xfId="34352"/>
    <cellStyle name="Percent 4 2 8 2 3 3" xfId="34353"/>
    <cellStyle name="Percent 4 2 8 2 3 4" xfId="34354"/>
    <cellStyle name="Percent 4 2 8 2 4" xfId="34355"/>
    <cellStyle name="Percent 4 2 8 2 5" xfId="34356"/>
    <cellStyle name="Percent 4 2 8 2 6" xfId="34357"/>
    <cellStyle name="Percent 4 2 8 3" xfId="34358"/>
    <cellStyle name="Percent 4 2 8 3 2" xfId="34359"/>
    <cellStyle name="Percent 4 2 8 3 2 2" xfId="34360"/>
    <cellStyle name="Percent 4 2 8 3 2 3" xfId="34361"/>
    <cellStyle name="Percent 4 2 8 3 2 4" xfId="34362"/>
    <cellStyle name="Percent 4 2 8 3 3" xfId="34363"/>
    <cellStyle name="Percent 4 2 8 3 3 2" xfId="34364"/>
    <cellStyle name="Percent 4 2 8 3 3 3" xfId="34365"/>
    <cellStyle name="Percent 4 2 8 3 3 4" xfId="34366"/>
    <cellStyle name="Percent 4 2 8 3 4" xfId="34367"/>
    <cellStyle name="Percent 4 2 8 3 5" xfId="34368"/>
    <cellStyle name="Percent 4 2 8 3 6" xfId="34369"/>
    <cellStyle name="Percent 4 2 8 4" xfId="34370"/>
    <cellStyle name="Percent 4 2 8 4 2" xfId="34371"/>
    <cellStyle name="Percent 4 2 8 4 3" xfId="34372"/>
    <cellStyle name="Percent 4 2 8 4 4" xfId="34373"/>
    <cellStyle name="Percent 4 2 8 5" xfId="34374"/>
    <cellStyle name="Percent 4 2 8 5 2" xfId="34375"/>
    <cellStyle name="Percent 4 2 8 5 3" xfId="34376"/>
    <cellStyle name="Percent 4 2 8 5 4" xfId="34377"/>
    <cellStyle name="Percent 4 2 8 6" xfId="34378"/>
    <cellStyle name="Percent 4 2 8 7" xfId="34379"/>
    <cellStyle name="Percent 4 2 8 8" xfId="34380"/>
    <cellStyle name="Percent 4 2 9" xfId="34381"/>
    <cellStyle name="Percent 4 2 9 2" xfId="34382"/>
    <cellStyle name="Percent 4 2 9 2 2" xfId="34383"/>
    <cellStyle name="Percent 4 2 9 2 3" xfId="34384"/>
    <cellStyle name="Percent 4 2 9 2 4" xfId="34385"/>
    <cellStyle name="Percent 4 2 9 3" xfId="34386"/>
    <cellStyle name="Percent 4 2 9 3 2" xfId="34387"/>
    <cellStyle name="Percent 4 2 9 3 3" xfId="34388"/>
    <cellStyle name="Percent 4 2 9 3 4" xfId="34389"/>
    <cellStyle name="Percent 4 2 9 4" xfId="34390"/>
    <cellStyle name="Percent 4 2 9 5" xfId="34391"/>
    <cellStyle name="Percent 4 2 9 6" xfId="34392"/>
    <cellStyle name="Percent 4 20" xfId="34393"/>
    <cellStyle name="Percent 4 21" xfId="34394"/>
    <cellStyle name="Percent 4 22" xfId="34395"/>
    <cellStyle name="Percent 4 3" xfId="34396"/>
    <cellStyle name="Percent 4 3 10" xfId="34397"/>
    <cellStyle name="Percent 4 3 10 2" xfId="34398"/>
    <cellStyle name="Percent 4 3 10 2 2" xfId="34399"/>
    <cellStyle name="Percent 4 3 10 2 3" xfId="34400"/>
    <cellStyle name="Percent 4 3 10 2 4" xfId="34401"/>
    <cellStyle name="Percent 4 3 10 3" xfId="34402"/>
    <cellStyle name="Percent 4 3 10 3 2" xfId="34403"/>
    <cellStyle name="Percent 4 3 10 3 3" xfId="34404"/>
    <cellStyle name="Percent 4 3 10 3 4" xfId="34405"/>
    <cellStyle name="Percent 4 3 10 4" xfId="34406"/>
    <cellStyle name="Percent 4 3 10 5" xfId="34407"/>
    <cellStyle name="Percent 4 3 10 6" xfId="34408"/>
    <cellStyle name="Percent 4 3 11" xfId="34409"/>
    <cellStyle name="Percent 4 3 11 2" xfId="34410"/>
    <cellStyle name="Percent 4 3 11 3" xfId="34411"/>
    <cellStyle name="Percent 4 3 11 4" xfId="34412"/>
    <cellStyle name="Percent 4 3 12" xfId="34413"/>
    <cellStyle name="Percent 4 3 12 2" xfId="34414"/>
    <cellStyle name="Percent 4 3 12 3" xfId="34415"/>
    <cellStyle name="Percent 4 3 12 4" xfId="34416"/>
    <cellStyle name="Percent 4 3 13" xfId="34417"/>
    <cellStyle name="Percent 4 3 13 2" xfId="34418"/>
    <cellStyle name="Percent 4 3 13 3" xfId="34419"/>
    <cellStyle name="Percent 4 3 13 4" xfId="34420"/>
    <cellStyle name="Percent 4 3 14" xfId="34421"/>
    <cellStyle name="Percent 4 3 15" xfId="34422"/>
    <cellStyle name="Percent 4 3 16" xfId="34423"/>
    <cellStyle name="Percent 4 3 17" xfId="34424"/>
    <cellStyle name="Percent 4 3 18" xfId="34425"/>
    <cellStyle name="Percent 4 3 2" xfId="34426"/>
    <cellStyle name="Percent 4 3 2 10" xfId="34427"/>
    <cellStyle name="Percent 4 3 2 10 2" xfId="34428"/>
    <cellStyle name="Percent 4 3 2 10 3" xfId="34429"/>
    <cellStyle name="Percent 4 3 2 10 4" xfId="34430"/>
    <cellStyle name="Percent 4 3 2 11" xfId="34431"/>
    <cellStyle name="Percent 4 3 2 11 2" xfId="34432"/>
    <cellStyle name="Percent 4 3 2 11 3" xfId="34433"/>
    <cellStyle name="Percent 4 3 2 11 4" xfId="34434"/>
    <cellStyle name="Percent 4 3 2 12" xfId="34435"/>
    <cellStyle name="Percent 4 3 2 12 2" xfId="34436"/>
    <cellStyle name="Percent 4 3 2 12 3" xfId="34437"/>
    <cellStyle name="Percent 4 3 2 12 4" xfId="34438"/>
    <cellStyle name="Percent 4 3 2 13" xfId="34439"/>
    <cellStyle name="Percent 4 3 2 14" xfId="34440"/>
    <cellStyle name="Percent 4 3 2 15" xfId="34441"/>
    <cellStyle name="Percent 4 3 2 16" xfId="34442"/>
    <cellStyle name="Percent 4 3 2 17" xfId="34443"/>
    <cellStyle name="Percent 4 3 2 2" xfId="34444"/>
    <cellStyle name="Percent 4 3 2 2 10" xfId="34445"/>
    <cellStyle name="Percent 4 3 2 2 10 2" xfId="34446"/>
    <cellStyle name="Percent 4 3 2 2 10 3" xfId="34447"/>
    <cellStyle name="Percent 4 3 2 2 10 4" xfId="34448"/>
    <cellStyle name="Percent 4 3 2 2 11" xfId="34449"/>
    <cellStyle name="Percent 4 3 2 2 12" xfId="34450"/>
    <cellStyle name="Percent 4 3 2 2 13" xfId="34451"/>
    <cellStyle name="Percent 4 3 2 2 2" xfId="34452"/>
    <cellStyle name="Percent 4 3 2 2 2 10" xfId="34453"/>
    <cellStyle name="Percent 4 3 2 2 2 11" xfId="34454"/>
    <cellStyle name="Percent 4 3 2 2 2 12" xfId="34455"/>
    <cellStyle name="Percent 4 3 2 2 2 2" xfId="34456"/>
    <cellStyle name="Percent 4 3 2 2 2 2 10" xfId="34457"/>
    <cellStyle name="Percent 4 3 2 2 2 2 2" xfId="34458"/>
    <cellStyle name="Percent 4 3 2 2 2 2 2 2" xfId="34459"/>
    <cellStyle name="Percent 4 3 2 2 2 2 2 2 2" xfId="34460"/>
    <cellStyle name="Percent 4 3 2 2 2 2 2 2 2 2" xfId="34461"/>
    <cellStyle name="Percent 4 3 2 2 2 2 2 2 2 3" xfId="34462"/>
    <cellStyle name="Percent 4 3 2 2 2 2 2 2 2 4" xfId="34463"/>
    <cellStyle name="Percent 4 3 2 2 2 2 2 2 3" xfId="34464"/>
    <cellStyle name="Percent 4 3 2 2 2 2 2 2 3 2" xfId="34465"/>
    <cellStyle name="Percent 4 3 2 2 2 2 2 2 3 3" xfId="34466"/>
    <cellStyle name="Percent 4 3 2 2 2 2 2 2 3 4" xfId="34467"/>
    <cellStyle name="Percent 4 3 2 2 2 2 2 2 4" xfId="34468"/>
    <cellStyle name="Percent 4 3 2 2 2 2 2 2 5" xfId="34469"/>
    <cellStyle name="Percent 4 3 2 2 2 2 2 2 6" xfId="34470"/>
    <cellStyle name="Percent 4 3 2 2 2 2 2 3" xfId="34471"/>
    <cellStyle name="Percent 4 3 2 2 2 2 2 3 2" xfId="34472"/>
    <cellStyle name="Percent 4 3 2 2 2 2 2 3 2 2" xfId="34473"/>
    <cellStyle name="Percent 4 3 2 2 2 2 2 3 2 3" xfId="34474"/>
    <cellStyle name="Percent 4 3 2 2 2 2 2 3 2 4" xfId="34475"/>
    <cellStyle name="Percent 4 3 2 2 2 2 2 3 3" xfId="34476"/>
    <cellStyle name="Percent 4 3 2 2 2 2 2 3 3 2" xfId="34477"/>
    <cellStyle name="Percent 4 3 2 2 2 2 2 3 3 3" xfId="34478"/>
    <cellStyle name="Percent 4 3 2 2 2 2 2 3 3 4" xfId="34479"/>
    <cellStyle name="Percent 4 3 2 2 2 2 2 3 4" xfId="34480"/>
    <cellStyle name="Percent 4 3 2 2 2 2 2 3 5" xfId="34481"/>
    <cellStyle name="Percent 4 3 2 2 2 2 2 3 6" xfId="34482"/>
    <cellStyle name="Percent 4 3 2 2 2 2 2 4" xfId="34483"/>
    <cellStyle name="Percent 4 3 2 2 2 2 2 4 2" xfId="34484"/>
    <cellStyle name="Percent 4 3 2 2 2 2 2 4 3" xfId="34485"/>
    <cellStyle name="Percent 4 3 2 2 2 2 2 4 4" xfId="34486"/>
    <cellStyle name="Percent 4 3 2 2 2 2 2 5" xfId="34487"/>
    <cellStyle name="Percent 4 3 2 2 2 2 2 5 2" xfId="34488"/>
    <cellStyle name="Percent 4 3 2 2 2 2 2 5 3" xfId="34489"/>
    <cellStyle name="Percent 4 3 2 2 2 2 2 5 4" xfId="34490"/>
    <cellStyle name="Percent 4 3 2 2 2 2 2 6" xfId="34491"/>
    <cellStyle name="Percent 4 3 2 2 2 2 2 7" xfId="34492"/>
    <cellStyle name="Percent 4 3 2 2 2 2 2 8" xfId="34493"/>
    <cellStyle name="Percent 4 3 2 2 2 2 3" xfId="34494"/>
    <cellStyle name="Percent 4 3 2 2 2 2 3 2" xfId="34495"/>
    <cellStyle name="Percent 4 3 2 2 2 2 3 2 2" xfId="34496"/>
    <cellStyle name="Percent 4 3 2 2 2 2 3 2 2 2" xfId="34497"/>
    <cellStyle name="Percent 4 3 2 2 2 2 3 2 2 3" xfId="34498"/>
    <cellStyle name="Percent 4 3 2 2 2 2 3 2 2 4" xfId="34499"/>
    <cellStyle name="Percent 4 3 2 2 2 2 3 2 3" xfId="34500"/>
    <cellStyle name="Percent 4 3 2 2 2 2 3 2 3 2" xfId="34501"/>
    <cellStyle name="Percent 4 3 2 2 2 2 3 2 3 3" xfId="34502"/>
    <cellStyle name="Percent 4 3 2 2 2 2 3 2 3 4" xfId="34503"/>
    <cellStyle name="Percent 4 3 2 2 2 2 3 2 4" xfId="34504"/>
    <cellStyle name="Percent 4 3 2 2 2 2 3 2 5" xfId="34505"/>
    <cellStyle name="Percent 4 3 2 2 2 2 3 2 6" xfId="34506"/>
    <cellStyle name="Percent 4 3 2 2 2 2 3 3" xfId="34507"/>
    <cellStyle name="Percent 4 3 2 2 2 2 3 3 2" xfId="34508"/>
    <cellStyle name="Percent 4 3 2 2 2 2 3 3 2 2" xfId="34509"/>
    <cellStyle name="Percent 4 3 2 2 2 2 3 3 2 3" xfId="34510"/>
    <cellStyle name="Percent 4 3 2 2 2 2 3 3 2 4" xfId="34511"/>
    <cellStyle name="Percent 4 3 2 2 2 2 3 3 3" xfId="34512"/>
    <cellStyle name="Percent 4 3 2 2 2 2 3 3 3 2" xfId="34513"/>
    <cellStyle name="Percent 4 3 2 2 2 2 3 3 3 3" xfId="34514"/>
    <cellStyle name="Percent 4 3 2 2 2 2 3 3 3 4" xfId="34515"/>
    <cellStyle name="Percent 4 3 2 2 2 2 3 3 4" xfId="34516"/>
    <cellStyle name="Percent 4 3 2 2 2 2 3 3 5" xfId="34517"/>
    <cellStyle name="Percent 4 3 2 2 2 2 3 3 6" xfId="34518"/>
    <cellStyle name="Percent 4 3 2 2 2 2 3 4" xfId="34519"/>
    <cellStyle name="Percent 4 3 2 2 2 2 3 4 2" xfId="34520"/>
    <cellStyle name="Percent 4 3 2 2 2 2 3 4 3" xfId="34521"/>
    <cellStyle name="Percent 4 3 2 2 2 2 3 4 4" xfId="34522"/>
    <cellStyle name="Percent 4 3 2 2 2 2 3 5" xfId="34523"/>
    <cellStyle name="Percent 4 3 2 2 2 2 3 5 2" xfId="34524"/>
    <cellStyle name="Percent 4 3 2 2 2 2 3 5 3" xfId="34525"/>
    <cellStyle name="Percent 4 3 2 2 2 2 3 5 4" xfId="34526"/>
    <cellStyle name="Percent 4 3 2 2 2 2 3 6" xfId="34527"/>
    <cellStyle name="Percent 4 3 2 2 2 2 3 7" xfId="34528"/>
    <cellStyle name="Percent 4 3 2 2 2 2 3 8" xfId="34529"/>
    <cellStyle name="Percent 4 3 2 2 2 2 4" xfId="34530"/>
    <cellStyle name="Percent 4 3 2 2 2 2 4 2" xfId="34531"/>
    <cellStyle name="Percent 4 3 2 2 2 2 4 2 2" xfId="34532"/>
    <cellStyle name="Percent 4 3 2 2 2 2 4 2 3" xfId="34533"/>
    <cellStyle name="Percent 4 3 2 2 2 2 4 2 4" xfId="34534"/>
    <cellStyle name="Percent 4 3 2 2 2 2 4 3" xfId="34535"/>
    <cellStyle name="Percent 4 3 2 2 2 2 4 3 2" xfId="34536"/>
    <cellStyle name="Percent 4 3 2 2 2 2 4 3 3" xfId="34537"/>
    <cellStyle name="Percent 4 3 2 2 2 2 4 3 4" xfId="34538"/>
    <cellStyle name="Percent 4 3 2 2 2 2 4 4" xfId="34539"/>
    <cellStyle name="Percent 4 3 2 2 2 2 4 5" xfId="34540"/>
    <cellStyle name="Percent 4 3 2 2 2 2 4 6" xfId="34541"/>
    <cellStyle name="Percent 4 3 2 2 2 2 5" xfId="34542"/>
    <cellStyle name="Percent 4 3 2 2 2 2 5 2" xfId="34543"/>
    <cellStyle name="Percent 4 3 2 2 2 2 5 2 2" xfId="34544"/>
    <cellStyle name="Percent 4 3 2 2 2 2 5 2 3" xfId="34545"/>
    <cellStyle name="Percent 4 3 2 2 2 2 5 2 4" xfId="34546"/>
    <cellStyle name="Percent 4 3 2 2 2 2 5 3" xfId="34547"/>
    <cellStyle name="Percent 4 3 2 2 2 2 5 3 2" xfId="34548"/>
    <cellStyle name="Percent 4 3 2 2 2 2 5 3 3" xfId="34549"/>
    <cellStyle name="Percent 4 3 2 2 2 2 5 3 4" xfId="34550"/>
    <cellStyle name="Percent 4 3 2 2 2 2 5 4" xfId="34551"/>
    <cellStyle name="Percent 4 3 2 2 2 2 5 5" xfId="34552"/>
    <cellStyle name="Percent 4 3 2 2 2 2 5 6" xfId="34553"/>
    <cellStyle name="Percent 4 3 2 2 2 2 6" xfId="34554"/>
    <cellStyle name="Percent 4 3 2 2 2 2 6 2" xfId="34555"/>
    <cellStyle name="Percent 4 3 2 2 2 2 6 3" xfId="34556"/>
    <cellStyle name="Percent 4 3 2 2 2 2 6 4" xfId="34557"/>
    <cellStyle name="Percent 4 3 2 2 2 2 7" xfId="34558"/>
    <cellStyle name="Percent 4 3 2 2 2 2 7 2" xfId="34559"/>
    <cellStyle name="Percent 4 3 2 2 2 2 7 3" xfId="34560"/>
    <cellStyle name="Percent 4 3 2 2 2 2 7 4" xfId="34561"/>
    <cellStyle name="Percent 4 3 2 2 2 2 8" xfId="34562"/>
    <cellStyle name="Percent 4 3 2 2 2 2 9" xfId="34563"/>
    <cellStyle name="Percent 4 3 2 2 2 3" xfId="34564"/>
    <cellStyle name="Percent 4 3 2 2 2 3 2" xfId="34565"/>
    <cellStyle name="Percent 4 3 2 2 2 3 2 2" xfId="34566"/>
    <cellStyle name="Percent 4 3 2 2 2 3 2 2 2" xfId="34567"/>
    <cellStyle name="Percent 4 3 2 2 2 3 2 2 3" xfId="34568"/>
    <cellStyle name="Percent 4 3 2 2 2 3 2 2 4" xfId="34569"/>
    <cellStyle name="Percent 4 3 2 2 2 3 2 3" xfId="34570"/>
    <cellStyle name="Percent 4 3 2 2 2 3 2 3 2" xfId="34571"/>
    <cellStyle name="Percent 4 3 2 2 2 3 2 3 3" xfId="34572"/>
    <cellStyle name="Percent 4 3 2 2 2 3 2 3 4" xfId="34573"/>
    <cellStyle name="Percent 4 3 2 2 2 3 2 4" xfId="34574"/>
    <cellStyle name="Percent 4 3 2 2 2 3 2 5" xfId="34575"/>
    <cellStyle name="Percent 4 3 2 2 2 3 2 6" xfId="34576"/>
    <cellStyle name="Percent 4 3 2 2 2 3 3" xfId="34577"/>
    <cellStyle name="Percent 4 3 2 2 2 3 3 2" xfId="34578"/>
    <cellStyle name="Percent 4 3 2 2 2 3 3 2 2" xfId="34579"/>
    <cellStyle name="Percent 4 3 2 2 2 3 3 2 3" xfId="34580"/>
    <cellStyle name="Percent 4 3 2 2 2 3 3 2 4" xfId="34581"/>
    <cellStyle name="Percent 4 3 2 2 2 3 3 3" xfId="34582"/>
    <cellStyle name="Percent 4 3 2 2 2 3 3 3 2" xfId="34583"/>
    <cellStyle name="Percent 4 3 2 2 2 3 3 3 3" xfId="34584"/>
    <cellStyle name="Percent 4 3 2 2 2 3 3 3 4" xfId="34585"/>
    <cellStyle name="Percent 4 3 2 2 2 3 3 4" xfId="34586"/>
    <cellStyle name="Percent 4 3 2 2 2 3 3 5" xfId="34587"/>
    <cellStyle name="Percent 4 3 2 2 2 3 3 6" xfId="34588"/>
    <cellStyle name="Percent 4 3 2 2 2 3 4" xfId="34589"/>
    <cellStyle name="Percent 4 3 2 2 2 3 4 2" xfId="34590"/>
    <cellStyle name="Percent 4 3 2 2 2 3 4 3" xfId="34591"/>
    <cellStyle name="Percent 4 3 2 2 2 3 4 4" xfId="34592"/>
    <cellStyle name="Percent 4 3 2 2 2 3 5" xfId="34593"/>
    <cellStyle name="Percent 4 3 2 2 2 3 5 2" xfId="34594"/>
    <cellStyle name="Percent 4 3 2 2 2 3 5 3" xfId="34595"/>
    <cellStyle name="Percent 4 3 2 2 2 3 5 4" xfId="34596"/>
    <cellStyle name="Percent 4 3 2 2 2 3 6" xfId="34597"/>
    <cellStyle name="Percent 4 3 2 2 2 3 7" xfId="34598"/>
    <cellStyle name="Percent 4 3 2 2 2 3 8" xfId="34599"/>
    <cellStyle name="Percent 4 3 2 2 2 4" xfId="34600"/>
    <cellStyle name="Percent 4 3 2 2 2 4 2" xfId="34601"/>
    <cellStyle name="Percent 4 3 2 2 2 4 2 2" xfId="34602"/>
    <cellStyle name="Percent 4 3 2 2 2 4 2 2 2" xfId="34603"/>
    <cellStyle name="Percent 4 3 2 2 2 4 2 2 3" xfId="34604"/>
    <cellStyle name="Percent 4 3 2 2 2 4 2 2 4" xfId="34605"/>
    <cellStyle name="Percent 4 3 2 2 2 4 2 3" xfId="34606"/>
    <cellStyle name="Percent 4 3 2 2 2 4 2 3 2" xfId="34607"/>
    <cellStyle name="Percent 4 3 2 2 2 4 2 3 3" xfId="34608"/>
    <cellStyle name="Percent 4 3 2 2 2 4 2 3 4" xfId="34609"/>
    <cellStyle name="Percent 4 3 2 2 2 4 2 4" xfId="34610"/>
    <cellStyle name="Percent 4 3 2 2 2 4 2 5" xfId="34611"/>
    <cellStyle name="Percent 4 3 2 2 2 4 2 6" xfId="34612"/>
    <cellStyle name="Percent 4 3 2 2 2 4 3" xfId="34613"/>
    <cellStyle name="Percent 4 3 2 2 2 4 3 2" xfId="34614"/>
    <cellStyle name="Percent 4 3 2 2 2 4 3 2 2" xfId="34615"/>
    <cellStyle name="Percent 4 3 2 2 2 4 3 2 3" xfId="34616"/>
    <cellStyle name="Percent 4 3 2 2 2 4 3 2 4" xfId="34617"/>
    <cellStyle name="Percent 4 3 2 2 2 4 3 3" xfId="34618"/>
    <cellStyle name="Percent 4 3 2 2 2 4 3 3 2" xfId="34619"/>
    <cellStyle name="Percent 4 3 2 2 2 4 3 3 3" xfId="34620"/>
    <cellStyle name="Percent 4 3 2 2 2 4 3 3 4" xfId="34621"/>
    <cellStyle name="Percent 4 3 2 2 2 4 3 4" xfId="34622"/>
    <cellStyle name="Percent 4 3 2 2 2 4 3 5" xfId="34623"/>
    <cellStyle name="Percent 4 3 2 2 2 4 3 6" xfId="34624"/>
    <cellStyle name="Percent 4 3 2 2 2 4 4" xfId="34625"/>
    <cellStyle name="Percent 4 3 2 2 2 4 4 2" xfId="34626"/>
    <cellStyle name="Percent 4 3 2 2 2 4 4 3" xfId="34627"/>
    <cellStyle name="Percent 4 3 2 2 2 4 4 4" xfId="34628"/>
    <cellStyle name="Percent 4 3 2 2 2 4 5" xfId="34629"/>
    <cellStyle name="Percent 4 3 2 2 2 4 5 2" xfId="34630"/>
    <cellStyle name="Percent 4 3 2 2 2 4 5 3" xfId="34631"/>
    <cellStyle name="Percent 4 3 2 2 2 4 5 4" xfId="34632"/>
    <cellStyle name="Percent 4 3 2 2 2 4 6" xfId="34633"/>
    <cellStyle name="Percent 4 3 2 2 2 4 7" xfId="34634"/>
    <cellStyle name="Percent 4 3 2 2 2 4 8" xfId="34635"/>
    <cellStyle name="Percent 4 3 2 2 2 5" xfId="34636"/>
    <cellStyle name="Percent 4 3 2 2 2 5 2" xfId="34637"/>
    <cellStyle name="Percent 4 3 2 2 2 5 2 2" xfId="34638"/>
    <cellStyle name="Percent 4 3 2 2 2 5 2 2 2" xfId="34639"/>
    <cellStyle name="Percent 4 3 2 2 2 5 2 2 3" xfId="34640"/>
    <cellStyle name="Percent 4 3 2 2 2 5 2 2 4" xfId="34641"/>
    <cellStyle name="Percent 4 3 2 2 2 5 2 3" xfId="34642"/>
    <cellStyle name="Percent 4 3 2 2 2 5 2 3 2" xfId="34643"/>
    <cellStyle name="Percent 4 3 2 2 2 5 2 3 3" xfId="34644"/>
    <cellStyle name="Percent 4 3 2 2 2 5 2 3 4" xfId="34645"/>
    <cellStyle name="Percent 4 3 2 2 2 5 2 4" xfId="34646"/>
    <cellStyle name="Percent 4 3 2 2 2 5 2 5" xfId="34647"/>
    <cellStyle name="Percent 4 3 2 2 2 5 2 6" xfId="34648"/>
    <cellStyle name="Percent 4 3 2 2 2 5 3" xfId="34649"/>
    <cellStyle name="Percent 4 3 2 2 2 5 3 2" xfId="34650"/>
    <cellStyle name="Percent 4 3 2 2 2 5 3 2 2" xfId="34651"/>
    <cellStyle name="Percent 4 3 2 2 2 5 3 2 3" xfId="34652"/>
    <cellStyle name="Percent 4 3 2 2 2 5 3 2 4" xfId="34653"/>
    <cellStyle name="Percent 4 3 2 2 2 5 3 3" xfId="34654"/>
    <cellStyle name="Percent 4 3 2 2 2 5 3 3 2" xfId="34655"/>
    <cellStyle name="Percent 4 3 2 2 2 5 3 3 3" xfId="34656"/>
    <cellStyle name="Percent 4 3 2 2 2 5 3 3 4" xfId="34657"/>
    <cellStyle name="Percent 4 3 2 2 2 5 3 4" xfId="34658"/>
    <cellStyle name="Percent 4 3 2 2 2 5 3 5" xfId="34659"/>
    <cellStyle name="Percent 4 3 2 2 2 5 3 6" xfId="34660"/>
    <cellStyle name="Percent 4 3 2 2 2 5 4" xfId="34661"/>
    <cellStyle name="Percent 4 3 2 2 2 5 4 2" xfId="34662"/>
    <cellStyle name="Percent 4 3 2 2 2 5 4 3" xfId="34663"/>
    <cellStyle name="Percent 4 3 2 2 2 5 4 4" xfId="34664"/>
    <cellStyle name="Percent 4 3 2 2 2 5 5" xfId="34665"/>
    <cellStyle name="Percent 4 3 2 2 2 5 5 2" xfId="34666"/>
    <cellStyle name="Percent 4 3 2 2 2 5 5 3" xfId="34667"/>
    <cellStyle name="Percent 4 3 2 2 2 5 5 4" xfId="34668"/>
    <cellStyle name="Percent 4 3 2 2 2 5 6" xfId="34669"/>
    <cellStyle name="Percent 4 3 2 2 2 5 7" xfId="34670"/>
    <cellStyle name="Percent 4 3 2 2 2 5 8" xfId="34671"/>
    <cellStyle name="Percent 4 3 2 2 2 6" xfId="34672"/>
    <cellStyle name="Percent 4 3 2 2 2 6 2" xfId="34673"/>
    <cellStyle name="Percent 4 3 2 2 2 6 2 2" xfId="34674"/>
    <cellStyle name="Percent 4 3 2 2 2 6 2 3" xfId="34675"/>
    <cellStyle name="Percent 4 3 2 2 2 6 2 4" xfId="34676"/>
    <cellStyle name="Percent 4 3 2 2 2 6 3" xfId="34677"/>
    <cellStyle name="Percent 4 3 2 2 2 6 3 2" xfId="34678"/>
    <cellStyle name="Percent 4 3 2 2 2 6 3 3" xfId="34679"/>
    <cellStyle name="Percent 4 3 2 2 2 6 3 4" xfId="34680"/>
    <cellStyle name="Percent 4 3 2 2 2 6 4" xfId="34681"/>
    <cellStyle name="Percent 4 3 2 2 2 6 5" xfId="34682"/>
    <cellStyle name="Percent 4 3 2 2 2 6 6" xfId="34683"/>
    <cellStyle name="Percent 4 3 2 2 2 7" xfId="34684"/>
    <cellStyle name="Percent 4 3 2 2 2 7 2" xfId="34685"/>
    <cellStyle name="Percent 4 3 2 2 2 7 2 2" xfId="34686"/>
    <cellStyle name="Percent 4 3 2 2 2 7 2 3" xfId="34687"/>
    <cellStyle name="Percent 4 3 2 2 2 7 2 4" xfId="34688"/>
    <cellStyle name="Percent 4 3 2 2 2 7 3" xfId="34689"/>
    <cellStyle name="Percent 4 3 2 2 2 7 3 2" xfId="34690"/>
    <cellStyle name="Percent 4 3 2 2 2 7 3 3" xfId="34691"/>
    <cellStyle name="Percent 4 3 2 2 2 7 3 4" xfId="34692"/>
    <cellStyle name="Percent 4 3 2 2 2 7 4" xfId="34693"/>
    <cellStyle name="Percent 4 3 2 2 2 7 5" xfId="34694"/>
    <cellStyle name="Percent 4 3 2 2 2 7 6" xfId="34695"/>
    <cellStyle name="Percent 4 3 2 2 2 8" xfId="34696"/>
    <cellStyle name="Percent 4 3 2 2 2 8 2" xfId="34697"/>
    <cellStyle name="Percent 4 3 2 2 2 8 3" xfId="34698"/>
    <cellStyle name="Percent 4 3 2 2 2 8 4" xfId="34699"/>
    <cellStyle name="Percent 4 3 2 2 2 9" xfId="34700"/>
    <cellStyle name="Percent 4 3 2 2 2 9 2" xfId="34701"/>
    <cellStyle name="Percent 4 3 2 2 2 9 3" xfId="34702"/>
    <cellStyle name="Percent 4 3 2 2 2 9 4" xfId="34703"/>
    <cellStyle name="Percent 4 3 2 2 3" xfId="34704"/>
    <cellStyle name="Percent 4 3 2 2 3 10" xfId="34705"/>
    <cellStyle name="Percent 4 3 2 2 3 2" xfId="34706"/>
    <cellStyle name="Percent 4 3 2 2 3 2 2" xfId="34707"/>
    <cellStyle name="Percent 4 3 2 2 3 2 2 2" xfId="34708"/>
    <cellStyle name="Percent 4 3 2 2 3 2 2 2 2" xfId="34709"/>
    <cellStyle name="Percent 4 3 2 2 3 2 2 2 3" xfId="34710"/>
    <cellStyle name="Percent 4 3 2 2 3 2 2 2 4" xfId="34711"/>
    <cellStyle name="Percent 4 3 2 2 3 2 2 3" xfId="34712"/>
    <cellStyle name="Percent 4 3 2 2 3 2 2 3 2" xfId="34713"/>
    <cellStyle name="Percent 4 3 2 2 3 2 2 3 3" xfId="34714"/>
    <cellStyle name="Percent 4 3 2 2 3 2 2 3 4" xfId="34715"/>
    <cellStyle name="Percent 4 3 2 2 3 2 2 4" xfId="34716"/>
    <cellStyle name="Percent 4 3 2 2 3 2 2 5" xfId="34717"/>
    <cellStyle name="Percent 4 3 2 2 3 2 2 6" xfId="34718"/>
    <cellStyle name="Percent 4 3 2 2 3 2 3" xfId="34719"/>
    <cellStyle name="Percent 4 3 2 2 3 2 3 2" xfId="34720"/>
    <cellStyle name="Percent 4 3 2 2 3 2 3 2 2" xfId="34721"/>
    <cellStyle name="Percent 4 3 2 2 3 2 3 2 3" xfId="34722"/>
    <cellStyle name="Percent 4 3 2 2 3 2 3 2 4" xfId="34723"/>
    <cellStyle name="Percent 4 3 2 2 3 2 3 3" xfId="34724"/>
    <cellStyle name="Percent 4 3 2 2 3 2 3 3 2" xfId="34725"/>
    <cellStyle name="Percent 4 3 2 2 3 2 3 3 3" xfId="34726"/>
    <cellStyle name="Percent 4 3 2 2 3 2 3 3 4" xfId="34727"/>
    <cellStyle name="Percent 4 3 2 2 3 2 3 4" xfId="34728"/>
    <cellStyle name="Percent 4 3 2 2 3 2 3 5" xfId="34729"/>
    <cellStyle name="Percent 4 3 2 2 3 2 3 6" xfId="34730"/>
    <cellStyle name="Percent 4 3 2 2 3 2 4" xfId="34731"/>
    <cellStyle name="Percent 4 3 2 2 3 2 4 2" xfId="34732"/>
    <cellStyle name="Percent 4 3 2 2 3 2 4 3" xfId="34733"/>
    <cellStyle name="Percent 4 3 2 2 3 2 4 4" xfId="34734"/>
    <cellStyle name="Percent 4 3 2 2 3 2 5" xfId="34735"/>
    <cellStyle name="Percent 4 3 2 2 3 2 5 2" xfId="34736"/>
    <cellStyle name="Percent 4 3 2 2 3 2 5 3" xfId="34737"/>
    <cellStyle name="Percent 4 3 2 2 3 2 5 4" xfId="34738"/>
    <cellStyle name="Percent 4 3 2 2 3 2 6" xfId="34739"/>
    <cellStyle name="Percent 4 3 2 2 3 2 7" xfId="34740"/>
    <cellStyle name="Percent 4 3 2 2 3 2 8" xfId="34741"/>
    <cellStyle name="Percent 4 3 2 2 3 3" xfId="34742"/>
    <cellStyle name="Percent 4 3 2 2 3 3 2" xfId="34743"/>
    <cellStyle name="Percent 4 3 2 2 3 3 2 2" xfId="34744"/>
    <cellStyle name="Percent 4 3 2 2 3 3 2 2 2" xfId="34745"/>
    <cellStyle name="Percent 4 3 2 2 3 3 2 2 3" xfId="34746"/>
    <cellStyle name="Percent 4 3 2 2 3 3 2 2 4" xfId="34747"/>
    <cellStyle name="Percent 4 3 2 2 3 3 2 3" xfId="34748"/>
    <cellStyle name="Percent 4 3 2 2 3 3 2 3 2" xfId="34749"/>
    <cellStyle name="Percent 4 3 2 2 3 3 2 3 3" xfId="34750"/>
    <cellStyle name="Percent 4 3 2 2 3 3 2 3 4" xfId="34751"/>
    <cellStyle name="Percent 4 3 2 2 3 3 2 4" xfId="34752"/>
    <cellStyle name="Percent 4 3 2 2 3 3 2 5" xfId="34753"/>
    <cellStyle name="Percent 4 3 2 2 3 3 2 6" xfId="34754"/>
    <cellStyle name="Percent 4 3 2 2 3 3 3" xfId="34755"/>
    <cellStyle name="Percent 4 3 2 2 3 3 3 2" xfId="34756"/>
    <cellStyle name="Percent 4 3 2 2 3 3 3 2 2" xfId="34757"/>
    <cellStyle name="Percent 4 3 2 2 3 3 3 2 3" xfId="34758"/>
    <cellStyle name="Percent 4 3 2 2 3 3 3 2 4" xfId="34759"/>
    <cellStyle name="Percent 4 3 2 2 3 3 3 3" xfId="34760"/>
    <cellStyle name="Percent 4 3 2 2 3 3 3 3 2" xfId="34761"/>
    <cellStyle name="Percent 4 3 2 2 3 3 3 3 3" xfId="34762"/>
    <cellStyle name="Percent 4 3 2 2 3 3 3 3 4" xfId="34763"/>
    <cellStyle name="Percent 4 3 2 2 3 3 3 4" xfId="34764"/>
    <cellStyle name="Percent 4 3 2 2 3 3 3 5" xfId="34765"/>
    <cellStyle name="Percent 4 3 2 2 3 3 3 6" xfId="34766"/>
    <cellStyle name="Percent 4 3 2 2 3 3 4" xfId="34767"/>
    <cellStyle name="Percent 4 3 2 2 3 3 4 2" xfId="34768"/>
    <cellStyle name="Percent 4 3 2 2 3 3 4 3" xfId="34769"/>
    <cellStyle name="Percent 4 3 2 2 3 3 4 4" xfId="34770"/>
    <cellStyle name="Percent 4 3 2 2 3 3 5" xfId="34771"/>
    <cellStyle name="Percent 4 3 2 2 3 3 5 2" xfId="34772"/>
    <cellStyle name="Percent 4 3 2 2 3 3 5 3" xfId="34773"/>
    <cellStyle name="Percent 4 3 2 2 3 3 5 4" xfId="34774"/>
    <cellStyle name="Percent 4 3 2 2 3 3 6" xfId="34775"/>
    <cellStyle name="Percent 4 3 2 2 3 3 7" xfId="34776"/>
    <cellStyle name="Percent 4 3 2 2 3 3 8" xfId="34777"/>
    <cellStyle name="Percent 4 3 2 2 3 4" xfId="34778"/>
    <cellStyle name="Percent 4 3 2 2 3 4 2" xfId="34779"/>
    <cellStyle name="Percent 4 3 2 2 3 4 2 2" xfId="34780"/>
    <cellStyle name="Percent 4 3 2 2 3 4 2 3" xfId="34781"/>
    <cellStyle name="Percent 4 3 2 2 3 4 2 4" xfId="34782"/>
    <cellStyle name="Percent 4 3 2 2 3 4 3" xfId="34783"/>
    <cellStyle name="Percent 4 3 2 2 3 4 3 2" xfId="34784"/>
    <cellStyle name="Percent 4 3 2 2 3 4 3 3" xfId="34785"/>
    <cellStyle name="Percent 4 3 2 2 3 4 3 4" xfId="34786"/>
    <cellStyle name="Percent 4 3 2 2 3 4 4" xfId="34787"/>
    <cellStyle name="Percent 4 3 2 2 3 4 5" xfId="34788"/>
    <cellStyle name="Percent 4 3 2 2 3 4 6" xfId="34789"/>
    <cellStyle name="Percent 4 3 2 2 3 5" xfId="34790"/>
    <cellStyle name="Percent 4 3 2 2 3 5 2" xfId="34791"/>
    <cellStyle name="Percent 4 3 2 2 3 5 2 2" xfId="34792"/>
    <cellStyle name="Percent 4 3 2 2 3 5 2 3" xfId="34793"/>
    <cellStyle name="Percent 4 3 2 2 3 5 2 4" xfId="34794"/>
    <cellStyle name="Percent 4 3 2 2 3 5 3" xfId="34795"/>
    <cellStyle name="Percent 4 3 2 2 3 5 3 2" xfId="34796"/>
    <cellStyle name="Percent 4 3 2 2 3 5 3 3" xfId="34797"/>
    <cellStyle name="Percent 4 3 2 2 3 5 3 4" xfId="34798"/>
    <cellStyle name="Percent 4 3 2 2 3 5 4" xfId="34799"/>
    <cellStyle name="Percent 4 3 2 2 3 5 5" xfId="34800"/>
    <cellStyle name="Percent 4 3 2 2 3 5 6" xfId="34801"/>
    <cellStyle name="Percent 4 3 2 2 3 6" xfId="34802"/>
    <cellStyle name="Percent 4 3 2 2 3 6 2" xfId="34803"/>
    <cellStyle name="Percent 4 3 2 2 3 6 3" xfId="34804"/>
    <cellStyle name="Percent 4 3 2 2 3 6 4" xfId="34805"/>
    <cellStyle name="Percent 4 3 2 2 3 7" xfId="34806"/>
    <cellStyle name="Percent 4 3 2 2 3 7 2" xfId="34807"/>
    <cellStyle name="Percent 4 3 2 2 3 7 3" xfId="34808"/>
    <cellStyle name="Percent 4 3 2 2 3 7 4" xfId="34809"/>
    <cellStyle name="Percent 4 3 2 2 3 8" xfId="34810"/>
    <cellStyle name="Percent 4 3 2 2 3 9" xfId="34811"/>
    <cellStyle name="Percent 4 3 2 2 4" xfId="34812"/>
    <cellStyle name="Percent 4 3 2 2 4 2" xfId="34813"/>
    <cellStyle name="Percent 4 3 2 2 4 2 2" xfId="34814"/>
    <cellStyle name="Percent 4 3 2 2 4 2 2 2" xfId="34815"/>
    <cellStyle name="Percent 4 3 2 2 4 2 2 3" xfId="34816"/>
    <cellStyle name="Percent 4 3 2 2 4 2 2 4" xfId="34817"/>
    <cellStyle name="Percent 4 3 2 2 4 2 3" xfId="34818"/>
    <cellStyle name="Percent 4 3 2 2 4 2 3 2" xfId="34819"/>
    <cellStyle name="Percent 4 3 2 2 4 2 3 3" xfId="34820"/>
    <cellStyle name="Percent 4 3 2 2 4 2 3 4" xfId="34821"/>
    <cellStyle name="Percent 4 3 2 2 4 2 4" xfId="34822"/>
    <cellStyle name="Percent 4 3 2 2 4 2 5" xfId="34823"/>
    <cellStyle name="Percent 4 3 2 2 4 2 6" xfId="34824"/>
    <cellStyle name="Percent 4 3 2 2 4 3" xfId="34825"/>
    <cellStyle name="Percent 4 3 2 2 4 3 2" xfId="34826"/>
    <cellStyle name="Percent 4 3 2 2 4 3 2 2" xfId="34827"/>
    <cellStyle name="Percent 4 3 2 2 4 3 2 3" xfId="34828"/>
    <cellStyle name="Percent 4 3 2 2 4 3 2 4" xfId="34829"/>
    <cellStyle name="Percent 4 3 2 2 4 3 3" xfId="34830"/>
    <cellStyle name="Percent 4 3 2 2 4 3 3 2" xfId="34831"/>
    <cellStyle name="Percent 4 3 2 2 4 3 3 3" xfId="34832"/>
    <cellStyle name="Percent 4 3 2 2 4 3 3 4" xfId="34833"/>
    <cellStyle name="Percent 4 3 2 2 4 3 4" xfId="34834"/>
    <cellStyle name="Percent 4 3 2 2 4 3 5" xfId="34835"/>
    <cellStyle name="Percent 4 3 2 2 4 3 6" xfId="34836"/>
    <cellStyle name="Percent 4 3 2 2 4 4" xfId="34837"/>
    <cellStyle name="Percent 4 3 2 2 4 4 2" xfId="34838"/>
    <cellStyle name="Percent 4 3 2 2 4 4 3" xfId="34839"/>
    <cellStyle name="Percent 4 3 2 2 4 4 4" xfId="34840"/>
    <cellStyle name="Percent 4 3 2 2 4 5" xfId="34841"/>
    <cellStyle name="Percent 4 3 2 2 4 5 2" xfId="34842"/>
    <cellStyle name="Percent 4 3 2 2 4 5 3" xfId="34843"/>
    <cellStyle name="Percent 4 3 2 2 4 5 4" xfId="34844"/>
    <cellStyle name="Percent 4 3 2 2 4 6" xfId="34845"/>
    <cellStyle name="Percent 4 3 2 2 4 7" xfId="34846"/>
    <cellStyle name="Percent 4 3 2 2 4 8" xfId="34847"/>
    <cellStyle name="Percent 4 3 2 2 5" xfId="34848"/>
    <cellStyle name="Percent 4 3 2 2 5 2" xfId="34849"/>
    <cellStyle name="Percent 4 3 2 2 5 2 2" xfId="34850"/>
    <cellStyle name="Percent 4 3 2 2 5 2 2 2" xfId="34851"/>
    <cellStyle name="Percent 4 3 2 2 5 2 2 3" xfId="34852"/>
    <cellStyle name="Percent 4 3 2 2 5 2 2 4" xfId="34853"/>
    <cellStyle name="Percent 4 3 2 2 5 2 3" xfId="34854"/>
    <cellStyle name="Percent 4 3 2 2 5 2 3 2" xfId="34855"/>
    <cellStyle name="Percent 4 3 2 2 5 2 3 3" xfId="34856"/>
    <cellStyle name="Percent 4 3 2 2 5 2 3 4" xfId="34857"/>
    <cellStyle name="Percent 4 3 2 2 5 2 4" xfId="34858"/>
    <cellStyle name="Percent 4 3 2 2 5 2 5" xfId="34859"/>
    <cellStyle name="Percent 4 3 2 2 5 2 6" xfId="34860"/>
    <cellStyle name="Percent 4 3 2 2 5 3" xfId="34861"/>
    <cellStyle name="Percent 4 3 2 2 5 3 2" xfId="34862"/>
    <cellStyle name="Percent 4 3 2 2 5 3 2 2" xfId="34863"/>
    <cellStyle name="Percent 4 3 2 2 5 3 2 3" xfId="34864"/>
    <cellStyle name="Percent 4 3 2 2 5 3 2 4" xfId="34865"/>
    <cellStyle name="Percent 4 3 2 2 5 3 3" xfId="34866"/>
    <cellStyle name="Percent 4 3 2 2 5 3 3 2" xfId="34867"/>
    <cellStyle name="Percent 4 3 2 2 5 3 3 3" xfId="34868"/>
    <cellStyle name="Percent 4 3 2 2 5 3 3 4" xfId="34869"/>
    <cellStyle name="Percent 4 3 2 2 5 3 4" xfId="34870"/>
    <cellStyle name="Percent 4 3 2 2 5 3 5" xfId="34871"/>
    <cellStyle name="Percent 4 3 2 2 5 3 6" xfId="34872"/>
    <cellStyle name="Percent 4 3 2 2 5 4" xfId="34873"/>
    <cellStyle name="Percent 4 3 2 2 5 4 2" xfId="34874"/>
    <cellStyle name="Percent 4 3 2 2 5 4 3" xfId="34875"/>
    <cellStyle name="Percent 4 3 2 2 5 4 4" xfId="34876"/>
    <cellStyle name="Percent 4 3 2 2 5 5" xfId="34877"/>
    <cellStyle name="Percent 4 3 2 2 5 5 2" xfId="34878"/>
    <cellStyle name="Percent 4 3 2 2 5 5 3" xfId="34879"/>
    <cellStyle name="Percent 4 3 2 2 5 5 4" xfId="34880"/>
    <cellStyle name="Percent 4 3 2 2 5 6" xfId="34881"/>
    <cellStyle name="Percent 4 3 2 2 5 7" xfId="34882"/>
    <cellStyle name="Percent 4 3 2 2 5 8" xfId="34883"/>
    <cellStyle name="Percent 4 3 2 2 6" xfId="34884"/>
    <cellStyle name="Percent 4 3 2 2 6 2" xfId="34885"/>
    <cellStyle name="Percent 4 3 2 2 6 2 2" xfId="34886"/>
    <cellStyle name="Percent 4 3 2 2 6 2 2 2" xfId="34887"/>
    <cellStyle name="Percent 4 3 2 2 6 2 2 3" xfId="34888"/>
    <cellStyle name="Percent 4 3 2 2 6 2 2 4" xfId="34889"/>
    <cellStyle name="Percent 4 3 2 2 6 2 3" xfId="34890"/>
    <cellStyle name="Percent 4 3 2 2 6 2 3 2" xfId="34891"/>
    <cellStyle name="Percent 4 3 2 2 6 2 3 3" xfId="34892"/>
    <cellStyle name="Percent 4 3 2 2 6 2 3 4" xfId="34893"/>
    <cellStyle name="Percent 4 3 2 2 6 2 4" xfId="34894"/>
    <cellStyle name="Percent 4 3 2 2 6 2 5" xfId="34895"/>
    <cellStyle name="Percent 4 3 2 2 6 2 6" xfId="34896"/>
    <cellStyle name="Percent 4 3 2 2 6 3" xfId="34897"/>
    <cellStyle name="Percent 4 3 2 2 6 3 2" xfId="34898"/>
    <cellStyle name="Percent 4 3 2 2 6 3 2 2" xfId="34899"/>
    <cellStyle name="Percent 4 3 2 2 6 3 2 3" xfId="34900"/>
    <cellStyle name="Percent 4 3 2 2 6 3 2 4" xfId="34901"/>
    <cellStyle name="Percent 4 3 2 2 6 3 3" xfId="34902"/>
    <cellStyle name="Percent 4 3 2 2 6 3 3 2" xfId="34903"/>
    <cellStyle name="Percent 4 3 2 2 6 3 3 3" xfId="34904"/>
    <cellStyle name="Percent 4 3 2 2 6 3 3 4" xfId="34905"/>
    <cellStyle name="Percent 4 3 2 2 6 3 4" xfId="34906"/>
    <cellStyle name="Percent 4 3 2 2 6 3 5" xfId="34907"/>
    <cellStyle name="Percent 4 3 2 2 6 3 6" xfId="34908"/>
    <cellStyle name="Percent 4 3 2 2 6 4" xfId="34909"/>
    <cellStyle name="Percent 4 3 2 2 6 4 2" xfId="34910"/>
    <cellStyle name="Percent 4 3 2 2 6 4 3" xfId="34911"/>
    <cellStyle name="Percent 4 3 2 2 6 4 4" xfId="34912"/>
    <cellStyle name="Percent 4 3 2 2 6 5" xfId="34913"/>
    <cellStyle name="Percent 4 3 2 2 6 5 2" xfId="34914"/>
    <cellStyle name="Percent 4 3 2 2 6 5 3" xfId="34915"/>
    <cellStyle name="Percent 4 3 2 2 6 5 4" xfId="34916"/>
    <cellStyle name="Percent 4 3 2 2 6 6" xfId="34917"/>
    <cellStyle name="Percent 4 3 2 2 6 7" xfId="34918"/>
    <cellStyle name="Percent 4 3 2 2 6 8" xfId="34919"/>
    <cellStyle name="Percent 4 3 2 2 7" xfId="34920"/>
    <cellStyle name="Percent 4 3 2 2 7 2" xfId="34921"/>
    <cellStyle name="Percent 4 3 2 2 7 2 2" xfId="34922"/>
    <cellStyle name="Percent 4 3 2 2 7 2 3" xfId="34923"/>
    <cellStyle name="Percent 4 3 2 2 7 2 4" xfId="34924"/>
    <cellStyle name="Percent 4 3 2 2 7 3" xfId="34925"/>
    <cellStyle name="Percent 4 3 2 2 7 3 2" xfId="34926"/>
    <cellStyle name="Percent 4 3 2 2 7 3 3" xfId="34927"/>
    <cellStyle name="Percent 4 3 2 2 7 3 4" xfId="34928"/>
    <cellStyle name="Percent 4 3 2 2 7 4" xfId="34929"/>
    <cellStyle name="Percent 4 3 2 2 7 5" xfId="34930"/>
    <cellStyle name="Percent 4 3 2 2 7 6" xfId="34931"/>
    <cellStyle name="Percent 4 3 2 2 8" xfId="34932"/>
    <cellStyle name="Percent 4 3 2 2 8 2" xfId="34933"/>
    <cellStyle name="Percent 4 3 2 2 8 2 2" xfId="34934"/>
    <cellStyle name="Percent 4 3 2 2 8 2 3" xfId="34935"/>
    <cellStyle name="Percent 4 3 2 2 8 2 4" xfId="34936"/>
    <cellStyle name="Percent 4 3 2 2 8 3" xfId="34937"/>
    <cellStyle name="Percent 4 3 2 2 8 3 2" xfId="34938"/>
    <cellStyle name="Percent 4 3 2 2 8 3 3" xfId="34939"/>
    <cellStyle name="Percent 4 3 2 2 8 3 4" xfId="34940"/>
    <cellStyle name="Percent 4 3 2 2 8 4" xfId="34941"/>
    <cellStyle name="Percent 4 3 2 2 8 5" xfId="34942"/>
    <cellStyle name="Percent 4 3 2 2 8 6" xfId="34943"/>
    <cellStyle name="Percent 4 3 2 2 9" xfId="34944"/>
    <cellStyle name="Percent 4 3 2 2 9 2" xfId="34945"/>
    <cellStyle name="Percent 4 3 2 2 9 3" xfId="34946"/>
    <cellStyle name="Percent 4 3 2 2 9 4" xfId="34947"/>
    <cellStyle name="Percent 4 3 2 3" xfId="34948"/>
    <cellStyle name="Percent 4 3 2 3 10" xfId="34949"/>
    <cellStyle name="Percent 4 3 2 3 11" xfId="34950"/>
    <cellStyle name="Percent 4 3 2 3 12" xfId="34951"/>
    <cellStyle name="Percent 4 3 2 3 2" xfId="34952"/>
    <cellStyle name="Percent 4 3 2 3 2 10" xfId="34953"/>
    <cellStyle name="Percent 4 3 2 3 2 2" xfId="34954"/>
    <cellStyle name="Percent 4 3 2 3 2 2 2" xfId="34955"/>
    <cellStyle name="Percent 4 3 2 3 2 2 2 2" xfId="34956"/>
    <cellStyle name="Percent 4 3 2 3 2 2 2 2 2" xfId="34957"/>
    <cellStyle name="Percent 4 3 2 3 2 2 2 2 3" xfId="34958"/>
    <cellStyle name="Percent 4 3 2 3 2 2 2 2 4" xfId="34959"/>
    <cellStyle name="Percent 4 3 2 3 2 2 2 3" xfId="34960"/>
    <cellStyle name="Percent 4 3 2 3 2 2 2 3 2" xfId="34961"/>
    <cellStyle name="Percent 4 3 2 3 2 2 2 3 3" xfId="34962"/>
    <cellStyle name="Percent 4 3 2 3 2 2 2 3 4" xfId="34963"/>
    <cellStyle name="Percent 4 3 2 3 2 2 2 4" xfId="34964"/>
    <cellStyle name="Percent 4 3 2 3 2 2 2 5" xfId="34965"/>
    <cellStyle name="Percent 4 3 2 3 2 2 2 6" xfId="34966"/>
    <cellStyle name="Percent 4 3 2 3 2 2 3" xfId="34967"/>
    <cellStyle name="Percent 4 3 2 3 2 2 3 2" xfId="34968"/>
    <cellStyle name="Percent 4 3 2 3 2 2 3 2 2" xfId="34969"/>
    <cellStyle name="Percent 4 3 2 3 2 2 3 2 3" xfId="34970"/>
    <cellStyle name="Percent 4 3 2 3 2 2 3 2 4" xfId="34971"/>
    <cellStyle name="Percent 4 3 2 3 2 2 3 3" xfId="34972"/>
    <cellStyle name="Percent 4 3 2 3 2 2 3 3 2" xfId="34973"/>
    <cellStyle name="Percent 4 3 2 3 2 2 3 3 3" xfId="34974"/>
    <cellStyle name="Percent 4 3 2 3 2 2 3 3 4" xfId="34975"/>
    <cellStyle name="Percent 4 3 2 3 2 2 3 4" xfId="34976"/>
    <cellStyle name="Percent 4 3 2 3 2 2 3 5" xfId="34977"/>
    <cellStyle name="Percent 4 3 2 3 2 2 3 6" xfId="34978"/>
    <cellStyle name="Percent 4 3 2 3 2 2 4" xfId="34979"/>
    <cellStyle name="Percent 4 3 2 3 2 2 4 2" xfId="34980"/>
    <cellStyle name="Percent 4 3 2 3 2 2 4 3" xfId="34981"/>
    <cellStyle name="Percent 4 3 2 3 2 2 4 4" xfId="34982"/>
    <cellStyle name="Percent 4 3 2 3 2 2 5" xfId="34983"/>
    <cellStyle name="Percent 4 3 2 3 2 2 5 2" xfId="34984"/>
    <cellStyle name="Percent 4 3 2 3 2 2 5 3" xfId="34985"/>
    <cellStyle name="Percent 4 3 2 3 2 2 5 4" xfId="34986"/>
    <cellStyle name="Percent 4 3 2 3 2 2 6" xfId="34987"/>
    <cellStyle name="Percent 4 3 2 3 2 2 7" xfId="34988"/>
    <cellStyle name="Percent 4 3 2 3 2 2 8" xfId="34989"/>
    <cellStyle name="Percent 4 3 2 3 2 3" xfId="34990"/>
    <cellStyle name="Percent 4 3 2 3 2 3 2" xfId="34991"/>
    <cellStyle name="Percent 4 3 2 3 2 3 2 2" xfId="34992"/>
    <cellStyle name="Percent 4 3 2 3 2 3 2 2 2" xfId="34993"/>
    <cellStyle name="Percent 4 3 2 3 2 3 2 2 3" xfId="34994"/>
    <cellStyle name="Percent 4 3 2 3 2 3 2 2 4" xfId="34995"/>
    <cellStyle name="Percent 4 3 2 3 2 3 2 3" xfId="34996"/>
    <cellStyle name="Percent 4 3 2 3 2 3 2 3 2" xfId="34997"/>
    <cellStyle name="Percent 4 3 2 3 2 3 2 3 3" xfId="34998"/>
    <cellStyle name="Percent 4 3 2 3 2 3 2 3 4" xfId="34999"/>
    <cellStyle name="Percent 4 3 2 3 2 3 2 4" xfId="35000"/>
    <cellStyle name="Percent 4 3 2 3 2 3 2 5" xfId="35001"/>
    <cellStyle name="Percent 4 3 2 3 2 3 2 6" xfId="35002"/>
    <cellStyle name="Percent 4 3 2 3 2 3 3" xfId="35003"/>
    <cellStyle name="Percent 4 3 2 3 2 3 3 2" xfId="35004"/>
    <cellStyle name="Percent 4 3 2 3 2 3 3 2 2" xfId="35005"/>
    <cellStyle name="Percent 4 3 2 3 2 3 3 2 3" xfId="35006"/>
    <cellStyle name="Percent 4 3 2 3 2 3 3 2 4" xfId="35007"/>
    <cellStyle name="Percent 4 3 2 3 2 3 3 3" xfId="35008"/>
    <cellStyle name="Percent 4 3 2 3 2 3 3 3 2" xfId="35009"/>
    <cellStyle name="Percent 4 3 2 3 2 3 3 3 3" xfId="35010"/>
    <cellStyle name="Percent 4 3 2 3 2 3 3 3 4" xfId="35011"/>
    <cellStyle name="Percent 4 3 2 3 2 3 3 4" xfId="35012"/>
    <cellStyle name="Percent 4 3 2 3 2 3 3 5" xfId="35013"/>
    <cellStyle name="Percent 4 3 2 3 2 3 3 6" xfId="35014"/>
    <cellStyle name="Percent 4 3 2 3 2 3 4" xfId="35015"/>
    <cellStyle name="Percent 4 3 2 3 2 3 4 2" xfId="35016"/>
    <cellStyle name="Percent 4 3 2 3 2 3 4 3" xfId="35017"/>
    <cellStyle name="Percent 4 3 2 3 2 3 4 4" xfId="35018"/>
    <cellStyle name="Percent 4 3 2 3 2 3 5" xfId="35019"/>
    <cellStyle name="Percent 4 3 2 3 2 3 5 2" xfId="35020"/>
    <cellStyle name="Percent 4 3 2 3 2 3 5 3" xfId="35021"/>
    <cellStyle name="Percent 4 3 2 3 2 3 5 4" xfId="35022"/>
    <cellStyle name="Percent 4 3 2 3 2 3 6" xfId="35023"/>
    <cellStyle name="Percent 4 3 2 3 2 3 7" xfId="35024"/>
    <cellStyle name="Percent 4 3 2 3 2 3 8" xfId="35025"/>
    <cellStyle name="Percent 4 3 2 3 2 4" xfId="35026"/>
    <cellStyle name="Percent 4 3 2 3 2 4 2" xfId="35027"/>
    <cellStyle name="Percent 4 3 2 3 2 4 2 2" xfId="35028"/>
    <cellStyle name="Percent 4 3 2 3 2 4 2 3" xfId="35029"/>
    <cellStyle name="Percent 4 3 2 3 2 4 2 4" xfId="35030"/>
    <cellStyle name="Percent 4 3 2 3 2 4 3" xfId="35031"/>
    <cellStyle name="Percent 4 3 2 3 2 4 3 2" xfId="35032"/>
    <cellStyle name="Percent 4 3 2 3 2 4 3 3" xfId="35033"/>
    <cellStyle name="Percent 4 3 2 3 2 4 3 4" xfId="35034"/>
    <cellStyle name="Percent 4 3 2 3 2 4 4" xfId="35035"/>
    <cellStyle name="Percent 4 3 2 3 2 4 5" xfId="35036"/>
    <cellStyle name="Percent 4 3 2 3 2 4 6" xfId="35037"/>
    <cellStyle name="Percent 4 3 2 3 2 5" xfId="35038"/>
    <cellStyle name="Percent 4 3 2 3 2 5 2" xfId="35039"/>
    <cellStyle name="Percent 4 3 2 3 2 5 2 2" xfId="35040"/>
    <cellStyle name="Percent 4 3 2 3 2 5 2 3" xfId="35041"/>
    <cellStyle name="Percent 4 3 2 3 2 5 2 4" xfId="35042"/>
    <cellStyle name="Percent 4 3 2 3 2 5 3" xfId="35043"/>
    <cellStyle name="Percent 4 3 2 3 2 5 3 2" xfId="35044"/>
    <cellStyle name="Percent 4 3 2 3 2 5 3 3" xfId="35045"/>
    <cellStyle name="Percent 4 3 2 3 2 5 3 4" xfId="35046"/>
    <cellStyle name="Percent 4 3 2 3 2 5 4" xfId="35047"/>
    <cellStyle name="Percent 4 3 2 3 2 5 5" xfId="35048"/>
    <cellStyle name="Percent 4 3 2 3 2 5 6" xfId="35049"/>
    <cellStyle name="Percent 4 3 2 3 2 6" xfId="35050"/>
    <cellStyle name="Percent 4 3 2 3 2 6 2" xfId="35051"/>
    <cellStyle name="Percent 4 3 2 3 2 6 3" xfId="35052"/>
    <cellStyle name="Percent 4 3 2 3 2 6 4" xfId="35053"/>
    <cellStyle name="Percent 4 3 2 3 2 7" xfId="35054"/>
    <cellStyle name="Percent 4 3 2 3 2 7 2" xfId="35055"/>
    <cellStyle name="Percent 4 3 2 3 2 7 3" xfId="35056"/>
    <cellStyle name="Percent 4 3 2 3 2 7 4" xfId="35057"/>
    <cellStyle name="Percent 4 3 2 3 2 8" xfId="35058"/>
    <cellStyle name="Percent 4 3 2 3 2 9" xfId="35059"/>
    <cellStyle name="Percent 4 3 2 3 3" xfId="35060"/>
    <cellStyle name="Percent 4 3 2 3 3 2" xfId="35061"/>
    <cellStyle name="Percent 4 3 2 3 3 2 2" xfId="35062"/>
    <cellStyle name="Percent 4 3 2 3 3 2 2 2" xfId="35063"/>
    <cellStyle name="Percent 4 3 2 3 3 2 2 3" xfId="35064"/>
    <cellStyle name="Percent 4 3 2 3 3 2 2 4" xfId="35065"/>
    <cellStyle name="Percent 4 3 2 3 3 2 3" xfId="35066"/>
    <cellStyle name="Percent 4 3 2 3 3 2 3 2" xfId="35067"/>
    <cellStyle name="Percent 4 3 2 3 3 2 3 3" xfId="35068"/>
    <cellStyle name="Percent 4 3 2 3 3 2 3 4" xfId="35069"/>
    <cellStyle name="Percent 4 3 2 3 3 2 4" xfId="35070"/>
    <cellStyle name="Percent 4 3 2 3 3 2 5" xfId="35071"/>
    <cellStyle name="Percent 4 3 2 3 3 2 6" xfId="35072"/>
    <cellStyle name="Percent 4 3 2 3 3 3" xfId="35073"/>
    <cellStyle name="Percent 4 3 2 3 3 3 2" xfId="35074"/>
    <cellStyle name="Percent 4 3 2 3 3 3 2 2" xfId="35075"/>
    <cellStyle name="Percent 4 3 2 3 3 3 2 3" xfId="35076"/>
    <cellStyle name="Percent 4 3 2 3 3 3 2 4" xfId="35077"/>
    <cellStyle name="Percent 4 3 2 3 3 3 3" xfId="35078"/>
    <cellStyle name="Percent 4 3 2 3 3 3 3 2" xfId="35079"/>
    <cellStyle name="Percent 4 3 2 3 3 3 3 3" xfId="35080"/>
    <cellStyle name="Percent 4 3 2 3 3 3 3 4" xfId="35081"/>
    <cellStyle name="Percent 4 3 2 3 3 3 4" xfId="35082"/>
    <cellStyle name="Percent 4 3 2 3 3 3 5" xfId="35083"/>
    <cellStyle name="Percent 4 3 2 3 3 3 6" xfId="35084"/>
    <cellStyle name="Percent 4 3 2 3 3 4" xfId="35085"/>
    <cellStyle name="Percent 4 3 2 3 3 4 2" xfId="35086"/>
    <cellStyle name="Percent 4 3 2 3 3 4 3" xfId="35087"/>
    <cellStyle name="Percent 4 3 2 3 3 4 4" xfId="35088"/>
    <cellStyle name="Percent 4 3 2 3 3 5" xfId="35089"/>
    <cellStyle name="Percent 4 3 2 3 3 5 2" xfId="35090"/>
    <cellStyle name="Percent 4 3 2 3 3 5 3" xfId="35091"/>
    <cellStyle name="Percent 4 3 2 3 3 5 4" xfId="35092"/>
    <cellStyle name="Percent 4 3 2 3 3 6" xfId="35093"/>
    <cellStyle name="Percent 4 3 2 3 3 7" xfId="35094"/>
    <cellStyle name="Percent 4 3 2 3 3 8" xfId="35095"/>
    <cellStyle name="Percent 4 3 2 3 4" xfId="35096"/>
    <cellStyle name="Percent 4 3 2 3 4 2" xfId="35097"/>
    <cellStyle name="Percent 4 3 2 3 4 2 2" xfId="35098"/>
    <cellStyle name="Percent 4 3 2 3 4 2 2 2" xfId="35099"/>
    <cellStyle name="Percent 4 3 2 3 4 2 2 3" xfId="35100"/>
    <cellStyle name="Percent 4 3 2 3 4 2 2 4" xfId="35101"/>
    <cellStyle name="Percent 4 3 2 3 4 2 3" xfId="35102"/>
    <cellStyle name="Percent 4 3 2 3 4 2 3 2" xfId="35103"/>
    <cellStyle name="Percent 4 3 2 3 4 2 3 3" xfId="35104"/>
    <cellStyle name="Percent 4 3 2 3 4 2 3 4" xfId="35105"/>
    <cellStyle name="Percent 4 3 2 3 4 2 4" xfId="35106"/>
    <cellStyle name="Percent 4 3 2 3 4 2 5" xfId="35107"/>
    <cellStyle name="Percent 4 3 2 3 4 2 6" xfId="35108"/>
    <cellStyle name="Percent 4 3 2 3 4 3" xfId="35109"/>
    <cellStyle name="Percent 4 3 2 3 4 3 2" xfId="35110"/>
    <cellStyle name="Percent 4 3 2 3 4 3 2 2" xfId="35111"/>
    <cellStyle name="Percent 4 3 2 3 4 3 2 3" xfId="35112"/>
    <cellStyle name="Percent 4 3 2 3 4 3 2 4" xfId="35113"/>
    <cellStyle name="Percent 4 3 2 3 4 3 3" xfId="35114"/>
    <cellStyle name="Percent 4 3 2 3 4 3 3 2" xfId="35115"/>
    <cellStyle name="Percent 4 3 2 3 4 3 3 3" xfId="35116"/>
    <cellStyle name="Percent 4 3 2 3 4 3 3 4" xfId="35117"/>
    <cellStyle name="Percent 4 3 2 3 4 3 4" xfId="35118"/>
    <cellStyle name="Percent 4 3 2 3 4 3 5" xfId="35119"/>
    <cellStyle name="Percent 4 3 2 3 4 3 6" xfId="35120"/>
    <cellStyle name="Percent 4 3 2 3 4 4" xfId="35121"/>
    <cellStyle name="Percent 4 3 2 3 4 4 2" xfId="35122"/>
    <cellStyle name="Percent 4 3 2 3 4 4 3" xfId="35123"/>
    <cellStyle name="Percent 4 3 2 3 4 4 4" xfId="35124"/>
    <cellStyle name="Percent 4 3 2 3 4 5" xfId="35125"/>
    <cellStyle name="Percent 4 3 2 3 4 5 2" xfId="35126"/>
    <cellStyle name="Percent 4 3 2 3 4 5 3" xfId="35127"/>
    <cellStyle name="Percent 4 3 2 3 4 5 4" xfId="35128"/>
    <cellStyle name="Percent 4 3 2 3 4 6" xfId="35129"/>
    <cellStyle name="Percent 4 3 2 3 4 7" xfId="35130"/>
    <cellStyle name="Percent 4 3 2 3 4 8" xfId="35131"/>
    <cellStyle name="Percent 4 3 2 3 5" xfId="35132"/>
    <cellStyle name="Percent 4 3 2 3 5 2" xfId="35133"/>
    <cellStyle name="Percent 4 3 2 3 5 2 2" xfId="35134"/>
    <cellStyle name="Percent 4 3 2 3 5 2 2 2" xfId="35135"/>
    <cellStyle name="Percent 4 3 2 3 5 2 2 3" xfId="35136"/>
    <cellStyle name="Percent 4 3 2 3 5 2 2 4" xfId="35137"/>
    <cellStyle name="Percent 4 3 2 3 5 2 3" xfId="35138"/>
    <cellStyle name="Percent 4 3 2 3 5 2 3 2" xfId="35139"/>
    <cellStyle name="Percent 4 3 2 3 5 2 3 3" xfId="35140"/>
    <cellStyle name="Percent 4 3 2 3 5 2 3 4" xfId="35141"/>
    <cellStyle name="Percent 4 3 2 3 5 2 4" xfId="35142"/>
    <cellStyle name="Percent 4 3 2 3 5 2 5" xfId="35143"/>
    <cellStyle name="Percent 4 3 2 3 5 2 6" xfId="35144"/>
    <cellStyle name="Percent 4 3 2 3 5 3" xfId="35145"/>
    <cellStyle name="Percent 4 3 2 3 5 3 2" xfId="35146"/>
    <cellStyle name="Percent 4 3 2 3 5 3 2 2" xfId="35147"/>
    <cellStyle name="Percent 4 3 2 3 5 3 2 3" xfId="35148"/>
    <cellStyle name="Percent 4 3 2 3 5 3 2 4" xfId="35149"/>
    <cellStyle name="Percent 4 3 2 3 5 3 3" xfId="35150"/>
    <cellStyle name="Percent 4 3 2 3 5 3 3 2" xfId="35151"/>
    <cellStyle name="Percent 4 3 2 3 5 3 3 3" xfId="35152"/>
    <cellStyle name="Percent 4 3 2 3 5 3 3 4" xfId="35153"/>
    <cellStyle name="Percent 4 3 2 3 5 3 4" xfId="35154"/>
    <cellStyle name="Percent 4 3 2 3 5 3 5" xfId="35155"/>
    <cellStyle name="Percent 4 3 2 3 5 3 6" xfId="35156"/>
    <cellStyle name="Percent 4 3 2 3 5 4" xfId="35157"/>
    <cellStyle name="Percent 4 3 2 3 5 4 2" xfId="35158"/>
    <cellStyle name="Percent 4 3 2 3 5 4 3" xfId="35159"/>
    <cellStyle name="Percent 4 3 2 3 5 4 4" xfId="35160"/>
    <cellStyle name="Percent 4 3 2 3 5 5" xfId="35161"/>
    <cellStyle name="Percent 4 3 2 3 5 5 2" xfId="35162"/>
    <cellStyle name="Percent 4 3 2 3 5 5 3" xfId="35163"/>
    <cellStyle name="Percent 4 3 2 3 5 5 4" xfId="35164"/>
    <cellStyle name="Percent 4 3 2 3 5 6" xfId="35165"/>
    <cellStyle name="Percent 4 3 2 3 5 7" xfId="35166"/>
    <cellStyle name="Percent 4 3 2 3 5 8" xfId="35167"/>
    <cellStyle name="Percent 4 3 2 3 6" xfId="35168"/>
    <cellStyle name="Percent 4 3 2 3 6 2" xfId="35169"/>
    <cellStyle name="Percent 4 3 2 3 6 2 2" xfId="35170"/>
    <cellStyle name="Percent 4 3 2 3 6 2 3" xfId="35171"/>
    <cellStyle name="Percent 4 3 2 3 6 2 4" xfId="35172"/>
    <cellStyle name="Percent 4 3 2 3 6 3" xfId="35173"/>
    <cellStyle name="Percent 4 3 2 3 6 3 2" xfId="35174"/>
    <cellStyle name="Percent 4 3 2 3 6 3 3" xfId="35175"/>
    <cellStyle name="Percent 4 3 2 3 6 3 4" xfId="35176"/>
    <cellStyle name="Percent 4 3 2 3 6 4" xfId="35177"/>
    <cellStyle name="Percent 4 3 2 3 6 5" xfId="35178"/>
    <cellStyle name="Percent 4 3 2 3 6 6" xfId="35179"/>
    <cellStyle name="Percent 4 3 2 3 7" xfId="35180"/>
    <cellStyle name="Percent 4 3 2 3 7 2" xfId="35181"/>
    <cellStyle name="Percent 4 3 2 3 7 2 2" xfId="35182"/>
    <cellStyle name="Percent 4 3 2 3 7 2 3" xfId="35183"/>
    <cellStyle name="Percent 4 3 2 3 7 2 4" xfId="35184"/>
    <cellStyle name="Percent 4 3 2 3 7 3" xfId="35185"/>
    <cellStyle name="Percent 4 3 2 3 7 3 2" xfId="35186"/>
    <cellStyle name="Percent 4 3 2 3 7 3 3" xfId="35187"/>
    <cellStyle name="Percent 4 3 2 3 7 3 4" xfId="35188"/>
    <cellStyle name="Percent 4 3 2 3 7 4" xfId="35189"/>
    <cellStyle name="Percent 4 3 2 3 7 5" xfId="35190"/>
    <cellStyle name="Percent 4 3 2 3 7 6" xfId="35191"/>
    <cellStyle name="Percent 4 3 2 3 8" xfId="35192"/>
    <cellStyle name="Percent 4 3 2 3 8 2" xfId="35193"/>
    <cellStyle name="Percent 4 3 2 3 8 3" xfId="35194"/>
    <cellStyle name="Percent 4 3 2 3 8 4" xfId="35195"/>
    <cellStyle name="Percent 4 3 2 3 9" xfId="35196"/>
    <cellStyle name="Percent 4 3 2 3 9 2" xfId="35197"/>
    <cellStyle name="Percent 4 3 2 3 9 3" xfId="35198"/>
    <cellStyle name="Percent 4 3 2 3 9 4" xfId="35199"/>
    <cellStyle name="Percent 4 3 2 4" xfId="35200"/>
    <cellStyle name="Percent 4 3 2 4 10" xfId="35201"/>
    <cellStyle name="Percent 4 3 2 4 2" xfId="35202"/>
    <cellStyle name="Percent 4 3 2 4 2 2" xfId="35203"/>
    <cellStyle name="Percent 4 3 2 4 2 2 2" xfId="35204"/>
    <cellStyle name="Percent 4 3 2 4 2 2 2 2" xfId="35205"/>
    <cellStyle name="Percent 4 3 2 4 2 2 2 3" xfId="35206"/>
    <cellStyle name="Percent 4 3 2 4 2 2 2 4" xfId="35207"/>
    <cellStyle name="Percent 4 3 2 4 2 2 3" xfId="35208"/>
    <cellStyle name="Percent 4 3 2 4 2 2 3 2" xfId="35209"/>
    <cellStyle name="Percent 4 3 2 4 2 2 3 3" xfId="35210"/>
    <cellStyle name="Percent 4 3 2 4 2 2 3 4" xfId="35211"/>
    <cellStyle name="Percent 4 3 2 4 2 2 4" xfId="35212"/>
    <cellStyle name="Percent 4 3 2 4 2 2 5" xfId="35213"/>
    <cellStyle name="Percent 4 3 2 4 2 2 6" xfId="35214"/>
    <cellStyle name="Percent 4 3 2 4 2 3" xfId="35215"/>
    <cellStyle name="Percent 4 3 2 4 2 3 2" xfId="35216"/>
    <cellStyle name="Percent 4 3 2 4 2 3 2 2" xfId="35217"/>
    <cellStyle name="Percent 4 3 2 4 2 3 2 3" xfId="35218"/>
    <cellStyle name="Percent 4 3 2 4 2 3 2 4" xfId="35219"/>
    <cellStyle name="Percent 4 3 2 4 2 3 3" xfId="35220"/>
    <cellStyle name="Percent 4 3 2 4 2 3 3 2" xfId="35221"/>
    <cellStyle name="Percent 4 3 2 4 2 3 3 3" xfId="35222"/>
    <cellStyle name="Percent 4 3 2 4 2 3 3 4" xfId="35223"/>
    <cellStyle name="Percent 4 3 2 4 2 3 4" xfId="35224"/>
    <cellStyle name="Percent 4 3 2 4 2 3 5" xfId="35225"/>
    <cellStyle name="Percent 4 3 2 4 2 3 6" xfId="35226"/>
    <cellStyle name="Percent 4 3 2 4 2 4" xfId="35227"/>
    <cellStyle name="Percent 4 3 2 4 2 4 2" xfId="35228"/>
    <cellStyle name="Percent 4 3 2 4 2 4 3" xfId="35229"/>
    <cellStyle name="Percent 4 3 2 4 2 4 4" xfId="35230"/>
    <cellStyle name="Percent 4 3 2 4 2 5" xfId="35231"/>
    <cellStyle name="Percent 4 3 2 4 2 5 2" xfId="35232"/>
    <cellStyle name="Percent 4 3 2 4 2 5 3" xfId="35233"/>
    <cellStyle name="Percent 4 3 2 4 2 5 4" xfId="35234"/>
    <cellStyle name="Percent 4 3 2 4 2 6" xfId="35235"/>
    <cellStyle name="Percent 4 3 2 4 2 7" xfId="35236"/>
    <cellStyle name="Percent 4 3 2 4 2 8" xfId="35237"/>
    <cellStyle name="Percent 4 3 2 4 3" xfId="35238"/>
    <cellStyle name="Percent 4 3 2 4 3 2" xfId="35239"/>
    <cellStyle name="Percent 4 3 2 4 3 2 2" xfId="35240"/>
    <cellStyle name="Percent 4 3 2 4 3 2 2 2" xfId="35241"/>
    <cellStyle name="Percent 4 3 2 4 3 2 2 3" xfId="35242"/>
    <cellStyle name="Percent 4 3 2 4 3 2 2 4" xfId="35243"/>
    <cellStyle name="Percent 4 3 2 4 3 2 3" xfId="35244"/>
    <cellStyle name="Percent 4 3 2 4 3 2 3 2" xfId="35245"/>
    <cellStyle name="Percent 4 3 2 4 3 2 3 3" xfId="35246"/>
    <cellStyle name="Percent 4 3 2 4 3 2 3 4" xfId="35247"/>
    <cellStyle name="Percent 4 3 2 4 3 2 4" xfId="35248"/>
    <cellStyle name="Percent 4 3 2 4 3 2 5" xfId="35249"/>
    <cellStyle name="Percent 4 3 2 4 3 2 6" xfId="35250"/>
    <cellStyle name="Percent 4 3 2 4 3 3" xfId="35251"/>
    <cellStyle name="Percent 4 3 2 4 3 3 2" xfId="35252"/>
    <cellStyle name="Percent 4 3 2 4 3 3 2 2" xfId="35253"/>
    <cellStyle name="Percent 4 3 2 4 3 3 2 3" xfId="35254"/>
    <cellStyle name="Percent 4 3 2 4 3 3 2 4" xfId="35255"/>
    <cellStyle name="Percent 4 3 2 4 3 3 3" xfId="35256"/>
    <cellStyle name="Percent 4 3 2 4 3 3 3 2" xfId="35257"/>
    <cellStyle name="Percent 4 3 2 4 3 3 3 3" xfId="35258"/>
    <cellStyle name="Percent 4 3 2 4 3 3 3 4" xfId="35259"/>
    <cellStyle name="Percent 4 3 2 4 3 3 4" xfId="35260"/>
    <cellStyle name="Percent 4 3 2 4 3 3 5" xfId="35261"/>
    <cellStyle name="Percent 4 3 2 4 3 3 6" xfId="35262"/>
    <cellStyle name="Percent 4 3 2 4 3 4" xfId="35263"/>
    <cellStyle name="Percent 4 3 2 4 3 4 2" xfId="35264"/>
    <cellStyle name="Percent 4 3 2 4 3 4 3" xfId="35265"/>
    <cellStyle name="Percent 4 3 2 4 3 4 4" xfId="35266"/>
    <cellStyle name="Percent 4 3 2 4 3 5" xfId="35267"/>
    <cellStyle name="Percent 4 3 2 4 3 5 2" xfId="35268"/>
    <cellStyle name="Percent 4 3 2 4 3 5 3" xfId="35269"/>
    <cellStyle name="Percent 4 3 2 4 3 5 4" xfId="35270"/>
    <cellStyle name="Percent 4 3 2 4 3 6" xfId="35271"/>
    <cellStyle name="Percent 4 3 2 4 3 7" xfId="35272"/>
    <cellStyle name="Percent 4 3 2 4 3 8" xfId="35273"/>
    <cellStyle name="Percent 4 3 2 4 4" xfId="35274"/>
    <cellStyle name="Percent 4 3 2 4 4 2" xfId="35275"/>
    <cellStyle name="Percent 4 3 2 4 4 2 2" xfId="35276"/>
    <cellStyle name="Percent 4 3 2 4 4 2 3" xfId="35277"/>
    <cellStyle name="Percent 4 3 2 4 4 2 4" xfId="35278"/>
    <cellStyle name="Percent 4 3 2 4 4 3" xfId="35279"/>
    <cellStyle name="Percent 4 3 2 4 4 3 2" xfId="35280"/>
    <cellStyle name="Percent 4 3 2 4 4 3 3" xfId="35281"/>
    <cellStyle name="Percent 4 3 2 4 4 3 4" xfId="35282"/>
    <cellStyle name="Percent 4 3 2 4 4 4" xfId="35283"/>
    <cellStyle name="Percent 4 3 2 4 4 5" xfId="35284"/>
    <cellStyle name="Percent 4 3 2 4 4 6" xfId="35285"/>
    <cellStyle name="Percent 4 3 2 4 5" xfId="35286"/>
    <cellStyle name="Percent 4 3 2 4 5 2" xfId="35287"/>
    <cellStyle name="Percent 4 3 2 4 5 2 2" xfId="35288"/>
    <cellStyle name="Percent 4 3 2 4 5 2 3" xfId="35289"/>
    <cellStyle name="Percent 4 3 2 4 5 2 4" xfId="35290"/>
    <cellStyle name="Percent 4 3 2 4 5 3" xfId="35291"/>
    <cellStyle name="Percent 4 3 2 4 5 3 2" xfId="35292"/>
    <cellStyle name="Percent 4 3 2 4 5 3 3" xfId="35293"/>
    <cellStyle name="Percent 4 3 2 4 5 3 4" xfId="35294"/>
    <cellStyle name="Percent 4 3 2 4 5 4" xfId="35295"/>
    <cellStyle name="Percent 4 3 2 4 5 5" xfId="35296"/>
    <cellStyle name="Percent 4 3 2 4 5 6" xfId="35297"/>
    <cellStyle name="Percent 4 3 2 4 6" xfId="35298"/>
    <cellStyle name="Percent 4 3 2 4 6 2" xfId="35299"/>
    <cellStyle name="Percent 4 3 2 4 6 3" xfId="35300"/>
    <cellStyle name="Percent 4 3 2 4 6 4" xfId="35301"/>
    <cellStyle name="Percent 4 3 2 4 7" xfId="35302"/>
    <cellStyle name="Percent 4 3 2 4 7 2" xfId="35303"/>
    <cellStyle name="Percent 4 3 2 4 7 3" xfId="35304"/>
    <cellStyle name="Percent 4 3 2 4 7 4" xfId="35305"/>
    <cellStyle name="Percent 4 3 2 4 8" xfId="35306"/>
    <cellStyle name="Percent 4 3 2 4 9" xfId="35307"/>
    <cellStyle name="Percent 4 3 2 5" xfId="35308"/>
    <cellStyle name="Percent 4 3 2 5 2" xfId="35309"/>
    <cellStyle name="Percent 4 3 2 5 2 2" xfId="35310"/>
    <cellStyle name="Percent 4 3 2 5 2 2 2" xfId="35311"/>
    <cellStyle name="Percent 4 3 2 5 2 2 3" xfId="35312"/>
    <cellStyle name="Percent 4 3 2 5 2 2 4" xfId="35313"/>
    <cellStyle name="Percent 4 3 2 5 2 3" xfId="35314"/>
    <cellStyle name="Percent 4 3 2 5 2 3 2" xfId="35315"/>
    <cellStyle name="Percent 4 3 2 5 2 3 3" xfId="35316"/>
    <cellStyle name="Percent 4 3 2 5 2 3 4" xfId="35317"/>
    <cellStyle name="Percent 4 3 2 5 2 4" xfId="35318"/>
    <cellStyle name="Percent 4 3 2 5 2 5" xfId="35319"/>
    <cellStyle name="Percent 4 3 2 5 2 6" xfId="35320"/>
    <cellStyle name="Percent 4 3 2 5 3" xfId="35321"/>
    <cellStyle name="Percent 4 3 2 5 3 2" xfId="35322"/>
    <cellStyle name="Percent 4 3 2 5 3 2 2" xfId="35323"/>
    <cellStyle name="Percent 4 3 2 5 3 2 3" xfId="35324"/>
    <cellStyle name="Percent 4 3 2 5 3 2 4" xfId="35325"/>
    <cellStyle name="Percent 4 3 2 5 3 3" xfId="35326"/>
    <cellStyle name="Percent 4 3 2 5 3 3 2" xfId="35327"/>
    <cellStyle name="Percent 4 3 2 5 3 3 3" xfId="35328"/>
    <cellStyle name="Percent 4 3 2 5 3 3 4" xfId="35329"/>
    <cellStyle name="Percent 4 3 2 5 3 4" xfId="35330"/>
    <cellStyle name="Percent 4 3 2 5 3 5" xfId="35331"/>
    <cellStyle name="Percent 4 3 2 5 3 6" xfId="35332"/>
    <cellStyle name="Percent 4 3 2 5 4" xfId="35333"/>
    <cellStyle name="Percent 4 3 2 5 4 2" xfId="35334"/>
    <cellStyle name="Percent 4 3 2 5 4 3" xfId="35335"/>
    <cellStyle name="Percent 4 3 2 5 4 4" xfId="35336"/>
    <cellStyle name="Percent 4 3 2 5 5" xfId="35337"/>
    <cellStyle name="Percent 4 3 2 5 5 2" xfId="35338"/>
    <cellStyle name="Percent 4 3 2 5 5 3" xfId="35339"/>
    <cellStyle name="Percent 4 3 2 5 5 4" xfId="35340"/>
    <cellStyle name="Percent 4 3 2 5 6" xfId="35341"/>
    <cellStyle name="Percent 4 3 2 5 7" xfId="35342"/>
    <cellStyle name="Percent 4 3 2 5 8" xfId="35343"/>
    <cellStyle name="Percent 4 3 2 6" xfId="35344"/>
    <cellStyle name="Percent 4 3 2 6 2" xfId="35345"/>
    <cellStyle name="Percent 4 3 2 6 2 2" xfId="35346"/>
    <cellStyle name="Percent 4 3 2 6 2 2 2" xfId="35347"/>
    <cellStyle name="Percent 4 3 2 6 2 2 3" xfId="35348"/>
    <cellStyle name="Percent 4 3 2 6 2 2 4" xfId="35349"/>
    <cellStyle name="Percent 4 3 2 6 2 3" xfId="35350"/>
    <cellStyle name="Percent 4 3 2 6 2 3 2" xfId="35351"/>
    <cellStyle name="Percent 4 3 2 6 2 3 3" xfId="35352"/>
    <cellStyle name="Percent 4 3 2 6 2 3 4" xfId="35353"/>
    <cellStyle name="Percent 4 3 2 6 2 4" xfId="35354"/>
    <cellStyle name="Percent 4 3 2 6 2 5" xfId="35355"/>
    <cellStyle name="Percent 4 3 2 6 2 6" xfId="35356"/>
    <cellStyle name="Percent 4 3 2 6 3" xfId="35357"/>
    <cellStyle name="Percent 4 3 2 6 3 2" xfId="35358"/>
    <cellStyle name="Percent 4 3 2 6 3 2 2" xfId="35359"/>
    <cellStyle name="Percent 4 3 2 6 3 2 3" xfId="35360"/>
    <cellStyle name="Percent 4 3 2 6 3 2 4" xfId="35361"/>
    <cellStyle name="Percent 4 3 2 6 3 3" xfId="35362"/>
    <cellStyle name="Percent 4 3 2 6 3 3 2" xfId="35363"/>
    <cellStyle name="Percent 4 3 2 6 3 3 3" xfId="35364"/>
    <cellStyle name="Percent 4 3 2 6 3 3 4" xfId="35365"/>
    <cellStyle name="Percent 4 3 2 6 3 4" xfId="35366"/>
    <cellStyle name="Percent 4 3 2 6 3 5" xfId="35367"/>
    <cellStyle name="Percent 4 3 2 6 3 6" xfId="35368"/>
    <cellStyle name="Percent 4 3 2 6 4" xfId="35369"/>
    <cellStyle name="Percent 4 3 2 6 4 2" xfId="35370"/>
    <cellStyle name="Percent 4 3 2 6 4 3" xfId="35371"/>
    <cellStyle name="Percent 4 3 2 6 4 4" xfId="35372"/>
    <cellStyle name="Percent 4 3 2 6 5" xfId="35373"/>
    <cellStyle name="Percent 4 3 2 6 5 2" xfId="35374"/>
    <cellStyle name="Percent 4 3 2 6 5 3" xfId="35375"/>
    <cellStyle name="Percent 4 3 2 6 5 4" xfId="35376"/>
    <cellStyle name="Percent 4 3 2 6 6" xfId="35377"/>
    <cellStyle name="Percent 4 3 2 6 7" xfId="35378"/>
    <cellStyle name="Percent 4 3 2 6 8" xfId="35379"/>
    <cellStyle name="Percent 4 3 2 7" xfId="35380"/>
    <cellStyle name="Percent 4 3 2 7 2" xfId="35381"/>
    <cellStyle name="Percent 4 3 2 7 2 2" xfId="35382"/>
    <cellStyle name="Percent 4 3 2 7 2 2 2" xfId="35383"/>
    <cellStyle name="Percent 4 3 2 7 2 2 3" xfId="35384"/>
    <cellStyle name="Percent 4 3 2 7 2 2 4" xfId="35385"/>
    <cellStyle name="Percent 4 3 2 7 2 3" xfId="35386"/>
    <cellStyle name="Percent 4 3 2 7 2 3 2" xfId="35387"/>
    <cellStyle name="Percent 4 3 2 7 2 3 3" xfId="35388"/>
    <cellStyle name="Percent 4 3 2 7 2 3 4" xfId="35389"/>
    <cellStyle name="Percent 4 3 2 7 2 4" xfId="35390"/>
    <cellStyle name="Percent 4 3 2 7 2 5" xfId="35391"/>
    <cellStyle name="Percent 4 3 2 7 2 6" xfId="35392"/>
    <cellStyle name="Percent 4 3 2 7 3" xfId="35393"/>
    <cellStyle name="Percent 4 3 2 7 3 2" xfId="35394"/>
    <cellStyle name="Percent 4 3 2 7 3 2 2" xfId="35395"/>
    <cellStyle name="Percent 4 3 2 7 3 2 3" xfId="35396"/>
    <cellStyle name="Percent 4 3 2 7 3 2 4" xfId="35397"/>
    <cellStyle name="Percent 4 3 2 7 3 3" xfId="35398"/>
    <cellStyle name="Percent 4 3 2 7 3 3 2" xfId="35399"/>
    <cellStyle name="Percent 4 3 2 7 3 3 3" xfId="35400"/>
    <cellStyle name="Percent 4 3 2 7 3 3 4" xfId="35401"/>
    <cellStyle name="Percent 4 3 2 7 3 4" xfId="35402"/>
    <cellStyle name="Percent 4 3 2 7 3 5" xfId="35403"/>
    <cellStyle name="Percent 4 3 2 7 3 6" xfId="35404"/>
    <cellStyle name="Percent 4 3 2 7 4" xfId="35405"/>
    <cellStyle name="Percent 4 3 2 7 4 2" xfId="35406"/>
    <cellStyle name="Percent 4 3 2 7 4 3" xfId="35407"/>
    <cellStyle name="Percent 4 3 2 7 4 4" xfId="35408"/>
    <cellStyle name="Percent 4 3 2 7 5" xfId="35409"/>
    <cellStyle name="Percent 4 3 2 7 5 2" xfId="35410"/>
    <cellStyle name="Percent 4 3 2 7 5 3" xfId="35411"/>
    <cellStyle name="Percent 4 3 2 7 5 4" xfId="35412"/>
    <cellStyle name="Percent 4 3 2 7 6" xfId="35413"/>
    <cellStyle name="Percent 4 3 2 7 7" xfId="35414"/>
    <cellStyle name="Percent 4 3 2 7 8" xfId="35415"/>
    <cellStyle name="Percent 4 3 2 8" xfId="35416"/>
    <cellStyle name="Percent 4 3 2 8 2" xfId="35417"/>
    <cellStyle name="Percent 4 3 2 8 2 2" xfId="35418"/>
    <cellStyle name="Percent 4 3 2 8 2 3" xfId="35419"/>
    <cellStyle name="Percent 4 3 2 8 2 4" xfId="35420"/>
    <cellStyle name="Percent 4 3 2 8 3" xfId="35421"/>
    <cellStyle name="Percent 4 3 2 8 3 2" xfId="35422"/>
    <cellStyle name="Percent 4 3 2 8 3 3" xfId="35423"/>
    <cellStyle name="Percent 4 3 2 8 3 4" xfId="35424"/>
    <cellStyle name="Percent 4 3 2 8 4" xfId="35425"/>
    <cellStyle name="Percent 4 3 2 8 5" xfId="35426"/>
    <cellStyle name="Percent 4 3 2 8 6" xfId="35427"/>
    <cellStyle name="Percent 4 3 2 9" xfId="35428"/>
    <cellStyle name="Percent 4 3 2 9 2" xfId="35429"/>
    <cellStyle name="Percent 4 3 2 9 2 2" xfId="35430"/>
    <cellStyle name="Percent 4 3 2 9 2 3" xfId="35431"/>
    <cellStyle name="Percent 4 3 2 9 2 4" xfId="35432"/>
    <cellStyle name="Percent 4 3 2 9 3" xfId="35433"/>
    <cellStyle name="Percent 4 3 2 9 3 2" xfId="35434"/>
    <cellStyle name="Percent 4 3 2 9 3 3" xfId="35435"/>
    <cellStyle name="Percent 4 3 2 9 3 4" xfId="35436"/>
    <cellStyle name="Percent 4 3 2 9 4" xfId="35437"/>
    <cellStyle name="Percent 4 3 2 9 5" xfId="35438"/>
    <cellStyle name="Percent 4 3 2 9 6" xfId="35439"/>
    <cellStyle name="Percent 4 3 3" xfId="35440"/>
    <cellStyle name="Percent 4 3 3 10" xfId="35441"/>
    <cellStyle name="Percent 4 3 3 10 2" xfId="35442"/>
    <cellStyle name="Percent 4 3 3 10 3" xfId="35443"/>
    <cellStyle name="Percent 4 3 3 10 4" xfId="35444"/>
    <cellStyle name="Percent 4 3 3 11" xfId="35445"/>
    <cellStyle name="Percent 4 3 3 12" xfId="35446"/>
    <cellStyle name="Percent 4 3 3 13" xfId="35447"/>
    <cellStyle name="Percent 4 3 3 2" xfId="35448"/>
    <cellStyle name="Percent 4 3 3 2 10" xfId="35449"/>
    <cellStyle name="Percent 4 3 3 2 11" xfId="35450"/>
    <cellStyle name="Percent 4 3 3 2 12" xfId="35451"/>
    <cellStyle name="Percent 4 3 3 2 2" xfId="35452"/>
    <cellStyle name="Percent 4 3 3 2 2 10" xfId="35453"/>
    <cellStyle name="Percent 4 3 3 2 2 2" xfId="35454"/>
    <cellStyle name="Percent 4 3 3 2 2 2 2" xfId="35455"/>
    <cellStyle name="Percent 4 3 3 2 2 2 2 2" xfId="35456"/>
    <cellStyle name="Percent 4 3 3 2 2 2 2 2 2" xfId="35457"/>
    <cellStyle name="Percent 4 3 3 2 2 2 2 2 3" xfId="35458"/>
    <cellStyle name="Percent 4 3 3 2 2 2 2 2 4" xfId="35459"/>
    <cellStyle name="Percent 4 3 3 2 2 2 2 3" xfId="35460"/>
    <cellStyle name="Percent 4 3 3 2 2 2 2 3 2" xfId="35461"/>
    <cellStyle name="Percent 4 3 3 2 2 2 2 3 3" xfId="35462"/>
    <cellStyle name="Percent 4 3 3 2 2 2 2 3 4" xfId="35463"/>
    <cellStyle name="Percent 4 3 3 2 2 2 2 4" xfId="35464"/>
    <cellStyle name="Percent 4 3 3 2 2 2 2 5" xfId="35465"/>
    <cellStyle name="Percent 4 3 3 2 2 2 2 6" xfId="35466"/>
    <cellStyle name="Percent 4 3 3 2 2 2 3" xfId="35467"/>
    <cellStyle name="Percent 4 3 3 2 2 2 3 2" xfId="35468"/>
    <cellStyle name="Percent 4 3 3 2 2 2 3 2 2" xfId="35469"/>
    <cellStyle name="Percent 4 3 3 2 2 2 3 2 3" xfId="35470"/>
    <cellStyle name="Percent 4 3 3 2 2 2 3 2 4" xfId="35471"/>
    <cellStyle name="Percent 4 3 3 2 2 2 3 3" xfId="35472"/>
    <cellStyle name="Percent 4 3 3 2 2 2 3 3 2" xfId="35473"/>
    <cellStyle name="Percent 4 3 3 2 2 2 3 3 3" xfId="35474"/>
    <cellStyle name="Percent 4 3 3 2 2 2 3 3 4" xfId="35475"/>
    <cellStyle name="Percent 4 3 3 2 2 2 3 4" xfId="35476"/>
    <cellStyle name="Percent 4 3 3 2 2 2 3 5" xfId="35477"/>
    <cellStyle name="Percent 4 3 3 2 2 2 3 6" xfId="35478"/>
    <cellStyle name="Percent 4 3 3 2 2 2 4" xfId="35479"/>
    <cellStyle name="Percent 4 3 3 2 2 2 4 2" xfId="35480"/>
    <cellStyle name="Percent 4 3 3 2 2 2 4 3" xfId="35481"/>
    <cellStyle name="Percent 4 3 3 2 2 2 4 4" xfId="35482"/>
    <cellStyle name="Percent 4 3 3 2 2 2 5" xfId="35483"/>
    <cellStyle name="Percent 4 3 3 2 2 2 5 2" xfId="35484"/>
    <cellStyle name="Percent 4 3 3 2 2 2 5 3" xfId="35485"/>
    <cellStyle name="Percent 4 3 3 2 2 2 5 4" xfId="35486"/>
    <cellStyle name="Percent 4 3 3 2 2 2 6" xfId="35487"/>
    <cellStyle name="Percent 4 3 3 2 2 2 7" xfId="35488"/>
    <cellStyle name="Percent 4 3 3 2 2 2 8" xfId="35489"/>
    <cellStyle name="Percent 4 3 3 2 2 3" xfId="35490"/>
    <cellStyle name="Percent 4 3 3 2 2 3 2" xfId="35491"/>
    <cellStyle name="Percent 4 3 3 2 2 3 2 2" xfId="35492"/>
    <cellStyle name="Percent 4 3 3 2 2 3 2 2 2" xfId="35493"/>
    <cellStyle name="Percent 4 3 3 2 2 3 2 2 3" xfId="35494"/>
    <cellStyle name="Percent 4 3 3 2 2 3 2 2 4" xfId="35495"/>
    <cellStyle name="Percent 4 3 3 2 2 3 2 3" xfId="35496"/>
    <cellStyle name="Percent 4 3 3 2 2 3 2 3 2" xfId="35497"/>
    <cellStyle name="Percent 4 3 3 2 2 3 2 3 3" xfId="35498"/>
    <cellStyle name="Percent 4 3 3 2 2 3 2 3 4" xfId="35499"/>
    <cellStyle name="Percent 4 3 3 2 2 3 2 4" xfId="35500"/>
    <cellStyle name="Percent 4 3 3 2 2 3 2 5" xfId="35501"/>
    <cellStyle name="Percent 4 3 3 2 2 3 2 6" xfId="35502"/>
    <cellStyle name="Percent 4 3 3 2 2 3 3" xfId="35503"/>
    <cellStyle name="Percent 4 3 3 2 2 3 3 2" xfId="35504"/>
    <cellStyle name="Percent 4 3 3 2 2 3 3 2 2" xfId="35505"/>
    <cellStyle name="Percent 4 3 3 2 2 3 3 2 3" xfId="35506"/>
    <cellStyle name="Percent 4 3 3 2 2 3 3 2 4" xfId="35507"/>
    <cellStyle name="Percent 4 3 3 2 2 3 3 3" xfId="35508"/>
    <cellStyle name="Percent 4 3 3 2 2 3 3 3 2" xfId="35509"/>
    <cellStyle name="Percent 4 3 3 2 2 3 3 3 3" xfId="35510"/>
    <cellStyle name="Percent 4 3 3 2 2 3 3 3 4" xfId="35511"/>
    <cellStyle name="Percent 4 3 3 2 2 3 3 4" xfId="35512"/>
    <cellStyle name="Percent 4 3 3 2 2 3 3 5" xfId="35513"/>
    <cellStyle name="Percent 4 3 3 2 2 3 3 6" xfId="35514"/>
    <cellStyle name="Percent 4 3 3 2 2 3 4" xfId="35515"/>
    <cellStyle name="Percent 4 3 3 2 2 3 4 2" xfId="35516"/>
    <cellStyle name="Percent 4 3 3 2 2 3 4 3" xfId="35517"/>
    <cellStyle name="Percent 4 3 3 2 2 3 4 4" xfId="35518"/>
    <cellStyle name="Percent 4 3 3 2 2 3 5" xfId="35519"/>
    <cellStyle name="Percent 4 3 3 2 2 3 5 2" xfId="35520"/>
    <cellStyle name="Percent 4 3 3 2 2 3 5 3" xfId="35521"/>
    <cellStyle name="Percent 4 3 3 2 2 3 5 4" xfId="35522"/>
    <cellStyle name="Percent 4 3 3 2 2 3 6" xfId="35523"/>
    <cellStyle name="Percent 4 3 3 2 2 3 7" xfId="35524"/>
    <cellStyle name="Percent 4 3 3 2 2 3 8" xfId="35525"/>
    <cellStyle name="Percent 4 3 3 2 2 4" xfId="35526"/>
    <cellStyle name="Percent 4 3 3 2 2 4 2" xfId="35527"/>
    <cellStyle name="Percent 4 3 3 2 2 4 2 2" xfId="35528"/>
    <cellStyle name="Percent 4 3 3 2 2 4 2 3" xfId="35529"/>
    <cellStyle name="Percent 4 3 3 2 2 4 2 4" xfId="35530"/>
    <cellStyle name="Percent 4 3 3 2 2 4 3" xfId="35531"/>
    <cellStyle name="Percent 4 3 3 2 2 4 3 2" xfId="35532"/>
    <cellStyle name="Percent 4 3 3 2 2 4 3 3" xfId="35533"/>
    <cellStyle name="Percent 4 3 3 2 2 4 3 4" xfId="35534"/>
    <cellStyle name="Percent 4 3 3 2 2 4 4" xfId="35535"/>
    <cellStyle name="Percent 4 3 3 2 2 4 5" xfId="35536"/>
    <cellStyle name="Percent 4 3 3 2 2 4 6" xfId="35537"/>
    <cellStyle name="Percent 4 3 3 2 2 5" xfId="35538"/>
    <cellStyle name="Percent 4 3 3 2 2 5 2" xfId="35539"/>
    <cellStyle name="Percent 4 3 3 2 2 5 2 2" xfId="35540"/>
    <cellStyle name="Percent 4 3 3 2 2 5 2 3" xfId="35541"/>
    <cellStyle name="Percent 4 3 3 2 2 5 2 4" xfId="35542"/>
    <cellStyle name="Percent 4 3 3 2 2 5 3" xfId="35543"/>
    <cellStyle name="Percent 4 3 3 2 2 5 3 2" xfId="35544"/>
    <cellStyle name="Percent 4 3 3 2 2 5 3 3" xfId="35545"/>
    <cellStyle name="Percent 4 3 3 2 2 5 3 4" xfId="35546"/>
    <cellStyle name="Percent 4 3 3 2 2 5 4" xfId="35547"/>
    <cellStyle name="Percent 4 3 3 2 2 5 5" xfId="35548"/>
    <cellStyle name="Percent 4 3 3 2 2 5 6" xfId="35549"/>
    <cellStyle name="Percent 4 3 3 2 2 6" xfId="35550"/>
    <cellStyle name="Percent 4 3 3 2 2 6 2" xfId="35551"/>
    <cellStyle name="Percent 4 3 3 2 2 6 3" xfId="35552"/>
    <cellStyle name="Percent 4 3 3 2 2 6 4" xfId="35553"/>
    <cellStyle name="Percent 4 3 3 2 2 7" xfId="35554"/>
    <cellStyle name="Percent 4 3 3 2 2 7 2" xfId="35555"/>
    <cellStyle name="Percent 4 3 3 2 2 7 3" xfId="35556"/>
    <cellStyle name="Percent 4 3 3 2 2 7 4" xfId="35557"/>
    <cellStyle name="Percent 4 3 3 2 2 8" xfId="35558"/>
    <cellStyle name="Percent 4 3 3 2 2 9" xfId="35559"/>
    <cellStyle name="Percent 4 3 3 2 3" xfId="35560"/>
    <cellStyle name="Percent 4 3 3 2 3 2" xfId="35561"/>
    <cellStyle name="Percent 4 3 3 2 3 2 2" xfId="35562"/>
    <cellStyle name="Percent 4 3 3 2 3 2 2 2" xfId="35563"/>
    <cellStyle name="Percent 4 3 3 2 3 2 2 3" xfId="35564"/>
    <cellStyle name="Percent 4 3 3 2 3 2 2 4" xfId="35565"/>
    <cellStyle name="Percent 4 3 3 2 3 2 3" xfId="35566"/>
    <cellStyle name="Percent 4 3 3 2 3 2 3 2" xfId="35567"/>
    <cellStyle name="Percent 4 3 3 2 3 2 3 3" xfId="35568"/>
    <cellStyle name="Percent 4 3 3 2 3 2 3 4" xfId="35569"/>
    <cellStyle name="Percent 4 3 3 2 3 2 4" xfId="35570"/>
    <cellStyle name="Percent 4 3 3 2 3 2 5" xfId="35571"/>
    <cellStyle name="Percent 4 3 3 2 3 2 6" xfId="35572"/>
    <cellStyle name="Percent 4 3 3 2 3 3" xfId="35573"/>
    <cellStyle name="Percent 4 3 3 2 3 3 2" xfId="35574"/>
    <cellStyle name="Percent 4 3 3 2 3 3 2 2" xfId="35575"/>
    <cellStyle name="Percent 4 3 3 2 3 3 2 3" xfId="35576"/>
    <cellStyle name="Percent 4 3 3 2 3 3 2 4" xfId="35577"/>
    <cellStyle name="Percent 4 3 3 2 3 3 3" xfId="35578"/>
    <cellStyle name="Percent 4 3 3 2 3 3 3 2" xfId="35579"/>
    <cellStyle name="Percent 4 3 3 2 3 3 3 3" xfId="35580"/>
    <cellStyle name="Percent 4 3 3 2 3 3 3 4" xfId="35581"/>
    <cellStyle name="Percent 4 3 3 2 3 3 4" xfId="35582"/>
    <cellStyle name="Percent 4 3 3 2 3 3 5" xfId="35583"/>
    <cellStyle name="Percent 4 3 3 2 3 3 6" xfId="35584"/>
    <cellStyle name="Percent 4 3 3 2 3 4" xfId="35585"/>
    <cellStyle name="Percent 4 3 3 2 3 4 2" xfId="35586"/>
    <cellStyle name="Percent 4 3 3 2 3 4 3" xfId="35587"/>
    <cellStyle name="Percent 4 3 3 2 3 4 4" xfId="35588"/>
    <cellStyle name="Percent 4 3 3 2 3 5" xfId="35589"/>
    <cellStyle name="Percent 4 3 3 2 3 5 2" xfId="35590"/>
    <cellStyle name="Percent 4 3 3 2 3 5 3" xfId="35591"/>
    <cellStyle name="Percent 4 3 3 2 3 5 4" xfId="35592"/>
    <cellStyle name="Percent 4 3 3 2 3 6" xfId="35593"/>
    <cellStyle name="Percent 4 3 3 2 3 7" xfId="35594"/>
    <cellStyle name="Percent 4 3 3 2 3 8" xfId="35595"/>
    <cellStyle name="Percent 4 3 3 2 4" xfId="35596"/>
    <cellStyle name="Percent 4 3 3 2 4 2" xfId="35597"/>
    <cellStyle name="Percent 4 3 3 2 4 2 2" xfId="35598"/>
    <cellStyle name="Percent 4 3 3 2 4 2 2 2" xfId="35599"/>
    <cellStyle name="Percent 4 3 3 2 4 2 2 3" xfId="35600"/>
    <cellStyle name="Percent 4 3 3 2 4 2 2 4" xfId="35601"/>
    <cellStyle name="Percent 4 3 3 2 4 2 3" xfId="35602"/>
    <cellStyle name="Percent 4 3 3 2 4 2 3 2" xfId="35603"/>
    <cellStyle name="Percent 4 3 3 2 4 2 3 3" xfId="35604"/>
    <cellStyle name="Percent 4 3 3 2 4 2 3 4" xfId="35605"/>
    <cellStyle name="Percent 4 3 3 2 4 2 4" xfId="35606"/>
    <cellStyle name="Percent 4 3 3 2 4 2 5" xfId="35607"/>
    <cellStyle name="Percent 4 3 3 2 4 2 6" xfId="35608"/>
    <cellStyle name="Percent 4 3 3 2 4 3" xfId="35609"/>
    <cellStyle name="Percent 4 3 3 2 4 3 2" xfId="35610"/>
    <cellStyle name="Percent 4 3 3 2 4 3 2 2" xfId="35611"/>
    <cellStyle name="Percent 4 3 3 2 4 3 2 3" xfId="35612"/>
    <cellStyle name="Percent 4 3 3 2 4 3 2 4" xfId="35613"/>
    <cellStyle name="Percent 4 3 3 2 4 3 3" xfId="35614"/>
    <cellStyle name="Percent 4 3 3 2 4 3 3 2" xfId="35615"/>
    <cellStyle name="Percent 4 3 3 2 4 3 3 3" xfId="35616"/>
    <cellStyle name="Percent 4 3 3 2 4 3 3 4" xfId="35617"/>
    <cellStyle name="Percent 4 3 3 2 4 3 4" xfId="35618"/>
    <cellStyle name="Percent 4 3 3 2 4 3 5" xfId="35619"/>
    <cellStyle name="Percent 4 3 3 2 4 3 6" xfId="35620"/>
    <cellStyle name="Percent 4 3 3 2 4 4" xfId="35621"/>
    <cellStyle name="Percent 4 3 3 2 4 4 2" xfId="35622"/>
    <cellStyle name="Percent 4 3 3 2 4 4 3" xfId="35623"/>
    <cellStyle name="Percent 4 3 3 2 4 4 4" xfId="35624"/>
    <cellStyle name="Percent 4 3 3 2 4 5" xfId="35625"/>
    <cellStyle name="Percent 4 3 3 2 4 5 2" xfId="35626"/>
    <cellStyle name="Percent 4 3 3 2 4 5 3" xfId="35627"/>
    <cellStyle name="Percent 4 3 3 2 4 5 4" xfId="35628"/>
    <cellStyle name="Percent 4 3 3 2 4 6" xfId="35629"/>
    <cellStyle name="Percent 4 3 3 2 4 7" xfId="35630"/>
    <cellStyle name="Percent 4 3 3 2 4 8" xfId="35631"/>
    <cellStyle name="Percent 4 3 3 2 5" xfId="35632"/>
    <cellStyle name="Percent 4 3 3 2 5 2" xfId="35633"/>
    <cellStyle name="Percent 4 3 3 2 5 2 2" xfId="35634"/>
    <cellStyle name="Percent 4 3 3 2 5 2 2 2" xfId="35635"/>
    <cellStyle name="Percent 4 3 3 2 5 2 2 3" xfId="35636"/>
    <cellStyle name="Percent 4 3 3 2 5 2 2 4" xfId="35637"/>
    <cellStyle name="Percent 4 3 3 2 5 2 3" xfId="35638"/>
    <cellStyle name="Percent 4 3 3 2 5 2 3 2" xfId="35639"/>
    <cellStyle name="Percent 4 3 3 2 5 2 3 3" xfId="35640"/>
    <cellStyle name="Percent 4 3 3 2 5 2 3 4" xfId="35641"/>
    <cellStyle name="Percent 4 3 3 2 5 2 4" xfId="35642"/>
    <cellStyle name="Percent 4 3 3 2 5 2 5" xfId="35643"/>
    <cellStyle name="Percent 4 3 3 2 5 2 6" xfId="35644"/>
    <cellStyle name="Percent 4 3 3 2 5 3" xfId="35645"/>
    <cellStyle name="Percent 4 3 3 2 5 3 2" xfId="35646"/>
    <cellStyle name="Percent 4 3 3 2 5 3 2 2" xfId="35647"/>
    <cellStyle name="Percent 4 3 3 2 5 3 2 3" xfId="35648"/>
    <cellStyle name="Percent 4 3 3 2 5 3 2 4" xfId="35649"/>
    <cellStyle name="Percent 4 3 3 2 5 3 3" xfId="35650"/>
    <cellStyle name="Percent 4 3 3 2 5 3 3 2" xfId="35651"/>
    <cellStyle name="Percent 4 3 3 2 5 3 3 3" xfId="35652"/>
    <cellStyle name="Percent 4 3 3 2 5 3 3 4" xfId="35653"/>
    <cellStyle name="Percent 4 3 3 2 5 3 4" xfId="35654"/>
    <cellStyle name="Percent 4 3 3 2 5 3 5" xfId="35655"/>
    <cellStyle name="Percent 4 3 3 2 5 3 6" xfId="35656"/>
    <cellStyle name="Percent 4 3 3 2 5 4" xfId="35657"/>
    <cellStyle name="Percent 4 3 3 2 5 4 2" xfId="35658"/>
    <cellStyle name="Percent 4 3 3 2 5 4 3" xfId="35659"/>
    <cellStyle name="Percent 4 3 3 2 5 4 4" xfId="35660"/>
    <cellStyle name="Percent 4 3 3 2 5 5" xfId="35661"/>
    <cellStyle name="Percent 4 3 3 2 5 5 2" xfId="35662"/>
    <cellStyle name="Percent 4 3 3 2 5 5 3" xfId="35663"/>
    <cellStyle name="Percent 4 3 3 2 5 5 4" xfId="35664"/>
    <cellStyle name="Percent 4 3 3 2 5 6" xfId="35665"/>
    <cellStyle name="Percent 4 3 3 2 5 7" xfId="35666"/>
    <cellStyle name="Percent 4 3 3 2 5 8" xfId="35667"/>
    <cellStyle name="Percent 4 3 3 2 6" xfId="35668"/>
    <cellStyle name="Percent 4 3 3 2 6 2" xfId="35669"/>
    <cellStyle name="Percent 4 3 3 2 6 2 2" xfId="35670"/>
    <cellStyle name="Percent 4 3 3 2 6 2 3" xfId="35671"/>
    <cellStyle name="Percent 4 3 3 2 6 2 4" xfId="35672"/>
    <cellStyle name="Percent 4 3 3 2 6 3" xfId="35673"/>
    <cellStyle name="Percent 4 3 3 2 6 3 2" xfId="35674"/>
    <cellStyle name="Percent 4 3 3 2 6 3 3" xfId="35675"/>
    <cellStyle name="Percent 4 3 3 2 6 3 4" xfId="35676"/>
    <cellStyle name="Percent 4 3 3 2 6 4" xfId="35677"/>
    <cellStyle name="Percent 4 3 3 2 6 5" xfId="35678"/>
    <cellStyle name="Percent 4 3 3 2 6 6" xfId="35679"/>
    <cellStyle name="Percent 4 3 3 2 7" xfId="35680"/>
    <cellStyle name="Percent 4 3 3 2 7 2" xfId="35681"/>
    <cellStyle name="Percent 4 3 3 2 7 2 2" xfId="35682"/>
    <cellStyle name="Percent 4 3 3 2 7 2 3" xfId="35683"/>
    <cellStyle name="Percent 4 3 3 2 7 2 4" xfId="35684"/>
    <cellStyle name="Percent 4 3 3 2 7 3" xfId="35685"/>
    <cellStyle name="Percent 4 3 3 2 7 3 2" xfId="35686"/>
    <cellStyle name="Percent 4 3 3 2 7 3 3" xfId="35687"/>
    <cellStyle name="Percent 4 3 3 2 7 3 4" xfId="35688"/>
    <cellStyle name="Percent 4 3 3 2 7 4" xfId="35689"/>
    <cellStyle name="Percent 4 3 3 2 7 5" xfId="35690"/>
    <cellStyle name="Percent 4 3 3 2 7 6" xfId="35691"/>
    <cellStyle name="Percent 4 3 3 2 8" xfId="35692"/>
    <cellStyle name="Percent 4 3 3 2 8 2" xfId="35693"/>
    <cellStyle name="Percent 4 3 3 2 8 3" xfId="35694"/>
    <cellStyle name="Percent 4 3 3 2 8 4" xfId="35695"/>
    <cellStyle name="Percent 4 3 3 2 9" xfId="35696"/>
    <cellStyle name="Percent 4 3 3 2 9 2" xfId="35697"/>
    <cellStyle name="Percent 4 3 3 2 9 3" xfId="35698"/>
    <cellStyle name="Percent 4 3 3 2 9 4" xfId="35699"/>
    <cellStyle name="Percent 4 3 3 3" xfId="35700"/>
    <cellStyle name="Percent 4 3 3 3 10" xfId="35701"/>
    <cellStyle name="Percent 4 3 3 3 2" xfId="35702"/>
    <cellStyle name="Percent 4 3 3 3 2 2" xfId="35703"/>
    <cellStyle name="Percent 4 3 3 3 2 2 2" xfId="35704"/>
    <cellStyle name="Percent 4 3 3 3 2 2 2 2" xfId="35705"/>
    <cellStyle name="Percent 4 3 3 3 2 2 2 3" xfId="35706"/>
    <cellStyle name="Percent 4 3 3 3 2 2 2 4" xfId="35707"/>
    <cellStyle name="Percent 4 3 3 3 2 2 3" xfId="35708"/>
    <cellStyle name="Percent 4 3 3 3 2 2 3 2" xfId="35709"/>
    <cellStyle name="Percent 4 3 3 3 2 2 3 3" xfId="35710"/>
    <cellStyle name="Percent 4 3 3 3 2 2 3 4" xfId="35711"/>
    <cellStyle name="Percent 4 3 3 3 2 2 4" xfId="35712"/>
    <cellStyle name="Percent 4 3 3 3 2 2 5" xfId="35713"/>
    <cellStyle name="Percent 4 3 3 3 2 2 6" xfId="35714"/>
    <cellStyle name="Percent 4 3 3 3 2 3" xfId="35715"/>
    <cellStyle name="Percent 4 3 3 3 2 3 2" xfId="35716"/>
    <cellStyle name="Percent 4 3 3 3 2 3 2 2" xfId="35717"/>
    <cellStyle name="Percent 4 3 3 3 2 3 2 3" xfId="35718"/>
    <cellStyle name="Percent 4 3 3 3 2 3 2 4" xfId="35719"/>
    <cellStyle name="Percent 4 3 3 3 2 3 3" xfId="35720"/>
    <cellStyle name="Percent 4 3 3 3 2 3 3 2" xfId="35721"/>
    <cellStyle name="Percent 4 3 3 3 2 3 3 3" xfId="35722"/>
    <cellStyle name="Percent 4 3 3 3 2 3 3 4" xfId="35723"/>
    <cellStyle name="Percent 4 3 3 3 2 3 4" xfId="35724"/>
    <cellStyle name="Percent 4 3 3 3 2 3 5" xfId="35725"/>
    <cellStyle name="Percent 4 3 3 3 2 3 6" xfId="35726"/>
    <cellStyle name="Percent 4 3 3 3 2 4" xfId="35727"/>
    <cellStyle name="Percent 4 3 3 3 2 4 2" xfId="35728"/>
    <cellStyle name="Percent 4 3 3 3 2 4 3" xfId="35729"/>
    <cellStyle name="Percent 4 3 3 3 2 4 4" xfId="35730"/>
    <cellStyle name="Percent 4 3 3 3 2 5" xfId="35731"/>
    <cellStyle name="Percent 4 3 3 3 2 5 2" xfId="35732"/>
    <cellStyle name="Percent 4 3 3 3 2 5 3" xfId="35733"/>
    <cellStyle name="Percent 4 3 3 3 2 5 4" xfId="35734"/>
    <cellStyle name="Percent 4 3 3 3 2 6" xfId="35735"/>
    <cellStyle name="Percent 4 3 3 3 2 7" xfId="35736"/>
    <cellStyle name="Percent 4 3 3 3 2 8" xfId="35737"/>
    <cellStyle name="Percent 4 3 3 3 3" xfId="35738"/>
    <cellStyle name="Percent 4 3 3 3 3 2" xfId="35739"/>
    <cellStyle name="Percent 4 3 3 3 3 2 2" xfId="35740"/>
    <cellStyle name="Percent 4 3 3 3 3 2 2 2" xfId="35741"/>
    <cellStyle name="Percent 4 3 3 3 3 2 2 3" xfId="35742"/>
    <cellStyle name="Percent 4 3 3 3 3 2 2 4" xfId="35743"/>
    <cellStyle name="Percent 4 3 3 3 3 2 3" xfId="35744"/>
    <cellStyle name="Percent 4 3 3 3 3 2 3 2" xfId="35745"/>
    <cellStyle name="Percent 4 3 3 3 3 2 3 3" xfId="35746"/>
    <cellStyle name="Percent 4 3 3 3 3 2 3 4" xfId="35747"/>
    <cellStyle name="Percent 4 3 3 3 3 2 4" xfId="35748"/>
    <cellStyle name="Percent 4 3 3 3 3 2 5" xfId="35749"/>
    <cellStyle name="Percent 4 3 3 3 3 2 6" xfId="35750"/>
    <cellStyle name="Percent 4 3 3 3 3 3" xfId="35751"/>
    <cellStyle name="Percent 4 3 3 3 3 3 2" xfId="35752"/>
    <cellStyle name="Percent 4 3 3 3 3 3 2 2" xfId="35753"/>
    <cellStyle name="Percent 4 3 3 3 3 3 2 3" xfId="35754"/>
    <cellStyle name="Percent 4 3 3 3 3 3 2 4" xfId="35755"/>
    <cellStyle name="Percent 4 3 3 3 3 3 3" xfId="35756"/>
    <cellStyle name="Percent 4 3 3 3 3 3 3 2" xfId="35757"/>
    <cellStyle name="Percent 4 3 3 3 3 3 3 3" xfId="35758"/>
    <cellStyle name="Percent 4 3 3 3 3 3 3 4" xfId="35759"/>
    <cellStyle name="Percent 4 3 3 3 3 3 4" xfId="35760"/>
    <cellStyle name="Percent 4 3 3 3 3 3 5" xfId="35761"/>
    <cellStyle name="Percent 4 3 3 3 3 3 6" xfId="35762"/>
    <cellStyle name="Percent 4 3 3 3 3 4" xfId="35763"/>
    <cellStyle name="Percent 4 3 3 3 3 4 2" xfId="35764"/>
    <cellStyle name="Percent 4 3 3 3 3 4 3" xfId="35765"/>
    <cellStyle name="Percent 4 3 3 3 3 4 4" xfId="35766"/>
    <cellStyle name="Percent 4 3 3 3 3 5" xfId="35767"/>
    <cellStyle name="Percent 4 3 3 3 3 5 2" xfId="35768"/>
    <cellStyle name="Percent 4 3 3 3 3 5 3" xfId="35769"/>
    <cellStyle name="Percent 4 3 3 3 3 5 4" xfId="35770"/>
    <cellStyle name="Percent 4 3 3 3 3 6" xfId="35771"/>
    <cellStyle name="Percent 4 3 3 3 3 7" xfId="35772"/>
    <cellStyle name="Percent 4 3 3 3 3 8" xfId="35773"/>
    <cellStyle name="Percent 4 3 3 3 4" xfId="35774"/>
    <cellStyle name="Percent 4 3 3 3 4 2" xfId="35775"/>
    <cellStyle name="Percent 4 3 3 3 4 2 2" xfId="35776"/>
    <cellStyle name="Percent 4 3 3 3 4 2 3" xfId="35777"/>
    <cellStyle name="Percent 4 3 3 3 4 2 4" xfId="35778"/>
    <cellStyle name="Percent 4 3 3 3 4 3" xfId="35779"/>
    <cellStyle name="Percent 4 3 3 3 4 3 2" xfId="35780"/>
    <cellStyle name="Percent 4 3 3 3 4 3 3" xfId="35781"/>
    <cellStyle name="Percent 4 3 3 3 4 3 4" xfId="35782"/>
    <cellStyle name="Percent 4 3 3 3 4 4" xfId="35783"/>
    <cellStyle name="Percent 4 3 3 3 4 5" xfId="35784"/>
    <cellStyle name="Percent 4 3 3 3 4 6" xfId="35785"/>
    <cellStyle name="Percent 4 3 3 3 5" xfId="35786"/>
    <cellStyle name="Percent 4 3 3 3 5 2" xfId="35787"/>
    <cellStyle name="Percent 4 3 3 3 5 2 2" xfId="35788"/>
    <cellStyle name="Percent 4 3 3 3 5 2 3" xfId="35789"/>
    <cellStyle name="Percent 4 3 3 3 5 2 4" xfId="35790"/>
    <cellStyle name="Percent 4 3 3 3 5 3" xfId="35791"/>
    <cellStyle name="Percent 4 3 3 3 5 3 2" xfId="35792"/>
    <cellStyle name="Percent 4 3 3 3 5 3 3" xfId="35793"/>
    <cellStyle name="Percent 4 3 3 3 5 3 4" xfId="35794"/>
    <cellStyle name="Percent 4 3 3 3 5 4" xfId="35795"/>
    <cellStyle name="Percent 4 3 3 3 5 5" xfId="35796"/>
    <cellStyle name="Percent 4 3 3 3 5 6" xfId="35797"/>
    <cellStyle name="Percent 4 3 3 3 6" xfId="35798"/>
    <cellStyle name="Percent 4 3 3 3 6 2" xfId="35799"/>
    <cellStyle name="Percent 4 3 3 3 6 3" xfId="35800"/>
    <cellStyle name="Percent 4 3 3 3 6 4" xfId="35801"/>
    <cellStyle name="Percent 4 3 3 3 7" xfId="35802"/>
    <cellStyle name="Percent 4 3 3 3 7 2" xfId="35803"/>
    <cellStyle name="Percent 4 3 3 3 7 3" xfId="35804"/>
    <cellStyle name="Percent 4 3 3 3 7 4" xfId="35805"/>
    <cellStyle name="Percent 4 3 3 3 8" xfId="35806"/>
    <cellStyle name="Percent 4 3 3 3 9" xfId="35807"/>
    <cellStyle name="Percent 4 3 3 4" xfId="35808"/>
    <cellStyle name="Percent 4 3 3 4 2" xfId="35809"/>
    <cellStyle name="Percent 4 3 3 4 2 2" xfId="35810"/>
    <cellStyle name="Percent 4 3 3 4 2 2 2" xfId="35811"/>
    <cellStyle name="Percent 4 3 3 4 2 2 3" xfId="35812"/>
    <cellStyle name="Percent 4 3 3 4 2 2 4" xfId="35813"/>
    <cellStyle name="Percent 4 3 3 4 2 3" xfId="35814"/>
    <cellStyle name="Percent 4 3 3 4 2 3 2" xfId="35815"/>
    <cellStyle name="Percent 4 3 3 4 2 3 3" xfId="35816"/>
    <cellStyle name="Percent 4 3 3 4 2 3 4" xfId="35817"/>
    <cellStyle name="Percent 4 3 3 4 2 4" xfId="35818"/>
    <cellStyle name="Percent 4 3 3 4 2 5" xfId="35819"/>
    <cellStyle name="Percent 4 3 3 4 2 6" xfId="35820"/>
    <cellStyle name="Percent 4 3 3 4 3" xfId="35821"/>
    <cellStyle name="Percent 4 3 3 4 3 2" xfId="35822"/>
    <cellStyle name="Percent 4 3 3 4 3 2 2" xfId="35823"/>
    <cellStyle name="Percent 4 3 3 4 3 2 3" xfId="35824"/>
    <cellStyle name="Percent 4 3 3 4 3 2 4" xfId="35825"/>
    <cellStyle name="Percent 4 3 3 4 3 3" xfId="35826"/>
    <cellStyle name="Percent 4 3 3 4 3 3 2" xfId="35827"/>
    <cellStyle name="Percent 4 3 3 4 3 3 3" xfId="35828"/>
    <cellStyle name="Percent 4 3 3 4 3 3 4" xfId="35829"/>
    <cellStyle name="Percent 4 3 3 4 3 4" xfId="35830"/>
    <cellStyle name="Percent 4 3 3 4 3 5" xfId="35831"/>
    <cellStyle name="Percent 4 3 3 4 3 6" xfId="35832"/>
    <cellStyle name="Percent 4 3 3 4 4" xfId="35833"/>
    <cellStyle name="Percent 4 3 3 4 4 2" xfId="35834"/>
    <cellStyle name="Percent 4 3 3 4 4 3" xfId="35835"/>
    <cellStyle name="Percent 4 3 3 4 4 4" xfId="35836"/>
    <cellStyle name="Percent 4 3 3 4 5" xfId="35837"/>
    <cellStyle name="Percent 4 3 3 4 5 2" xfId="35838"/>
    <cellStyle name="Percent 4 3 3 4 5 3" xfId="35839"/>
    <cellStyle name="Percent 4 3 3 4 5 4" xfId="35840"/>
    <cellStyle name="Percent 4 3 3 4 6" xfId="35841"/>
    <cellStyle name="Percent 4 3 3 4 7" xfId="35842"/>
    <cellStyle name="Percent 4 3 3 4 8" xfId="35843"/>
    <cellStyle name="Percent 4 3 3 5" xfId="35844"/>
    <cellStyle name="Percent 4 3 3 5 2" xfId="35845"/>
    <cellStyle name="Percent 4 3 3 5 2 2" xfId="35846"/>
    <cellStyle name="Percent 4 3 3 5 2 2 2" xfId="35847"/>
    <cellStyle name="Percent 4 3 3 5 2 2 3" xfId="35848"/>
    <cellStyle name="Percent 4 3 3 5 2 2 4" xfId="35849"/>
    <cellStyle name="Percent 4 3 3 5 2 3" xfId="35850"/>
    <cellStyle name="Percent 4 3 3 5 2 3 2" xfId="35851"/>
    <cellStyle name="Percent 4 3 3 5 2 3 3" xfId="35852"/>
    <cellStyle name="Percent 4 3 3 5 2 3 4" xfId="35853"/>
    <cellStyle name="Percent 4 3 3 5 2 4" xfId="35854"/>
    <cellStyle name="Percent 4 3 3 5 2 5" xfId="35855"/>
    <cellStyle name="Percent 4 3 3 5 2 6" xfId="35856"/>
    <cellStyle name="Percent 4 3 3 5 3" xfId="35857"/>
    <cellStyle name="Percent 4 3 3 5 3 2" xfId="35858"/>
    <cellStyle name="Percent 4 3 3 5 3 2 2" xfId="35859"/>
    <cellStyle name="Percent 4 3 3 5 3 2 3" xfId="35860"/>
    <cellStyle name="Percent 4 3 3 5 3 2 4" xfId="35861"/>
    <cellStyle name="Percent 4 3 3 5 3 3" xfId="35862"/>
    <cellStyle name="Percent 4 3 3 5 3 3 2" xfId="35863"/>
    <cellStyle name="Percent 4 3 3 5 3 3 3" xfId="35864"/>
    <cellStyle name="Percent 4 3 3 5 3 3 4" xfId="35865"/>
    <cellStyle name="Percent 4 3 3 5 3 4" xfId="35866"/>
    <cellStyle name="Percent 4 3 3 5 3 5" xfId="35867"/>
    <cellStyle name="Percent 4 3 3 5 3 6" xfId="35868"/>
    <cellStyle name="Percent 4 3 3 5 4" xfId="35869"/>
    <cellStyle name="Percent 4 3 3 5 4 2" xfId="35870"/>
    <cellStyle name="Percent 4 3 3 5 4 3" xfId="35871"/>
    <cellStyle name="Percent 4 3 3 5 4 4" xfId="35872"/>
    <cellStyle name="Percent 4 3 3 5 5" xfId="35873"/>
    <cellStyle name="Percent 4 3 3 5 5 2" xfId="35874"/>
    <cellStyle name="Percent 4 3 3 5 5 3" xfId="35875"/>
    <cellStyle name="Percent 4 3 3 5 5 4" xfId="35876"/>
    <cellStyle name="Percent 4 3 3 5 6" xfId="35877"/>
    <cellStyle name="Percent 4 3 3 5 7" xfId="35878"/>
    <cellStyle name="Percent 4 3 3 5 8" xfId="35879"/>
    <cellStyle name="Percent 4 3 3 6" xfId="35880"/>
    <cellStyle name="Percent 4 3 3 6 2" xfId="35881"/>
    <cellStyle name="Percent 4 3 3 6 2 2" xfId="35882"/>
    <cellStyle name="Percent 4 3 3 6 2 2 2" xfId="35883"/>
    <cellStyle name="Percent 4 3 3 6 2 2 3" xfId="35884"/>
    <cellStyle name="Percent 4 3 3 6 2 2 4" xfId="35885"/>
    <cellStyle name="Percent 4 3 3 6 2 3" xfId="35886"/>
    <cellStyle name="Percent 4 3 3 6 2 3 2" xfId="35887"/>
    <cellStyle name="Percent 4 3 3 6 2 3 3" xfId="35888"/>
    <cellStyle name="Percent 4 3 3 6 2 3 4" xfId="35889"/>
    <cellStyle name="Percent 4 3 3 6 2 4" xfId="35890"/>
    <cellStyle name="Percent 4 3 3 6 2 5" xfId="35891"/>
    <cellStyle name="Percent 4 3 3 6 2 6" xfId="35892"/>
    <cellStyle name="Percent 4 3 3 6 3" xfId="35893"/>
    <cellStyle name="Percent 4 3 3 6 3 2" xfId="35894"/>
    <cellStyle name="Percent 4 3 3 6 3 2 2" xfId="35895"/>
    <cellStyle name="Percent 4 3 3 6 3 2 3" xfId="35896"/>
    <cellStyle name="Percent 4 3 3 6 3 2 4" xfId="35897"/>
    <cellStyle name="Percent 4 3 3 6 3 3" xfId="35898"/>
    <cellStyle name="Percent 4 3 3 6 3 3 2" xfId="35899"/>
    <cellStyle name="Percent 4 3 3 6 3 3 3" xfId="35900"/>
    <cellStyle name="Percent 4 3 3 6 3 3 4" xfId="35901"/>
    <cellStyle name="Percent 4 3 3 6 3 4" xfId="35902"/>
    <cellStyle name="Percent 4 3 3 6 3 5" xfId="35903"/>
    <cellStyle name="Percent 4 3 3 6 3 6" xfId="35904"/>
    <cellStyle name="Percent 4 3 3 6 4" xfId="35905"/>
    <cellStyle name="Percent 4 3 3 6 4 2" xfId="35906"/>
    <cellStyle name="Percent 4 3 3 6 4 3" xfId="35907"/>
    <cellStyle name="Percent 4 3 3 6 4 4" xfId="35908"/>
    <cellStyle name="Percent 4 3 3 6 5" xfId="35909"/>
    <cellStyle name="Percent 4 3 3 6 5 2" xfId="35910"/>
    <cellStyle name="Percent 4 3 3 6 5 3" xfId="35911"/>
    <cellStyle name="Percent 4 3 3 6 5 4" xfId="35912"/>
    <cellStyle name="Percent 4 3 3 6 6" xfId="35913"/>
    <cellStyle name="Percent 4 3 3 6 7" xfId="35914"/>
    <cellStyle name="Percent 4 3 3 6 8" xfId="35915"/>
    <cellStyle name="Percent 4 3 3 7" xfId="35916"/>
    <cellStyle name="Percent 4 3 3 7 2" xfId="35917"/>
    <cellStyle name="Percent 4 3 3 7 2 2" xfId="35918"/>
    <cellStyle name="Percent 4 3 3 7 2 3" xfId="35919"/>
    <cellStyle name="Percent 4 3 3 7 2 4" xfId="35920"/>
    <cellStyle name="Percent 4 3 3 7 3" xfId="35921"/>
    <cellStyle name="Percent 4 3 3 7 3 2" xfId="35922"/>
    <cellStyle name="Percent 4 3 3 7 3 3" xfId="35923"/>
    <cellStyle name="Percent 4 3 3 7 3 4" xfId="35924"/>
    <cellStyle name="Percent 4 3 3 7 4" xfId="35925"/>
    <cellStyle name="Percent 4 3 3 7 5" xfId="35926"/>
    <cellStyle name="Percent 4 3 3 7 6" xfId="35927"/>
    <cellStyle name="Percent 4 3 3 8" xfId="35928"/>
    <cellStyle name="Percent 4 3 3 8 2" xfId="35929"/>
    <cellStyle name="Percent 4 3 3 8 2 2" xfId="35930"/>
    <cellStyle name="Percent 4 3 3 8 2 3" xfId="35931"/>
    <cellStyle name="Percent 4 3 3 8 2 4" xfId="35932"/>
    <cellStyle name="Percent 4 3 3 8 3" xfId="35933"/>
    <cellStyle name="Percent 4 3 3 8 3 2" xfId="35934"/>
    <cellStyle name="Percent 4 3 3 8 3 3" xfId="35935"/>
    <cellStyle name="Percent 4 3 3 8 3 4" xfId="35936"/>
    <cellStyle name="Percent 4 3 3 8 4" xfId="35937"/>
    <cellStyle name="Percent 4 3 3 8 5" xfId="35938"/>
    <cellStyle name="Percent 4 3 3 8 6" xfId="35939"/>
    <cellStyle name="Percent 4 3 3 9" xfId="35940"/>
    <cellStyle name="Percent 4 3 3 9 2" xfId="35941"/>
    <cellStyle name="Percent 4 3 3 9 3" xfId="35942"/>
    <cellStyle name="Percent 4 3 3 9 4" xfId="35943"/>
    <cellStyle name="Percent 4 3 4" xfId="35944"/>
    <cellStyle name="Percent 4 3 4 10" xfId="35945"/>
    <cellStyle name="Percent 4 3 4 11" xfId="35946"/>
    <cellStyle name="Percent 4 3 4 12" xfId="35947"/>
    <cellStyle name="Percent 4 3 4 2" xfId="35948"/>
    <cellStyle name="Percent 4 3 4 2 10" xfId="35949"/>
    <cellStyle name="Percent 4 3 4 2 2" xfId="35950"/>
    <cellStyle name="Percent 4 3 4 2 2 2" xfId="35951"/>
    <cellStyle name="Percent 4 3 4 2 2 2 2" xfId="35952"/>
    <cellStyle name="Percent 4 3 4 2 2 2 2 2" xfId="35953"/>
    <cellStyle name="Percent 4 3 4 2 2 2 2 3" xfId="35954"/>
    <cellStyle name="Percent 4 3 4 2 2 2 2 4" xfId="35955"/>
    <cellStyle name="Percent 4 3 4 2 2 2 3" xfId="35956"/>
    <cellStyle name="Percent 4 3 4 2 2 2 3 2" xfId="35957"/>
    <cellStyle name="Percent 4 3 4 2 2 2 3 3" xfId="35958"/>
    <cellStyle name="Percent 4 3 4 2 2 2 3 4" xfId="35959"/>
    <cellStyle name="Percent 4 3 4 2 2 2 4" xfId="35960"/>
    <cellStyle name="Percent 4 3 4 2 2 2 5" xfId="35961"/>
    <cellStyle name="Percent 4 3 4 2 2 2 6" xfId="35962"/>
    <cellStyle name="Percent 4 3 4 2 2 3" xfId="35963"/>
    <cellStyle name="Percent 4 3 4 2 2 3 2" xfId="35964"/>
    <cellStyle name="Percent 4 3 4 2 2 3 2 2" xfId="35965"/>
    <cellStyle name="Percent 4 3 4 2 2 3 2 3" xfId="35966"/>
    <cellStyle name="Percent 4 3 4 2 2 3 2 4" xfId="35967"/>
    <cellStyle name="Percent 4 3 4 2 2 3 3" xfId="35968"/>
    <cellStyle name="Percent 4 3 4 2 2 3 3 2" xfId="35969"/>
    <cellStyle name="Percent 4 3 4 2 2 3 3 3" xfId="35970"/>
    <cellStyle name="Percent 4 3 4 2 2 3 3 4" xfId="35971"/>
    <cellStyle name="Percent 4 3 4 2 2 3 4" xfId="35972"/>
    <cellStyle name="Percent 4 3 4 2 2 3 5" xfId="35973"/>
    <cellStyle name="Percent 4 3 4 2 2 3 6" xfId="35974"/>
    <cellStyle name="Percent 4 3 4 2 2 4" xfId="35975"/>
    <cellStyle name="Percent 4 3 4 2 2 4 2" xfId="35976"/>
    <cellStyle name="Percent 4 3 4 2 2 4 3" xfId="35977"/>
    <cellStyle name="Percent 4 3 4 2 2 4 4" xfId="35978"/>
    <cellStyle name="Percent 4 3 4 2 2 5" xfId="35979"/>
    <cellStyle name="Percent 4 3 4 2 2 5 2" xfId="35980"/>
    <cellStyle name="Percent 4 3 4 2 2 5 3" xfId="35981"/>
    <cellStyle name="Percent 4 3 4 2 2 5 4" xfId="35982"/>
    <cellStyle name="Percent 4 3 4 2 2 6" xfId="35983"/>
    <cellStyle name="Percent 4 3 4 2 2 7" xfId="35984"/>
    <cellStyle name="Percent 4 3 4 2 2 8" xfId="35985"/>
    <cellStyle name="Percent 4 3 4 2 3" xfId="35986"/>
    <cellStyle name="Percent 4 3 4 2 3 2" xfId="35987"/>
    <cellStyle name="Percent 4 3 4 2 3 2 2" xfId="35988"/>
    <cellStyle name="Percent 4 3 4 2 3 2 2 2" xfId="35989"/>
    <cellStyle name="Percent 4 3 4 2 3 2 2 3" xfId="35990"/>
    <cellStyle name="Percent 4 3 4 2 3 2 2 4" xfId="35991"/>
    <cellStyle name="Percent 4 3 4 2 3 2 3" xfId="35992"/>
    <cellStyle name="Percent 4 3 4 2 3 2 3 2" xfId="35993"/>
    <cellStyle name="Percent 4 3 4 2 3 2 3 3" xfId="35994"/>
    <cellStyle name="Percent 4 3 4 2 3 2 3 4" xfId="35995"/>
    <cellStyle name="Percent 4 3 4 2 3 2 4" xfId="35996"/>
    <cellStyle name="Percent 4 3 4 2 3 2 5" xfId="35997"/>
    <cellStyle name="Percent 4 3 4 2 3 2 6" xfId="35998"/>
    <cellStyle name="Percent 4 3 4 2 3 3" xfId="35999"/>
    <cellStyle name="Percent 4 3 4 2 3 3 2" xfId="36000"/>
    <cellStyle name="Percent 4 3 4 2 3 3 2 2" xfId="36001"/>
    <cellStyle name="Percent 4 3 4 2 3 3 2 3" xfId="36002"/>
    <cellStyle name="Percent 4 3 4 2 3 3 2 4" xfId="36003"/>
    <cellStyle name="Percent 4 3 4 2 3 3 3" xfId="36004"/>
    <cellStyle name="Percent 4 3 4 2 3 3 3 2" xfId="36005"/>
    <cellStyle name="Percent 4 3 4 2 3 3 3 3" xfId="36006"/>
    <cellStyle name="Percent 4 3 4 2 3 3 3 4" xfId="36007"/>
    <cellStyle name="Percent 4 3 4 2 3 3 4" xfId="36008"/>
    <cellStyle name="Percent 4 3 4 2 3 3 5" xfId="36009"/>
    <cellStyle name="Percent 4 3 4 2 3 3 6" xfId="36010"/>
    <cellStyle name="Percent 4 3 4 2 3 4" xfId="36011"/>
    <cellStyle name="Percent 4 3 4 2 3 4 2" xfId="36012"/>
    <cellStyle name="Percent 4 3 4 2 3 4 3" xfId="36013"/>
    <cellStyle name="Percent 4 3 4 2 3 4 4" xfId="36014"/>
    <cellStyle name="Percent 4 3 4 2 3 5" xfId="36015"/>
    <cellStyle name="Percent 4 3 4 2 3 5 2" xfId="36016"/>
    <cellStyle name="Percent 4 3 4 2 3 5 3" xfId="36017"/>
    <cellStyle name="Percent 4 3 4 2 3 5 4" xfId="36018"/>
    <cellStyle name="Percent 4 3 4 2 3 6" xfId="36019"/>
    <cellStyle name="Percent 4 3 4 2 3 7" xfId="36020"/>
    <cellStyle name="Percent 4 3 4 2 3 8" xfId="36021"/>
    <cellStyle name="Percent 4 3 4 2 4" xfId="36022"/>
    <cellStyle name="Percent 4 3 4 2 4 2" xfId="36023"/>
    <cellStyle name="Percent 4 3 4 2 4 2 2" xfId="36024"/>
    <cellStyle name="Percent 4 3 4 2 4 2 3" xfId="36025"/>
    <cellStyle name="Percent 4 3 4 2 4 2 4" xfId="36026"/>
    <cellStyle name="Percent 4 3 4 2 4 3" xfId="36027"/>
    <cellStyle name="Percent 4 3 4 2 4 3 2" xfId="36028"/>
    <cellStyle name="Percent 4 3 4 2 4 3 3" xfId="36029"/>
    <cellStyle name="Percent 4 3 4 2 4 3 4" xfId="36030"/>
    <cellStyle name="Percent 4 3 4 2 4 4" xfId="36031"/>
    <cellStyle name="Percent 4 3 4 2 4 5" xfId="36032"/>
    <cellStyle name="Percent 4 3 4 2 4 6" xfId="36033"/>
    <cellStyle name="Percent 4 3 4 2 5" xfId="36034"/>
    <cellStyle name="Percent 4 3 4 2 5 2" xfId="36035"/>
    <cellStyle name="Percent 4 3 4 2 5 2 2" xfId="36036"/>
    <cellStyle name="Percent 4 3 4 2 5 2 3" xfId="36037"/>
    <cellStyle name="Percent 4 3 4 2 5 2 4" xfId="36038"/>
    <cellStyle name="Percent 4 3 4 2 5 3" xfId="36039"/>
    <cellStyle name="Percent 4 3 4 2 5 3 2" xfId="36040"/>
    <cellStyle name="Percent 4 3 4 2 5 3 3" xfId="36041"/>
    <cellStyle name="Percent 4 3 4 2 5 3 4" xfId="36042"/>
    <cellStyle name="Percent 4 3 4 2 5 4" xfId="36043"/>
    <cellStyle name="Percent 4 3 4 2 5 5" xfId="36044"/>
    <cellStyle name="Percent 4 3 4 2 5 6" xfId="36045"/>
    <cellStyle name="Percent 4 3 4 2 6" xfId="36046"/>
    <cellStyle name="Percent 4 3 4 2 6 2" xfId="36047"/>
    <cellStyle name="Percent 4 3 4 2 6 3" xfId="36048"/>
    <cellStyle name="Percent 4 3 4 2 6 4" xfId="36049"/>
    <cellStyle name="Percent 4 3 4 2 7" xfId="36050"/>
    <cellStyle name="Percent 4 3 4 2 7 2" xfId="36051"/>
    <cellStyle name="Percent 4 3 4 2 7 3" xfId="36052"/>
    <cellStyle name="Percent 4 3 4 2 7 4" xfId="36053"/>
    <cellStyle name="Percent 4 3 4 2 8" xfId="36054"/>
    <cellStyle name="Percent 4 3 4 2 9" xfId="36055"/>
    <cellStyle name="Percent 4 3 4 3" xfId="36056"/>
    <cellStyle name="Percent 4 3 4 3 2" xfId="36057"/>
    <cellStyle name="Percent 4 3 4 3 2 2" xfId="36058"/>
    <cellStyle name="Percent 4 3 4 3 2 2 2" xfId="36059"/>
    <cellStyle name="Percent 4 3 4 3 2 2 3" xfId="36060"/>
    <cellStyle name="Percent 4 3 4 3 2 2 4" xfId="36061"/>
    <cellStyle name="Percent 4 3 4 3 2 3" xfId="36062"/>
    <cellStyle name="Percent 4 3 4 3 2 3 2" xfId="36063"/>
    <cellStyle name="Percent 4 3 4 3 2 3 3" xfId="36064"/>
    <cellStyle name="Percent 4 3 4 3 2 3 4" xfId="36065"/>
    <cellStyle name="Percent 4 3 4 3 2 4" xfId="36066"/>
    <cellStyle name="Percent 4 3 4 3 2 5" xfId="36067"/>
    <cellStyle name="Percent 4 3 4 3 2 6" xfId="36068"/>
    <cellStyle name="Percent 4 3 4 3 3" xfId="36069"/>
    <cellStyle name="Percent 4 3 4 3 3 2" xfId="36070"/>
    <cellStyle name="Percent 4 3 4 3 3 2 2" xfId="36071"/>
    <cellStyle name="Percent 4 3 4 3 3 2 3" xfId="36072"/>
    <cellStyle name="Percent 4 3 4 3 3 2 4" xfId="36073"/>
    <cellStyle name="Percent 4 3 4 3 3 3" xfId="36074"/>
    <cellStyle name="Percent 4 3 4 3 3 3 2" xfId="36075"/>
    <cellStyle name="Percent 4 3 4 3 3 3 3" xfId="36076"/>
    <cellStyle name="Percent 4 3 4 3 3 3 4" xfId="36077"/>
    <cellStyle name="Percent 4 3 4 3 3 4" xfId="36078"/>
    <cellStyle name="Percent 4 3 4 3 3 5" xfId="36079"/>
    <cellStyle name="Percent 4 3 4 3 3 6" xfId="36080"/>
    <cellStyle name="Percent 4 3 4 3 4" xfId="36081"/>
    <cellStyle name="Percent 4 3 4 3 4 2" xfId="36082"/>
    <cellStyle name="Percent 4 3 4 3 4 3" xfId="36083"/>
    <cellStyle name="Percent 4 3 4 3 4 4" xfId="36084"/>
    <cellStyle name="Percent 4 3 4 3 5" xfId="36085"/>
    <cellStyle name="Percent 4 3 4 3 5 2" xfId="36086"/>
    <cellStyle name="Percent 4 3 4 3 5 3" xfId="36087"/>
    <cellStyle name="Percent 4 3 4 3 5 4" xfId="36088"/>
    <cellStyle name="Percent 4 3 4 3 6" xfId="36089"/>
    <cellStyle name="Percent 4 3 4 3 7" xfId="36090"/>
    <cellStyle name="Percent 4 3 4 3 8" xfId="36091"/>
    <cellStyle name="Percent 4 3 4 4" xfId="36092"/>
    <cellStyle name="Percent 4 3 4 4 2" xfId="36093"/>
    <cellStyle name="Percent 4 3 4 4 2 2" xfId="36094"/>
    <cellStyle name="Percent 4 3 4 4 2 2 2" xfId="36095"/>
    <cellStyle name="Percent 4 3 4 4 2 2 3" xfId="36096"/>
    <cellStyle name="Percent 4 3 4 4 2 2 4" xfId="36097"/>
    <cellStyle name="Percent 4 3 4 4 2 3" xfId="36098"/>
    <cellStyle name="Percent 4 3 4 4 2 3 2" xfId="36099"/>
    <cellStyle name="Percent 4 3 4 4 2 3 3" xfId="36100"/>
    <cellStyle name="Percent 4 3 4 4 2 3 4" xfId="36101"/>
    <cellStyle name="Percent 4 3 4 4 2 4" xfId="36102"/>
    <cellStyle name="Percent 4 3 4 4 2 5" xfId="36103"/>
    <cellStyle name="Percent 4 3 4 4 2 6" xfId="36104"/>
    <cellStyle name="Percent 4 3 4 4 3" xfId="36105"/>
    <cellStyle name="Percent 4 3 4 4 3 2" xfId="36106"/>
    <cellStyle name="Percent 4 3 4 4 3 2 2" xfId="36107"/>
    <cellStyle name="Percent 4 3 4 4 3 2 3" xfId="36108"/>
    <cellStyle name="Percent 4 3 4 4 3 2 4" xfId="36109"/>
    <cellStyle name="Percent 4 3 4 4 3 3" xfId="36110"/>
    <cellStyle name="Percent 4 3 4 4 3 3 2" xfId="36111"/>
    <cellStyle name="Percent 4 3 4 4 3 3 3" xfId="36112"/>
    <cellStyle name="Percent 4 3 4 4 3 3 4" xfId="36113"/>
    <cellStyle name="Percent 4 3 4 4 3 4" xfId="36114"/>
    <cellStyle name="Percent 4 3 4 4 3 5" xfId="36115"/>
    <cellStyle name="Percent 4 3 4 4 3 6" xfId="36116"/>
    <cellStyle name="Percent 4 3 4 4 4" xfId="36117"/>
    <cellStyle name="Percent 4 3 4 4 4 2" xfId="36118"/>
    <cellStyle name="Percent 4 3 4 4 4 3" xfId="36119"/>
    <cellStyle name="Percent 4 3 4 4 4 4" xfId="36120"/>
    <cellStyle name="Percent 4 3 4 4 5" xfId="36121"/>
    <cellStyle name="Percent 4 3 4 4 5 2" xfId="36122"/>
    <cellStyle name="Percent 4 3 4 4 5 3" xfId="36123"/>
    <cellStyle name="Percent 4 3 4 4 5 4" xfId="36124"/>
    <cellStyle name="Percent 4 3 4 4 6" xfId="36125"/>
    <cellStyle name="Percent 4 3 4 4 7" xfId="36126"/>
    <cellStyle name="Percent 4 3 4 4 8" xfId="36127"/>
    <cellStyle name="Percent 4 3 4 5" xfId="36128"/>
    <cellStyle name="Percent 4 3 4 5 2" xfId="36129"/>
    <cellStyle name="Percent 4 3 4 5 2 2" xfId="36130"/>
    <cellStyle name="Percent 4 3 4 5 2 2 2" xfId="36131"/>
    <cellStyle name="Percent 4 3 4 5 2 2 3" xfId="36132"/>
    <cellStyle name="Percent 4 3 4 5 2 2 4" xfId="36133"/>
    <cellStyle name="Percent 4 3 4 5 2 3" xfId="36134"/>
    <cellStyle name="Percent 4 3 4 5 2 3 2" xfId="36135"/>
    <cellStyle name="Percent 4 3 4 5 2 3 3" xfId="36136"/>
    <cellStyle name="Percent 4 3 4 5 2 3 4" xfId="36137"/>
    <cellStyle name="Percent 4 3 4 5 2 4" xfId="36138"/>
    <cellStyle name="Percent 4 3 4 5 2 5" xfId="36139"/>
    <cellStyle name="Percent 4 3 4 5 2 6" xfId="36140"/>
    <cellStyle name="Percent 4 3 4 5 3" xfId="36141"/>
    <cellStyle name="Percent 4 3 4 5 3 2" xfId="36142"/>
    <cellStyle name="Percent 4 3 4 5 3 2 2" xfId="36143"/>
    <cellStyle name="Percent 4 3 4 5 3 2 3" xfId="36144"/>
    <cellStyle name="Percent 4 3 4 5 3 2 4" xfId="36145"/>
    <cellStyle name="Percent 4 3 4 5 3 3" xfId="36146"/>
    <cellStyle name="Percent 4 3 4 5 3 3 2" xfId="36147"/>
    <cellStyle name="Percent 4 3 4 5 3 3 3" xfId="36148"/>
    <cellStyle name="Percent 4 3 4 5 3 3 4" xfId="36149"/>
    <cellStyle name="Percent 4 3 4 5 3 4" xfId="36150"/>
    <cellStyle name="Percent 4 3 4 5 3 5" xfId="36151"/>
    <cellStyle name="Percent 4 3 4 5 3 6" xfId="36152"/>
    <cellStyle name="Percent 4 3 4 5 4" xfId="36153"/>
    <cellStyle name="Percent 4 3 4 5 4 2" xfId="36154"/>
    <cellStyle name="Percent 4 3 4 5 4 3" xfId="36155"/>
    <cellStyle name="Percent 4 3 4 5 4 4" xfId="36156"/>
    <cellStyle name="Percent 4 3 4 5 5" xfId="36157"/>
    <cellStyle name="Percent 4 3 4 5 5 2" xfId="36158"/>
    <cellStyle name="Percent 4 3 4 5 5 3" xfId="36159"/>
    <cellStyle name="Percent 4 3 4 5 5 4" xfId="36160"/>
    <cellStyle name="Percent 4 3 4 5 6" xfId="36161"/>
    <cellStyle name="Percent 4 3 4 5 7" xfId="36162"/>
    <cellStyle name="Percent 4 3 4 5 8" xfId="36163"/>
    <cellStyle name="Percent 4 3 4 6" xfId="36164"/>
    <cellStyle name="Percent 4 3 4 6 2" xfId="36165"/>
    <cellStyle name="Percent 4 3 4 6 2 2" xfId="36166"/>
    <cellStyle name="Percent 4 3 4 6 2 3" xfId="36167"/>
    <cellStyle name="Percent 4 3 4 6 2 4" xfId="36168"/>
    <cellStyle name="Percent 4 3 4 6 3" xfId="36169"/>
    <cellStyle name="Percent 4 3 4 6 3 2" xfId="36170"/>
    <cellStyle name="Percent 4 3 4 6 3 3" xfId="36171"/>
    <cellStyle name="Percent 4 3 4 6 3 4" xfId="36172"/>
    <cellStyle name="Percent 4 3 4 6 4" xfId="36173"/>
    <cellStyle name="Percent 4 3 4 6 5" xfId="36174"/>
    <cellStyle name="Percent 4 3 4 6 6" xfId="36175"/>
    <cellStyle name="Percent 4 3 4 7" xfId="36176"/>
    <cellStyle name="Percent 4 3 4 7 2" xfId="36177"/>
    <cellStyle name="Percent 4 3 4 7 2 2" xfId="36178"/>
    <cellStyle name="Percent 4 3 4 7 2 3" xfId="36179"/>
    <cellStyle name="Percent 4 3 4 7 2 4" xfId="36180"/>
    <cellStyle name="Percent 4 3 4 7 3" xfId="36181"/>
    <cellStyle name="Percent 4 3 4 7 3 2" xfId="36182"/>
    <cellStyle name="Percent 4 3 4 7 3 3" xfId="36183"/>
    <cellStyle name="Percent 4 3 4 7 3 4" xfId="36184"/>
    <cellStyle name="Percent 4 3 4 7 4" xfId="36185"/>
    <cellStyle name="Percent 4 3 4 7 5" xfId="36186"/>
    <cellStyle name="Percent 4 3 4 7 6" xfId="36187"/>
    <cellStyle name="Percent 4 3 4 8" xfId="36188"/>
    <cellStyle name="Percent 4 3 4 8 2" xfId="36189"/>
    <cellStyle name="Percent 4 3 4 8 3" xfId="36190"/>
    <cellStyle name="Percent 4 3 4 8 4" xfId="36191"/>
    <cellStyle name="Percent 4 3 4 9" xfId="36192"/>
    <cellStyle name="Percent 4 3 4 9 2" xfId="36193"/>
    <cellStyle name="Percent 4 3 4 9 3" xfId="36194"/>
    <cellStyle name="Percent 4 3 4 9 4" xfId="36195"/>
    <cellStyle name="Percent 4 3 5" xfId="36196"/>
    <cellStyle name="Percent 4 3 5 10" xfId="36197"/>
    <cellStyle name="Percent 4 3 5 2" xfId="36198"/>
    <cellStyle name="Percent 4 3 5 2 2" xfId="36199"/>
    <cellStyle name="Percent 4 3 5 2 2 2" xfId="36200"/>
    <cellStyle name="Percent 4 3 5 2 2 2 2" xfId="36201"/>
    <cellStyle name="Percent 4 3 5 2 2 2 3" xfId="36202"/>
    <cellStyle name="Percent 4 3 5 2 2 2 4" xfId="36203"/>
    <cellStyle name="Percent 4 3 5 2 2 3" xfId="36204"/>
    <cellStyle name="Percent 4 3 5 2 2 3 2" xfId="36205"/>
    <cellStyle name="Percent 4 3 5 2 2 3 3" xfId="36206"/>
    <cellStyle name="Percent 4 3 5 2 2 3 4" xfId="36207"/>
    <cellStyle name="Percent 4 3 5 2 2 4" xfId="36208"/>
    <cellStyle name="Percent 4 3 5 2 2 5" xfId="36209"/>
    <cellStyle name="Percent 4 3 5 2 2 6" xfId="36210"/>
    <cellStyle name="Percent 4 3 5 2 3" xfId="36211"/>
    <cellStyle name="Percent 4 3 5 2 3 2" xfId="36212"/>
    <cellStyle name="Percent 4 3 5 2 3 2 2" xfId="36213"/>
    <cellStyle name="Percent 4 3 5 2 3 2 3" xfId="36214"/>
    <cellStyle name="Percent 4 3 5 2 3 2 4" xfId="36215"/>
    <cellStyle name="Percent 4 3 5 2 3 3" xfId="36216"/>
    <cellStyle name="Percent 4 3 5 2 3 3 2" xfId="36217"/>
    <cellStyle name="Percent 4 3 5 2 3 3 3" xfId="36218"/>
    <cellStyle name="Percent 4 3 5 2 3 3 4" xfId="36219"/>
    <cellStyle name="Percent 4 3 5 2 3 4" xfId="36220"/>
    <cellStyle name="Percent 4 3 5 2 3 5" xfId="36221"/>
    <cellStyle name="Percent 4 3 5 2 3 6" xfId="36222"/>
    <cellStyle name="Percent 4 3 5 2 4" xfId="36223"/>
    <cellStyle name="Percent 4 3 5 2 4 2" xfId="36224"/>
    <cellStyle name="Percent 4 3 5 2 4 3" xfId="36225"/>
    <cellStyle name="Percent 4 3 5 2 4 4" xfId="36226"/>
    <cellStyle name="Percent 4 3 5 2 5" xfId="36227"/>
    <cellStyle name="Percent 4 3 5 2 5 2" xfId="36228"/>
    <cellStyle name="Percent 4 3 5 2 5 3" xfId="36229"/>
    <cellStyle name="Percent 4 3 5 2 5 4" xfId="36230"/>
    <cellStyle name="Percent 4 3 5 2 6" xfId="36231"/>
    <cellStyle name="Percent 4 3 5 2 7" xfId="36232"/>
    <cellStyle name="Percent 4 3 5 2 8" xfId="36233"/>
    <cellStyle name="Percent 4 3 5 3" xfId="36234"/>
    <cellStyle name="Percent 4 3 5 3 2" xfId="36235"/>
    <cellStyle name="Percent 4 3 5 3 2 2" xfId="36236"/>
    <cellStyle name="Percent 4 3 5 3 2 2 2" xfId="36237"/>
    <cellStyle name="Percent 4 3 5 3 2 2 3" xfId="36238"/>
    <cellStyle name="Percent 4 3 5 3 2 2 4" xfId="36239"/>
    <cellStyle name="Percent 4 3 5 3 2 3" xfId="36240"/>
    <cellStyle name="Percent 4 3 5 3 2 3 2" xfId="36241"/>
    <cellStyle name="Percent 4 3 5 3 2 3 3" xfId="36242"/>
    <cellStyle name="Percent 4 3 5 3 2 3 4" xfId="36243"/>
    <cellStyle name="Percent 4 3 5 3 2 4" xfId="36244"/>
    <cellStyle name="Percent 4 3 5 3 2 5" xfId="36245"/>
    <cellStyle name="Percent 4 3 5 3 2 6" xfId="36246"/>
    <cellStyle name="Percent 4 3 5 3 3" xfId="36247"/>
    <cellStyle name="Percent 4 3 5 3 3 2" xfId="36248"/>
    <cellStyle name="Percent 4 3 5 3 3 2 2" xfId="36249"/>
    <cellStyle name="Percent 4 3 5 3 3 2 3" xfId="36250"/>
    <cellStyle name="Percent 4 3 5 3 3 2 4" xfId="36251"/>
    <cellStyle name="Percent 4 3 5 3 3 3" xfId="36252"/>
    <cellStyle name="Percent 4 3 5 3 3 3 2" xfId="36253"/>
    <cellStyle name="Percent 4 3 5 3 3 3 3" xfId="36254"/>
    <cellStyle name="Percent 4 3 5 3 3 3 4" xfId="36255"/>
    <cellStyle name="Percent 4 3 5 3 3 4" xfId="36256"/>
    <cellStyle name="Percent 4 3 5 3 3 5" xfId="36257"/>
    <cellStyle name="Percent 4 3 5 3 3 6" xfId="36258"/>
    <cellStyle name="Percent 4 3 5 3 4" xfId="36259"/>
    <cellStyle name="Percent 4 3 5 3 4 2" xfId="36260"/>
    <cellStyle name="Percent 4 3 5 3 4 3" xfId="36261"/>
    <cellStyle name="Percent 4 3 5 3 4 4" xfId="36262"/>
    <cellStyle name="Percent 4 3 5 3 5" xfId="36263"/>
    <cellStyle name="Percent 4 3 5 3 5 2" xfId="36264"/>
    <cellStyle name="Percent 4 3 5 3 5 3" xfId="36265"/>
    <cellStyle name="Percent 4 3 5 3 5 4" xfId="36266"/>
    <cellStyle name="Percent 4 3 5 3 6" xfId="36267"/>
    <cellStyle name="Percent 4 3 5 3 7" xfId="36268"/>
    <cellStyle name="Percent 4 3 5 3 8" xfId="36269"/>
    <cellStyle name="Percent 4 3 5 4" xfId="36270"/>
    <cellStyle name="Percent 4 3 5 4 2" xfId="36271"/>
    <cellStyle name="Percent 4 3 5 4 2 2" xfId="36272"/>
    <cellStyle name="Percent 4 3 5 4 2 3" xfId="36273"/>
    <cellStyle name="Percent 4 3 5 4 2 4" xfId="36274"/>
    <cellStyle name="Percent 4 3 5 4 3" xfId="36275"/>
    <cellStyle name="Percent 4 3 5 4 3 2" xfId="36276"/>
    <cellStyle name="Percent 4 3 5 4 3 3" xfId="36277"/>
    <cellStyle name="Percent 4 3 5 4 3 4" xfId="36278"/>
    <cellStyle name="Percent 4 3 5 4 4" xfId="36279"/>
    <cellStyle name="Percent 4 3 5 4 5" xfId="36280"/>
    <cellStyle name="Percent 4 3 5 4 6" xfId="36281"/>
    <cellStyle name="Percent 4 3 5 5" xfId="36282"/>
    <cellStyle name="Percent 4 3 5 5 2" xfId="36283"/>
    <cellStyle name="Percent 4 3 5 5 2 2" xfId="36284"/>
    <cellStyle name="Percent 4 3 5 5 2 3" xfId="36285"/>
    <cellStyle name="Percent 4 3 5 5 2 4" xfId="36286"/>
    <cellStyle name="Percent 4 3 5 5 3" xfId="36287"/>
    <cellStyle name="Percent 4 3 5 5 3 2" xfId="36288"/>
    <cellStyle name="Percent 4 3 5 5 3 3" xfId="36289"/>
    <cellStyle name="Percent 4 3 5 5 3 4" xfId="36290"/>
    <cellStyle name="Percent 4 3 5 5 4" xfId="36291"/>
    <cellStyle name="Percent 4 3 5 5 5" xfId="36292"/>
    <cellStyle name="Percent 4 3 5 5 6" xfId="36293"/>
    <cellStyle name="Percent 4 3 5 6" xfId="36294"/>
    <cellStyle name="Percent 4 3 5 6 2" xfId="36295"/>
    <cellStyle name="Percent 4 3 5 6 3" xfId="36296"/>
    <cellStyle name="Percent 4 3 5 6 4" xfId="36297"/>
    <cellStyle name="Percent 4 3 5 7" xfId="36298"/>
    <cellStyle name="Percent 4 3 5 7 2" xfId="36299"/>
    <cellStyle name="Percent 4 3 5 7 3" xfId="36300"/>
    <cellStyle name="Percent 4 3 5 7 4" xfId="36301"/>
    <cellStyle name="Percent 4 3 5 8" xfId="36302"/>
    <cellStyle name="Percent 4 3 5 9" xfId="36303"/>
    <cellStyle name="Percent 4 3 6" xfId="36304"/>
    <cellStyle name="Percent 4 3 6 2" xfId="36305"/>
    <cellStyle name="Percent 4 3 6 2 2" xfId="36306"/>
    <cellStyle name="Percent 4 3 6 2 2 2" xfId="36307"/>
    <cellStyle name="Percent 4 3 6 2 2 3" xfId="36308"/>
    <cellStyle name="Percent 4 3 6 2 2 4" xfId="36309"/>
    <cellStyle name="Percent 4 3 6 2 3" xfId="36310"/>
    <cellStyle name="Percent 4 3 6 2 3 2" xfId="36311"/>
    <cellStyle name="Percent 4 3 6 2 3 3" xfId="36312"/>
    <cellStyle name="Percent 4 3 6 2 3 4" xfId="36313"/>
    <cellStyle name="Percent 4 3 6 2 4" xfId="36314"/>
    <cellStyle name="Percent 4 3 6 2 5" xfId="36315"/>
    <cellStyle name="Percent 4 3 6 2 6" xfId="36316"/>
    <cellStyle name="Percent 4 3 6 3" xfId="36317"/>
    <cellStyle name="Percent 4 3 6 3 2" xfId="36318"/>
    <cellStyle name="Percent 4 3 6 3 2 2" xfId="36319"/>
    <cellStyle name="Percent 4 3 6 3 2 3" xfId="36320"/>
    <cellStyle name="Percent 4 3 6 3 2 4" xfId="36321"/>
    <cellStyle name="Percent 4 3 6 3 3" xfId="36322"/>
    <cellStyle name="Percent 4 3 6 3 3 2" xfId="36323"/>
    <cellStyle name="Percent 4 3 6 3 3 3" xfId="36324"/>
    <cellStyle name="Percent 4 3 6 3 3 4" xfId="36325"/>
    <cellStyle name="Percent 4 3 6 3 4" xfId="36326"/>
    <cellStyle name="Percent 4 3 6 3 5" xfId="36327"/>
    <cellStyle name="Percent 4 3 6 3 6" xfId="36328"/>
    <cellStyle name="Percent 4 3 6 4" xfId="36329"/>
    <cellStyle name="Percent 4 3 6 4 2" xfId="36330"/>
    <cellStyle name="Percent 4 3 6 4 3" xfId="36331"/>
    <cellStyle name="Percent 4 3 6 4 4" xfId="36332"/>
    <cellStyle name="Percent 4 3 6 5" xfId="36333"/>
    <cellStyle name="Percent 4 3 6 5 2" xfId="36334"/>
    <cellStyle name="Percent 4 3 6 5 3" xfId="36335"/>
    <cellStyle name="Percent 4 3 6 5 4" xfId="36336"/>
    <cellStyle name="Percent 4 3 6 6" xfId="36337"/>
    <cellStyle name="Percent 4 3 6 7" xfId="36338"/>
    <cellStyle name="Percent 4 3 6 8" xfId="36339"/>
    <cellStyle name="Percent 4 3 7" xfId="36340"/>
    <cellStyle name="Percent 4 3 7 2" xfId="36341"/>
    <cellStyle name="Percent 4 3 7 2 2" xfId="36342"/>
    <cellStyle name="Percent 4 3 7 2 2 2" xfId="36343"/>
    <cellStyle name="Percent 4 3 7 2 2 3" xfId="36344"/>
    <cellStyle name="Percent 4 3 7 2 2 4" xfId="36345"/>
    <cellStyle name="Percent 4 3 7 2 3" xfId="36346"/>
    <cellStyle name="Percent 4 3 7 2 3 2" xfId="36347"/>
    <cellStyle name="Percent 4 3 7 2 3 3" xfId="36348"/>
    <cellStyle name="Percent 4 3 7 2 3 4" xfId="36349"/>
    <cellStyle name="Percent 4 3 7 2 4" xfId="36350"/>
    <cellStyle name="Percent 4 3 7 2 5" xfId="36351"/>
    <cellStyle name="Percent 4 3 7 2 6" xfId="36352"/>
    <cellStyle name="Percent 4 3 7 3" xfId="36353"/>
    <cellStyle name="Percent 4 3 7 3 2" xfId="36354"/>
    <cellStyle name="Percent 4 3 7 3 2 2" xfId="36355"/>
    <cellStyle name="Percent 4 3 7 3 2 3" xfId="36356"/>
    <cellStyle name="Percent 4 3 7 3 2 4" xfId="36357"/>
    <cellStyle name="Percent 4 3 7 3 3" xfId="36358"/>
    <cellStyle name="Percent 4 3 7 3 3 2" xfId="36359"/>
    <cellStyle name="Percent 4 3 7 3 3 3" xfId="36360"/>
    <cellStyle name="Percent 4 3 7 3 3 4" xfId="36361"/>
    <cellStyle name="Percent 4 3 7 3 4" xfId="36362"/>
    <cellStyle name="Percent 4 3 7 3 5" xfId="36363"/>
    <cellStyle name="Percent 4 3 7 3 6" xfId="36364"/>
    <cellStyle name="Percent 4 3 7 4" xfId="36365"/>
    <cellStyle name="Percent 4 3 7 4 2" xfId="36366"/>
    <cellStyle name="Percent 4 3 7 4 3" xfId="36367"/>
    <cellStyle name="Percent 4 3 7 4 4" xfId="36368"/>
    <cellStyle name="Percent 4 3 7 5" xfId="36369"/>
    <cellStyle name="Percent 4 3 7 5 2" xfId="36370"/>
    <cellStyle name="Percent 4 3 7 5 3" xfId="36371"/>
    <cellStyle name="Percent 4 3 7 5 4" xfId="36372"/>
    <cellStyle name="Percent 4 3 7 6" xfId="36373"/>
    <cellStyle name="Percent 4 3 7 7" xfId="36374"/>
    <cellStyle name="Percent 4 3 7 8" xfId="36375"/>
    <cellStyle name="Percent 4 3 8" xfId="36376"/>
    <cellStyle name="Percent 4 3 8 2" xfId="36377"/>
    <cellStyle name="Percent 4 3 8 2 2" xfId="36378"/>
    <cellStyle name="Percent 4 3 8 2 2 2" xfId="36379"/>
    <cellStyle name="Percent 4 3 8 2 2 3" xfId="36380"/>
    <cellStyle name="Percent 4 3 8 2 2 4" xfId="36381"/>
    <cellStyle name="Percent 4 3 8 2 3" xfId="36382"/>
    <cellStyle name="Percent 4 3 8 2 3 2" xfId="36383"/>
    <cellStyle name="Percent 4 3 8 2 3 3" xfId="36384"/>
    <cellStyle name="Percent 4 3 8 2 3 4" xfId="36385"/>
    <cellStyle name="Percent 4 3 8 2 4" xfId="36386"/>
    <cellStyle name="Percent 4 3 8 2 5" xfId="36387"/>
    <cellStyle name="Percent 4 3 8 2 6" xfId="36388"/>
    <cellStyle name="Percent 4 3 8 3" xfId="36389"/>
    <cellStyle name="Percent 4 3 8 3 2" xfId="36390"/>
    <cellStyle name="Percent 4 3 8 3 2 2" xfId="36391"/>
    <cellStyle name="Percent 4 3 8 3 2 3" xfId="36392"/>
    <cellStyle name="Percent 4 3 8 3 2 4" xfId="36393"/>
    <cellStyle name="Percent 4 3 8 3 3" xfId="36394"/>
    <cellStyle name="Percent 4 3 8 3 3 2" xfId="36395"/>
    <cellStyle name="Percent 4 3 8 3 3 3" xfId="36396"/>
    <cellStyle name="Percent 4 3 8 3 3 4" xfId="36397"/>
    <cellStyle name="Percent 4 3 8 3 4" xfId="36398"/>
    <cellStyle name="Percent 4 3 8 3 5" xfId="36399"/>
    <cellStyle name="Percent 4 3 8 3 6" xfId="36400"/>
    <cellStyle name="Percent 4 3 8 4" xfId="36401"/>
    <cellStyle name="Percent 4 3 8 4 2" xfId="36402"/>
    <cellStyle name="Percent 4 3 8 4 3" xfId="36403"/>
    <cellStyle name="Percent 4 3 8 4 4" xfId="36404"/>
    <cellStyle name="Percent 4 3 8 5" xfId="36405"/>
    <cellStyle name="Percent 4 3 8 5 2" xfId="36406"/>
    <cellStyle name="Percent 4 3 8 5 3" xfId="36407"/>
    <cellStyle name="Percent 4 3 8 5 4" xfId="36408"/>
    <cellStyle name="Percent 4 3 8 6" xfId="36409"/>
    <cellStyle name="Percent 4 3 8 7" xfId="36410"/>
    <cellStyle name="Percent 4 3 8 8" xfId="36411"/>
    <cellStyle name="Percent 4 3 9" xfId="36412"/>
    <cellStyle name="Percent 4 3 9 2" xfId="36413"/>
    <cellStyle name="Percent 4 3 9 2 2" xfId="36414"/>
    <cellStyle name="Percent 4 3 9 2 3" xfId="36415"/>
    <cellStyle name="Percent 4 3 9 2 4" xfId="36416"/>
    <cellStyle name="Percent 4 3 9 3" xfId="36417"/>
    <cellStyle name="Percent 4 3 9 3 2" xfId="36418"/>
    <cellStyle name="Percent 4 3 9 3 3" xfId="36419"/>
    <cellStyle name="Percent 4 3 9 3 4" xfId="36420"/>
    <cellStyle name="Percent 4 3 9 4" xfId="36421"/>
    <cellStyle name="Percent 4 3 9 5" xfId="36422"/>
    <cellStyle name="Percent 4 3 9 6" xfId="36423"/>
    <cellStyle name="Percent 4 4" xfId="36424"/>
    <cellStyle name="Percent 4 4 10" xfId="36425"/>
    <cellStyle name="Percent 4 4 10 2" xfId="36426"/>
    <cellStyle name="Percent 4 4 10 2 2" xfId="36427"/>
    <cellStyle name="Percent 4 4 10 2 3" xfId="36428"/>
    <cellStyle name="Percent 4 4 10 2 4" xfId="36429"/>
    <cellStyle name="Percent 4 4 10 3" xfId="36430"/>
    <cellStyle name="Percent 4 4 10 3 2" xfId="36431"/>
    <cellStyle name="Percent 4 4 10 3 3" xfId="36432"/>
    <cellStyle name="Percent 4 4 10 3 4" xfId="36433"/>
    <cellStyle name="Percent 4 4 10 4" xfId="36434"/>
    <cellStyle name="Percent 4 4 10 5" xfId="36435"/>
    <cellStyle name="Percent 4 4 10 6" xfId="36436"/>
    <cellStyle name="Percent 4 4 11" xfId="36437"/>
    <cellStyle name="Percent 4 4 11 2" xfId="36438"/>
    <cellStyle name="Percent 4 4 11 3" xfId="36439"/>
    <cellStyle name="Percent 4 4 11 4" xfId="36440"/>
    <cellStyle name="Percent 4 4 12" xfId="36441"/>
    <cellStyle name="Percent 4 4 12 2" xfId="36442"/>
    <cellStyle name="Percent 4 4 12 3" xfId="36443"/>
    <cellStyle name="Percent 4 4 12 4" xfId="36444"/>
    <cellStyle name="Percent 4 4 13" xfId="36445"/>
    <cellStyle name="Percent 4 4 13 2" xfId="36446"/>
    <cellStyle name="Percent 4 4 13 3" xfId="36447"/>
    <cellStyle name="Percent 4 4 13 4" xfId="36448"/>
    <cellStyle name="Percent 4 4 14" xfId="36449"/>
    <cellStyle name="Percent 4 4 15" xfId="36450"/>
    <cellStyle name="Percent 4 4 16" xfId="36451"/>
    <cellStyle name="Percent 4 4 17" xfId="36452"/>
    <cellStyle name="Percent 4 4 18" xfId="36453"/>
    <cellStyle name="Percent 4 4 2" xfId="36454"/>
    <cellStyle name="Percent 4 4 2 10" xfId="36455"/>
    <cellStyle name="Percent 4 4 2 10 2" xfId="36456"/>
    <cellStyle name="Percent 4 4 2 10 3" xfId="36457"/>
    <cellStyle name="Percent 4 4 2 10 4" xfId="36458"/>
    <cellStyle name="Percent 4 4 2 11" xfId="36459"/>
    <cellStyle name="Percent 4 4 2 11 2" xfId="36460"/>
    <cellStyle name="Percent 4 4 2 11 3" xfId="36461"/>
    <cellStyle name="Percent 4 4 2 11 4" xfId="36462"/>
    <cellStyle name="Percent 4 4 2 12" xfId="36463"/>
    <cellStyle name="Percent 4 4 2 12 2" xfId="36464"/>
    <cellStyle name="Percent 4 4 2 12 3" xfId="36465"/>
    <cellStyle name="Percent 4 4 2 12 4" xfId="36466"/>
    <cellStyle name="Percent 4 4 2 13" xfId="36467"/>
    <cellStyle name="Percent 4 4 2 14" xfId="36468"/>
    <cellStyle name="Percent 4 4 2 15" xfId="36469"/>
    <cellStyle name="Percent 4 4 2 16" xfId="36470"/>
    <cellStyle name="Percent 4 4 2 17" xfId="36471"/>
    <cellStyle name="Percent 4 4 2 2" xfId="36472"/>
    <cellStyle name="Percent 4 4 2 2 10" xfId="36473"/>
    <cellStyle name="Percent 4 4 2 2 10 2" xfId="36474"/>
    <cellStyle name="Percent 4 4 2 2 10 3" xfId="36475"/>
    <cellStyle name="Percent 4 4 2 2 10 4" xfId="36476"/>
    <cellStyle name="Percent 4 4 2 2 11" xfId="36477"/>
    <cellStyle name="Percent 4 4 2 2 12" xfId="36478"/>
    <cellStyle name="Percent 4 4 2 2 13" xfId="36479"/>
    <cellStyle name="Percent 4 4 2 2 2" xfId="36480"/>
    <cellStyle name="Percent 4 4 2 2 2 10" xfId="36481"/>
    <cellStyle name="Percent 4 4 2 2 2 11" xfId="36482"/>
    <cellStyle name="Percent 4 4 2 2 2 12" xfId="36483"/>
    <cellStyle name="Percent 4 4 2 2 2 2" xfId="36484"/>
    <cellStyle name="Percent 4 4 2 2 2 2 10" xfId="36485"/>
    <cellStyle name="Percent 4 4 2 2 2 2 2" xfId="36486"/>
    <cellStyle name="Percent 4 4 2 2 2 2 2 2" xfId="36487"/>
    <cellStyle name="Percent 4 4 2 2 2 2 2 2 2" xfId="36488"/>
    <cellStyle name="Percent 4 4 2 2 2 2 2 2 2 2" xfId="36489"/>
    <cellStyle name="Percent 4 4 2 2 2 2 2 2 2 3" xfId="36490"/>
    <cellStyle name="Percent 4 4 2 2 2 2 2 2 2 4" xfId="36491"/>
    <cellStyle name="Percent 4 4 2 2 2 2 2 2 3" xfId="36492"/>
    <cellStyle name="Percent 4 4 2 2 2 2 2 2 3 2" xfId="36493"/>
    <cellStyle name="Percent 4 4 2 2 2 2 2 2 3 3" xfId="36494"/>
    <cellStyle name="Percent 4 4 2 2 2 2 2 2 3 4" xfId="36495"/>
    <cellStyle name="Percent 4 4 2 2 2 2 2 2 4" xfId="36496"/>
    <cellStyle name="Percent 4 4 2 2 2 2 2 2 5" xfId="36497"/>
    <cellStyle name="Percent 4 4 2 2 2 2 2 2 6" xfId="36498"/>
    <cellStyle name="Percent 4 4 2 2 2 2 2 3" xfId="36499"/>
    <cellStyle name="Percent 4 4 2 2 2 2 2 3 2" xfId="36500"/>
    <cellStyle name="Percent 4 4 2 2 2 2 2 3 2 2" xfId="36501"/>
    <cellStyle name="Percent 4 4 2 2 2 2 2 3 2 3" xfId="36502"/>
    <cellStyle name="Percent 4 4 2 2 2 2 2 3 2 4" xfId="36503"/>
    <cellStyle name="Percent 4 4 2 2 2 2 2 3 3" xfId="36504"/>
    <cellStyle name="Percent 4 4 2 2 2 2 2 3 3 2" xfId="36505"/>
    <cellStyle name="Percent 4 4 2 2 2 2 2 3 3 3" xfId="36506"/>
    <cellStyle name="Percent 4 4 2 2 2 2 2 3 3 4" xfId="36507"/>
    <cellStyle name="Percent 4 4 2 2 2 2 2 3 4" xfId="36508"/>
    <cellStyle name="Percent 4 4 2 2 2 2 2 3 5" xfId="36509"/>
    <cellStyle name="Percent 4 4 2 2 2 2 2 3 6" xfId="36510"/>
    <cellStyle name="Percent 4 4 2 2 2 2 2 4" xfId="36511"/>
    <cellStyle name="Percent 4 4 2 2 2 2 2 4 2" xfId="36512"/>
    <cellStyle name="Percent 4 4 2 2 2 2 2 4 3" xfId="36513"/>
    <cellStyle name="Percent 4 4 2 2 2 2 2 4 4" xfId="36514"/>
    <cellStyle name="Percent 4 4 2 2 2 2 2 5" xfId="36515"/>
    <cellStyle name="Percent 4 4 2 2 2 2 2 5 2" xfId="36516"/>
    <cellStyle name="Percent 4 4 2 2 2 2 2 5 3" xfId="36517"/>
    <cellStyle name="Percent 4 4 2 2 2 2 2 5 4" xfId="36518"/>
    <cellStyle name="Percent 4 4 2 2 2 2 2 6" xfId="36519"/>
    <cellStyle name="Percent 4 4 2 2 2 2 2 7" xfId="36520"/>
    <cellStyle name="Percent 4 4 2 2 2 2 2 8" xfId="36521"/>
    <cellStyle name="Percent 4 4 2 2 2 2 3" xfId="36522"/>
    <cellStyle name="Percent 4 4 2 2 2 2 3 2" xfId="36523"/>
    <cellStyle name="Percent 4 4 2 2 2 2 3 2 2" xfId="36524"/>
    <cellStyle name="Percent 4 4 2 2 2 2 3 2 2 2" xfId="36525"/>
    <cellStyle name="Percent 4 4 2 2 2 2 3 2 2 3" xfId="36526"/>
    <cellStyle name="Percent 4 4 2 2 2 2 3 2 2 4" xfId="36527"/>
    <cellStyle name="Percent 4 4 2 2 2 2 3 2 3" xfId="36528"/>
    <cellStyle name="Percent 4 4 2 2 2 2 3 2 3 2" xfId="36529"/>
    <cellStyle name="Percent 4 4 2 2 2 2 3 2 3 3" xfId="36530"/>
    <cellStyle name="Percent 4 4 2 2 2 2 3 2 3 4" xfId="36531"/>
    <cellStyle name="Percent 4 4 2 2 2 2 3 2 4" xfId="36532"/>
    <cellStyle name="Percent 4 4 2 2 2 2 3 2 5" xfId="36533"/>
    <cellStyle name="Percent 4 4 2 2 2 2 3 2 6" xfId="36534"/>
    <cellStyle name="Percent 4 4 2 2 2 2 3 3" xfId="36535"/>
    <cellStyle name="Percent 4 4 2 2 2 2 3 3 2" xfId="36536"/>
    <cellStyle name="Percent 4 4 2 2 2 2 3 3 2 2" xfId="36537"/>
    <cellStyle name="Percent 4 4 2 2 2 2 3 3 2 3" xfId="36538"/>
    <cellStyle name="Percent 4 4 2 2 2 2 3 3 2 4" xfId="36539"/>
    <cellStyle name="Percent 4 4 2 2 2 2 3 3 3" xfId="36540"/>
    <cellStyle name="Percent 4 4 2 2 2 2 3 3 3 2" xfId="36541"/>
    <cellStyle name="Percent 4 4 2 2 2 2 3 3 3 3" xfId="36542"/>
    <cellStyle name="Percent 4 4 2 2 2 2 3 3 3 4" xfId="36543"/>
    <cellStyle name="Percent 4 4 2 2 2 2 3 3 4" xfId="36544"/>
    <cellStyle name="Percent 4 4 2 2 2 2 3 3 5" xfId="36545"/>
    <cellStyle name="Percent 4 4 2 2 2 2 3 3 6" xfId="36546"/>
    <cellStyle name="Percent 4 4 2 2 2 2 3 4" xfId="36547"/>
    <cellStyle name="Percent 4 4 2 2 2 2 3 4 2" xfId="36548"/>
    <cellStyle name="Percent 4 4 2 2 2 2 3 4 3" xfId="36549"/>
    <cellStyle name="Percent 4 4 2 2 2 2 3 4 4" xfId="36550"/>
    <cellStyle name="Percent 4 4 2 2 2 2 3 5" xfId="36551"/>
    <cellStyle name="Percent 4 4 2 2 2 2 3 5 2" xfId="36552"/>
    <cellStyle name="Percent 4 4 2 2 2 2 3 5 3" xfId="36553"/>
    <cellStyle name="Percent 4 4 2 2 2 2 3 5 4" xfId="36554"/>
    <cellStyle name="Percent 4 4 2 2 2 2 3 6" xfId="36555"/>
    <cellStyle name="Percent 4 4 2 2 2 2 3 7" xfId="36556"/>
    <cellStyle name="Percent 4 4 2 2 2 2 3 8" xfId="36557"/>
    <cellStyle name="Percent 4 4 2 2 2 2 4" xfId="36558"/>
    <cellStyle name="Percent 4 4 2 2 2 2 4 2" xfId="36559"/>
    <cellStyle name="Percent 4 4 2 2 2 2 4 2 2" xfId="36560"/>
    <cellStyle name="Percent 4 4 2 2 2 2 4 2 3" xfId="36561"/>
    <cellStyle name="Percent 4 4 2 2 2 2 4 2 4" xfId="36562"/>
    <cellStyle name="Percent 4 4 2 2 2 2 4 3" xfId="36563"/>
    <cellStyle name="Percent 4 4 2 2 2 2 4 3 2" xfId="36564"/>
    <cellStyle name="Percent 4 4 2 2 2 2 4 3 3" xfId="36565"/>
    <cellStyle name="Percent 4 4 2 2 2 2 4 3 4" xfId="36566"/>
    <cellStyle name="Percent 4 4 2 2 2 2 4 4" xfId="36567"/>
    <cellStyle name="Percent 4 4 2 2 2 2 4 5" xfId="36568"/>
    <cellStyle name="Percent 4 4 2 2 2 2 4 6" xfId="36569"/>
    <cellStyle name="Percent 4 4 2 2 2 2 5" xfId="36570"/>
    <cellStyle name="Percent 4 4 2 2 2 2 5 2" xfId="36571"/>
    <cellStyle name="Percent 4 4 2 2 2 2 5 2 2" xfId="36572"/>
    <cellStyle name="Percent 4 4 2 2 2 2 5 2 3" xfId="36573"/>
    <cellStyle name="Percent 4 4 2 2 2 2 5 2 4" xfId="36574"/>
    <cellStyle name="Percent 4 4 2 2 2 2 5 3" xfId="36575"/>
    <cellStyle name="Percent 4 4 2 2 2 2 5 3 2" xfId="36576"/>
    <cellStyle name="Percent 4 4 2 2 2 2 5 3 3" xfId="36577"/>
    <cellStyle name="Percent 4 4 2 2 2 2 5 3 4" xfId="36578"/>
    <cellStyle name="Percent 4 4 2 2 2 2 5 4" xfId="36579"/>
    <cellStyle name="Percent 4 4 2 2 2 2 5 5" xfId="36580"/>
    <cellStyle name="Percent 4 4 2 2 2 2 5 6" xfId="36581"/>
    <cellStyle name="Percent 4 4 2 2 2 2 6" xfId="36582"/>
    <cellStyle name="Percent 4 4 2 2 2 2 6 2" xfId="36583"/>
    <cellStyle name="Percent 4 4 2 2 2 2 6 3" xfId="36584"/>
    <cellStyle name="Percent 4 4 2 2 2 2 6 4" xfId="36585"/>
    <cellStyle name="Percent 4 4 2 2 2 2 7" xfId="36586"/>
    <cellStyle name="Percent 4 4 2 2 2 2 7 2" xfId="36587"/>
    <cellStyle name="Percent 4 4 2 2 2 2 7 3" xfId="36588"/>
    <cellStyle name="Percent 4 4 2 2 2 2 7 4" xfId="36589"/>
    <cellStyle name="Percent 4 4 2 2 2 2 8" xfId="36590"/>
    <cellStyle name="Percent 4 4 2 2 2 2 9" xfId="36591"/>
    <cellStyle name="Percent 4 4 2 2 2 3" xfId="36592"/>
    <cellStyle name="Percent 4 4 2 2 2 3 2" xfId="36593"/>
    <cellStyle name="Percent 4 4 2 2 2 3 2 2" xfId="36594"/>
    <cellStyle name="Percent 4 4 2 2 2 3 2 2 2" xfId="36595"/>
    <cellStyle name="Percent 4 4 2 2 2 3 2 2 3" xfId="36596"/>
    <cellStyle name="Percent 4 4 2 2 2 3 2 2 4" xfId="36597"/>
    <cellStyle name="Percent 4 4 2 2 2 3 2 3" xfId="36598"/>
    <cellStyle name="Percent 4 4 2 2 2 3 2 3 2" xfId="36599"/>
    <cellStyle name="Percent 4 4 2 2 2 3 2 3 3" xfId="36600"/>
    <cellStyle name="Percent 4 4 2 2 2 3 2 3 4" xfId="36601"/>
    <cellStyle name="Percent 4 4 2 2 2 3 2 4" xfId="36602"/>
    <cellStyle name="Percent 4 4 2 2 2 3 2 5" xfId="36603"/>
    <cellStyle name="Percent 4 4 2 2 2 3 2 6" xfId="36604"/>
    <cellStyle name="Percent 4 4 2 2 2 3 3" xfId="36605"/>
    <cellStyle name="Percent 4 4 2 2 2 3 3 2" xfId="36606"/>
    <cellStyle name="Percent 4 4 2 2 2 3 3 2 2" xfId="36607"/>
    <cellStyle name="Percent 4 4 2 2 2 3 3 2 3" xfId="36608"/>
    <cellStyle name="Percent 4 4 2 2 2 3 3 2 4" xfId="36609"/>
    <cellStyle name="Percent 4 4 2 2 2 3 3 3" xfId="36610"/>
    <cellStyle name="Percent 4 4 2 2 2 3 3 3 2" xfId="36611"/>
    <cellStyle name="Percent 4 4 2 2 2 3 3 3 3" xfId="36612"/>
    <cellStyle name="Percent 4 4 2 2 2 3 3 3 4" xfId="36613"/>
    <cellStyle name="Percent 4 4 2 2 2 3 3 4" xfId="36614"/>
    <cellStyle name="Percent 4 4 2 2 2 3 3 5" xfId="36615"/>
    <cellStyle name="Percent 4 4 2 2 2 3 3 6" xfId="36616"/>
    <cellStyle name="Percent 4 4 2 2 2 3 4" xfId="36617"/>
    <cellStyle name="Percent 4 4 2 2 2 3 4 2" xfId="36618"/>
    <cellStyle name="Percent 4 4 2 2 2 3 4 3" xfId="36619"/>
    <cellStyle name="Percent 4 4 2 2 2 3 4 4" xfId="36620"/>
    <cellStyle name="Percent 4 4 2 2 2 3 5" xfId="36621"/>
    <cellStyle name="Percent 4 4 2 2 2 3 5 2" xfId="36622"/>
    <cellStyle name="Percent 4 4 2 2 2 3 5 3" xfId="36623"/>
    <cellStyle name="Percent 4 4 2 2 2 3 5 4" xfId="36624"/>
    <cellStyle name="Percent 4 4 2 2 2 3 6" xfId="36625"/>
    <cellStyle name="Percent 4 4 2 2 2 3 7" xfId="36626"/>
    <cellStyle name="Percent 4 4 2 2 2 3 8" xfId="36627"/>
    <cellStyle name="Percent 4 4 2 2 2 4" xfId="36628"/>
    <cellStyle name="Percent 4 4 2 2 2 4 2" xfId="36629"/>
    <cellStyle name="Percent 4 4 2 2 2 4 2 2" xfId="36630"/>
    <cellStyle name="Percent 4 4 2 2 2 4 2 2 2" xfId="36631"/>
    <cellStyle name="Percent 4 4 2 2 2 4 2 2 3" xfId="36632"/>
    <cellStyle name="Percent 4 4 2 2 2 4 2 2 4" xfId="36633"/>
    <cellStyle name="Percent 4 4 2 2 2 4 2 3" xfId="36634"/>
    <cellStyle name="Percent 4 4 2 2 2 4 2 3 2" xfId="36635"/>
    <cellStyle name="Percent 4 4 2 2 2 4 2 3 3" xfId="36636"/>
    <cellStyle name="Percent 4 4 2 2 2 4 2 3 4" xfId="36637"/>
    <cellStyle name="Percent 4 4 2 2 2 4 2 4" xfId="36638"/>
    <cellStyle name="Percent 4 4 2 2 2 4 2 5" xfId="36639"/>
    <cellStyle name="Percent 4 4 2 2 2 4 2 6" xfId="36640"/>
    <cellStyle name="Percent 4 4 2 2 2 4 3" xfId="36641"/>
    <cellStyle name="Percent 4 4 2 2 2 4 3 2" xfId="36642"/>
    <cellStyle name="Percent 4 4 2 2 2 4 3 2 2" xfId="36643"/>
    <cellStyle name="Percent 4 4 2 2 2 4 3 2 3" xfId="36644"/>
    <cellStyle name="Percent 4 4 2 2 2 4 3 2 4" xfId="36645"/>
    <cellStyle name="Percent 4 4 2 2 2 4 3 3" xfId="36646"/>
    <cellStyle name="Percent 4 4 2 2 2 4 3 3 2" xfId="36647"/>
    <cellStyle name="Percent 4 4 2 2 2 4 3 3 3" xfId="36648"/>
    <cellStyle name="Percent 4 4 2 2 2 4 3 3 4" xfId="36649"/>
    <cellStyle name="Percent 4 4 2 2 2 4 3 4" xfId="36650"/>
    <cellStyle name="Percent 4 4 2 2 2 4 3 5" xfId="36651"/>
    <cellStyle name="Percent 4 4 2 2 2 4 3 6" xfId="36652"/>
    <cellStyle name="Percent 4 4 2 2 2 4 4" xfId="36653"/>
    <cellStyle name="Percent 4 4 2 2 2 4 4 2" xfId="36654"/>
    <cellStyle name="Percent 4 4 2 2 2 4 4 3" xfId="36655"/>
    <cellStyle name="Percent 4 4 2 2 2 4 4 4" xfId="36656"/>
    <cellStyle name="Percent 4 4 2 2 2 4 5" xfId="36657"/>
    <cellStyle name="Percent 4 4 2 2 2 4 5 2" xfId="36658"/>
    <cellStyle name="Percent 4 4 2 2 2 4 5 3" xfId="36659"/>
    <cellStyle name="Percent 4 4 2 2 2 4 5 4" xfId="36660"/>
    <cellStyle name="Percent 4 4 2 2 2 4 6" xfId="36661"/>
    <cellStyle name="Percent 4 4 2 2 2 4 7" xfId="36662"/>
    <cellStyle name="Percent 4 4 2 2 2 4 8" xfId="36663"/>
    <cellStyle name="Percent 4 4 2 2 2 5" xfId="36664"/>
    <cellStyle name="Percent 4 4 2 2 2 5 2" xfId="36665"/>
    <cellStyle name="Percent 4 4 2 2 2 5 2 2" xfId="36666"/>
    <cellStyle name="Percent 4 4 2 2 2 5 2 2 2" xfId="36667"/>
    <cellStyle name="Percent 4 4 2 2 2 5 2 2 3" xfId="36668"/>
    <cellStyle name="Percent 4 4 2 2 2 5 2 2 4" xfId="36669"/>
    <cellStyle name="Percent 4 4 2 2 2 5 2 3" xfId="36670"/>
    <cellStyle name="Percent 4 4 2 2 2 5 2 3 2" xfId="36671"/>
    <cellStyle name="Percent 4 4 2 2 2 5 2 3 3" xfId="36672"/>
    <cellStyle name="Percent 4 4 2 2 2 5 2 3 4" xfId="36673"/>
    <cellStyle name="Percent 4 4 2 2 2 5 2 4" xfId="36674"/>
    <cellStyle name="Percent 4 4 2 2 2 5 2 5" xfId="36675"/>
    <cellStyle name="Percent 4 4 2 2 2 5 2 6" xfId="36676"/>
    <cellStyle name="Percent 4 4 2 2 2 5 3" xfId="36677"/>
    <cellStyle name="Percent 4 4 2 2 2 5 3 2" xfId="36678"/>
    <cellStyle name="Percent 4 4 2 2 2 5 3 2 2" xfId="36679"/>
    <cellStyle name="Percent 4 4 2 2 2 5 3 2 3" xfId="36680"/>
    <cellStyle name="Percent 4 4 2 2 2 5 3 2 4" xfId="36681"/>
    <cellStyle name="Percent 4 4 2 2 2 5 3 3" xfId="36682"/>
    <cellStyle name="Percent 4 4 2 2 2 5 3 3 2" xfId="36683"/>
    <cellStyle name="Percent 4 4 2 2 2 5 3 3 3" xfId="36684"/>
    <cellStyle name="Percent 4 4 2 2 2 5 3 3 4" xfId="36685"/>
    <cellStyle name="Percent 4 4 2 2 2 5 3 4" xfId="36686"/>
    <cellStyle name="Percent 4 4 2 2 2 5 3 5" xfId="36687"/>
    <cellStyle name="Percent 4 4 2 2 2 5 3 6" xfId="36688"/>
    <cellStyle name="Percent 4 4 2 2 2 5 4" xfId="36689"/>
    <cellStyle name="Percent 4 4 2 2 2 5 4 2" xfId="36690"/>
    <cellStyle name="Percent 4 4 2 2 2 5 4 3" xfId="36691"/>
    <cellStyle name="Percent 4 4 2 2 2 5 4 4" xfId="36692"/>
    <cellStyle name="Percent 4 4 2 2 2 5 5" xfId="36693"/>
    <cellStyle name="Percent 4 4 2 2 2 5 5 2" xfId="36694"/>
    <cellStyle name="Percent 4 4 2 2 2 5 5 3" xfId="36695"/>
    <cellStyle name="Percent 4 4 2 2 2 5 5 4" xfId="36696"/>
    <cellStyle name="Percent 4 4 2 2 2 5 6" xfId="36697"/>
    <cellStyle name="Percent 4 4 2 2 2 5 7" xfId="36698"/>
    <cellStyle name="Percent 4 4 2 2 2 5 8" xfId="36699"/>
    <cellStyle name="Percent 4 4 2 2 2 6" xfId="36700"/>
    <cellStyle name="Percent 4 4 2 2 2 6 2" xfId="36701"/>
    <cellStyle name="Percent 4 4 2 2 2 6 2 2" xfId="36702"/>
    <cellStyle name="Percent 4 4 2 2 2 6 2 3" xfId="36703"/>
    <cellStyle name="Percent 4 4 2 2 2 6 2 4" xfId="36704"/>
    <cellStyle name="Percent 4 4 2 2 2 6 3" xfId="36705"/>
    <cellStyle name="Percent 4 4 2 2 2 6 3 2" xfId="36706"/>
    <cellStyle name="Percent 4 4 2 2 2 6 3 3" xfId="36707"/>
    <cellStyle name="Percent 4 4 2 2 2 6 3 4" xfId="36708"/>
    <cellStyle name="Percent 4 4 2 2 2 6 4" xfId="36709"/>
    <cellStyle name="Percent 4 4 2 2 2 6 5" xfId="36710"/>
    <cellStyle name="Percent 4 4 2 2 2 6 6" xfId="36711"/>
    <cellStyle name="Percent 4 4 2 2 2 7" xfId="36712"/>
    <cellStyle name="Percent 4 4 2 2 2 7 2" xfId="36713"/>
    <cellStyle name="Percent 4 4 2 2 2 7 2 2" xfId="36714"/>
    <cellStyle name="Percent 4 4 2 2 2 7 2 3" xfId="36715"/>
    <cellStyle name="Percent 4 4 2 2 2 7 2 4" xfId="36716"/>
    <cellStyle name="Percent 4 4 2 2 2 7 3" xfId="36717"/>
    <cellStyle name="Percent 4 4 2 2 2 7 3 2" xfId="36718"/>
    <cellStyle name="Percent 4 4 2 2 2 7 3 3" xfId="36719"/>
    <cellStyle name="Percent 4 4 2 2 2 7 3 4" xfId="36720"/>
    <cellStyle name="Percent 4 4 2 2 2 7 4" xfId="36721"/>
    <cellStyle name="Percent 4 4 2 2 2 7 5" xfId="36722"/>
    <cellStyle name="Percent 4 4 2 2 2 7 6" xfId="36723"/>
    <cellStyle name="Percent 4 4 2 2 2 8" xfId="36724"/>
    <cellStyle name="Percent 4 4 2 2 2 8 2" xfId="36725"/>
    <cellStyle name="Percent 4 4 2 2 2 8 3" xfId="36726"/>
    <cellStyle name="Percent 4 4 2 2 2 8 4" xfId="36727"/>
    <cellStyle name="Percent 4 4 2 2 2 9" xfId="36728"/>
    <cellStyle name="Percent 4 4 2 2 2 9 2" xfId="36729"/>
    <cellStyle name="Percent 4 4 2 2 2 9 3" xfId="36730"/>
    <cellStyle name="Percent 4 4 2 2 2 9 4" xfId="36731"/>
    <cellStyle name="Percent 4 4 2 2 3" xfId="36732"/>
    <cellStyle name="Percent 4 4 2 2 3 10" xfId="36733"/>
    <cellStyle name="Percent 4 4 2 2 3 2" xfId="36734"/>
    <cellStyle name="Percent 4 4 2 2 3 2 2" xfId="36735"/>
    <cellStyle name="Percent 4 4 2 2 3 2 2 2" xfId="36736"/>
    <cellStyle name="Percent 4 4 2 2 3 2 2 2 2" xfId="36737"/>
    <cellStyle name="Percent 4 4 2 2 3 2 2 2 3" xfId="36738"/>
    <cellStyle name="Percent 4 4 2 2 3 2 2 2 4" xfId="36739"/>
    <cellStyle name="Percent 4 4 2 2 3 2 2 3" xfId="36740"/>
    <cellStyle name="Percent 4 4 2 2 3 2 2 3 2" xfId="36741"/>
    <cellStyle name="Percent 4 4 2 2 3 2 2 3 3" xfId="36742"/>
    <cellStyle name="Percent 4 4 2 2 3 2 2 3 4" xfId="36743"/>
    <cellStyle name="Percent 4 4 2 2 3 2 2 4" xfId="36744"/>
    <cellStyle name="Percent 4 4 2 2 3 2 2 5" xfId="36745"/>
    <cellStyle name="Percent 4 4 2 2 3 2 2 6" xfId="36746"/>
    <cellStyle name="Percent 4 4 2 2 3 2 3" xfId="36747"/>
    <cellStyle name="Percent 4 4 2 2 3 2 3 2" xfId="36748"/>
    <cellStyle name="Percent 4 4 2 2 3 2 3 2 2" xfId="36749"/>
    <cellStyle name="Percent 4 4 2 2 3 2 3 2 3" xfId="36750"/>
    <cellStyle name="Percent 4 4 2 2 3 2 3 2 4" xfId="36751"/>
    <cellStyle name="Percent 4 4 2 2 3 2 3 3" xfId="36752"/>
    <cellStyle name="Percent 4 4 2 2 3 2 3 3 2" xfId="36753"/>
    <cellStyle name="Percent 4 4 2 2 3 2 3 3 3" xfId="36754"/>
    <cellStyle name="Percent 4 4 2 2 3 2 3 3 4" xfId="36755"/>
    <cellStyle name="Percent 4 4 2 2 3 2 3 4" xfId="36756"/>
    <cellStyle name="Percent 4 4 2 2 3 2 3 5" xfId="36757"/>
    <cellStyle name="Percent 4 4 2 2 3 2 3 6" xfId="36758"/>
    <cellStyle name="Percent 4 4 2 2 3 2 4" xfId="36759"/>
    <cellStyle name="Percent 4 4 2 2 3 2 4 2" xfId="36760"/>
    <cellStyle name="Percent 4 4 2 2 3 2 4 3" xfId="36761"/>
    <cellStyle name="Percent 4 4 2 2 3 2 4 4" xfId="36762"/>
    <cellStyle name="Percent 4 4 2 2 3 2 5" xfId="36763"/>
    <cellStyle name="Percent 4 4 2 2 3 2 5 2" xfId="36764"/>
    <cellStyle name="Percent 4 4 2 2 3 2 5 3" xfId="36765"/>
    <cellStyle name="Percent 4 4 2 2 3 2 5 4" xfId="36766"/>
    <cellStyle name="Percent 4 4 2 2 3 2 6" xfId="36767"/>
    <cellStyle name="Percent 4 4 2 2 3 2 7" xfId="36768"/>
    <cellStyle name="Percent 4 4 2 2 3 2 8" xfId="36769"/>
    <cellStyle name="Percent 4 4 2 2 3 3" xfId="36770"/>
    <cellStyle name="Percent 4 4 2 2 3 3 2" xfId="36771"/>
    <cellStyle name="Percent 4 4 2 2 3 3 2 2" xfId="36772"/>
    <cellStyle name="Percent 4 4 2 2 3 3 2 2 2" xfId="36773"/>
    <cellStyle name="Percent 4 4 2 2 3 3 2 2 3" xfId="36774"/>
    <cellStyle name="Percent 4 4 2 2 3 3 2 2 4" xfId="36775"/>
    <cellStyle name="Percent 4 4 2 2 3 3 2 3" xfId="36776"/>
    <cellStyle name="Percent 4 4 2 2 3 3 2 3 2" xfId="36777"/>
    <cellStyle name="Percent 4 4 2 2 3 3 2 3 3" xfId="36778"/>
    <cellStyle name="Percent 4 4 2 2 3 3 2 3 4" xfId="36779"/>
    <cellStyle name="Percent 4 4 2 2 3 3 2 4" xfId="36780"/>
    <cellStyle name="Percent 4 4 2 2 3 3 2 5" xfId="36781"/>
    <cellStyle name="Percent 4 4 2 2 3 3 2 6" xfId="36782"/>
    <cellStyle name="Percent 4 4 2 2 3 3 3" xfId="36783"/>
    <cellStyle name="Percent 4 4 2 2 3 3 3 2" xfId="36784"/>
    <cellStyle name="Percent 4 4 2 2 3 3 3 2 2" xfId="36785"/>
    <cellStyle name="Percent 4 4 2 2 3 3 3 2 3" xfId="36786"/>
    <cellStyle name="Percent 4 4 2 2 3 3 3 2 4" xfId="36787"/>
    <cellStyle name="Percent 4 4 2 2 3 3 3 3" xfId="36788"/>
    <cellStyle name="Percent 4 4 2 2 3 3 3 3 2" xfId="36789"/>
    <cellStyle name="Percent 4 4 2 2 3 3 3 3 3" xfId="36790"/>
    <cellStyle name="Percent 4 4 2 2 3 3 3 3 4" xfId="36791"/>
    <cellStyle name="Percent 4 4 2 2 3 3 3 4" xfId="36792"/>
    <cellStyle name="Percent 4 4 2 2 3 3 3 5" xfId="36793"/>
    <cellStyle name="Percent 4 4 2 2 3 3 3 6" xfId="36794"/>
    <cellStyle name="Percent 4 4 2 2 3 3 4" xfId="36795"/>
    <cellStyle name="Percent 4 4 2 2 3 3 4 2" xfId="36796"/>
    <cellStyle name="Percent 4 4 2 2 3 3 4 3" xfId="36797"/>
    <cellStyle name="Percent 4 4 2 2 3 3 4 4" xfId="36798"/>
    <cellStyle name="Percent 4 4 2 2 3 3 5" xfId="36799"/>
    <cellStyle name="Percent 4 4 2 2 3 3 5 2" xfId="36800"/>
    <cellStyle name="Percent 4 4 2 2 3 3 5 3" xfId="36801"/>
    <cellStyle name="Percent 4 4 2 2 3 3 5 4" xfId="36802"/>
    <cellStyle name="Percent 4 4 2 2 3 3 6" xfId="36803"/>
    <cellStyle name="Percent 4 4 2 2 3 3 7" xfId="36804"/>
    <cellStyle name="Percent 4 4 2 2 3 3 8" xfId="36805"/>
    <cellStyle name="Percent 4 4 2 2 3 4" xfId="36806"/>
    <cellStyle name="Percent 4 4 2 2 3 4 2" xfId="36807"/>
    <cellStyle name="Percent 4 4 2 2 3 4 2 2" xfId="36808"/>
    <cellStyle name="Percent 4 4 2 2 3 4 2 3" xfId="36809"/>
    <cellStyle name="Percent 4 4 2 2 3 4 2 4" xfId="36810"/>
    <cellStyle name="Percent 4 4 2 2 3 4 3" xfId="36811"/>
    <cellStyle name="Percent 4 4 2 2 3 4 3 2" xfId="36812"/>
    <cellStyle name="Percent 4 4 2 2 3 4 3 3" xfId="36813"/>
    <cellStyle name="Percent 4 4 2 2 3 4 3 4" xfId="36814"/>
    <cellStyle name="Percent 4 4 2 2 3 4 4" xfId="36815"/>
    <cellStyle name="Percent 4 4 2 2 3 4 5" xfId="36816"/>
    <cellStyle name="Percent 4 4 2 2 3 4 6" xfId="36817"/>
    <cellStyle name="Percent 4 4 2 2 3 5" xfId="36818"/>
    <cellStyle name="Percent 4 4 2 2 3 5 2" xfId="36819"/>
    <cellStyle name="Percent 4 4 2 2 3 5 2 2" xfId="36820"/>
    <cellStyle name="Percent 4 4 2 2 3 5 2 3" xfId="36821"/>
    <cellStyle name="Percent 4 4 2 2 3 5 2 4" xfId="36822"/>
    <cellStyle name="Percent 4 4 2 2 3 5 3" xfId="36823"/>
    <cellStyle name="Percent 4 4 2 2 3 5 3 2" xfId="36824"/>
    <cellStyle name="Percent 4 4 2 2 3 5 3 3" xfId="36825"/>
    <cellStyle name="Percent 4 4 2 2 3 5 3 4" xfId="36826"/>
    <cellStyle name="Percent 4 4 2 2 3 5 4" xfId="36827"/>
    <cellStyle name="Percent 4 4 2 2 3 5 5" xfId="36828"/>
    <cellStyle name="Percent 4 4 2 2 3 5 6" xfId="36829"/>
    <cellStyle name="Percent 4 4 2 2 3 6" xfId="36830"/>
    <cellStyle name="Percent 4 4 2 2 3 6 2" xfId="36831"/>
    <cellStyle name="Percent 4 4 2 2 3 6 3" xfId="36832"/>
    <cellStyle name="Percent 4 4 2 2 3 6 4" xfId="36833"/>
    <cellStyle name="Percent 4 4 2 2 3 7" xfId="36834"/>
    <cellStyle name="Percent 4 4 2 2 3 7 2" xfId="36835"/>
    <cellStyle name="Percent 4 4 2 2 3 7 3" xfId="36836"/>
    <cellStyle name="Percent 4 4 2 2 3 7 4" xfId="36837"/>
    <cellStyle name="Percent 4 4 2 2 3 8" xfId="36838"/>
    <cellStyle name="Percent 4 4 2 2 3 9" xfId="36839"/>
    <cellStyle name="Percent 4 4 2 2 4" xfId="36840"/>
    <cellStyle name="Percent 4 4 2 2 4 2" xfId="36841"/>
    <cellStyle name="Percent 4 4 2 2 4 2 2" xfId="36842"/>
    <cellStyle name="Percent 4 4 2 2 4 2 2 2" xfId="36843"/>
    <cellStyle name="Percent 4 4 2 2 4 2 2 3" xfId="36844"/>
    <cellStyle name="Percent 4 4 2 2 4 2 2 4" xfId="36845"/>
    <cellStyle name="Percent 4 4 2 2 4 2 3" xfId="36846"/>
    <cellStyle name="Percent 4 4 2 2 4 2 3 2" xfId="36847"/>
    <cellStyle name="Percent 4 4 2 2 4 2 3 3" xfId="36848"/>
    <cellStyle name="Percent 4 4 2 2 4 2 3 4" xfId="36849"/>
    <cellStyle name="Percent 4 4 2 2 4 2 4" xfId="36850"/>
    <cellStyle name="Percent 4 4 2 2 4 2 5" xfId="36851"/>
    <cellStyle name="Percent 4 4 2 2 4 2 6" xfId="36852"/>
    <cellStyle name="Percent 4 4 2 2 4 3" xfId="36853"/>
    <cellStyle name="Percent 4 4 2 2 4 3 2" xfId="36854"/>
    <cellStyle name="Percent 4 4 2 2 4 3 2 2" xfId="36855"/>
    <cellStyle name="Percent 4 4 2 2 4 3 2 3" xfId="36856"/>
    <cellStyle name="Percent 4 4 2 2 4 3 2 4" xfId="36857"/>
    <cellStyle name="Percent 4 4 2 2 4 3 3" xfId="36858"/>
    <cellStyle name="Percent 4 4 2 2 4 3 3 2" xfId="36859"/>
    <cellStyle name="Percent 4 4 2 2 4 3 3 3" xfId="36860"/>
    <cellStyle name="Percent 4 4 2 2 4 3 3 4" xfId="36861"/>
    <cellStyle name="Percent 4 4 2 2 4 3 4" xfId="36862"/>
    <cellStyle name="Percent 4 4 2 2 4 3 5" xfId="36863"/>
    <cellStyle name="Percent 4 4 2 2 4 3 6" xfId="36864"/>
    <cellStyle name="Percent 4 4 2 2 4 4" xfId="36865"/>
    <cellStyle name="Percent 4 4 2 2 4 4 2" xfId="36866"/>
    <cellStyle name="Percent 4 4 2 2 4 4 3" xfId="36867"/>
    <cellStyle name="Percent 4 4 2 2 4 4 4" xfId="36868"/>
    <cellStyle name="Percent 4 4 2 2 4 5" xfId="36869"/>
    <cellStyle name="Percent 4 4 2 2 4 5 2" xfId="36870"/>
    <cellStyle name="Percent 4 4 2 2 4 5 3" xfId="36871"/>
    <cellStyle name="Percent 4 4 2 2 4 5 4" xfId="36872"/>
    <cellStyle name="Percent 4 4 2 2 4 6" xfId="36873"/>
    <cellStyle name="Percent 4 4 2 2 4 7" xfId="36874"/>
    <cellStyle name="Percent 4 4 2 2 4 8" xfId="36875"/>
    <cellStyle name="Percent 4 4 2 2 5" xfId="36876"/>
    <cellStyle name="Percent 4 4 2 2 5 2" xfId="36877"/>
    <cellStyle name="Percent 4 4 2 2 5 2 2" xfId="36878"/>
    <cellStyle name="Percent 4 4 2 2 5 2 2 2" xfId="36879"/>
    <cellStyle name="Percent 4 4 2 2 5 2 2 3" xfId="36880"/>
    <cellStyle name="Percent 4 4 2 2 5 2 2 4" xfId="36881"/>
    <cellStyle name="Percent 4 4 2 2 5 2 3" xfId="36882"/>
    <cellStyle name="Percent 4 4 2 2 5 2 3 2" xfId="36883"/>
    <cellStyle name="Percent 4 4 2 2 5 2 3 3" xfId="36884"/>
    <cellStyle name="Percent 4 4 2 2 5 2 3 4" xfId="36885"/>
    <cellStyle name="Percent 4 4 2 2 5 2 4" xfId="36886"/>
    <cellStyle name="Percent 4 4 2 2 5 2 5" xfId="36887"/>
    <cellStyle name="Percent 4 4 2 2 5 2 6" xfId="36888"/>
    <cellStyle name="Percent 4 4 2 2 5 3" xfId="36889"/>
    <cellStyle name="Percent 4 4 2 2 5 3 2" xfId="36890"/>
    <cellStyle name="Percent 4 4 2 2 5 3 2 2" xfId="36891"/>
    <cellStyle name="Percent 4 4 2 2 5 3 2 3" xfId="36892"/>
    <cellStyle name="Percent 4 4 2 2 5 3 2 4" xfId="36893"/>
    <cellStyle name="Percent 4 4 2 2 5 3 3" xfId="36894"/>
    <cellStyle name="Percent 4 4 2 2 5 3 3 2" xfId="36895"/>
    <cellStyle name="Percent 4 4 2 2 5 3 3 3" xfId="36896"/>
    <cellStyle name="Percent 4 4 2 2 5 3 3 4" xfId="36897"/>
    <cellStyle name="Percent 4 4 2 2 5 3 4" xfId="36898"/>
    <cellStyle name="Percent 4 4 2 2 5 3 5" xfId="36899"/>
    <cellStyle name="Percent 4 4 2 2 5 3 6" xfId="36900"/>
    <cellStyle name="Percent 4 4 2 2 5 4" xfId="36901"/>
    <cellStyle name="Percent 4 4 2 2 5 4 2" xfId="36902"/>
    <cellStyle name="Percent 4 4 2 2 5 4 3" xfId="36903"/>
    <cellStyle name="Percent 4 4 2 2 5 4 4" xfId="36904"/>
    <cellStyle name="Percent 4 4 2 2 5 5" xfId="36905"/>
    <cellStyle name="Percent 4 4 2 2 5 5 2" xfId="36906"/>
    <cellStyle name="Percent 4 4 2 2 5 5 3" xfId="36907"/>
    <cellStyle name="Percent 4 4 2 2 5 5 4" xfId="36908"/>
    <cellStyle name="Percent 4 4 2 2 5 6" xfId="36909"/>
    <cellStyle name="Percent 4 4 2 2 5 7" xfId="36910"/>
    <cellStyle name="Percent 4 4 2 2 5 8" xfId="36911"/>
    <cellStyle name="Percent 4 4 2 2 6" xfId="36912"/>
    <cellStyle name="Percent 4 4 2 2 6 2" xfId="36913"/>
    <cellStyle name="Percent 4 4 2 2 6 2 2" xfId="36914"/>
    <cellStyle name="Percent 4 4 2 2 6 2 2 2" xfId="36915"/>
    <cellStyle name="Percent 4 4 2 2 6 2 2 3" xfId="36916"/>
    <cellStyle name="Percent 4 4 2 2 6 2 2 4" xfId="36917"/>
    <cellStyle name="Percent 4 4 2 2 6 2 3" xfId="36918"/>
    <cellStyle name="Percent 4 4 2 2 6 2 3 2" xfId="36919"/>
    <cellStyle name="Percent 4 4 2 2 6 2 3 3" xfId="36920"/>
    <cellStyle name="Percent 4 4 2 2 6 2 3 4" xfId="36921"/>
    <cellStyle name="Percent 4 4 2 2 6 2 4" xfId="36922"/>
    <cellStyle name="Percent 4 4 2 2 6 2 5" xfId="36923"/>
    <cellStyle name="Percent 4 4 2 2 6 2 6" xfId="36924"/>
    <cellStyle name="Percent 4 4 2 2 6 3" xfId="36925"/>
    <cellStyle name="Percent 4 4 2 2 6 3 2" xfId="36926"/>
    <cellStyle name="Percent 4 4 2 2 6 3 2 2" xfId="36927"/>
    <cellStyle name="Percent 4 4 2 2 6 3 2 3" xfId="36928"/>
    <cellStyle name="Percent 4 4 2 2 6 3 2 4" xfId="36929"/>
    <cellStyle name="Percent 4 4 2 2 6 3 3" xfId="36930"/>
    <cellStyle name="Percent 4 4 2 2 6 3 3 2" xfId="36931"/>
    <cellStyle name="Percent 4 4 2 2 6 3 3 3" xfId="36932"/>
    <cellStyle name="Percent 4 4 2 2 6 3 3 4" xfId="36933"/>
    <cellStyle name="Percent 4 4 2 2 6 3 4" xfId="36934"/>
    <cellStyle name="Percent 4 4 2 2 6 3 5" xfId="36935"/>
    <cellStyle name="Percent 4 4 2 2 6 3 6" xfId="36936"/>
    <cellStyle name="Percent 4 4 2 2 6 4" xfId="36937"/>
    <cellStyle name="Percent 4 4 2 2 6 4 2" xfId="36938"/>
    <cellStyle name="Percent 4 4 2 2 6 4 3" xfId="36939"/>
    <cellStyle name="Percent 4 4 2 2 6 4 4" xfId="36940"/>
    <cellStyle name="Percent 4 4 2 2 6 5" xfId="36941"/>
    <cellStyle name="Percent 4 4 2 2 6 5 2" xfId="36942"/>
    <cellStyle name="Percent 4 4 2 2 6 5 3" xfId="36943"/>
    <cellStyle name="Percent 4 4 2 2 6 5 4" xfId="36944"/>
    <cellStyle name="Percent 4 4 2 2 6 6" xfId="36945"/>
    <cellStyle name="Percent 4 4 2 2 6 7" xfId="36946"/>
    <cellStyle name="Percent 4 4 2 2 6 8" xfId="36947"/>
    <cellStyle name="Percent 4 4 2 2 7" xfId="36948"/>
    <cellStyle name="Percent 4 4 2 2 7 2" xfId="36949"/>
    <cellStyle name="Percent 4 4 2 2 7 2 2" xfId="36950"/>
    <cellStyle name="Percent 4 4 2 2 7 2 3" xfId="36951"/>
    <cellStyle name="Percent 4 4 2 2 7 2 4" xfId="36952"/>
    <cellStyle name="Percent 4 4 2 2 7 3" xfId="36953"/>
    <cellStyle name="Percent 4 4 2 2 7 3 2" xfId="36954"/>
    <cellStyle name="Percent 4 4 2 2 7 3 3" xfId="36955"/>
    <cellStyle name="Percent 4 4 2 2 7 3 4" xfId="36956"/>
    <cellStyle name="Percent 4 4 2 2 7 4" xfId="36957"/>
    <cellStyle name="Percent 4 4 2 2 7 5" xfId="36958"/>
    <cellStyle name="Percent 4 4 2 2 7 6" xfId="36959"/>
    <cellStyle name="Percent 4 4 2 2 8" xfId="36960"/>
    <cellStyle name="Percent 4 4 2 2 8 2" xfId="36961"/>
    <cellStyle name="Percent 4 4 2 2 8 2 2" xfId="36962"/>
    <cellStyle name="Percent 4 4 2 2 8 2 3" xfId="36963"/>
    <cellStyle name="Percent 4 4 2 2 8 2 4" xfId="36964"/>
    <cellStyle name="Percent 4 4 2 2 8 3" xfId="36965"/>
    <cellStyle name="Percent 4 4 2 2 8 3 2" xfId="36966"/>
    <cellStyle name="Percent 4 4 2 2 8 3 3" xfId="36967"/>
    <cellStyle name="Percent 4 4 2 2 8 3 4" xfId="36968"/>
    <cellStyle name="Percent 4 4 2 2 8 4" xfId="36969"/>
    <cellStyle name="Percent 4 4 2 2 8 5" xfId="36970"/>
    <cellStyle name="Percent 4 4 2 2 8 6" xfId="36971"/>
    <cellStyle name="Percent 4 4 2 2 9" xfId="36972"/>
    <cellStyle name="Percent 4 4 2 2 9 2" xfId="36973"/>
    <cellStyle name="Percent 4 4 2 2 9 3" xfId="36974"/>
    <cellStyle name="Percent 4 4 2 2 9 4" xfId="36975"/>
    <cellStyle name="Percent 4 4 2 3" xfId="36976"/>
    <cellStyle name="Percent 4 4 2 3 10" xfId="36977"/>
    <cellStyle name="Percent 4 4 2 3 11" xfId="36978"/>
    <cellStyle name="Percent 4 4 2 3 12" xfId="36979"/>
    <cellStyle name="Percent 4 4 2 3 2" xfId="36980"/>
    <cellStyle name="Percent 4 4 2 3 2 10" xfId="36981"/>
    <cellStyle name="Percent 4 4 2 3 2 2" xfId="36982"/>
    <cellStyle name="Percent 4 4 2 3 2 2 2" xfId="36983"/>
    <cellStyle name="Percent 4 4 2 3 2 2 2 2" xfId="36984"/>
    <cellStyle name="Percent 4 4 2 3 2 2 2 2 2" xfId="36985"/>
    <cellStyle name="Percent 4 4 2 3 2 2 2 2 3" xfId="36986"/>
    <cellStyle name="Percent 4 4 2 3 2 2 2 2 4" xfId="36987"/>
    <cellStyle name="Percent 4 4 2 3 2 2 2 3" xfId="36988"/>
    <cellStyle name="Percent 4 4 2 3 2 2 2 3 2" xfId="36989"/>
    <cellStyle name="Percent 4 4 2 3 2 2 2 3 3" xfId="36990"/>
    <cellStyle name="Percent 4 4 2 3 2 2 2 3 4" xfId="36991"/>
    <cellStyle name="Percent 4 4 2 3 2 2 2 4" xfId="36992"/>
    <cellStyle name="Percent 4 4 2 3 2 2 2 5" xfId="36993"/>
    <cellStyle name="Percent 4 4 2 3 2 2 2 6" xfId="36994"/>
    <cellStyle name="Percent 4 4 2 3 2 2 3" xfId="36995"/>
    <cellStyle name="Percent 4 4 2 3 2 2 3 2" xfId="36996"/>
    <cellStyle name="Percent 4 4 2 3 2 2 3 2 2" xfId="36997"/>
    <cellStyle name="Percent 4 4 2 3 2 2 3 2 3" xfId="36998"/>
    <cellStyle name="Percent 4 4 2 3 2 2 3 2 4" xfId="36999"/>
    <cellStyle name="Percent 4 4 2 3 2 2 3 3" xfId="37000"/>
    <cellStyle name="Percent 4 4 2 3 2 2 3 3 2" xfId="37001"/>
    <cellStyle name="Percent 4 4 2 3 2 2 3 3 3" xfId="37002"/>
    <cellStyle name="Percent 4 4 2 3 2 2 3 3 4" xfId="37003"/>
    <cellStyle name="Percent 4 4 2 3 2 2 3 4" xfId="37004"/>
    <cellStyle name="Percent 4 4 2 3 2 2 3 5" xfId="37005"/>
    <cellStyle name="Percent 4 4 2 3 2 2 3 6" xfId="37006"/>
    <cellStyle name="Percent 4 4 2 3 2 2 4" xfId="37007"/>
    <cellStyle name="Percent 4 4 2 3 2 2 4 2" xfId="37008"/>
    <cellStyle name="Percent 4 4 2 3 2 2 4 3" xfId="37009"/>
    <cellStyle name="Percent 4 4 2 3 2 2 4 4" xfId="37010"/>
    <cellStyle name="Percent 4 4 2 3 2 2 5" xfId="37011"/>
    <cellStyle name="Percent 4 4 2 3 2 2 5 2" xfId="37012"/>
    <cellStyle name="Percent 4 4 2 3 2 2 5 3" xfId="37013"/>
    <cellStyle name="Percent 4 4 2 3 2 2 5 4" xfId="37014"/>
    <cellStyle name="Percent 4 4 2 3 2 2 6" xfId="37015"/>
    <cellStyle name="Percent 4 4 2 3 2 2 7" xfId="37016"/>
    <cellStyle name="Percent 4 4 2 3 2 2 8" xfId="37017"/>
    <cellStyle name="Percent 4 4 2 3 2 3" xfId="37018"/>
    <cellStyle name="Percent 4 4 2 3 2 3 2" xfId="37019"/>
    <cellStyle name="Percent 4 4 2 3 2 3 2 2" xfId="37020"/>
    <cellStyle name="Percent 4 4 2 3 2 3 2 2 2" xfId="37021"/>
    <cellStyle name="Percent 4 4 2 3 2 3 2 2 3" xfId="37022"/>
    <cellStyle name="Percent 4 4 2 3 2 3 2 2 4" xfId="37023"/>
    <cellStyle name="Percent 4 4 2 3 2 3 2 3" xfId="37024"/>
    <cellStyle name="Percent 4 4 2 3 2 3 2 3 2" xfId="37025"/>
    <cellStyle name="Percent 4 4 2 3 2 3 2 3 3" xfId="37026"/>
    <cellStyle name="Percent 4 4 2 3 2 3 2 3 4" xfId="37027"/>
    <cellStyle name="Percent 4 4 2 3 2 3 2 4" xfId="37028"/>
    <cellStyle name="Percent 4 4 2 3 2 3 2 5" xfId="37029"/>
    <cellStyle name="Percent 4 4 2 3 2 3 2 6" xfId="37030"/>
    <cellStyle name="Percent 4 4 2 3 2 3 3" xfId="37031"/>
    <cellStyle name="Percent 4 4 2 3 2 3 3 2" xfId="37032"/>
    <cellStyle name="Percent 4 4 2 3 2 3 3 2 2" xfId="37033"/>
    <cellStyle name="Percent 4 4 2 3 2 3 3 2 3" xfId="37034"/>
    <cellStyle name="Percent 4 4 2 3 2 3 3 2 4" xfId="37035"/>
    <cellStyle name="Percent 4 4 2 3 2 3 3 3" xfId="37036"/>
    <cellStyle name="Percent 4 4 2 3 2 3 3 3 2" xfId="37037"/>
    <cellStyle name="Percent 4 4 2 3 2 3 3 3 3" xfId="37038"/>
    <cellStyle name="Percent 4 4 2 3 2 3 3 3 4" xfId="37039"/>
    <cellStyle name="Percent 4 4 2 3 2 3 3 4" xfId="37040"/>
    <cellStyle name="Percent 4 4 2 3 2 3 3 5" xfId="37041"/>
    <cellStyle name="Percent 4 4 2 3 2 3 3 6" xfId="37042"/>
    <cellStyle name="Percent 4 4 2 3 2 3 4" xfId="37043"/>
    <cellStyle name="Percent 4 4 2 3 2 3 4 2" xfId="37044"/>
    <cellStyle name="Percent 4 4 2 3 2 3 4 3" xfId="37045"/>
    <cellStyle name="Percent 4 4 2 3 2 3 4 4" xfId="37046"/>
    <cellStyle name="Percent 4 4 2 3 2 3 5" xfId="37047"/>
    <cellStyle name="Percent 4 4 2 3 2 3 5 2" xfId="37048"/>
    <cellStyle name="Percent 4 4 2 3 2 3 5 3" xfId="37049"/>
    <cellStyle name="Percent 4 4 2 3 2 3 5 4" xfId="37050"/>
    <cellStyle name="Percent 4 4 2 3 2 3 6" xfId="37051"/>
    <cellStyle name="Percent 4 4 2 3 2 3 7" xfId="37052"/>
    <cellStyle name="Percent 4 4 2 3 2 3 8" xfId="37053"/>
    <cellStyle name="Percent 4 4 2 3 2 4" xfId="37054"/>
    <cellStyle name="Percent 4 4 2 3 2 4 2" xfId="37055"/>
    <cellStyle name="Percent 4 4 2 3 2 4 2 2" xfId="37056"/>
    <cellStyle name="Percent 4 4 2 3 2 4 2 3" xfId="37057"/>
    <cellStyle name="Percent 4 4 2 3 2 4 2 4" xfId="37058"/>
    <cellStyle name="Percent 4 4 2 3 2 4 3" xfId="37059"/>
    <cellStyle name="Percent 4 4 2 3 2 4 3 2" xfId="37060"/>
    <cellStyle name="Percent 4 4 2 3 2 4 3 3" xfId="37061"/>
    <cellStyle name="Percent 4 4 2 3 2 4 3 4" xfId="37062"/>
    <cellStyle name="Percent 4 4 2 3 2 4 4" xfId="37063"/>
    <cellStyle name="Percent 4 4 2 3 2 4 5" xfId="37064"/>
    <cellStyle name="Percent 4 4 2 3 2 4 6" xfId="37065"/>
    <cellStyle name="Percent 4 4 2 3 2 5" xfId="37066"/>
    <cellStyle name="Percent 4 4 2 3 2 5 2" xfId="37067"/>
    <cellStyle name="Percent 4 4 2 3 2 5 2 2" xfId="37068"/>
    <cellStyle name="Percent 4 4 2 3 2 5 2 3" xfId="37069"/>
    <cellStyle name="Percent 4 4 2 3 2 5 2 4" xfId="37070"/>
    <cellStyle name="Percent 4 4 2 3 2 5 3" xfId="37071"/>
    <cellStyle name="Percent 4 4 2 3 2 5 3 2" xfId="37072"/>
    <cellStyle name="Percent 4 4 2 3 2 5 3 3" xfId="37073"/>
    <cellStyle name="Percent 4 4 2 3 2 5 3 4" xfId="37074"/>
    <cellStyle name="Percent 4 4 2 3 2 5 4" xfId="37075"/>
    <cellStyle name="Percent 4 4 2 3 2 5 5" xfId="37076"/>
    <cellStyle name="Percent 4 4 2 3 2 5 6" xfId="37077"/>
    <cellStyle name="Percent 4 4 2 3 2 6" xfId="37078"/>
    <cellStyle name="Percent 4 4 2 3 2 6 2" xfId="37079"/>
    <cellStyle name="Percent 4 4 2 3 2 6 3" xfId="37080"/>
    <cellStyle name="Percent 4 4 2 3 2 6 4" xfId="37081"/>
    <cellStyle name="Percent 4 4 2 3 2 7" xfId="37082"/>
    <cellStyle name="Percent 4 4 2 3 2 7 2" xfId="37083"/>
    <cellStyle name="Percent 4 4 2 3 2 7 3" xfId="37084"/>
    <cellStyle name="Percent 4 4 2 3 2 7 4" xfId="37085"/>
    <cellStyle name="Percent 4 4 2 3 2 8" xfId="37086"/>
    <cellStyle name="Percent 4 4 2 3 2 9" xfId="37087"/>
    <cellStyle name="Percent 4 4 2 3 3" xfId="37088"/>
    <cellStyle name="Percent 4 4 2 3 3 2" xfId="37089"/>
    <cellStyle name="Percent 4 4 2 3 3 2 2" xfId="37090"/>
    <cellStyle name="Percent 4 4 2 3 3 2 2 2" xfId="37091"/>
    <cellStyle name="Percent 4 4 2 3 3 2 2 3" xfId="37092"/>
    <cellStyle name="Percent 4 4 2 3 3 2 2 4" xfId="37093"/>
    <cellStyle name="Percent 4 4 2 3 3 2 3" xfId="37094"/>
    <cellStyle name="Percent 4 4 2 3 3 2 3 2" xfId="37095"/>
    <cellStyle name="Percent 4 4 2 3 3 2 3 3" xfId="37096"/>
    <cellStyle name="Percent 4 4 2 3 3 2 3 4" xfId="37097"/>
    <cellStyle name="Percent 4 4 2 3 3 2 4" xfId="37098"/>
    <cellStyle name="Percent 4 4 2 3 3 2 5" xfId="37099"/>
    <cellStyle name="Percent 4 4 2 3 3 2 6" xfId="37100"/>
    <cellStyle name="Percent 4 4 2 3 3 3" xfId="37101"/>
    <cellStyle name="Percent 4 4 2 3 3 3 2" xfId="37102"/>
    <cellStyle name="Percent 4 4 2 3 3 3 2 2" xfId="37103"/>
    <cellStyle name="Percent 4 4 2 3 3 3 2 3" xfId="37104"/>
    <cellStyle name="Percent 4 4 2 3 3 3 2 4" xfId="37105"/>
    <cellStyle name="Percent 4 4 2 3 3 3 3" xfId="37106"/>
    <cellStyle name="Percent 4 4 2 3 3 3 3 2" xfId="37107"/>
    <cellStyle name="Percent 4 4 2 3 3 3 3 3" xfId="37108"/>
    <cellStyle name="Percent 4 4 2 3 3 3 3 4" xfId="37109"/>
    <cellStyle name="Percent 4 4 2 3 3 3 4" xfId="37110"/>
    <cellStyle name="Percent 4 4 2 3 3 3 5" xfId="37111"/>
    <cellStyle name="Percent 4 4 2 3 3 3 6" xfId="37112"/>
    <cellStyle name="Percent 4 4 2 3 3 4" xfId="37113"/>
    <cellStyle name="Percent 4 4 2 3 3 4 2" xfId="37114"/>
    <cellStyle name="Percent 4 4 2 3 3 4 3" xfId="37115"/>
    <cellStyle name="Percent 4 4 2 3 3 4 4" xfId="37116"/>
    <cellStyle name="Percent 4 4 2 3 3 5" xfId="37117"/>
    <cellStyle name="Percent 4 4 2 3 3 5 2" xfId="37118"/>
    <cellStyle name="Percent 4 4 2 3 3 5 3" xfId="37119"/>
    <cellStyle name="Percent 4 4 2 3 3 5 4" xfId="37120"/>
    <cellStyle name="Percent 4 4 2 3 3 6" xfId="37121"/>
    <cellStyle name="Percent 4 4 2 3 3 7" xfId="37122"/>
    <cellStyle name="Percent 4 4 2 3 3 8" xfId="37123"/>
    <cellStyle name="Percent 4 4 2 3 4" xfId="37124"/>
    <cellStyle name="Percent 4 4 2 3 4 2" xfId="37125"/>
    <cellStyle name="Percent 4 4 2 3 4 2 2" xfId="37126"/>
    <cellStyle name="Percent 4 4 2 3 4 2 2 2" xfId="37127"/>
    <cellStyle name="Percent 4 4 2 3 4 2 2 3" xfId="37128"/>
    <cellStyle name="Percent 4 4 2 3 4 2 2 4" xfId="37129"/>
    <cellStyle name="Percent 4 4 2 3 4 2 3" xfId="37130"/>
    <cellStyle name="Percent 4 4 2 3 4 2 3 2" xfId="37131"/>
    <cellStyle name="Percent 4 4 2 3 4 2 3 3" xfId="37132"/>
    <cellStyle name="Percent 4 4 2 3 4 2 3 4" xfId="37133"/>
    <cellStyle name="Percent 4 4 2 3 4 2 4" xfId="37134"/>
    <cellStyle name="Percent 4 4 2 3 4 2 5" xfId="37135"/>
    <cellStyle name="Percent 4 4 2 3 4 2 6" xfId="37136"/>
    <cellStyle name="Percent 4 4 2 3 4 3" xfId="37137"/>
    <cellStyle name="Percent 4 4 2 3 4 3 2" xfId="37138"/>
    <cellStyle name="Percent 4 4 2 3 4 3 2 2" xfId="37139"/>
    <cellStyle name="Percent 4 4 2 3 4 3 2 3" xfId="37140"/>
    <cellStyle name="Percent 4 4 2 3 4 3 2 4" xfId="37141"/>
    <cellStyle name="Percent 4 4 2 3 4 3 3" xfId="37142"/>
    <cellStyle name="Percent 4 4 2 3 4 3 3 2" xfId="37143"/>
    <cellStyle name="Percent 4 4 2 3 4 3 3 3" xfId="37144"/>
    <cellStyle name="Percent 4 4 2 3 4 3 3 4" xfId="37145"/>
    <cellStyle name="Percent 4 4 2 3 4 3 4" xfId="37146"/>
    <cellStyle name="Percent 4 4 2 3 4 3 5" xfId="37147"/>
    <cellStyle name="Percent 4 4 2 3 4 3 6" xfId="37148"/>
    <cellStyle name="Percent 4 4 2 3 4 4" xfId="37149"/>
    <cellStyle name="Percent 4 4 2 3 4 4 2" xfId="37150"/>
    <cellStyle name="Percent 4 4 2 3 4 4 3" xfId="37151"/>
    <cellStyle name="Percent 4 4 2 3 4 4 4" xfId="37152"/>
    <cellStyle name="Percent 4 4 2 3 4 5" xfId="37153"/>
    <cellStyle name="Percent 4 4 2 3 4 5 2" xfId="37154"/>
    <cellStyle name="Percent 4 4 2 3 4 5 3" xfId="37155"/>
    <cellStyle name="Percent 4 4 2 3 4 5 4" xfId="37156"/>
    <cellStyle name="Percent 4 4 2 3 4 6" xfId="37157"/>
    <cellStyle name="Percent 4 4 2 3 4 7" xfId="37158"/>
    <cellStyle name="Percent 4 4 2 3 4 8" xfId="37159"/>
    <cellStyle name="Percent 4 4 2 3 5" xfId="37160"/>
    <cellStyle name="Percent 4 4 2 3 5 2" xfId="37161"/>
    <cellStyle name="Percent 4 4 2 3 5 2 2" xfId="37162"/>
    <cellStyle name="Percent 4 4 2 3 5 2 2 2" xfId="37163"/>
    <cellStyle name="Percent 4 4 2 3 5 2 2 3" xfId="37164"/>
    <cellStyle name="Percent 4 4 2 3 5 2 2 4" xfId="37165"/>
    <cellStyle name="Percent 4 4 2 3 5 2 3" xfId="37166"/>
    <cellStyle name="Percent 4 4 2 3 5 2 3 2" xfId="37167"/>
    <cellStyle name="Percent 4 4 2 3 5 2 3 3" xfId="37168"/>
    <cellStyle name="Percent 4 4 2 3 5 2 3 4" xfId="37169"/>
    <cellStyle name="Percent 4 4 2 3 5 2 4" xfId="37170"/>
    <cellStyle name="Percent 4 4 2 3 5 2 5" xfId="37171"/>
    <cellStyle name="Percent 4 4 2 3 5 2 6" xfId="37172"/>
    <cellStyle name="Percent 4 4 2 3 5 3" xfId="37173"/>
    <cellStyle name="Percent 4 4 2 3 5 3 2" xfId="37174"/>
    <cellStyle name="Percent 4 4 2 3 5 3 2 2" xfId="37175"/>
    <cellStyle name="Percent 4 4 2 3 5 3 2 3" xfId="37176"/>
    <cellStyle name="Percent 4 4 2 3 5 3 2 4" xfId="37177"/>
    <cellStyle name="Percent 4 4 2 3 5 3 3" xfId="37178"/>
    <cellStyle name="Percent 4 4 2 3 5 3 3 2" xfId="37179"/>
    <cellStyle name="Percent 4 4 2 3 5 3 3 3" xfId="37180"/>
    <cellStyle name="Percent 4 4 2 3 5 3 3 4" xfId="37181"/>
    <cellStyle name="Percent 4 4 2 3 5 3 4" xfId="37182"/>
    <cellStyle name="Percent 4 4 2 3 5 3 5" xfId="37183"/>
    <cellStyle name="Percent 4 4 2 3 5 3 6" xfId="37184"/>
    <cellStyle name="Percent 4 4 2 3 5 4" xfId="37185"/>
    <cellStyle name="Percent 4 4 2 3 5 4 2" xfId="37186"/>
    <cellStyle name="Percent 4 4 2 3 5 4 3" xfId="37187"/>
    <cellStyle name="Percent 4 4 2 3 5 4 4" xfId="37188"/>
    <cellStyle name="Percent 4 4 2 3 5 5" xfId="37189"/>
    <cellStyle name="Percent 4 4 2 3 5 5 2" xfId="37190"/>
    <cellStyle name="Percent 4 4 2 3 5 5 3" xfId="37191"/>
    <cellStyle name="Percent 4 4 2 3 5 5 4" xfId="37192"/>
    <cellStyle name="Percent 4 4 2 3 5 6" xfId="37193"/>
    <cellStyle name="Percent 4 4 2 3 5 7" xfId="37194"/>
    <cellStyle name="Percent 4 4 2 3 5 8" xfId="37195"/>
    <cellStyle name="Percent 4 4 2 3 6" xfId="37196"/>
    <cellStyle name="Percent 4 4 2 3 6 2" xfId="37197"/>
    <cellStyle name="Percent 4 4 2 3 6 2 2" xfId="37198"/>
    <cellStyle name="Percent 4 4 2 3 6 2 3" xfId="37199"/>
    <cellStyle name="Percent 4 4 2 3 6 2 4" xfId="37200"/>
    <cellStyle name="Percent 4 4 2 3 6 3" xfId="37201"/>
    <cellStyle name="Percent 4 4 2 3 6 3 2" xfId="37202"/>
    <cellStyle name="Percent 4 4 2 3 6 3 3" xfId="37203"/>
    <cellStyle name="Percent 4 4 2 3 6 3 4" xfId="37204"/>
    <cellStyle name="Percent 4 4 2 3 6 4" xfId="37205"/>
    <cellStyle name="Percent 4 4 2 3 6 5" xfId="37206"/>
    <cellStyle name="Percent 4 4 2 3 6 6" xfId="37207"/>
    <cellStyle name="Percent 4 4 2 3 7" xfId="37208"/>
    <cellStyle name="Percent 4 4 2 3 7 2" xfId="37209"/>
    <cellStyle name="Percent 4 4 2 3 7 2 2" xfId="37210"/>
    <cellStyle name="Percent 4 4 2 3 7 2 3" xfId="37211"/>
    <cellStyle name="Percent 4 4 2 3 7 2 4" xfId="37212"/>
    <cellStyle name="Percent 4 4 2 3 7 3" xfId="37213"/>
    <cellStyle name="Percent 4 4 2 3 7 3 2" xfId="37214"/>
    <cellStyle name="Percent 4 4 2 3 7 3 3" xfId="37215"/>
    <cellStyle name="Percent 4 4 2 3 7 3 4" xfId="37216"/>
    <cellStyle name="Percent 4 4 2 3 7 4" xfId="37217"/>
    <cellStyle name="Percent 4 4 2 3 7 5" xfId="37218"/>
    <cellStyle name="Percent 4 4 2 3 7 6" xfId="37219"/>
    <cellStyle name="Percent 4 4 2 3 8" xfId="37220"/>
    <cellStyle name="Percent 4 4 2 3 8 2" xfId="37221"/>
    <cellStyle name="Percent 4 4 2 3 8 3" xfId="37222"/>
    <cellStyle name="Percent 4 4 2 3 8 4" xfId="37223"/>
    <cellStyle name="Percent 4 4 2 3 9" xfId="37224"/>
    <cellStyle name="Percent 4 4 2 3 9 2" xfId="37225"/>
    <cellStyle name="Percent 4 4 2 3 9 3" xfId="37226"/>
    <cellStyle name="Percent 4 4 2 3 9 4" xfId="37227"/>
    <cellStyle name="Percent 4 4 2 4" xfId="37228"/>
    <cellStyle name="Percent 4 4 2 4 10" xfId="37229"/>
    <cellStyle name="Percent 4 4 2 4 2" xfId="37230"/>
    <cellStyle name="Percent 4 4 2 4 2 2" xfId="37231"/>
    <cellStyle name="Percent 4 4 2 4 2 2 2" xfId="37232"/>
    <cellStyle name="Percent 4 4 2 4 2 2 2 2" xfId="37233"/>
    <cellStyle name="Percent 4 4 2 4 2 2 2 3" xfId="37234"/>
    <cellStyle name="Percent 4 4 2 4 2 2 2 4" xfId="37235"/>
    <cellStyle name="Percent 4 4 2 4 2 2 3" xfId="37236"/>
    <cellStyle name="Percent 4 4 2 4 2 2 3 2" xfId="37237"/>
    <cellStyle name="Percent 4 4 2 4 2 2 3 3" xfId="37238"/>
    <cellStyle name="Percent 4 4 2 4 2 2 3 4" xfId="37239"/>
    <cellStyle name="Percent 4 4 2 4 2 2 4" xfId="37240"/>
    <cellStyle name="Percent 4 4 2 4 2 2 5" xfId="37241"/>
    <cellStyle name="Percent 4 4 2 4 2 2 6" xfId="37242"/>
    <cellStyle name="Percent 4 4 2 4 2 3" xfId="37243"/>
    <cellStyle name="Percent 4 4 2 4 2 3 2" xfId="37244"/>
    <cellStyle name="Percent 4 4 2 4 2 3 2 2" xfId="37245"/>
    <cellStyle name="Percent 4 4 2 4 2 3 2 3" xfId="37246"/>
    <cellStyle name="Percent 4 4 2 4 2 3 2 4" xfId="37247"/>
    <cellStyle name="Percent 4 4 2 4 2 3 3" xfId="37248"/>
    <cellStyle name="Percent 4 4 2 4 2 3 3 2" xfId="37249"/>
    <cellStyle name="Percent 4 4 2 4 2 3 3 3" xfId="37250"/>
    <cellStyle name="Percent 4 4 2 4 2 3 3 4" xfId="37251"/>
    <cellStyle name="Percent 4 4 2 4 2 3 4" xfId="37252"/>
    <cellStyle name="Percent 4 4 2 4 2 3 5" xfId="37253"/>
    <cellStyle name="Percent 4 4 2 4 2 3 6" xfId="37254"/>
    <cellStyle name="Percent 4 4 2 4 2 4" xfId="37255"/>
    <cellStyle name="Percent 4 4 2 4 2 4 2" xfId="37256"/>
    <cellStyle name="Percent 4 4 2 4 2 4 3" xfId="37257"/>
    <cellStyle name="Percent 4 4 2 4 2 4 4" xfId="37258"/>
    <cellStyle name="Percent 4 4 2 4 2 5" xfId="37259"/>
    <cellStyle name="Percent 4 4 2 4 2 5 2" xfId="37260"/>
    <cellStyle name="Percent 4 4 2 4 2 5 3" xfId="37261"/>
    <cellStyle name="Percent 4 4 2 4 2 5 4" xfId="37262"/>
    <cellStyle name="Percent 4 4 2 4 2 6" xfId="37263"/>
    <cellStyle name="Percent 4 4 2 4 2 7" xfId="37264"/>
    <cellStyle name="Percent 4 4 2 4 2 8" xfId="37265"/>
    <cellStyle name="Percent 4 4 2 4 3" xfId="37266"/>
    <cellStyle name="Percent 4 4 2 4 3 2" xfId="37267"/>
    <cellStyle name="Percent 4 4 2 4 3 2 2" xfId="37268"/>
    <cellStyle name="Percent 4 4 2 4 3 2 2 2" xfId="37269"/>
    <cellStyle name="Percent 4 4 2 4 3 2 2 3" xfId="37270"/>
    <cellStyle name="Percent 4 4 2 4 3 2 2 4" xfId="37271"/>
    <cellStyle name="Percent 4 4 2 4 3 2 3" xfId="37272"/>
    <cellStyle name="Percent 4 4 2 4 3 2 3 2" xfId="37273"/>
    <cellStyle name="Percent 4 4 2 4 3 2 3 3" xfId="37274"/>
    <cellStyle name="Percent 4 4 2 4 3 2 3 4" xfId="37275"/>
    <cellStyle name="Percent 4 4 2 4 3 2 4" xfId="37276"/>
    <cellStyle name="Percent 4 4 2 4 3 2 5" xfId="37277"/>
    <cellStyle name="Percent 4 4 2 4 3 2 6" xfId="37278"/>
    <cellStyle name="Percent 4 4 2 4 3 3" xfId="37279"/>
    <cellStyle name="Percent 4 4 2 4 3 3 2" xfId="37280"/>
    <cellStyle name="Percent 4 4 2 4 3 3 2 2" xfId="37281"/>
    <cellStyle name="Percent 4 4 2 4 3 3 2 3" xfId="37282"/>
    <cellStyle name="Percent 4 4 2 4 3 3 2 4" xfId="37283"/>
    <cellStyle name="Percent 4 4 2 4 3 3 3" xfId="37284"/>
    <cellStyle name="Percent 4 4 2 4 3 3 3 2" xfId="37285"/>
    <cellStyle name="Percent 4 4 2 4 3 3 3 3" xfId="37286"/>
    <cellStyle name="Percent 4 4 2 4 3 3 3 4" xfId="37287"/>
    <cellStyle name="Percent 4 4 2 4 3 3 4" xfId="37288"/>
    <cellStyle name="Percent 4 4 2 4 3 3 5" xfId="37289"/>
    <cellStyle name="Percent 4 4 2 4 3 3 6" xfId="37290"/>
    <cellStyle name="Percent 4 4 2 4 3 4" xfId="37291"/>
    <cellStyle name="Percent 4 4 2 4 3 4 2" xfId="37292"/>
    <cellStyle name="Percent 4 4 2 4 3 4 3" xfId="37293"/>
    <cellStyle name="Percent 4 4 2 4 3 4 4" xfId="37294"/>
    <cellStyle name="Percent 4 4 2 4 3 5" xfId="37295"/>
    <cellStyle name="Percent 4 4 2 4 3 5 2" xfId="37296"/>
    <cellStyle name="Percent 4 4 2 4 3 5 3" xfId="37297"/>
    <cellStyle name="Percent 4 4 2 4 3 5 4" xfId="37298"/>
    <cellStyle name="Percent 4 4 2 4 3 6" xfId="37299"/>
    <cellStyle name="Percent 4 4 2 4 3 7" xfId="37300"/>
    <cellStyle name="Percent 4 4 2 4 3 8" xfId="37301"/>
    <cellStyle name="Percent 4 4 2 4 4" xfId="37302"/>
    <cellStyle name="Percent 4 4 2 4 4 2" xfId="37303"/>
    <cellStyle name="Percent 4 4 2 4 4 2 2" xfId="37304"/>
    <cellStyle name="Percent 4 4 2 4 4 2 3" xfId="37305"/>
    <cellStyle name="Percent 4 4 2 4 4 2 4" xfId="37306"/>
    <cellStyle name="Percent 4 4 2 4 4 3" xfId="37307"/>
    <cellStyle name="Percent 4 4 2 4 4 3 2" xfId="37308"/>
    <cellStyle name="Percent 4 4 2 4 4 3 3" xfId="37309"/>
    <cellStyle name="Percent 4 4 2 4 4 3 4" xfId="37310"/>
    <cellStyle name="Percent 4 4 2 4 4 4" xfId="37311"/>
    <cellStyle name="Percent 4 4 2 4 4 5" xfId="37312"/>
    <cellStyle name="Percent 4 4 2 4 4 6" xfId="37313"/>
    <cellStyle name="Percent 4 4 2 4 5" xfId="37314"/>
    <cellStyle name="Percent 4 4 2 4 5 2" xfId="37315"/>
    <cellStyle name="Percent 4 4 2 4 5 2 2" xfId="37316"/>
    <cellStyle name="Percent 4 4 2 4 5 2 3" xfId="37317"/>
    <cellStyle name="Percent 4 4 2 4 5 2 4" xfId="37318"/>
    <cellStyle name="Percent 4 4 2 4 5 3" xfId="37319"/>
    <cellStyle name="Percent 4 4 2 4 5 3 2" xfId="37320"/>
    <cellStyle name="Percent 4 4 2 4 5 3 3" xfId="37321"/>
    <cellStyle name="Percent 4 4 2 4 5 3 4" xfId="37322"/>
    <cellStyle name="Percent 4 4 2 4 5 4" xfId="37323"/>
    <cellStyle name="Percent 4 4 2 4 5 5" xfId="37324"/>
    <cellStyle name="Percent 4 4 2 4 5 6" xfId="37325"/>
    <cellStyle name="Percent 4 4 2 4 6" xfId="37326"/>
    <cellStyle name="Percent 4 4 2 4 6 2" xfId="37327"/>
    <cellStyle name="Percent 4 4 2 4 6 3" xfId="37328"/>
    <cellStyle name="Percent 4 4 2 4 6 4" xfId="37329"/>
    <cellStyle name="Percent 4 4 2 4 7" xfId="37330"/>
    <cellStyle name="Percent 4 4 2 4 7 2" xfId="37331"/>
    <cellStyle name="Percent 4 4 2 4 7 3" xfId="37332"/>
    <cellStyle name="Percent 4 4 2 4 7 4" xfId="37333"/>
    <cellStyle name="Percent 4 4 2 4 8" xfId="37334"/>
    <cellStyle name="Percent 4 4 2 4 9" xfId="37335"/>
    <cellStyle name="Percent 4 4 2 5" xfId="37336"/>
    <cellStyle name="Percent 4 4 2 5 2" xfId="37337"/>
    <cellStyle name="Percent 4 4 2 5 2 2" xfId="37338"/>
    <cellStyle name="Percent 4 4 2 5 2 2 2" xfId="37339"/>
    <cellStyle name="Percent 4 4 2 5 2 2 3" xfId="37340"/>
    <cellStyle name="Percent 4 4 2 5 2 2 4" xfId="37341"/>
    <cellStyle name="Percent 4 4 2 5 2 3" xfId="37342"/>
    <cellStyle name="Percent 4 4 2 5 2 3 2" xfId="37343"/>
    <cellStyle name="Percent 4 4 2 5 2 3 3" xfId="37344"/>
    <cellStyle name="Percent 4 4 2 5 2 3 4" xfId="37345"/>
    <cellStyle name="Percent 4 4 2 5 2 4" xfId="37346"/>
    <cellStyle name="Percent 4 4 2 5 2 5" xfId="37347"/>
    <cellStyle name="Percent 4 4 2 5 2 6" xfId="37348"/>
    <cellStyle name="Percent 4 4 2 5 3" xfId="37349"/>
    <cellStyle name="Percent 4 4 2 5 3 2" xfId="37350"/>
    <cellStyle name="Percent 4 4 2 5 3 2 2" xfId="37351"/>
    <cellStyle name="Percent 4 4 2 5 3 2 3" xfId="37352"/>
    <cellStyle name="Percent 4 4 2 5 3 2 4" xfId="37353"/>
    <cellStyle name="Percent 4 4 2 5 3 3" xfId="37354"/>
    <cellStyle name="Percent 4 4 2 5 3 3 2" xfId="37355"/>
    <cellStyle name="Percent 4 4 2 5 3 3 3" xfId="37356"/>
    <cellStyle name="Percent 4 4 2 5 3 3 4" xfId="37357"/>
    <cellStyle name="Percent 4 4 2 5 3 4" xfId="37358"/>
    <cellStyle name="Percent 4 4 2 5 3 5" xfId="37359"/>
    <cellStyle name="Percent 4 4 2 5 3 6" xfId="37360"/>
    <cellStyle name="Percent 4 4 2 5 4" xfId="37361"/>
    <cellStyle name="Percent 4 4 2 5 4 2" xfId="37362"/>
    <cellStyle name="Percent 4 4 2 5 4 3" xfId="37363"/>
    <cellStyle name="Percent 4 4 2 5 4 4" xfId="37364"/>
    <cellStyle name="Percent 4 4 2 5 5" xfId="37365"/>
    <cellStyle name="Percent 4 4 2 5 5 2" xfId="37366"/>
    <cellStyle name="Percent 4 4 2 5 5 3" xfId="37367"/>
    <cellStyle name="Percent 4 4 2 5 5 4" xfId="37368"/>
    <cellStyle name="Percent 4 4 2 5 6" xfId="37369"/>
    <cellStyle name="Percent 4 4 2 5 7" xfId="37370"/>
    <cellStyle name="Percent 4 4 2 5 8" xfId="37371"/>
    <cellStyle name="Percent 4 4 2 6" xfId="37372"/>
    <cellStyle name="Percent 4 4 2 6 2" xfId="37373"/>
    <cellStyle name="Percent 4 4 2 6 2 2" xfId="37374"/>
    <cellStyle name="Percent 4 4 2 6 2 2 2" xfId="37375"/>
    <cellStyle name="Percent 4 4 2 6 2 2 3" xfId="37376"/>
    <cellStyle name="Percent 4 4 2 6 2 2 4" xfId="37377"/>
    <cellStyle name="Percent 4 4 2 6 2 3" xfId="37378"/>
    <cellStyle name="Percent 4 4 2 6 2 3 2" xfId="37379"/>
    <cellStyle name="Percent 4 4 2 6 2 3 3" xfId="37380"/>
    <cellStyle name="Percent 4 4 2 6 2 3 4" xfId="37381"/>
    <cellStyle name="Percent 4 4 2 6 2 4" xfId="37382"/>
    <cellStyle name="Percent 4 4 2 6 2 5" xfId="37383"/>
    <cellStyle name="Percent 4 4 2 6 2 6" xfId="37384"/>
    <cellStyle name="Percent 4 4 2 6 3" xfId="37385"/>
    <cellStyle name="Percent 4 4 2 6 3 2" xfId="37386"/>
    <cellStyle name="Percent 4 4 2 6 3 2 2" xfId="37387"/>
    <cellStyle name="Percent 4 4 2 6 3 2 3" xfId="37388"/>
    <cellStyle name="Percent 4 4 2 6 3 2 4" xfId="37389"/>
    <cellStyle name="Percent 4 4 2 6 3 3" xfId="37390"/>
    <cellStyle name="Percent 4 4 2 6 3 3 2" xfId="37391"/>
    <cellStyle name="Percent 4 4 2 6 3 3 3" xfId="37392"/>
    <cellStyle name="Percent 4 4 2 6 3 3 4" xfId="37393"/>
    <cellStyle name="Percent 4 4 2 6 3 4" xfId="37394"/>
    <cellStyle name="Percent 4 4 2 6 3 5" xfId="37395"/>
    <cellStyle name="Percent 4 4 2 6 3 6" xfId="37396"/>
    <cellStyle name="Percent 4 4 2 6 4" xfId="37397"/>
    <cellStyle name="Percent 4 4 2 6 4 2" xfId="37398"/>
    <cellStyle name="Percent 4 4 2 6 4 3" xfId="37399"/>
    <cellStyle name="Percent 4 4 2 6 4 4" xfId="37400"/>
    <cellStyle name="Percent 4 4 2 6 5" xfId="37401"/>
    <cellStyle name="Percent 4 4 2 6 5 2" xfId="37402"/>
    <cellStyle name="Percent 4 4 2 6 5 3" xfId="37403"/>
    <cellStyle name="Percent 4 4 2 6 5 4" xfId="37404"/>
    <cellStyle name="Percent 4 4 2 6 6" xfId="37405"/>
    <cellStyle name="Percent 4 4 2 6 7" xfId="37406"/>
    <cellStyle name="Percent 4 4 2 6 8" xfId="37407"/>
    <cellStyle name="Percent 4 4 2 7" xfId="37408"/>
    <cellStyle name="Percent 4 4 2 7 2" xfId="37409"/>
    <cellStyle name="Percent 4 4 2 7 2 2" xfId="37410"/>
    <cellStyle name="Percent 4 4 2 7 2 2 2" xfId="37411"/>
    <cellStyle name="Percent 4 4 2 7 2 2 3" xfId="37412"/>
    <cellStyle name="Percent 4 4 2 7 2 2 4" xfId="37413"/>
    <cellStyle name="Percent 4 4 2 7 2 3" xfId="37414"/>
    <cellStyle name="Percent 4 4 2 7 2 3 2" xfId="37415"/>
    <cellStyle name="Percent 4 4 2 7 2 3 3" xfId="37416"/>
    <cellStyle name="Percent 4 4 2 7 2 3 4" xfId="37417"/>
    <cellStyle name="Percent 4 4 2 7 2 4" xfId="37418"/>
    <cellStyle name="Percent 4 4 2 7 2 5" xfId="37419"/>
    <cellStyle name="Percent 4 4 2 7 2 6" xfId="37420"/>
    <cellStyle name="Percent 4 4 2 7 3" xfId="37421"/>
    <cellStyle name="Percent 4 4 2 7 3 2" xfId="37422"/>
    <cellStyle name="Percent 4 4 2 7 3 2 2" xfId="37423"/>
    <cellStyle name="Percent 4 4 2 7 3 2 3" xfId="37424"/>
    <cellStyle name="Percent 4 4 2 7 3 2 4" xfId="37425"/>
    <cellStyle name="Percent 4 4 2 7 3 3" xfId="37426"/>
    <cellStyle name="Percent 4 4 2 7 3 3 2" xfId="37427"/>
    <cellStyle name="Percent 4 4 2 7 3 3 3" xfId="37428"/>
    <cellStyle name="Percent 4 4 2 7 3 3 4" xfId="37429"/>
    <cellStyle name="Percent 4 4 2 7 3 4" xfId="37430"/>
    <cellStyle name="Percent 4 4 2 7 3 5" xfId="37431"/>
    <cellStyle name="Percent 4 4 2 7 3 6" xfId="37432"/>
    <cellStyle name="Percent 4 4 2 7 4" xfId="37433"/>
    <cellStyle name="Percent 4 4 2 7 4 2" xfId="37434"/>
    <cellStyle name="Percent 4 4 2 7 4 3" xfId="37435"/>
    <cellStyle name="Percent 4 4 2 7 4 4" xfId="37436"/>
    <cellStyle name="Percent 4 4 2 7 5" xfId="37437"/>
    <cellStyle name="Percent 4 4 2 7 5 2" xfId="37438"/>
    <cellStyle name="Percent 4 4 2 7 5 3" xfId="37439"/>
    <cellStyle name="Percent 4 4 2 7 5 4" xfId="37440"/>
    <cellStyle name="Percent 4 4 2 7 6" xfId="37441"/>
    <cellStyle name="Percent 4 4 2 7 7" xfId="37442"/>
    <cellStyle name="Percent 4 4 2 7 8" xfId="37443"/>
    <cellStyle name="Percent 4 4 2 8" xfId="37444"/>
    <cellStyle name="Percent 4 4 2 8 2" xfId="37445"/>
    <cellStyle name="Percent 4 4 2 8 2 2" xfId="37446"/>
    <cellStyle name="Percent 4 4 2 8 2 3" xfId="37447"/>
    <cellStyle name="Percent 4 4 2 8 2 4" xfId="37448"/>
    <cellStyle name="Percent 4 4 2 8 3" xfId="37449"/>
    <cellStyle name="Percent 4 4 2 8 3 2" xfId="37450"/>
    <cellStyle name="Percent 4 4 2 8 3 3" xfId="37451"/>
    <cellStyle name="Percent 4 4 2 8 3 4" xfId="37452"/>
    <cellStyle name="Percent 4 4 2 8 4" xfId="37453"/>
    <cellStyle name="Percent 4 4 2 8 5" xfId="37454"/>
    <cellStyle name="Percent 4 4 2 8 6" xfId="37455"/>
    <cellStyle name="Percent 4 4 2 9" xfId="37456"/>
    <cellStyle name="Percent 4 4 2 9 2" xfId="37457"/>
    <cellStyle name="Percent 4 4 2 9 2 2" xfId="37458"/>
    <cellStyle name="Percent 4 4 2 9 2 3" xfId="37459"/>
    <cellStyle name="Percent 4 4 2 9 2 4" xfId="37460"/>
    <cellStyle name="Percent 4 4 2 9 3" xfId="37461"/>
    <cellStyle name="Percent 4 4 2 9 3 2" xfId="37462"/>
    <cellStyle name="Percent 4 4 2 9 3 3" xfId="37463"/>
    <cellStyle name="Percent 4 4 2 9 3 4" xfId="37464"/>
    <cellStyle name="Percent 4 4 2 9 4" xfId="37465"/>
    <cellStyle name="Percent 4 4 2 9 5" xfId="37466"/>
    <cellStyle name="Percent 4 4 2 9 6" xfId="37467"/>
    <cellStyle name="Percent 4 4 3" xfId="37468"/>
    <cellStyle name="Percent 4 4 3 10" xfId="37469"/>
    <cellStyle name="Percent 4 4 3 10 2" xfId="37470"/>
    <cellStyle name="Percent 4 4 3 10 3" xfId="37471"/>
    <cellStyle name="Percent 4 4 3 10 4" xfId="37472"/>
    <cellStyle name="Percent 4 4 3 11" xfId="37473"/>
    <cellStyle name="Percent 4 4 3 12" xfId="37474"/>
    <cellStyle name="Percent 4 4 3 13" xfId="37475"/>
    <cellStyle name="Percent 4 4 3 2" xfId="37476"/>
    <cellStyle name="Percent 4 4 3 2 10" xfId="37477"/>
    <cellStyle name="Percent 4 4 3 2 11" xfId="37478"/>
    <cellStyle name="Percent 4 4 3 2 12" xfId="37479"/>
    <cellStyle name="Percent 4 4 3 2 2" xfId="37480"/>
    <cellStyle name="Percent 4 4 3 2 2 10" xfId="37481"/>
    <cellStyle name="Percent 4 4 3 2 2 2" xfId="37482"/>
    <cellStyle name="Percent 4 4 3 2 2 2 2" xfId="37483"/>
    <cellStyle name="Percent 4 4 3 2 2 2 2 2" xfId="37484"/>
    <cellStyle name="Percent 4 4 3 2 2 2 2 2 2" xfId="37485"/>
    <cellStyle name="Percent 4 4 3 2 2 2 2 2 3" xfId="37486"/>
    <cellStyle name="Percent 4 4 3 2 2 2 2 2 4" xfId="37487"/>
    <cellStyle name="Percent 4 4 3 2 2 2 2 3" xfId="37488"/>
    <cellStyle name="Percent 4 4 3 2 2 2 2 3 2" xfId="37489"/>
    <cellStyle name="Percent 4 4 3 2 2 2 2 3 3" xfId="37490"/>
    <cellStyle name="Percent 4 4 3 2 2 2 2 3 4" xfId="37491"/>
    <cellStyle name="Percent 4 4 3 2 2 2 2 4" xfId="37492"/>
    <cellStyle name="Percent 4 4 3 2 2 2 2 5" xfId="37493"/>
    <cellStyle name="Percent 4 4 3 2 2 2 2 6" xfId="37494"/>
    <cellStyle name="Percent 4 4 3 2 2 2 3" xfId="37495"/>
    <cellStyle name="Percent 4 4 3 2 2 2 3 2" xfId="37496"/>
    <cellStyle name="Percent 4 4 3 2 2 2 3 2 2" xfId="37497"/>
    <cellStyle name="Percent 4 4 3 2 2 2 3 2 3" xfId="37498"/>
    <cellStyle name="Percent 4 4 3 2 2 2 3 2 4" xfId="37499"/>
    <cellStyle name="Percent 4 4 3 2 2 2 3 3" xfId="37500"/>
    <cellStyle name="Percent 4 4 3 2 2 2 3 3 2" xfId="37501"/>
    <cellStyle name="Percent 4 4 3 2 2 2 3 3 3" xfId="37502"/>
    <cellStyle name="Percent 4 4 3 2 2 2 3 3 4" xfId="37503"/>
    <cellStyle name="Percent 4 4 3 2 2 2 3 4" xfId="37504"/>
    <cellStyle name="Percent 4 4 3 2 2 2 3 5" xfId="37505"/>
    <cellStyle name="Percent 4 4 3 2 2 2 3 6" xfId="37506"/>
    <cellStyle name="Percent 4 4 3 2 2 2 4" xfId="37507"/>
    <cellStyle name="Percent 4 4 3 2 2 2 4 2" xfId="37508"/>
    <cellStyle name="Percent 4 4 3 2 2 2 4 3" xfId="37509"/>
    <cellStyle name="Percent 4 4 3 2 2 2 4 4" xfId="37510"/>
    <cellStyle name="Percent 4 4 3 2 2 2 5" xfId="37511"/>
    <cellStyle name="Percent 4 4 3 2 2 2 5 2" xfId="37512"/>
    <cellStyle name="Percent 4 4 3 2 2 2 5 3" xfId="37513"/>
    <cellStyle name="Percent 4 4 3 2 2 2 5 4" xfId="37514"/>
    <cellStyle name="Percent 4 4 3 2 2 2 6" xfId="37515"/>
    <cellStyle name="Percent 4 4 3 2 2 2 7" xfId="37516"/>
    <cellStyle name="Percent 4 4 3 2 2 2 8" xfId="37517"/>
    <cellStyle name="Percent 4 4 3 2 2 3" xfId="37518"/>
    <cellStyle name="Percent 4 4 3 2 2 3 2" xfId="37519"/>
    <cellStyle name="Percent 4 4 3 2 2 3 2 2" xfId="37520"/>
    <cellStyle name="Percent 4 4 3 2 2 3 2 2 2" xfId="37521"/>
    <cellStyle name="Percent 4 4 3 2 2 3 2 2 3" xfId="37522"/>
    <cellStyle name="Percent 4 4 3 2 2 3 2 2 4" xfId="37523"/>
    <cellStyle name="Percent 4 4 3 2 2 3 2 3" xfId="37524"/>
    <cellStyle name="Percent 4 4 3 2 2 3 2 3 2" xfId="37525"/>
    <cellStyle name="Percent 4 4 3 2 2 3 2 3 3" xfId="37526"/>
    <cellStyle name="Percent 4 4 3 2 2 3 2 3 4" xfId="37527"/>
    <cellStyle name="Percent 4 4 3 2 2 3 2 4" xfId="37528"/>
    <cellStyle name="Percent 4 4 3 2 2 3 2 5" xfId="37529"/>
    <cellStyle name="Percent 4 4 3 2 2 3 2 6" xfId="37530"/>
    <cellStyle name="Percent 4 4 3 2 2 3 3" xfId="37531"/>
    <cellStyle name="Percent 4 4 3 2 2 3 3 2" xfId="37532"/>
    <cellStyle name="Percent 4 4 3 2 2 3 3 2 2" xfId="37533"/>
    <cellStyle name="Percent 4 4 3 2 2 3 3 2 3" xfId="37534"/>
    <cellStyle name="Percent 4 4 3 2 2 3 3 2 4" xfId="37535"/>
    <cellStyle name="Percent 4 4 3 2 2 3 3 3" xfId="37536"/>
    <cellStyle name="Percent 4 4 3 2 2 3 3 3 2" xfId="37537"/>
    <cellStyle name="Percent 4 4 3 2 2 3 3 3 3" xfId="37538"/>
    <cellStyle name="Percent 4 4 3 2 2 3 3 3 4" xfId="37539"/>
    <cellStyle name="Percent 4 4 3 2 2 3 3 4" xfId="37540"/>
    <cellStyle name="Percent 4 4 3 2 2 3 3 5" xfId="37541"/>
    <cellStyle name="Percent 4 4 3 2 2 3 3 6" xfId="37542"/>
    <cellStyle name="Percent 4 4 3 2 2 3 4" xfId="37543"/>
    <cellStyle name="Percent 4 4 3 2 2 3 4 2" xfId="37544"/>
    <cellStyle name="Percent 4 4 3 2 2 3 4 3" xfId="37545"/>
    <cellStyle name="Percent 4 4 3 2 2 3 4 4" xfId="37546"/>
    <cellStyle name="Percent 4 4 3 2 2 3 5" xfId="37547"/>
    <cellStyle name="Percent 4 4 3 2 2 3 5 2" xfId="37548"/>
    <cellStyle name="Percent 4 4 3 2 2 3 5 3" xfId="37549"/>
    <cellStyle name="Percent 4 4 3 2 2 3 5 4" xfId="37550"/>
    <cellStyle name="Percent 4 4 3 2 2 3 6" xfId="37551"/>
    <cellStyle name="Percent 4 4 3 2 2 3 7" xfId="37552"/>
    <cellStyle name="Percent 4 4 3 2 2 3 8" xfId="37553"/>
    <cellStyle name="Percent 4 4 3 2 2 4" xfId="37554"/>
    <cellStyle name="Percent 4 4 3 2 2 4 2" xfId="37555"/>
    <cellStyle name="Percent 4 4 3 2 2 4 2 2" xfId="37556"/>
    <cellStyle name="Percent 4 4 3 2 2 4 2 3" xfId="37557"/>
    <cellStyle name="Percent 4 4 3 2 2 4 2 4" xfId="37558"/>
    <cellStyle name="Percent 4 4 3 2 2 4 3" xfId="37559"/>
    <cellStyle name="Percent 4 4 3 2 2 4 3 2" xfId="37560"/>
    <cellStyle name="Percent 4 4 3 2 2 4 3 3" xfId="37561"/>
    <cellStyle name="Percent 4 4 3 2 2 4 3 4" xfId="37562"/>
    <cellStyle name="Percent 4 4 3 2 2 4 4" xfId="37563"/>
    <cellStyle name="Percent 4 4 3 2 2 4 5" xfId="37564"/>
    <cellStyle name="Percent 4 4 3 2 2 4 6" xfId="37565"/>
    <cellStyle name="Percent 4 4 3 2 2 5" xfId="37566"/>
    <cellStyle name="Percent 4 4 3 2 2 5 2" xfId="37567"/>
    <cellStyle name="Percent 4 4 3 2 2 5 2 2" xfId="37568"/>
    <cellStyle name="Percent 4 4 3 2 2 5 2 3" xfId="37569"/>
    <cellStyle name="Percent 4 4 3 2 2 5 2 4" xfId="37570"/>
    <cellStyle name="Percent 4 4 3 2 2 5 3" xfId="37571"/>
    <cellStyle name="Percent 4 4 3 2 2 5 3 2" xfId="37572"/>
    <cellStyle name="Percent 4 4 3 2 2 5 3 3" xfId="37573"/>
    <cellStyle name="Percent 4 4 3 2 2 5 3 4" xfId="37574"/>
    <cellStyle name="Percent 4 4 3 2 2 5 4" xfId="37575"/>
    <cellStyle name="Percent 4 4 3 2 2 5 5" xfId="37576"/>
    <cellStyle name="Percent 4 4 3 2 2 5 6" xfId="37577"/>
    <cellStyle name="Percent 4 4 3 2 2 6" xfId="37578"/>
    <cellStyle name="Percent 4 4 3 2 2 6 2" xfId="37579"/>
    <cellStyle name="Percent 4 4 3 2 2 6 3" xfId="37580"/>
    <cellStyle name="Percent 4 4 3 2 2 6 4" xfId="37581"/>
    <cellStyle name="Percent 4 4 3 2 2 7" xfId="37582"/>
    <cellStyle name="Percent 4 4 3 2 2 7 2" xfId="37583"/>
    <cellStyle name="Percent 4 4 3 2 2 7 3" xfId="37584"/>
    <cellStyle name="Percent 4 4 3 2 2 7 4" xfId="37585"/>
    <cellStyle name="Percent 4 4 3 2 2 8" xfId="37586"/>
    <cellStyle name="Percent 4 4 3 2 2 9" xfId="37587"/>
    <cellStyle name="Percent 4 4 3 2 3" xfId="37588"/>
    <cellStyle name="Percent 4 4 3 2 3 2" xfId="37589"/>
    <cellStyle name="Percent 4 4 3 2 3 2 2" xfId="37590"/>
    <cellStyle name="Percent 4 4 3 2 3 2 2 2" xfId="37591"/>
    <cellStyle name="Percent 4 4 3 2 3 2 2 3" xfId="37592"/>
    <cellStyle name="Percent 4 4 3 2 3 2 2 4" xfId="37593"/>
    <cellStyle name="Percent 4 4 3 2 3 2 3" xfId="37594"/>
    <cellStyle name="Percent 4 4 3 2 3 2 3 2" xfId="37595"/>
    <cellStyle name="Percent 4 4 3 2 3 2 3 3" xfId="37596"/>
    <cellStyle name="Percent 4 4 3 2 3 2 3 4" xfId="37597"/>
    <cellStyle name="Percent 4 4 3 2 3 2 4" xfId="37598"/>
    <cellStyle name="Percent 4 4 3 2 3 2 5" xfId="37599"/>
    <cellStyle name="Percent 4 4 3 2 3 2 6" xfId="37600"/>
    <cellStyle name="Percent 4 4 3 2 3 3" xfId="37601"/>
    <cellStyle name="Percent 4 4 3 2 3 3 2" xfId="37602"/>
    <cellStyle name="Percent 4 4 3 2 3 3 2 2" xfId="37603"/>
    <cellStyle name="Percent 4 4 3 2 3 3 2 3" xfId="37604"/>
    <cellStyle name="Percent 4 4 3 2 3 3 2 4" xfId="37605"/>
    <cellStyle name="Percent 4 4 3 2 3 3 3" xfId="37606"/>
    <cellStyle name="Percent 4 4 3 2 3 3 3 2" xfId="37607"/>
    <cellStyle name="Percent 4 4 3 2 3 3 3 3" xfId="37608"/>
    <cellStyle name="Percent 4 4 3 2 3 3 3 4" xfId="37609"/>
    <cellStyle name="Percent 4 4 3 2 3 3 4" xfId="37610"/>
    <cellStyle name="Percent 4 4 3 2 3 3 5" xfId="37611"/>
    <cellStyle name="Percent 4 4 3 2 3 3 6" xfId="37612"/>
    <cellStyle name="Percent 4 4 3 2 3 4" xfId="37613"/>
    <cellStyle name="Percent 4 4 3 2 3 4 2" xfId="37614"/>
    <cellStyle name="Percent 4 4 3 2 3 4 3" xfId="37615"/>
    <cellStyle name="Percent 4 4 3 2 3 4 4" xfId="37616"/>
    <cellStyle name="Percent 4 4 3 2 3 5" xfId="37617"/>
    <cellStyle name="Percent 4 4 3 2 3 5 2" xfId="37618"/>
    <cellStyle name="Percent 4 4 3 2 3 5 3" xfId="37619"/>
    <cellStyle name="Percent 4 4 3 2 3 5 4" xfId="37620"/>
    <cellStyle name="Percent 4 4 3 2 3 6" xfId="37621"/>
    <cellStyle name="Percent 4 4 3 2 3 7" xfId="37622"/>
    <cellStyle name="Percent 4 4 3 2 3 8" xfId="37623"/>
    <cellStyle name="Percent 4 4 3 2 4" xfId="37624"/>
    <cellStyle name="Percent 4 4 3 2 4 2" xfId="37625"/>
    <cellStyle name="Percent 4 4 3 2 4 2 2" xfId="37626"/>
    <cellStyle name="Percent 4 4 3 2 4 2 2 2" xfId="37627"/>
    <cellStyle name="Percent 4 4 3 2 4 2 2 3" xfId="37628"/>
    <cellStyle name="Percent 4 4 3 2 4 2 2 4" xfId="37629"/>
    <cellStyle name="Percent 4 4 3 2 4 2 3" xfId="37630"/>
    <cellStyle name="Percent 4 4 3 2 4 2 3 2" xfId="37631"/>
    <cellStyle name="Percent 4 4 3 2 4 2 3 3" xfId="37632"/>
    <cellStyle name="Percent 4 4 3 2 4 2 3 4" xfId="37633"/>
    <cellStyle name="Percent 4 4 3 2 4 2 4" xfId="37634"/>
    <cellStyle name="Percent 4 4 3 2 4 2 5" xfId="37635"/>
    <cellStyle name="Percent 4 4 3 2 4 2 6" xfId="37636"/>
    <cellStyle name="Percent 4 4 3 2 4 3" xfId="37637"/>
    <cellStyle name="Percent 4 4 3 2 4 3 2" xfId="37638"/>
    <cellStyle name="Percent 4 4 3 2 4 3 2 2" xfId="37639"/>
    <cellStyle name="Percent 4 4 3 2 4 3 2 3" xfId="37640"/>
    <cellStyle name="Percent 4 4 3 2 4 3 2 4" xfId="37641"/>
    <cellStyle name="Percent 4 4 3 2 4 3 3" xfId="37642"/>
    <cellStyle name="Percent 4 4 3 2 4 3 3 2" xfId="37643"/>
    <cellStyle name="Percent 4 4 3 2 4 3 3 3" xfId="37644"/>
    <cellStyle name="Percent 4 4 3 2 4 3 3 4" xfId="37645"/>
    <cellStyle name="Percent 4 4 3 2 4 3 4" xfId="37646"/>
    <cellStyle name="Percent 4 4 3 2 4 3 5" xfId="37647"/>
    <cellStyle name="Percent 4 4 3 2 4 3 6" xfId="37648"/>
    <cellStyle name="Percent 4 4 3 2 4 4" xfId="37649"/>
    <cellStyle name="Percent 4 4 3 2 4 4 2" xfId="37650"/>
    <cellStyle name="Percent 4 4 3 2 4 4 3" xfId="37651"/>
    <cellStyle name="Percent 4 4 3 2 4 4 4" xfId="37652"/>
    <cellStyle name="Percent 4 4 3 2 4 5" xfId="37653"/>
    <cellStyle name="Percent 4 4 3 2 4 5 2" xfId="37654"/>
    <cellStyle name="Percent 4 4 3 2 4 5 3" xfId="37655"/>
    <cellStyle name="Percent 4 4 3 2 4 5 4" xfId="37656"/>
    <cellStyle name="Percent 4 4 3 2 4 6" xfId="37657"/>
    <cellStyle name="Percent 4 4 3 2 4 7" xfId="37658"/>
    <cellStyle name="Percent 4 4 3 2 4 8" xfId="37659"/>
    <cellStyle name="Percent 4 4 3 2 5" xfId="37660"/>
    <cellStyle name="Percent 4 4 3 2 5 2" xfId="37661"/>
    <cellStyle name="Percent 4 4 3 2 5 2 2" xfId="37662"/>
    <cellStyle name="Percent 4 4 3 2 5 2 2 2" xfId="37663"/>
    <cellStyle name="Percent 4 4 3 2 5 2 2 3" xfId="37664"/>
    <cellStyle name="Percent 4 4 3 2 5 2 2 4" xfId="37665"/>
    <cellStyle name="Percent 4 4 3 2 5 2 3" xfId="37666"/>
    <cellStyle name="Percent 4 4 3 2 5 2 3 2" xfId="37667"/>
    <cellStyle name="Percent 4 4 3 2 5 2 3 3" xfId="37668"/>
    <cellStyle name="Percent 4 4 3 2 5 2 3 4" xfId="37669"/>
    <cellStyle name="Percent 4 4 3 2 5 2 4" xfId="37670"/>
    <cellStyle name="Percent 4 4 3 2 5 2 5" xfId="37671"/>
    <cellStyle name="Percent 4 4 3 2 5 2 6" xfId="37672"/>
    <cellStyle name="Percent 4 4 3 2 5 3" xfId="37673"/>
    <cellStyle name="Percent 4 4 3 2 5 3 2" xfId="37674"/>
    <cellStyle name="Percent 4 4 3 2 5 3 2 2" xfId="37675"/>
    <cellStyle name="Percent 4 4 3 2 5 3 2 3" xfId="37676"/>
    <cellStyle name="Percent 4 4 3 2 5 3 2 4" xfId="37677"/>
    <cellStyle name="Percent 4 4 3 2 5 3 3" xfId="37678"/>
    <cellStyle name="Percent 4 4 3 2 5 3 3 2" xfId="37679"/>
    <cellStyle name="Percent 4 4 3 2 5 3 3 3" xfId="37680"/>
    <cellStyle name="Percent 4 4 3 2 5 3 3 4" xfId="37681"/>
    <cellStyle name="Percent 4 4 3 2 5 3 4" xfId="37682"/>
    <cellStyle name="Percent 4 4 3 2 5 3 5" xfId="37683"/>
    <cellStyle name="Percent 4 4 3 2 5 3 6" xfId="37684"/>
    <cellStyle name="Percent 4 4 3 2 5 4" xfId="37685"/>
    <cellStyle name="Percent 4 4 3 2 5 4 2" xfId="37686"/>
    <cellStyle name="Percent 4 4 3 2 5 4 3" xfId="37687"/>
    <cellStyle name="Percent 4 4 3 2 5 4 4" xfId="37688"/>
    <cellStyle name="Percent 4 4 3 2 5 5" xfId="37689"/>
    <cellStyle name="Percent 4 4 3 2 5 5 2" xfId="37690"/>
    <cellStyle name="Percent 4 4 3 2 5 5 3" xfId="37691"/>
    <cellStyle name="Percent 4 4 3 2 5 5 4" xfId="37692"/>
    <cellStyle name="Percent 4 4 3 2 5 6" xfId="37693"/>
    <cellStyle name="Percent 4 4 3 2 5 7" xfId="37694"/>
    <cellStyle name="Percent 4 4 3 2 5 8" xfId="37695"/>
    <cellStyle name="Percent 4 4 3 2 6" xfId="37696"/>
    <cellStyle name="Percent 4 4 3 2 6 2" xfId="37697"/>
    <cellStyle name="Percent 4 4 3 2 6 2 2" xfId="37698"/>
    <cellStyle name="Percent 4 4 3 2 6 2 3" xfId="37699"/>
    <cellStyle name="Percent 4 4 3 2 6 2 4" xfId="37700"/>
    <cellStyle name="Percent 4 4 3 2 6 3" xfId="37701"/>
    <cellStyle name="Percent 4 4 3 2 6 3 2" xfId="37702"/>
    <cellStyle name="Percent 4 4 3 2 6 3 3" xfId="37703"/>
    <cellStyle name="Percent 4 4 3 2 6 3 4" xfId="37704"/>
    <cellStyle name="Percent 4 4 3 2 6 4" xfId="37705"/>
    <cellStyle name="Percent 4 4 3 2 6 5" xfId="37706"/>
    <cellStyle name="Percent 4 4 3 2 6 6" xfId="37707"/>
    <cellStyle name="Percent 4 4 3 2 7" xfId="37708"/>
    <cellStyle name="Percent 4 4 3 2 7 2" xfId="37709"/>
    <cellStyle name="Percent 4 4 3 2 7 2 2" xfId="37710"/>
    <cellStyle name="Percent 4 4 3 2 7 2 3" xfId="37711"/>
    <cellStyle name="Percent 4 4 3 2 7 2 4" xfId="37712"/>
    <cellStyle name="Percent 4 4 3 2 7 3" xfId="37713"/>
    <cellStyle name="Percent 4 4 3 2 7 3 2" xfId="37714"/>
    <cellStyle name="Percent 4 4 3 2 7 3 3" xfId="37715"/>
    <cellStyle name="Percent 4 4 3 2 7 3 4" xfId="37716"/>
    <cellStyle name="Percent 4 4 3 2 7 4" xfId="37717"/>
    <cellStyle name="Percent 4 4 3 2 7 5" xfId="37718"/>
    <cellStyle name="Percent 4 4 3 2 7 6" xfId="37719"/>
    <cellStyle name="Percent 4 4 3 2 8" xfId="37720"/>
    <cellStyle name="Percent 4 4 3 2 8 2" xfId="37721"/>
    <cellStyle name="Percent 4 4 3 2 8 3" xfId="37722"/>
    <cellStyle name="Percent 4 4 3 2 8 4" xfId="37723"/>
    <cellStyle name="Percent 4 4 3 2 9" xfId="37724"/>
    <cellStyle name="Percent 4 4 3 2 9 2" xfId="37725"/>
    <cellStyle name="Percent 4 4 3 2 9 3" xfId="37726"/>
    <cellStyle name="Percent 4 4 3 2 9 4" xfId="37727"/>
    <cellStyle name="Percent 4 4 3 3" xfId="37728"/>
    <cellStyle name="Percent 4 4 3 3 10" xfId="37729"/>
    <cellStyle name="Percent 4 4 3 3 2" xfId="37730"/>
    <cellStyle name="Percent 4 4 3 3 2 2" xfId="37731"/>
    <cellStyle name="Percent 4 4 3 3 2 2 2" xfId="37732"/>
    <cellStyle name="Percent 4 4 3 3 2 2 2 2" xfId="37733"/>
    <cellStyle name="Percent 4 4 3 3 2 2 2 3" xfId="37734"/>
    <cellStyle name="Percent 4 4 3 3 2 2 2 4" xfId="37735"/>
    <cellStyle name="Percent 4 4 3 3 2 2 3" xfId="37736"/>
    <cellStyle name="Percent 4 4 3 3 2 2 3 2" xfId="37737"/>
    <cellStyle name="Percent 4 4 3 3 2 2 3 3" xfId="37738"/>
    <cellStyle name="Percent 4 4 3 3 2 2 3 4" xfId="37739"/>
    <cellStyle name="Percent 4 4 3 3 2 2 4" xfId="37740"/>
    <cellStyle name="Percent 4 4 3 3 2 2 5" xfId="37741"/>
    <cellStyle name="Percent 4 4 3 3 2 2 6" xfId="37742"/>
    <cellStyle name="Percent 4 4 3 3 2 3" xfId="37743"/>
    <cellStyle name="Percent 4 4 3 3 2 3 2" xfId="37744"/>
    <cellStyle name="Percent 4 4 3 3 2 3 2 2" xfId="37745"/>
    <cellStyle name="Percent 4 4 3 3 2 3 2 3" xfId="37746"/>
    <cellStyle name="Percent 4 4 3 3 2 3 2 4" xfId="37747"/>
    <cellStyle name="Percent 4 4 3 3 2 3 3" xfId="37748"/>
    <cellStyle name="Percent 4 4 3 3 2 3 3 2" xfId="37749"/>
    <cellStyle name="Percent 4 4 3 3 2 3 3 3" xfId="37750"/>
    <cellStyle name="Percent 4 4 3 3 2 3 3 4" xfId="37751"/>
    <cellStyle name="Percent 4 4 3 3 2 3 4" xfId="37752"/>
    <cellStyle name="Percent 4 4 3 3 2 3 5" xfId="37753"/>
    <cellStyle name="Percent 4 4 3 3 2 3 6" xfId="37754"/>
    <cellStyle name="Percent 4 4 3 3 2 4" xfId="37755"/>
    <cellStyle name="Percent 4 4 3 3 2 4 2" xfId="37756"/>
    <cellStyle name="Percent 4 4 3 3 2 4 3" xfId="37757"/>
    <cellStyle name="Percent 4 4 3 3 2 4 4" xfId="37758"/>
    <cellStyle name="Percent 4 4 3 3 2 5" xfId="37759"/>
    <cellStyle name="Percent 4 4 3 3 2 5 2" xfId="37760"/>
    <cellStyle name="Percent 4 4 3 3 2 5 3" xfId="37761"/>
    <cellStyle name="Percent 4 4 3 3 2 5 4" xfId="37762"/>
    <cellStyle name="Percent 4 4 3 3 2 6" xfId="37763"/>
    <cellStyle name="Percent 4 4 3 3 2 7" xfId="37764"/>
    <cellStyle name="Percent 4 4 3 3 2 8" xfId="37765"/>
    <cellStyle name="Percent 4 4 3 3 3" xfId="37766"/>
    <cellStyle name="Percent 4 4 3 3 3 2" xfId="37767"/>
    <cellStyle name="Percent 4 4 3 3 3 2 2" xfId="37768"/>
    <cellStyle name="Percent 4 4 3 3 3 2 2 2" xfId="37769"/>
    <cellStyle name="Percent 4 4 3 3 3 2 2 3" xfId="37770"/>
    <cellStyle name="Percent 4 4 3 3 3 2 2 4" xfId="37771"/>
    <cellStyle name="Percent 4 4 3 3 3 2 3" xfId="37772"/>
    <cellStyle name="Percent 4 4 3 3 3 2 3 2" xfId="37773"/>
    <cellStyle name="Percent 4 4 3 3 3 2 3 3" xfId="37774"/>
    <cellStyle name="Percent 4 4 3 3 3 2 3 4" xfId="37775"/>
    <cellStyle name="Percent 4 4 3 3 3 2 4" xfId="37776"/>
    <cellStyle name="Percent 4 4 3 3 3 2 5" xfId="37777"/>
    <cellStyle name="Percent 4 4 3 3 3 2 6" xfId="37778"/>
    <cellStyle name="Percent 4 4 3 3 3 3" xfId="37779"/>
    <cellStyle name="Percent 4 4 3 3 3 3 2" xfId="37780"/>
    <cellStyle name="Percent 4 4 3 3 3 3 2 2" xfId="37781"/>
    <cellStyle name="Percent 4 4 3 3 3 3 2 3" xfId="37782"/>
    <cellStyle name="Percent 4 4 3 3 3 3 2 4" xfId="37783"/>
    <cellStyle name="Percent 4 4 3 3 3 3 3" xfId="37784"/>
    <cellStyle name="Percent 4 4 3 3 3 3 3 2" xfId="37785"/>
    <cellStyle name="Percent 4 4 3 3 3 3 3 3" xfId="37786"/>
    <cellStyle name="Percent 4 4 3 3 3 3 3 4" xfId="37787"/>
    <cellStyle name="Percent 4 4 3 3 3 3 4" xfId="37788"/>
    <cellStyle name="Percent 4 4 3 3 3 3 5" xfId="37789"/>
    <cellStyle name="Percent 4 4 3 3 3 3 6" xfId="37790"/>
    <cellStyle name="Percent 4 4 3 3 3 4" xfId="37791"/>
    <cellStyle name="Percent 4 4 3 3 3 4 2" xfId="37792"/>
    <cellStyle name="Percent 4 4 3 3 3 4 3" xfId="37793"/>
    <cellStyle name="Percent 4 4 3 3 3 4 4" xfId="37794"/>
    <cellStyle name="Percent 4 4 3 3 3 5" xfId="37795"/>
    <cellStyle name="Percent 4 4 3 3 3 5 2" xfId="37796"/>
    <cellStyle name="Percent 4 4 3 3 3 5 3" xfId="37797"/>
    <cellStyle name="Percent 4 4 3 3 3 5 4" xfId="37798"/>
    <cellStyle name="Percent 4 4 3 3 3 6" xfId="37799"/>
    <cellStyle name="Percent 4 4 3 3 3 7" xfId="37800"/>
    <cellStyle name="Percent 4 4 3 3 3 8" xfId="37801"/>
    <cellStyle name="Percent 4 4 3 3 4" xfId="37802"/>
    <cellStyle name="Percent 4 4 3 3 4 2" xfId="37803"/>
    <cellStyle name="Percent 4 4 3 3 4 2 2" xfId="37804"/>
    <cellStyle name="Percent 4 4 3 3 4 2 3" xfId="37805"/>
    <cellStyle name="Percent 4 4 3 3 4 2 4" xfId="37806"/>
    <cellStyle name="Percent 4 4 3 3 4 3" xfId="37807"/>
    <cellStyle name="Percent 4 4 3 3 4 3 2" xfId="37808"/>
    <cellStyle name="Percent 4 4 3 3 4 3 3" xfId="37809"/>
    <cellStyle name="Percent 4 4 3 3 4 3 4" xfId="37810"/>
    <cellStyle name="Percent 4 4 3 3 4 4" xfId="37811"/>
    <cellStyle name="Percent 4 4 3 3 4 5" xfId="37812"/>
    <cellStyle name="Percent 4 4 3 3 4 6" xfId="37813"/>
    <cellStyle name="Percent 4 4 3 3 5" xfId="37814"/>
    <cellStyle name="Percent 4 4 3 3 5 2" xfId="37815"/>
    <cellStyle name="Percent 4 4 3 3 5 2 2" xfId="37816"/>
    <cellStyle name="Percent 4 4 3 3 5 2 3" xfId="37817"/>
    <cellStyle name="Percent 4 4 3 3 5 2 4" xfId="37818"/>
    <cellStyle name="Percent 4 4 3 3 5 3" xfId="37819"/>
    <cellStyle name="Percent 4 4 3 3 5 3 2" xfId="37820"/>
    <cellStyle name="Percent 4 4 3 3 5 3 3" xfId="37821"/>
    <cellStyle name="Percent 4 4 3 3 5 3 4" xfId="37822"/>
    <cellStyle name="Percent 4 4 3 3 5 4" xfId="37823"/>
    <cellStyle name="Percent 4 4 3 3 5 5" xfId="37824"/>
    <cellStyle name="Percent 4 4 3 3 5 6" xfId="37825"/>
    <cellStyle name="Percent 4 4 3 3 6" xfId="37826"/>
    <cellStyle name="Percent 4 4 3 3 6 2" xfId="37827"/>
    <cellStyle name="Percent 4 4 3 3 6 3" xfId="37828"/>
    <cellStyle name="Percent 4 4 3 3 6 4" xfId="37829"/>
    <cellStyle name="Percent 4 4 3 3 7" xfId="37830"/>
    <cellStyle name="Percent 4 4 3 3 7 2" xfId="37831"/>
    <cellStyle name="Percent 4 4 3 3 7 3" xfId="37832"/>
    <cellStyle name="Percent 4 4 3 3 7 4" xfId="37833"/>
    <cellStyle name="Percent 4 4 3 3 8" xfId="37834"/>
    <cellStyle name="Percent 4 4 3 3 9" xfId="37835"/>
    <cellStyle name="Percent 4 4 3 4" xfId="37836"/>
    <cellStyle name="Percent 4 4 3 4 2" xfId="37837"/>
    <cellStyle name="Percent 4 4 3 4 2 2" xfId="37838"/>
    <cellStyle name="Percent 4 4 3 4 2 2 2" xfId="37839"/>
    <cellStyle name="Percent 4 4 3 4 2 2 3" xfId="37840"/>
    <cellStyle name="Percent 4 4 3 4 2 2 4" xfId="37841"/>
    <cellStyle name="Percent 4 4 3 4 2 3" xfId="37842"/>
    <cellStyle name="Percent 4 4 3 4 2 3 2" xfId="37843"/>
    <cellStyle name="Percent 4 4 3 4 2 3 3" xfId="37844"/>
    <cellStyle name="Percent 4 4 3 4 2 3 4" xfId="37845"/>
    <cellStyle name="Percent 4 4 3 4 2 4" xfId="37846"/>
    <cellStyle name="Percent 4 4 3 4 2 5" xfId="37847"/>
    <cellStyle name="Percent 4 4 3 4 2 6" xfId="37848"/>
    <cellStyle name="Percent 4 4 3 4 3" xfId="37849"/>
    <cellStyle name="Percent 4 4 3 4 3 2" xfId="37850"/>
    <cellStyle name="Percent 4 4 3 4 3 2 2" xfId="37851"/>
    <cellStyle name="Percent 4 4 3 4 3 2 3" xfId="37852"/>
    <cellStyle name="Percent 4 4 3 4 3 2 4" xfId="37853"/>
    <cellStyle name="Percent 4 4 3 4 3 3" xfId="37854"/>
    <cellStyle name="Percent 4 4 3 4 3 3 2" xfId="37855"/>
    <cellStyle name="Percent 4 4 3 4 3 3 3" xfId="37856"/>
    <cellStyle name="Percent 4 4 3 4 3 3 4" xfId="37857"/>
    <cellStyle name="Percent 4 4 3 4 3 4" xfId="37858"/>
    <cellStyle name="Percent 4 4 3 4 3 5" xfId="37859"/>
    <cellStyle name="Percent 4 4 3 4 3 6" xfId="37860"/>
    <cellStyle name="Percent 4 4 3 4 4" xfId="37861"/>
    <cellStyle name="Percent 4 4 3 4 4 2" xfId="37862"/>
    <cellStyle name="Percent 4 4 3 4 4 3" xfId="37863"/>
    <cellStyle name="Percent 4 4 3 4 4 4" xfId="37864"/>
    <cellStyle name="Percent 4 4 3 4 5" xfId="37865"/>
    <cellStyle name="Percent 4 4 3 4 5 2" xfId="37866"/>
    <cellStyle name="Percent 4 4 3 4 5 3" xfId="37867"/>
    <cellStyle name="Percent 4 4 3 4 5 4" xfId="37868"/>
    <cellStyle name="Percent 4 4 3 4 6" xfId="37869"/>
    <cellStyle name="Percent 4 4 3 4 7" xfId="37870"/>
    <cellStyle name="Percent 4 4 3 4 8" xfId="37871"/>
    <cellStyle name="Percent 4 4 3 5" xfId="37872"/>
    <cellStyle name="Percent 4 4 3 5 2" xfId="37873"/>
    <cellStyle name="Percent 4 4 3 5 2 2" xfId="37874"/>
    <cellStyle name="Percent 4 4 3 5 2 2 2" xfId="37875"/>
    <cellStyle name="Percent 4 4 3 5 2 2 3" xfId="37876"/>
    <cellStyle name="Percent 4 4 3 5 2 2 4" xfId="37877"/>
    <cellStyle name="Percent 4 4 3 5 2 3" xfId="37878"/>
    <cellStyle name="Percent 4 4 3 5 2 3 2" xfId="37879"/>
    <cellStyle name="Percent 4 4 3 5 2 3 3" xfId="37880"/>
    <cellStyle name="Percent 4 4 3 5 2 3 4" xfId="37881"/>
    <cellStyle name="Percent 4 4 3 5 2 4" xfId="37882"/>
    <cellStyle name="Percent 4 4 3 5 2 5" xfId="37883"/>
    <cellStyle name="Percent 4 4 3 5 2 6" xfId="37884"/>
    <cellStyle name="Percent 4 4 3 5 3" xfId="37885"/>
    <cellStyle name="Percent 4 4 3 5 3 2" xfId="37886"/>
    <cellStyle name="Percent 4 4 3 5 3 2 2" xfId="37887"/>
    <cellStyle name="Percent 4 4 3 5 3 2 3" xfId="37888"/>
    <cellStyle name="Percent 4 4 3 5 3 2 4" xfId="37889"/>
    <cellStyle name="Percent 4 4 3 5 3 3" xfId="37890"/>
    <cellStyle name="Percent 4 4 3 5 3 3 2" xfId="37891"/>
    <cellStyle name="Percent 4 4 3 5 3 3 3" xfId="37892"/>
    <cellStyle name="Percent 4 4 3 5 3 3 4" xfId="37893"/>
    <cellStyle name="Percent 4 4 3 5 3 4" xfId="37894"/>
    <cellStyle name="Percent 4 4 3 5 3 5" xfId="37895"/>
    <cellStyle name="Percent 4 4 3 5 3 6" xfId="37896"/>
    <cellStyle name="Percent 4 4 3 5 4" xfId="37897"/>
    <cellStyle name="Percent 4 4 3 5 4 2" xfId="37898"/>
    <cellStyle name="Percent 4 4 3 5 4 3" xfId="37899"/>
    <cellStyle name="Percent 4 4 3 5 4 4" xfId="37900"/>
    <cellStyle name="Percent 4 4 3 5 5" xfId="37901"/>
    <cellStyle name="Percent 4 4 3 5 5 2" xfId="37902"/>
    <cellStyle name="Percent 4 4 3 5 5 3" xfId="37903"/>
    <cellStyle name="Percent 4 4 3 5 5 4" xfId="37904"/>
    <cellStyle name="Percent 4 4 3 5 6" xfId="37905"/>
    <cellStyle name="Percent 4 4 3 5 7" xfId="37906"/>
    <cellStyle name="Percent 4 4 3 5 8" xfId="37907"/>
    <cellStyle name="Percent 4 4 3 6" xfId="37908"/>
    <cellStyle name="Percent 4 4 3 6 2" xfId="37909"/>
    <cellStyle name="Percent 4 4 3 6 2 2" xfId="37910"/>
    <cellStyle name="Percent 4 4 3 6 2 2 2" xfId="37911"/>
    <cellStyle name="Percent 4 4 3 6 2 2 3" xfId="37912"/>
    <cellStyle name="Percent 4 4 3 6 2 2 4" xfId="37913"/>
    <cellStyle name="Percent 4 4 3 6 2 3" xfId="37914"/>
    <cellStyle name="Percent 4 4 3 6 2 3 2" xfId="37915"/>
    <cellStyle name="Percent 4 4 3 6 2 3 3" xfId="37916"/>
    <cellStyle name="Percent 4 4 3 6 2 3 4" xfId="37917"/>
    <cellStyle name="Percent 4 4 3 6 2 4" xfId="37918"/>
    <cellStyle name="Percent 4 4 3 6 2 5" xfId="37919"/>
    <cellStyle name="Percent 4 4 3 6 2 6" xfId="37920"/>
    <cellStyle name="Percent 4 4 3 6 3" xfId="37921"/>
    <cellStyle name="Percent 4 4 3 6 3 2" xfId="37922"/>
    <cellStyle name="Percent 4 4 3 6 3 2 2" xfId="37923"/>
    <cellStyle name="Percent 4 4 3 6 3 2 3" xfId="37924"/>
    <cellStyle name="Percent 4 4 3 6 3 2 4" xfId="37925"/>
    <cellStyle name="Percent 4 4 3 6 3 3" xfId="37926"/>
    <cellStyle name="Percent 4 4 3 6 3 3 2" xfId="37927"/>
    <cellStyle name="Percent 4 4 3 6 3 3 3" xfId="37928"/>
    <cellStyle name="Percent 4 4 3 6 3 3 4" xfId="37929"/>
    <cellStyle name="Percent 4 4 3 6 3 4" xfId="37930"/>
    <cellStyle name="Percent 4 4 3 6 3 5" xfId="37931"/>
    <cellStyle name="Percent 4 4 3 6 3 6" xfId="37932"/>
    <cellStyle name="Percent 4 4 3 6 4" xfId="37933"/>
    <cellStyle name="Percent 4 4 3 6 4 2" xfId="37934"/>
    <cellStyle name="Percent 4 4 3 6 4 3" xfId="37935"/>
    <cellStyle name="Percent 4 4 3 6 4 4" xfId="37936"/>
    <cellStyle name="Percent 4 4 3 6 5" xfId="37937"/>
    <cellStyle name="Percent 4 4 3 6 5 2" xfId="37938"/>
    <cellStyle name="Percent 4 4 3 6 5 3" xfId="37939"/>
    <cellStyle name="Percent 4 4 3 6 5 4" xfId="37940"/>
    <cellStyle name="Percent 4 4 3 6 6" xfId="37941"/>
    <cellStyle name="Percent 4 4 3 6 7" xfId="37942"/>
    <cellStyle name="Percent 4 4 3 6 8" xfId="37943"/>
    <cellStyle name="Percent 4 4 3 7" xfId="37944"/>
    <cellStyle name="Percent 4 4 3 7 2" xfId="37945"/>
    <cellStyle name="Percent 4 4 3 7 2 2" xfId="37946"/>
    <cellStyle name="Percent 4 4 3 7 2 3" xfId="37947"/>
    <cellStyle name="Percent 4 4 3 7 2 4" xfId="37948"/>
    <cellStyle name="Percent 4 4 3 7 3" xfId="37949"/>
    <cellStyle name="Percent 4 4 3 7 3 2" xfId="37950"/>
    <cellStyle name="Percent 4 4 3 7 3 3" xfId="37951"/>
    <cellStyle name="Percent 4 4 3 7 3 4" xfId="37952"/>
    <cellStyle name="Percent 4 4 3 7 4" xfId="37953"/>
    <cellStyle name="Percent 4 4 3 7 5" xfId="37954"/>
    <cellStyle name="Percent 4 4 3 7 6" xfId="37955"/>
    <cellStyle name="Percent 4 4 3 8" xfId="37956"/>
    <cellStyle name="Percent 4 4 3 8 2" xfId="37957"/>
    <cellStyle name="Percent 4 4 3 8 2 2" xfId="37958"/>
    <cellStyle name="Percent 4 4 3 8 2 3" xfId="37959"/>
    <cellStyle name="Percent 4 4 3 8 2 4" xfId="37960"/>
    <cellStyle name="Percent 4 4 3 8 3" xfId="37961"/>
    <cellStyle name="Percent 4 4 3 8 3 2" xfId="37962"/>
    <cellStyle name="Percent 4 4 3 8 3 3" xfId="37963"/>
    <cellStyle name="Percent 4 4 3 8 3 4" xfId="37964"/>
    <cellStyle name="Percent 4 4 3 8 4" xfId="37965"/>
    <cellStyle name="Percent 4 4 3 8 5" xfId="37966"/>
    <cellStyle name="Percent 4 4 3 8 6" xfId="37967"/>
    <cellStyle name="Percent 4 4 3 9" xfId="37968"/>
    <cellStyle name="Percent 4 4 3 9 2" xfId="37969"/>
    <cellStyle name="Percent 4 4 3 9 3" xfId="37970"/>
    <cellStyle name="Percent 4 4 3 9 4" xfId="37971"/>
    <cellStyle name="Percent 4 4 4" xfId="37972"/>
    <cellStyle name="Percent 4 4 4 10" xfId="37973"/>
    <cellStyle name="Percent 4 4 4 11" xfId="37974"/>
    <cellStyle name="Percent 4 4 4 12" xfId="37975"/>
    <cellStyle name="Percent 4 4 4 2" xfId="37976"/>
    <cellStyle name="Percent 4 4 4 2 10" xfId="37977"/>
    <cellStyle name="Percent 4 4 4 2 2" xfId="37978"/>
    <cellStyle name="Percent 4 4 4 2 2 2" xfId="37979"/>
    <cellStyle name="Percent 4 4 4 2 2 2 2" xfId="37980"/>
    <cellStyle name="Percent 4 4 4 2 2 2 2 2" xfId="37981"/>
    <cellStyle name="Percent 4 4 4 2 2 2 2 3" xfId="37982"/>
    <cellStyle name="Percent 4 4 4 2 2 2 2 4" xfId="37983"/>
    <cellStyle name="Percent 4 4 4 2 2 2 3" xfId="37984"/>
    <cellStyle name="Percent 4 4 4 2 2 2 3 2" xfId="37985"/>
    <cellStyle name="Percent 4 4 4 2 2 2 3 3" xfId="37986"/>
    <cellStyle name="Percent 4 4 4 2 2 2 3 4" xfId="37987"/>
    <cellStyle name="Percent 4 4 4 2 2 2 4" xfId="37988"/>
    <cellStyle name="Percent 4 4 4 2 2 2 5" xfId="37989"/>
    <cellStyle name="Percent 4 4 4 2 2 2 6" xfId="37990"/>
    <cellStyle name="Percent 4 4 4 2 2 3" xfId="37991"/>
    <cellStyle name="Percent 4 4 4 2 2 3 2" xfId="37992"/>
    <cellStyle name="Percent 4 4 4 2 2 3 2 2" xfId="37993"/>
    <cellStyle name="Percent 4 4 4 2 2 3 2 3" xfId="37994"/>
    <cellStyle name="Percent 4 4 4 2 2 3 2 4" xfId="37995"/>
    <cellStyle name="Percent 4 4 4 2 2 3 3" xfId="37996"/>
    <cellStyle name="Percent 4 4 4 2 2 3 3 2" xfId="37997"/>
    <cellStyle name="Percent 4 4 4 2 2 3 3 3" xfId="37998"/>
    <cellStyle name="Percent 4 4 4 2 2 3 3 4" xfId="37999"/>
    <cellStyle name="Percent 4 4 4 2 2 3 4" xfId="38000"/>
    <cellStyle name="Percent 4 4 4 2 2 3 5" xfId="38001"/>
    <cellStyle name="Percent 4 4 4 2 2 3 6" xfId="38002"/>
    <cellStyle name="Percent 4 4 4 2 2 4" xfId="38003"/>
    <cellStyle name="Percent 4 4 4 2 2 4 2" xfId="38004"/>
    <cellStyle name="Percent 4 4 4 2 2 4 3" xfId="38005"/>
    <cellStyle name="Percent 4 4 4 2 2 4 4" xfId="38006"/>
    <cellStyle name="Percent 4 4 4 2 2 5" xfId="38007"/>
    <cellStyle name="Percent 4 4 4 2 2 5 2" xfId="38008"/>
    <cellStyle name="Percent 4 4 4 2 2 5 3" xfId="38009"/>
    <cellStyle name="Percent 4 4 4 2 2 5 4" xfId="38010"/>
    <cellStyle name="Percent 4 4 4 2 2 6" xfId="38011"/>
    <cellStyle name="Percent 4 4 4 2 2 7" xfId="38012"/>
    <cellStyle name="Percent 4 4 4 2 2 8" xfId="38013"/>
    <cellStyle name="Percent 4 4 4 2 3" xfId="38014"/>
    <cellStyle name="Percent 4 4 4 2 3 2" xfId="38015"/>
    <cellStyle name="Percent 4 4 4 2 3 2 2" xfId="38016"/>
    <cellStyle name="Percent 4 4 4 2 3 2 2 2" xfId="38017"/>
    <cellStyle name="Percent 4 4 4 2 3 2 2 3" xfId="38018"/>
    <cellStyle name="Percent 4 4 4 2 3 2 2 4" xfId="38019"/>
    <cellStyle name="Percent 4 4 4 2 3 2 3" xfId="38020"/>
    <cellStyle name="Percent 4 4 4 2 3 2 3 2" xfId="38021"/>
    <cellStyle name="Percent 4 4 4 2 3 2 3 3" xfId="38022"/>
    <cellStyle name="Percent 4 4 4 2 3 2 3 4" xfId="38023"/>
    <cellStyle name="Percent 4 4 4 2 3 2 4" xfId="38024"/>
    <cellStyle name="Percent 4 4 4 2 3 2 5" xfId="38025"/>
    <cellStyle name="Percent 4 4 4 2 3 2 6" xfId="38026"/>
    <cellStyle name="Percent 4 4 4 2 3 3" xfId="38027"/>
    <cellStyle name="Percent 4 4 4 2 3 3 2" xfId="38028"/>
    <cellStyle name="Percent 4 4 4 2 3 3 2 2" xfId="38029"/>
    <cellStyle name="Percent 4 4 4 2 3 3 2 3" xfId="38030"/>
    <cellStyle name="Percent 4 4 4 2 3 3 2 4" xfId="38031"/>
    <cellStyle name="Percent 4 4 4 2 3 3 3" xfId="38032"/>
    <cellStyle name="Percent 4 4 4 2 3 3 3 2" xfId="38033"/>
    <cellStyle name="Percent 4 4 4 2 3 3 3 3" xfId="38034"/>
    <cellStyle name="Percent 4 4 4 2 3 3 3 4" xfId="38035"/>
    <cellStyle name="Percent 4 4 4 2 3 3 4" xfId="38036"/>
    <cellStyle name="Percent 4 4 4 2 3 3 5" xfId="38037"/>
    <cellStyle name="Percent 4 4 4 2 3 3 6" xfId="38038"/>
    <cellStyle name="Percent 4 4 4 2 3 4" xfId="38039"/>
    <cellStyle name="Percent 4 4 4 2 3 4 2" xfId="38040"/>
    <cellStyle name="Percent 4 4 4 2 3 4 3" xfId="38041"/>
    <cellStyle name="Percent 4 4 4 2 3 4 4" xfId="38042"/>
    <cellStyle name="Percent 4 4 4 2 3 5" xfId="38043"/>
    <cellStyle name="Percent 4 4 4 2 3 5 2" xfId="38044"/>
    <cellStyle name="Percent 4 4 4 2 3 5 3" xfId="38045"/>
    <cellStyle name="Percent 4 4 4 2 3 5 4" xfId="38046"/>
    <cellStyle name="Percent 4 4 4 2 3 6" xfId="38047"/>
    <cellStyle name="Percent 4 4 4 2 3 7" xfId="38048"/>
    <cellStyle name="Percent 4 4 4 2 3 8" xfId="38049"/>
    <cellStyle name="Percent 4 4 4 2 4" xfId="38050"/>
    <cellStyle name="Percent 4 4 4 2 4 2" xfId="38051"/>
    <cellStyle name="Percent 4 4 4 2 4 2 2" xfId="38052"/>
    <cellStyle name="Percent 4 4 4 2 4 2 3" xfId="38053"/>
    <cellStyle name="Percent 4 4 4 2 4 2 4" xfId="38054"/>
    <cellStyle name="Percent 4 4 4 2 4 3" xfId="38055"/>
    <cellStyle name="Percent 4 4 4 2 4 3 2" xfId="38056"/>
    <cellStyle name="Percent 4 4 4 2 4 3 3" xfId="38057"/>
    <cellStyle name="Percent 4 4 4 2 4 3 4" xfId="38058"/>
    <cellStyle name="Percent 4 4 4 2 4 4" xfId="38059"/>
    <cellStyle name="Percent 4 4 4 2 4 5" xfId="38060"/>
    <cellStyle name="Percent 4 4 4 2 4 6" xfId="38061"/>
    <cellStyle name="Percent 4 4 4 2 5" xfId="38062"/>
    <cellStyle name="Percent 4 4 4 2 5 2" xfId="38063"/>
    <cellStyle name="Percent 4 4 4 2 5 2 2" xfId="38064"/>
    <cellStyle name="Percent 4 4 4 2 5 2 3" xfId="38065"/>
    <cellStyle name="Percent 4 4 4 2 5 2 4" xfId="38066"/>
    <cellStyle name="Percent 4 4 4 2 5 3" xfId="38067"/>
    <cellStyle name="Percent 4 4 4 2 5 3 2" xfId="38068"/>
    <cellStyle name="Percent 4 4 4 2 5 3 3" xfId="38069"/>
    <cellStyle name="Percent 4 4 4 2 5 3 4" xfId="38070"/>
    <cellStyle name="Percent 4 4 4 2 5 4" xfId="38071"/>
    <cellStyle name="Percent 4 4 4 2 5 5" xfId="38072"/>
    <cellStyle name="Percent 4 4 4 2 5 6" xfId="38073"/>
    <cellStyle name="Percent 4 4 4 2 6" xfId="38074"/>
    <cellStyle name="Percent 4 4 4 2 6 2" xfId="38075"/>
    <cellStyle name="Percent 4 4 4 2 6 3" xfId="38076"/>
    <cellStyle name="Percent 4 4 4 2 6 4" xfId="38077"/>
    <cellStyle name="Percent 4 4 4 2 7" xfId="38078"/>
    <cellStyle name="Percent 4 4 4 2 7 2" xfId="38079"/>
    <cellStyle name="Percent 4 4 4 2 7 3" xfId="38080"/>
    <cellStyle name="Percent 4 4 4 2 7 4" xfId="38081"/>
    <cellStyle name="Percent 4 4 4 2 8" xfId="38082"/>
    <cellStyle name="Percent 4 4 4 2 9" xfId="38083"/>
    <cellStyle name="Percent 4 4 4 3" xfId="38084"/>
    <cellStyle name="Percent 4 4 4 3 2" xfId="38085"/>
    <cellStyle name="Percent 4 4 4 3 2 2" xfId="38086"/>
    <cellStyle name="Percent 4 4 4 3 2 2 2" xfId="38087"/>
    <cellStyle name="Percent 4 4 4 3 2 2 3" xfId="38088"/>
    <cellStyle name="Percent 4 4 4 3 2 2 4" xfId="38089"/>
    <cellStyle name="Percent 4 4 4 3 2 3" xfId="38090"/>
    <cellStyle name="Percent 4 4 4 3 2 3 2" xfId="38091"/>
    <cellStyle name="Percent 4 4 4 3 2 3 3" xfId="38092"/>
    <cellStyle name="Percent 4 4 4 3 2 3 4" xfId="38093"/>
    <cellStyle name="Percent 4 4 4 3 2 4" xfId="38094"/>
    <cellStyle name="Percent 4 4 4 3 2 5" xfId="38095"/>
    <cellStyle name="Percent 4 4 4 3 2 6" xfId="38096"/>
    <cellStyle name="Percent 4 4 4 3 3" xfId="38097"/>
    <cellStyle name="Percent 4 4 4 3 3 2" xfId="38098"/>
    <cellStyle name="Percent 4 4 4 3 3 2 2" xfId="38099"/>
    <cellStyle name="Percent 4 4 4 3 3 2 3" xfId="38100"/>
    <cellStyle name="Percent 4 4 4 3 3 2 4" xfId="38101"/>
    <cellStyle name="Percent 4 4 4 3 3 3" xfId="38102"/>
    <cellStyle name="Percent 4 4 4 3 3 3 2" xfId="38103"/>
    <cellStyle name="Percent 4 4 4 3 3 3 3" xfId="38104"/>
    <cellStyle name="Percent 4 4 4 3 3 3 4" xfId="38105"/>
    <cellStyle name="Percent 4 4 4 3 3 4" xfId="38106"/>
    <cellStyle name="Percent 4 4 4 3 3 5" xfId="38107"/>
    <cellStyle name="Percent 4 4 4 3 3 6" xfId="38108"/>
    <cellStyle name="Percent 4 4 4 3 4" xfId="38109"/>
    <cellStyle name="Percent 4 4 4 3 4 2" xfId="38110"/>
    <cellStyle name="Percent 4 4 4 3 4 3" xfId="38111"/>
    <cellStyle name="Percent 4 4 4 3 4 4" xfId="38112"/>
    <cellStyle name="Percent 4 4 4 3 5" xfId="38113"/>
    <cellStyle name="Percent 4 4 4 3 5 2" xfId="38114"/>
    <cellStyle name="Percent 4 4 4 3 5 3" xfId="38115"/>
    <cellStyle name="Percent 4 4 4 3 5 4" xfId="38116"/>
    <cellStyle name="Percent 4 4 4 3 6" xfId="38117"/>
    <cellStyle name="Percent 4 4 4 3 7" xfId="38118"/>
    <cellStyle name="Percent 4 4 4 3 8" xfId="38119"/>
    <cellStyle name="Percent 4 4 4 4" xfId="38120"/>
    <cellStyle name="Percent 4 4 4 4 2" xfId="38121"/>
    <cellStyle name="Percent 4 4 4 4 2 2" xfId="38122"/>
    <cellStyle name="Percent 4 4 4 4 2 2 2" xfId="38123"/>
    <cellStyle name="Percent 4 4 4 4 2 2 3" xfId="38124"/>
    <cellStyle name="Percent 4 4 4 4 2 2 4" xfId="38125"/>
    <cellStyle name="Percent 4 4 4 4 2 3" xfId="38126"/>
    <cellStyle name="Percent 4 4 4 4 2 3 2" xfId="38127"/>
    <cellStyle name="Percent 4 4 4 4 2 3 3" xfId="38128"/>
    <cellStyle name="Percent 4 4 4 4 2 3 4" xfId="38129"/>
    <cellStyle name="Percent 4 4 4 4 2 4" xfId="38130"/>
    <cellStyle name="Percent 4 4 4 4 2 5" xfId="38131"/>
    <cellStyle name="Percent 4 4 4 4 2 6" xfId="38132"/>
    <cellStyle name="Percent 4 4 4 4 3" xfId="38133"/>
    <cellStyle name="Percent 4 4 4 4 3 2" xfId="38134"/>
    <cellStyle name="Percent 4 4 4 4 3 2 2" xfId="38135"/>
    <cellStyle name="Percent 4 4 4 4 3 2 3" xfId="38136"/>
    <cellStyle name="Percent 4 4 4 4 3 2 4" xfId="38137"/>
    <cellStyle name="Percent 4 4 4 4 3 3" xfId="38138"/>
    <cellStyle name="Percent 4 4 4 4 3 3 2" xfId="38139"/>
    <cellStyle name="Percent 4 4 4 4 3 3 3" xfId="38140"/>
    <cellStyle name="Percent 4 4 4 4 3 3 4" xfId="38141"/>
    <cellStyle name="Percent 4 4 4 4 3 4" xfId="38142"/>
    <cellStyle name="Percent 4 4 4 4 3 5" xfId="38143"/>
    <cellStyle name="Percent 4 4 4 4 3 6" xfId="38144"/>
    <cellStyle name="Percent 4 4 4 4 4" xfId="38145"/>
    <cellStyle name="Percent 4 4 4 4 4 2" xfId="38146"/>
    <cellStyle name="Percent 4 4 4 4 4 3" xfId="38147"/>
    <cellStyle name="Percent 4 4 4 4 4 4" xfId="38148"/>
    <cellStyle name="Percent 4 4 4 4 5" xfId="38149"/>
    <cellStyle name="Percent 4 4 4 4 5 2" xfId="38150"/>
    <cellStyle name="Percent 4 4 4 4 5 3" xfId="38151"/>
    <cellStyle name="Percent 4 4 4 4 5 4" xfId="38152"/>
    <cellStyle name="Percent 4 4 4 4 6" xfId="38153"/>
    <cellStyle name="Percent 4 4 4 4 7" xfId="38154"/>
    <cellStyle name="Percent 4 4 4 4 8" xfId="38155"/>
    <cellStyle name="Percent 4 4 4 5" xfId="38156"/>
    <cellStyle name="Percent 4 4 4 5 2" xfId="38157"/>
    <cellStyle name="Percent 4 4 4 5 2 2" xfId="38158"/>
    <cellStyle name="Percent 4 4 4 5 2 2 2" xfId="38159"/>
    <cellStyle name="Percent 4 4 4 5 2 2 3" xfId="38160"/>
    <cellStyle name="Percent 4 4 4 5 2 2 4" xfId="38161"/>
    <cellStyle name="Percent 4 4 4 5 2 3" xfId="38162"/>
    <cellStyle name="Percent 4 4 4 5 2 3 2" xfId="38163"/>
    <cellStyle name="Percent 4 4 4 5 2 3 3" xfId="38164"/>
    <cellStyle name="Percent 4 4 4 5 2 3 4" xfId="38165"/>
    <cellStyle name="Percent 4 4 4 5 2 4" xfId="38166"/>
    <cellStyle name="Percent 4 4 4 5 2 5" xfId="38167"/>
    <cellStyle name="Percent 4 4 4 5 2 6" xfId="38168"/>
    <cellStyle name="Percent 4 4 4 5 3" xfId="38169"/>
    <cellStyle name="Percent 4 4 4 5 3 2" xfId="38170"/>
    <cellStyle name="Percent 4 4 4 5 3 2 2" xfId="38171"/>
    <cellStyle name="Percent 4 4 4 5 3 2 3" xfId="38172"/>
    <cellStyle name="Percent 4 4 4 5 3 2 4" xfId="38173"/>
    <cellStyle name="Percent 4 4 4 5 3 3" xfId="38174"/>
    <cellStyle name="Percent 4 4 4 5 3 3 2" xfId="38175"/>
    <cellStyle name="Percent 4 4 4 5 3 3 3" xfId="38176"/>
    <cellStyle name="Percent 4 4 4 5 3 3 4" xfId="38177"/>
    <cellStyle name="Percent 4 4 4 5 3 4" xfId="38178"/>
    <cellStyle name="Percent 4 4 4 5 3 5" xfId="38179"/>
    <cellStyle name="Percent 4 4 4 5 3 6" xfId="38180"/>
    <cellStyle name="Percent 4 4 4 5 4" xfId="38181"/>
    <cellStyle name="Percent 4 4 4 5 4 2" xfId="38182"/>
    <cellStyle name="Percent 4 4 4 5 4 3" xfId="38183"/>
    <cellStyle name="Percent 4 4 4 5 4 4" xfId="38184"/>
    <cellStyle name="Percent 4 4 4 5 5" xfId="38185"/>
    <cellStyle name="Percent 4 4 4 5 5 2" xfId="38186"/>
    <cellStyle name="Percent 4 4 4 5 5 3" xfId="38187"/>
    <cellStyle name="Percent 4 4 4 5 5 4" xfId="38188"/>
    <cellStyle name="Percent 4 4 4 5 6" xfId="38189"/>
    <cellStyle name="Percent 4 4 4 5 7" xfId="38190"/>
    <cellStyle name="Percent 4 4 4 5 8" xfId="38191"/>
    <cellStyle name="Percent 4 4 4 6" xfId="38192"/>
    <cellStyle name="Percent 4 4 4 6 2" xfId="38193"/>
    <cellStyle name="Percent 4 4 4 6 2 2" xfId="38194"/>
    <cellStyle name="Percent 4 4 4 6 2 3" xfId="38195"/>
    <cellStyle name="Percent 4 4 4 6 2 4" xfId="38196"/>
    <cellStyle name="Percent 4 4 4 6 3" xfId="38197"/>
    <cellStyle name="Percent 4 4 4 6 3 2" xfId="38198"/>
    <cellStyle name="Percent 4 4 4 6 3 3" xfId="38199"/>
    <cellStyle name="Percent 4 4 4 6 3 4" xfId="38200"/>
    <cellStyle name="Percent 4 4 4 6 4" xfId="38201"/>
    <cellStyle name="Percent 4 4 4 6 5" xfId="38202"/>
    <cellStyle name="Percent 4 4 4 6 6" xfId="38203"/>
    <cellStyle name="Percent 4 4 4 7" xfId="38204"/>
    <cellStyle name="Percent 4 4 4 7 2" xfId="38205"/>
    <cellStyle name="Percent 4 4 4 7 2 2" xfId="38206"/>
    <cellStyle name="Percent 4 4 4 7 2 3" xfId="38207"/>
    <cellStyle name="Percent 4 4 4 7 2 4" xfId="38208"/>
    <cellStyle name="Percent 4 4 4 7 3" xfId="38209"/>
    <cellStyle name="Percent 4 4 4 7 3 2" xfId="38210"/>
    <cellStyle name="Percent 4 4 4 7 3 3" xfId="38211"/>
    <cellStyle name="Percent 4 4 4 7 3 4" xfId="38212"/>
    <cellStyle name="Percent 4 4 4 7 4" xfId="38213"/>
    <cellStyle name="Percent 4 4 4 7 5" xfId="38214"/>
    <cellStyle name="Percent 4 4 4 7 6" xfId="38215"/>
    <cellStyle name="Percent 4 4 4 8" xfId="38216"/>
    <cellStyle name="Percent 4 4 4 8 2" xfId="38217"/>
    <cellStyle name="Percent 4 4 4 8 3" xfId="38218"/>
    <cellStyle name="Percent 4 4 4 8 4" xfId="38219"/>
    <cellStyle name="Percent 4 4 4 9" xfId="38220"/>
    <cellStyle name="Percent 4 4 4 9 2" xfId="38221"/>
    <cellStyle name="Percent 4 4 4 9 3" xfId="38222"/>
    <cellStyle name="Percent 4 4 4 9 4" xfId="38223"/>
    <cellStyle name="Percent 4 4 5" xfId="38224"/>
    <cellStyle name="Percent 4 4 5 10" xfId="38225"/>
    <cellStyle name="Percent 4 4 5 2" xfId="38226"/>
    <cellStyle name="Percent 4 4 5 2 2" xfId="38227"/>
    <cellStyle name="Percent 4 4 5 2 2 2" xfId="38228"/>
    <cellStyle name="Percent 4 4 5 2 2 2 2" xfId="38229"/>
    <cellStyle name="Percent 4 4 5 2 2 2 3" xfId="38230"/>
    <cellStyle name="Percent 4 4 5 2 2 2 4" xfId="38231"/>
    <cellStyle name="Percent 4 4 5 2 2 3" xfId="38232"/>
    <cellStyle name="Percent 4 4 5 2 2 3 2" xfId="38233"/>
    <cellStyle name="Percent 4 4 5 2 2 3 3" xfId="38234"/>
    <cellStyle name="Percent 4 4 5 2 2 3 4" xfId="38235"/>
    <cellStyle name="Percent 4 4 5 2 2 4" xfId="38236"/>
    <cellStyle name="Percent 4 4 5 2 2 5" xfId="38237"/>
    <cellStyle name="Percent 4 4 5 2 2 6" xfId="38238"/>
    <cellStyle name="Percent 4 4 5 2 3" xfId="38239"/>
    <cellStyle name="Percent 4 4 5 2 3 2" xfId="38240"/>
    <cellStyle name="Percent 4 4 5 2 3 2 2" xfId="38241"/>
    <cellStyle name="Percent 4 4 5 2 3 2 3" xfId="38242"/>
    <cellStyle name="Percent 4 4 5 2 3 2 4" xfId="38243"/>
    <cellStyle name="Percent 4 4 5 2 3 3" xfId="38244"/>
    <cellStyle name="Percent 4 4 5 2 3 3 2" xfId="38245"/>
    <cellStyle name="Percent 4 4 5 2 3 3 3" xfId="38246"/>
    <cellStyle name="Percent 4 4 5 2 3 3 4" xfId="38247"/>
    <cellStyle name="Percent 4 4 5 2 3 4" xfId="38248"/>
    <cellStyle name="Percent 4 4 5 2 3 5" xfId="38249"/>
    <cellStyle name="Percent 4 4 5 2 3 6" xfId="38250"/>
    <cellStyle name="Percent 4 4 5 2 4" xfId="38251"/>
    <cellStyle name="Percent 4 4 5 2 4 2" xfId="38252"/>
    <cellStyle name="Percent 4 4 5 2 4 3" xfId="38253"/>
    <cellStyle name="Percent 4 4 5 2 4 4" xfId="38254"/>
    <cellStyle name="Percent 4 4 5 2 5" xfId="38255"/>
    <cellStyle name="Percent 4 4 5 2 5 2" xfId="38256"/>
    <cellStyle name="Percent 4 4 5 2 5 3" xfId="38257"/>
    <cellStyle name="Percent 4 4 5 2 5 4" xfId="38258"/>
    <cellStyle name="Percent 4 4 5 2 6" xfId="38259"/>
    <cellStyle name="Percent 4 4 5 2 7" xfId="38260"/>
    <cellStyle name="Percent 4 4 5 2 8" xfId="38261"/>
    <cellStyle name="Percent 4 4 5 3" xfId="38262"/>
    <cellStyle name="Percent 4 4 5 3 2" xfId="38263"/>
    <cellStyle name="Percent 4 4 5 3 2 2" xfId="38264"/>
    <cellStyle name="Percent 4 4 5 3 2 2 2" xfId="38265"/>
    <cellStyle name="Percent 4 4 5 3 2 2 3" xfId="38266"/>
    <cellStyle name="Percent 4 4 5 3 2 2 4" xfId="38267"/>
    <cellStyle name="Percent 4 4 5 3 2 3" xfId="38268"/>
    <cellStyle name="Percent 4 4 5 3 2 3 2" xfId="38269"/>
    <cellStyle name="Percent 4 4 5 3 2 3 3" xfId="38270"/>
    <cellStyle name="Percent 4 4 5 3 2 3 4" xfId="38271"/>
    <cellStyle name="Percent 4 4 5 3 2 4" xfId="38272"/>
    <cellStyle name="Percent 4 4 5 3 2 5" xfId="38273"/>
    <cellStyle name="Percent 4 4 5 3 2 6" xfId="38274"/>
    <cellStyle name="Percent 4 4 5 3 3" xfId="38275"/>
    <cellStyle name="Percent 4 4 5 3 3 2" xfId="38276"/>
    <cellStyle name="Percent 4 4 5 3 3 2 2" xfId="38277"/>
    <cellStyle name="Percent 4 4 5 3 3 2 3" xfId="38278"/>
    <cellStyle name="Percent 4 4 5 3 3 2 4" xfId="38279"/>
    <cellStyle name="Percent 4 4 5 3 3 3" xfId="38280"/>
    <cellStyle name="Percent 4 4 5 3 3 3 2" xfId="38281"/>
    <cellStyle name="Percent 4 4 5 3 3 3 3" xfId="38282"/>
    <cellStyle name="Percent 4 4 5 3 3 3 4" xfId="38283"/>
    <cellStyle name="Percent 4 4 5 3 3 4" xfId="38284"/>
    <cellStyle name="Percent 4 4 5 3 3 5" xfId="38285"/>
    <cellStyle name="Percent 4 4 5 3 3 6" xfId="38286"/>
    <cellStyle name="Percent 4 4 5 3 4" xfId="38287"/>
    <cellStyle name="Percent 4 4 5 3 4 2" xfId="38288"/>
    <cellStyle name="Percent 4 4 5 3 4 3" xfId="38289"/>
    <cellStyle name="Percent 4 4 5 3 4 4" xfId="38290"/>
    <cellStyle name="Percent 4 4 5 3 5" xfId="38291"/>
    <cellStyle name="Percent 4 4 5 3 5 2" xfId="38292"/>
    <cellStyle name="Percent 4 4 5 3 5 3" xfId="38293"/>
    <cellStyle name="Percent 4 4 5 3 5 4" xfId="38294"/>
    <cellStyle name="Percent 4 4 5 3 6" xfId="38295"/>
    <cellStyle name="Percent 4 4 5 3 7" xfId="38296"/>
    <cellStyle name="Percent 4 4 5 3 8" xfId="38297"/>
    <cellStyle name="Percent 4 4 5 4" xfId="38298"/>
    <cellStyle name="Percent 4 4 5 4 2" xfId="38299"/>
    <cellStyle name="Percent 4 4 5 4 2 2" xfId="38300"/>
    <cellStyle name="Percent 4 4 5 4 2 3" xfId="38301"/>
    <cellStyle name="Percent 4 4 5 4 2 4" xfId="38302"/>
    <cellStyle name="Percent 4 4 5 4 3" xfId="38303"/>
    <cellStyle name="Percent 4 4 5 4 3 2" xfId="38304"/>
    <cellStyle name="Percent 4 4 5 4 3 3" xfId="38305"/>
    <cellStyle name="Percent 4 4 5 4 3 4" xfId="38306"/>
    <cellStyle name="Percent 4 4 5 4 4" xfId="38307"/>
    <cellStyle name="Percent 4 4 5 4 5" xfId="38308"/>
    <cellStyle name="Percent 4 4 5 4 6" xfId="38309"/>
    <cellStyle name="Percent 4 4 5 5" xfId="38310"/>
    <cellStyle name="Percent 4 4 5 5 2" xfId="38311"/>
    <cellStyle name="Percent 4 4 5 5 2 2" xfId="38312"/>
    <cellStyle name="Percent 4 4 5 5 2 3" xfId="38313"/>
    <cellStyle name="Percent 4 4 5 5 2 4" xfId="38314"/>
    <cellStyle name="Percent 4 4 5 5 3" xfId="38315"/>
    <cellStyle name="Percent 4 4 5 5 3 2" xfId="38316"/>
    <cellStyle name="Percent 4 4 5 5 3 3" xfId="38317"/>
    <cellStyle name="Percent 4 4 5 5 3 4" xfId="38318"/>
    <cellStyle name="Percent 4 4 5 5 4" xfId="38319"/>
    <cellStyle name="Percent 4 4 5 5 5" xfId="38320"/>
    <cellStyle name="Percent 4 4 5 5 6" xfId="38321"/>
    <cellStyle name="Percent 4 4 5 6" xfId="38322"/>
    <cellStyle name="Percent 4 4 5 6 2" xfId="38323"/>
    <cellStyle name="Percent 4 4 5 6 3" xfId="38324"/>
    <cellStyle name="Percent 4 4 5 6 4" xfId="38325"/>
    <cellStyle name="Percent 4 4 5 7" xfId="38326"/>
    <cellStyle name="Percent 4 4 5 7 2" xfId="38327"/>
    <cellStyle name="Percent 4 4 5 7 3" xfId="38328"/>
    <cellStyle name="Percent 4 4 5 7 4" xfId="38329"/>
    <cellStyle name="Percent 4 4 5 8" xfId="38330"/>
    <cellStyle name="Percent 4 4 5 9" xfId="38331"/>
    <cellStyle name="Percent 4 4 6" xfId="38332"/>
    <cellStyle name="Percent 4 4 6 2" xfId="38333"/>
    <cellStyle name="Percent 4 4 6 2 2" xfId="38334"/>
    <cellStyle name="Percent 4 4 6 2 2 2" xfId="38335"/>
    <cellStyle name="Percent 4 4 6 2 2 3" xfId="38336"/>
    <cellStyle name="Percent 4 4 6 2 2 4" xfId="38337"/>
    <cellStyle name="Percent 4 4 6 2 3" xfId="38338"/>
    <cellStyle name="Percent 4 4 6 2 3 2" xfId="38339"/>
    <cellStyle name="Percent 4 4 6 2 3 3" xfId="38340"/>
    <cellStyle name="Percent 4 4 6 2 3 4" xfId="38341"/>
    <cellStyle name="Percent 4 4 6 2 4" xfId="38342"/>
    <cellStyle name="Percent 4 4 6 2 5" xfId="38343"/>
    <cellStyle name="Percent 4 4 6 2 6" xfId="38344"/>
    <cellStyle name="Percent 4 4 6 3" xfId="38345"/>
    <cellStyle name="Percent 4 4 6 3 2" xfId="38346"/>
    <cellStyle name="Percent 4 4 6 3 2 2" xfId="38347"/>
    <cellStyle name="Percent 4 4 6 3 2 3" xfId="38348"/>
    <cellStyle name="Percent 4 4 6 3 2 4" xfId="38349"/>
    <cellStyle name="Percent 4 4 6 3 3" xfId="38350"/>
    <cellStyle name="Percent 4 4 6 3 3 2" xfId="38351"/>
    <cellStyle name="Percent 4 4 6 3 3 3" xfId="38352"/>
    <cellStyle name="Percent 4 4 6 3 3 4" xfId="38353"/>
    <cellStyle name="Percent 4 4 6 3 4" xfId="38354"/>
    <cellStyle name="Percent 4 4 6 3 5" xfId="38355"/>
    <cellStyle name="Percent 4 4 6 3 6" xfId="38356"/>
    <cellStyle name="Percent 4 4 6 4" xfId="38357"/>
    <cellStyle name="Percent 4 4 6 4 2" xfId="38358"/>
    <cellStyle name="Percent 4 4 6 4 3" xfId="38359"/>
    <cellStyle name="Percent 4 4 6 4 4" xfId="38360"/>
    <cellStyle name="Percent 4 4 6 5" xfId="38361"/>
    <cellStyle name="Percent 4 4 6 5 2" xfId="38362"/>
    <cellStyle name="Percent 4 4 6 5 3" xfId="38363"/>
    <cellStyle name="Percent 4 4 6 5 4" xfId="38364"/>
    <cellStyle name="Percent 4 4 6 6" xfId="38365"/>
    <cellStyle name="Percent 4 4 6 7" xfId="38366"/>
    <cellStyle name="Percent 4 4 6 8" xfId="38367"/>
    <cellStyle name="Percent 4 4 7" xfId="38368"/>
    <cellStyle name="Percent 4 4 7 2" xfId="38369"/>
    <cellStyle name="Percent 4 4 7 2 2" xfId="38370"/>
    <cellStyle name="Percent 4 4 7 2 2 2" xfId="38371"/>
    <cellStyle name="Percent 4 4 7 2 2 3" xfId="38372"/>
    <cellStyle name="Percent 4 4 7 2 2 4" xfId="38373"/>
    <cellStyle name="Percent 4 4 7 2 3" xfId="38374"/>
    <cellStyle name="Percent 4 4 7 2 3 2" xfId="38375"/>
    <cellStyle name="Percent 4 4 7 2 3 3" xfId="38376"/>
    <cellStyle name="Percent 4 4 7 2 3 4" xfId="38377"/>
    <cellStyle name="Percent 4 4 7 2 4" xfId="38378"/>
    <cellStyle name="Percent 4 4 7 2 5" xfId="38379"/>
    <cellStyle name="Percent 4 4 7 2 6" xfId="38380"/>
    <cellStyle name="Percent 4 4 7 3" xfId="38381"/>
    <cellStyle name="Percent 4 4 7 3 2" xfId="38382"/>
    <cellStyle name="Percent 4 4 7 3 2 2" xfId="38383"/>
    <cellStyle name="Percent 4 4 7 3 2 3" xfId="38384"/>
    <cellStyle name="Percent 4 4 7 3 2 4" xfId="38385"/>
    <cellStyle name="Percent 4 4 7 3 3" xfId="38386"/>
    <cellStyle name="Percent 4 4 7 3 3 2" xfId="38387"/>
    <cellStyle name="Percent 4 4 7 3 3 3" xfId="38388"/>
    <cellStyle name="Percent 4 4 7 3 3 4" xfId="38389"/>
    <cellStyle name="Percent 4 4 7 3 4" xfId="38390"/>
    <cellStyle name="Percent 4 4 7 3 5" xfId="38391"/>
    <cellStyle name="Percent 4 4 7 3 6" xfId="38392"/>
    <cellStyle name="Percent 4 4 7 4" xfId="38393"/>
    <cellStyle name="Percent 4 4 7 4 2" xfId="38394"/>
    <cellStyle name="Percent 4 4 7 4 3" xfId="38395"/>
    <cellStyle name="Percent 4 4 7 4 4" xfId="38396"/>
    <cellStyle name="Percent 4 4 7 5" xfId="38397"/>
    <cellStyle name="Percent 4 4 7 5 2" xfId="38398"/>
    <cellStyle name="Percent 4 4 7 5 3" xfId="38399"/>
    <cellStyle name="Percent 4 4 7 5 4" xfId="38400"/>
    <cellStyle name="Percent 4 4 7 6" xfId="38401"/>
    <cellStyle name="Percent 4 4 7 7" xfId="38402"/>
    <cellStyle name="Percent 4 4 7 8" xfId="38403"/>
    <cellStyle name="Percent 4 4 8" xfId="38404"/>
    <cellStyle name="Percent 4 4 8 2" xfId="38405"/>
    <cellStyle name="Percent 4 4 8 2 2" xfId="38406"/>
    <cellStyle name="Percent 4 4 8 2 2 2" xfId="38407"/>
    <cellStyle name="Percent 4 4 8 2 2 3" xfId="38408"/>
    <cellStyle name="Percent 4 4 8 2 2 4" xfId="38409"/>
    <cellStyle name="Percent 4 4 8 2 3" xfId="38410"/>
    <cellStyle name="Percent 4 4 8 2 3 2" xfId="38411"/>
    <cellStyle name="Percent 4 4 8 2 3 3" xfId="38412"/>
    <cellStyle name="Percent 4 4 8 2 3 4" xfId="38413"/>
    <cellStyle name="Percent 4 4 8 2 4" xfId="38414"/>
    <cellStyle name="Percent 4 4 8 2 5" xfId="38415"/>
    <cellStyle name="Percent 4 4 8 2 6" xfId="38416"/>
    <cellStyle name="Percent 4 4 8 3" xfId="38417"/>
    <cellStyle name="Percent 4 4 8 3 2" xfId="38418"/>
    <cellStyle name="Percent 4 4 8 3 2 2" xfId="38419"/>
    <cellStyle name="Percent 4 4 8 3 2 3" xfId="38420"/>
    <cellStyle name="Percent 4 4 8 3 2 4" xfId="38421"/>
    <cellStyle name="Percent 4 4 8 3 3" xfId="38422"/>
    <cellStyle name="Percent 4 4 8 3 3 2" xfId="38423"/>
    <cellStyle name="Percent 4 4 8 3 3 3" xfId="38424"/>
    <cellStyle name="Percent 4 4 8 3 3 4" xfId="38425"/>
    <cellStyle name="Percent 4 4 8 3 4" xfId="38426"/>
    <cellStyle name="Percent 4 4 8 3 5" xfId="38427"/>
    <cellStyle name="Percent 4 4 8 3 6" xfId="38428"/>
    <cellStyle name="Percent 4 4 8 4" xfId="38429"/>
    <cellStyle name="Percent 4 4 8 4 2" xfId="38430"/>
    <cellStyle name="Percent 4 4 8 4 3" xfId="38431"/>
    <cellStyle name="Percent 4 4 8 4 4" xfId="38432"/>
    <cellStyle name="Percent 4 4 8 5" xfId="38433"/>
    <cellStyle name="Percent 4 4 8 5 2" xfId="38434"/>
    <cellStyle name="Percent 4 4 8 5 3" xfId="38435"/>
    <cellStyle name="Percent 4 4 8 5 4" xfId="38436"/>
    <cellStyle name="Percent 4 4 8 6" xfId="38437"/>
    <cellStyle name="Percent 4 4 8 7" xfId="38438"/>
    <cellStyle name="Percent 4 4 8 8" xfId="38439"/>
    <cellStyle name="Percent 4 4 9" xfId="38440"/>
    <cellStyle name="Percent 4 4 9 2" xfId="38441"/>
    <cellStyle name="Percent 4 4 9 2 2" xfId="38442"/>
    <cellStyle name="Percent 4 4 9 2 3" xfId="38443"/>
    <cellStyle name="Percent 4 4 9 2 4" xfId="38444"/>
    <cellStyle name="Percent 4 4 9 3" xfId="38445"/>
    <cellStyle name="Percent 4 4 9 3 2" xfId="38446"/>
    <cellStyle name="Percent 4 4 9 3 3" xfId="38447"/>
    <cellStyle name="Percent 4 4 9 3 4" xfId="38448"/>
    <cellStyle name="Percent 4 4 9 4" xfId="38449"/>
    <cellStyle name="Percent 4 4 9 5" xfId="38450"/>
    <cellStyle name="Percent 4 4 9 6" xfId="38451"/>
    <cellStyle name="Percent 4 5" xfId="38452"/>
    <cellStyle name="Percent 4 5 10" xfId="38453"/>
    <cellStyle name="Percent 4 5 10 2" xfId="38454"/>
    <cellStyle name="Percent 4 5 10 3" xfId="38455"/>
    <cellStyle name="Percent 4 5 10 4" xfId="38456"/>
    <cellStyle name="Percent 4 5 11" xfId="38457"/>
    <cellStyle name="Percent 4 5 11 2" xfId="38458"/>
    <cellStyle name="Percent 4 5 11 3" xfId="38459"/>
    <cellStyle name="Percent 4 5 11 4" xfId="38460"/>
    <cellStyle name="Percent 4 5 12" xfId="38461"/>
    <cellStyle name="Percent 4 5 12 2" xfId="38462"/>
    <cellStyle name="Percent 4 5 12 3" xfId="38463"/>
    <cellStyle name="Percent 4 5 12 4" xfId="38464"/>
    <cellStyle name="Percent 4 5 13" xfId="38465"/>
    <cellStyle name="Percent 4 5 14" xfId="38466"/>
    <cellStyle name="Percent 4 5 15" xfId="38467"/>
    <cellStyle name="Percent 4 5 16" xfId="38468"/>
    <cellStyle name="Percent 4 5 17" xfId="38469"/>
    <cellStyle name="Percent 4 5 2" xfId="38470"/>
    <cellStyle name="Percent 4 5 2 10" xfId="38471"/>
    <cellStyle name="Percent 4 5 2 10 2" xfId="38472"/>
    <cellStyle name="Percent 4 5 2 10 3" xfId="38473"/>
    <cellStyle name="Percent 4 5 2 10 4" xfId="38474"/>
    <cellStyle name="Percent 4 5 2 11" xfId="38475"/>
    <cellStyle name="Percent 4 5 2 12" xfId="38476"/>
    <cellStyle name="Percent 4 5 2 13" xfId="38477"/>
    <cellStyle name="Percent 4 5 2 2" xfId="38478"/>
    <cellStyle name="Percent 4 5 2 2 10" xfId="38479"/>
    <cellStyle name="Percent 4 5 2 2 11" xfId="38480"/>
    <cellStyle name="Percent 4 5 2 2 12" xfId="38481"/>
    <cellStyle name="Percent 4 5 2 2 2" xfId="38482"/>
    <cellStyle name="Percent 4 5 2 2 2 10" xfId="38483"/>
    <cellStyle name="Percent 4 5 2 2 2 2" xfId="38484"/>
    <cellStyle name="Percent 4 5 2 2 2 2 2" xfId="38485"/>
    <cellStyle name="Percent 4 5 2 2 2 2 2 2" xfId="38486"/>
    <cellStyle name="Percent 4 5 2 2 2 2 2 2 2" xfId="38487"/>
    <cellStyle name="Percent 4 5 2 2 2 2 2 2 3" xfId="38488"/>
    <cellStyle name="Percent 4 5 2 2 2 2 2 2 4" xfId="38489"/>
    <cellStyle name="Percent 4 5 2 2 2 2 2 3" xfId="38490"/>
    <cellStyle name="Percent 4 5 2 2 2 2 2 3 2" xfId="38491"/>
    <cellStyle name="Percent 4 5 2 2 2 2 2 3 3" xfId="38492"/>
    <cellStyle name="Percent 4 5 2 2 2 2 2 3 4" xfId="38493"/>
    <cellStyle name="Percent 4 5 2 2 2 2 2 4" xfId="38494"/>
    <cellStyle name="Percent 4 5 2 2 2 2 2 5" xfId="38495"/>
    <cellStyle name="Percent 4 5 2 2 2 2 2 6" xfId="38496"/>
    <cellStyle name="Percent 4 5 2 2 2 2 3" xfId="38497"/>
    <cellStyle name="Percent 4 5 2 2 2 2 3 2" xfId="38498"/>
    <cellStyle name="Percent 4 5 2 2 2 2 3 2 2" xfId="38499"/>
    <cellStyle name="Percent 4 5 2 2 2 2 3 2 3" xfId="38500"/>
    <cellStyle name="Percent 4 5 2 2 2 2 3 2 4" xfId="38501"/>
    <cellStyle name="Percent 4 5 2 2 2 2 3 3" xfId="38502"/>
    <cellStyle name="Percent 4 5 2 2 2 2 3 3 2" xfId="38503"/>
    <cellStyle name="Percent 4 5 2 2 2 2 3 3 3" xfId="38504"/>
    <cellStyle name="Percent 4 5 2 2 2 2 3 3 4" xfId="38505"/>
    <cellStyle name="Percent 4 5 2 2 2 2 3 4" xfId="38506"/>
    <cellStyle name="Percent 4 5 2 2 2 2 3 5" xfId="38507"/>
    <cellStyle name="Percent 4 5 2 2 2 2 3 6" xfId="38508"/>
    <cellStyle name="Percent 4 5 2 2 2 2 4" xfId="38509"/>
    <cellStyle name="Percent 4 5 2 2 2 2 4 2" xfId="38510"/>
    <cellStyle name="Percent 4 5 2 2 2 2 4 3" xfId="38511"/>
    <cellStyle name="Percent 4 5 2 2 2 2 4 4" xfId="38512"/>
    <cellStyle name="Percent 4 5 2 2 2 2 5" xfId="38513"/>
    <cellStyle name="Percent 4 5 2 2 2 2 5 2" xfId="38514"/>
    <cellStyle name="Percent 4 5 2 2 2 2 5 3" xfId="38515"/>
    <cellStyle name="Percent 4 5 2 2 2 2 5 4" xfId="38516"/>
    <cellStyle name="Percent 4 5 2 2 2 2 6" xfId="38517"/>
    <cellStyle name="Percent 4 5 2 2 2 2 7" xfId="38518"/>
    <cellStyle name="Percent 4 5 2 2 2 2 8" xfId="38519"/>
    <cellStyle name="Percent 4 5 2 2 2 3" xfId="38520"/>
    <cellStyle name="Percent 4 5 2 2 2 3 2" xfId="38521"/>
    <cellStyle name="Percent 4 5 2 2 2 3 2 2" xfId="38522"/>
    <cellStyle name="Percent 4 5 2 2 2 3 2 2 2" xfId="38523"/>
    <cellStyle name="Percent 4 5 2 2 2 3 2 2 3" xfId="38524"/>
    <cellStyle name="Percent 4 5 2 2 2 3 2 2 4" xfId="38525"/>
    <cellStyle name="Percent 4 5 2 2 2 3 2 3" xfId="38526"/>
    <cellStyle name="Percent 4 5 2 2 2 3 2 3 2" xfId="38527"/>
    <cellStyle name="Percent 4 5 2 2 2 3 2 3 3" xfId="38528"/>
    <cellStyle name="Percent 4 5 2 2 2 3 2 3 4" xfId="38529"/>
    <cellStyle name="Percent 4 5 2 2 2 3 2 4" xfId="38530"/>
    <cellStyle name="Percent 4 5 2 2 2 3 2 5" xfId="38531"/>
    <cellStyle name="Percent 4 5 2 2 2 3 2 6" xfId="38532"/>
    <cellStyle name="Percent 4 5 2 2 2 3 3" xfId="38533"/>
    <cellStyle name="Percent 4 5 2 2 2 3 3 2" xfId="38534"/>
    <cellStyle name="Percent 4 5 2 2 2 3 3 2 2" xfId="38535"/>
    <cellStyle name="Percent 4 5 2 2 2 3 3 2 3" xfId="38536"/>
    <cellStyle name="Percent 4 5 2 2 2 3 3 2 4" xfId="38537"/>
    <cellStyle name="Percent 4 5 2 2 2 3 3 3" xfId="38538"/>
    <cellStyle name="Percent 4 5 2 2 2 3 3 3 2" xfId="38539"/>
    <cellStyle name="Percent 4 5 2 2 2 3 3 3 3" xfId="38540"/>
    <cellStyle name="Percent 4 5 2 2 2 3 3 3 4" xfId="38541"/>
    <cellStyle name="Percent 4 5 2 2 2 3 3 4" xfId="38542"/>
    <cellStyle name="Percent 4 5 2 2 2 3 3 5" xfId="38543"/>
    <cellStyle name="Percent 4 5 2 2 2 3 3 6" xfId="38544"/>
    <cellStyle name="Percent 4 5 2 2 2 3 4" xfId="38545"/>
    <cellStyle name="Percent 4 5 2 2 2 3 4 2" xfId="38546"/>
    <cellStyle name="Percent 4 5 2 2 2 3 4 3" xfId="38547"/>
    <cellStyle name="Percent 4 5 2 2 2 3 4 4" xfId="38548"/>
    <cellStyle name="Percent 4 5 2 2 2 3 5" xfId="38549"/>
    <cellStyle name="Percent 4 5 2 2 2 3 5 2" xfId="38550"/>
    <cellStyle name="Percent 4 5 2 2 2 3 5 3" xfId="38551"/>
    <cellStyle name="Percent 4 5 2 2 2 3 5 4" xfId="38552"/>
    <cellStyle name="Percent 4 5 2 2 2 3 6" xfId="38553"/>
    <cellStyle name="Percent 4 5 2 2 2 3 7" xfId="38554"/>
    <cellStyle name="Percent 4 5 2 2 2 3 8" xfId="38555"/>
    <cellStyle name="Percent 4 5 2 2 2 4" xfId="38556"/>
    <cellStyle name="Percent 4 5 2 2 2 4 2" xfId="38557"/>
    <cellStyle name="Percent 4 5 2 2 2 4 2 2" xfId="38558"/>
    <cellStyle name="Percent 4 5 2 2 2 4 2 3" xfId="38559"/>
    <cellStyle name="Percent 4 5 2 2 2 4 2 4" xfId="38560"/>
    <cellStyle name="Percent 4 5 2 2 2 4 3" xfId="38561"/>
    <cellStyle name="Percent 4 5 2 2 2 4 3 2" xfId="38562"/>
    <cellStyle name="Percent 4 5 2 2 2 4 3 3" xfId="38563"/>
    <cellStyle name="Percent 4 5 2 2 2 4 3 4" xfId="38564"/>
    <cellStyle name="Percent 4 5 2 2 2 4 4" xfId="38565"/>
    <cellStyle name="Percent 4 5 2 2 2 4 5" xfId="38566"/>
    <cellStyle name="Percent 4 5 2 2 2 4 6" xfId="38567"/>
    <cellStyle name="Percent 4 5 2 2 2 5" xfId="38568"/>
    <cellStyle name="Percent 4 5 2 2 2 5 2" xfId="38569"/>
    <cellStyle name="Percent 4 5 2 2 2 5 2 2" xfId="38570"/>
    <cellStyle name="Percent 4 5 2 2 2 5 2 3" xfId="38571"/>
    <cellStyle name="Percent 4 5 2 2 2 5 2 4" xfId="38572"/>
    <cellStyle name="Percent 4 5 2 2 2 5 3" xfId="38573"/>
    <cellStyle name="Percent 4 5 2 2 2 5 3 2" xfId="38574"/>
    <cellStyle name="Percent 4 5 2 2 2 5 3 3" xfId="38575"/>
    <cellStyle name="Percent 4 5 2 2 2 5 3 4" xfId="38576"/>
    <cellStyle name="Percent 4 5 2 2 2 5 4" xfId="38577"/>
    <cellStyle name="Percent 4 5 2 2 2 5 5" xfId="38578"/>
    <cellStyle name="Percent 4 5 2 2 2 5 6" xfId="38579"/>
    <cellStyle name="Percent 4 5 2 2 2 6" xfId="38580"/>
    <cellStyle name="Percent 4 5 2 2 2 6 2" xfId="38581"/>
    <cellStyle name="Percent 4 5 2 2 2 6 3" xfId="38582"/>
    <cellStyle name="Percent 4 5 2 2 2 6 4" xfId="38583"/>
    <cellStyle name="Percent 4 5 2 2 2 7" xfId="38584"/>
    <cellStyle name="Percent 4 5 2 2 2 7 2" xfId="38585"/>
    <cellStyle name="Percent 4 5 2 2 2 7 3" xfId="38586"/>
    <cellStyle name="Percent 4 5 2 2 2 7 4" xfId="38587"/>
    <cellStyle name="Percent 4 5 2 2 2 8" xfId="38588"/>
    <cellStyle name="Percent 4 5 2 2 2 9" xfId="38589"/>
    <cellStyle name="Percent 4 5 2 2 3" xfId="38590"/>
    <cellStyle name="Percent 4 5 2 2 3 2" xfId="38591"/>
    <cellStyle name="Percent 4 5 2 2 3 2 2" xfId="38592"/>
    <cellStyle name="Percent 4 5 2 2 3 2 2 2" xfId="38593"/>
    <cellStyle name="Percent 4 5 2 2 3 2 2 3" xfId="38594"/>
    <cellStyle name="Percent 4 5 2 2 3 2 2 4" xfId="38595"/>
    <cellStyle name="Percent 4 5 2 2 3 2 3" xfId="38596"/>
    <cellStyle name="Percent 4 5 2 2 3 2 3 2" xfId="38597"/>
    <cellStyle name="Percent 4 5 2 2 3 2 3 3" xfId="38598"/>
    <cellStyle name="Percent 4 5 2 2 3 2 3 4" xfId="38599"/>
    <cellStyle name="Percent 4 5 2 2 3 2 4" xfId="38600"/>
    <cellStyle name="Percent 4 5 2 2 3 2 5" xfId="38601"/>
    <cellStyle name="Percent 4 5 2 2 3 2 6" xfId="38602"/>
    <cellStyle name="Percent 4 5 2 2 3 3" xfId="38603"/>
    <cellStyle name="Percent 4 5 2 2 3 3 2" xfId="38604"/>
    <cellStyle name="Percent 4 5 2 2 3 3 2 2" xfId="38605"/>
    <cellStyle name="Percent 4 5 2 2 3 3 2 3" xfId="38606"/>
    <cellStyle name="Percent 4 5 2 2 3 3 2 4" xfId="38607"/>
    <cellStyle name="Percent 4 5 2 2 3 3 3" xfId="38608"/>
    <cellStyle name="Percent 4 5 2 2 3 3 3 2" xfId="38609"/>
    <cellStyle name="Percent 4 5 2 2 3 3 3 3" xfId="38610"/>
    <cellStyle name="Percent 4 5 2 2 3 3 3 4" xfId="38611"/>
    <cellStyle name="Percent 4 5 2 2 3 3 4" xfId="38612"/>
    <cellStyle name="Percent 4 5 2 2 3 3 5" xfId="38613"/>
    <cellStyle name="Percent 4 5 2 2 3 3 6" xfId="38614"/>
    <cellStyle name="Percent 4 5 2 2 3 4" xfId="38615"/>
    <cellStyle name="Percent 4 5 2 2 3 4 2" xfId="38616"/>
    <cellStyle name="Percent 4 5 2 2 3 4 3" xfId="38617"/>
    <cellStyle name="Percent 4 5 2 2 3 4 4" xfId="38618"/>
    <cellStyle name="Percent 4 5 2 2 3 5" xfId="38619"/>
    <cellStyle name="Percent 4 5 2 2 3 5 2" xfId="38620"/>
    <cellStyle name="Percent 4 5 2 2 3 5 3" xfId="38621"/>
    <cellStyle name="Percent 4 5 2 2 3 5 4" xfId="38622"/>
    <cellStyle name="Percent 4 5 2 2 3 6" xfId="38623"/>
    <cellStyle name="Percent 4 5 2 2 3 7" xfId="38624"/>
    <cellStyle name="Percent 4 5 2 2 3 8" xfId="38625"/>
    <cellStyle name="Percent 4 5 2 2 4" xfId="38626"/>
    <cellStyle name="Percent 4 5 2 2 4 2" xfId="38627"/>
    <cellStyle name="Percent 4 5 2 2 4 2 2" xfId="38628"/>
    <cellStyle name="Percent 4 5 2 2 4 2 2 2" xfId="38629"/>
    <cellStyle name="Percent 4 5 2 2 4 2 2 3" xfId="38630"/>
    <cellStyle name="Percent 4 5 2 2 4 2 2 4" xfId="38631"/>
    <cellStyle name="Percent 4 5 2 2 4 2 3" xfId="38632"/>
    <cellStyle name="Percent 4 5 2 2 4 2 3 2" xfId="38633"/>
    <cellStyle name="Percent 4 5 2 2 4 2 3 3" xfId="38634"/>
    <cellStyle name="Percent 4 5 2 2 4 2 3 4" xfId="38635"/>
    <cellStyle name="Percent 4 5 2 2 4 2 4" xfId="38636"/>
    <cellStyle name="Percent 4 5 2 2 4 2 5" xfId="38637"/>
    <cellStyle name="Percent 4 5 2 2 4 2 6" xfId="38638"/>
    <cellStyle name="Percent 4 5 2 2 4 3" xfId="38639"/>
    <cellStyle name="Percent 4 5 2 2 4 3 2" xfId="38640"/>
    <cellStyle name="Percent 4 5 2 2 4 3 2 2" xfId="38641"/>
    <cellStyle name="Percent 4 5 2 2 4 3 2 3" xfId="38642"/>
    <cellStyle name="Percent 4 5 2 2 4 3 2 4" xfId="38643"/>
    <cellStyle name="Percent 4 5 2 2 4 3 3" xfId="38644"/>
    <cellStyle name="Percent 4 5 2 2 4 3 3 2" xfId="38645"/>
    <cellStyle name="Percent 4 5 2 2 4 3 3 3" xfId="38646"/>
    <cellStyle name="Percent 4 5 2 2 4 3 3 4" xfId="38647"/>
    <cellStyle name="Percent 4 5 2 2 4 3 4" xfId="38648"/>
    <cellStyle name="Percent 4 5 2 2 4 3 5" xfId="38649"/>
    <cellStyle name="Percent 4 5 2 2 4 3 6" xfId="38650"/>
    <cellStyle name="Percent 4 5 2 2 4 4" xfId="38651"/>
    <cellStyle name="Percent 4 5 2 2 4 4 2" xfId="38652"/>
    <cellStyle name="Percent 4 5 2 2 4 4 3" xfId="38653"/>
    <cellStyle name="Percent 4 5 2 2 4 4 4" xfId="38654"/>
    <cellStyle name="Percent 4 5 2 2 4 5" xfId="38655"/>
    <cellStyle name="Percent 4 5 2 2 4 5 2" xfId="38656"/>
    <cellStyle name="Percent 4 5 2 2 4 5 3" xfId="38657"/>
    <cellStyle name="Percent 4 5 2 2 4 5 4" xfId="38658"/>
    <cellStyle name="Percent 4 5 2 2 4 6" xfId="38659"/>
    <cellStyle name="Percent 4 5 2 2 4 7" xfId="38660"/>
    <cellStyle name="Percent 4 5 2 2 4 8" xfId="38661"/>
    <cellStyle name="Percent 4 5 2 2 5" xfId="38662"/>
    <cellStyle name="Percent 4 5 2 2 5 2" xfId="38663"/>
    <cellStyle name="Percent 4 5 2 2 5 2 2" xfId="38664"/>
    <cellStyle name="Percent 4 5 2 2 5 2 2 2" xfId="38665"/>
    <cellStyle name="Percent 4 5 2 2 5 2 2 3" xfId="38666"/>
    <cellStyle name="Percent 4 5 2 2 5 2 2 4" xfId="38667"/>
    <cellStyle name="Percent 4 5 2 2 5 2 3" xfId="38668"/>
    <cellStyle name="Percent 4 5 2 2 5 2 3 2" xfId="38669"/>
    <cellStyle name="Percent 4 5 2 2 5 2 3 3" xfId="38670"/>
    <cellStyle name="Percent 4 5 2 2 5 2 3 4" xfId="38671"/>
    <cellStyle name="Percent 4 5 2 2 5 2 4" xfId="38672"/>
    <cellStyle name="Percent 4 5 2 2 5 2 5" xfId="38673"/>
    <cellStyle name="Percent 4 5 2 2 5 2 6" xfId="38674"/>
    <cellStyle name="Percent 4 5 2 2 5 3" xfId="38675"/>
    <cellStyle name="Percent 4 5 2 2 5 3 2" xfId="38676"/>
    <cellStyle name="Percent 4 5 2 2 5 3 2 2" xfId="38677"/>
    <cellStyle name="Percent 4 5 2 2 5 3 2 3" xfId="38678"/>
    <cellStyle name="Percent 4 5 2 2 5 3 2 4" xfId="38679"/>
    <cellStyle name="Percent 4 5 2 2 5 3 3" xfId="38680"/>
    <cellStyle name="Percent 4 5 2 2 5 3 3 2" xfId="38681"/>
    <cellStyle name="Percent 4 5 2 2 5 3 3 3" xfId="38682"/>
    <cellStyle name="Percent 4 5 2 2 5 3 3 4" xfId="38683"/>
    <cellStyle name="Percent 4 5 2 2 5 3 4" xfId="38684"/>
    <cellStyle name="Percent 4 5 2 2 5 3 5" xfId="38685"/>
    <cellStyle name="Percent 4 5 2 2 5 3 6" xfId="38686"/>
    <cellStyle name="Percent 4 5 2 2 5 4" xfId="38687"/>
    <cellStyle name="Percent 4 5 2 2 5 4 2" xfId="38688"/>
    <cellStyle name="Percent 4 5 2 2 5 4 3" xfId="38689"/>
    <cellStyle name="Percent 4 5 2 2 5 4 4" xfId="38690"/>
    <cellStyle name="Percent 4 5 2 2 5 5" xfId="38691"/>
    <cellStyle name="Percent 4 5 2 2 5 5 2" xfId="38692"/>
    <cellStyle name="Percent 4 5 2 2 5 5 3" xfId="38693"/>
    <cellStyle name="Percent 4 5 2 2 5 5 4" xfId="38694"/>
    <cellStyle name="Percent 4 5 2 2 5 6" xfId="38695"/>
    <cellStyle name="Percent 4 5 2 2 5 7" xfId="38696"/>
    <cellStyle name="Percent 4 5 2 2 5 8" xfId="38697"/>
    <cellStyle name="Percent 4 5 2 2 6" xfId="38698"/>
    <cellStyle name="Percent 4 5 2 2 6 2" xfId="38699"/>
    <cellStyle name="Percent 4 5 2 2 6 2 2" xfId="38700"/>
    <cellStyle name="Percent 4 5 2 2 6 2 3" xfId="38701"/>
    <cellStyle name="Percent 4 5 2 2 6 2 4" xfId="38702"/>
    <cellStyle name="Percent 4 5 2 2 6 3" xfId="38703"/>
    <cellStyle name="Percent 4 5 2 2 6 3 2" xfId="38704"/>
    <cellStyle name="Percent 4 5 2 2 6 3 3" xfId="38705"/>
    <cellStyle name="Percent 4 5 2 2 6 3 4" xfId="38706"/>
    <cellStyle name="Percent 4 5 2 2 6 4" xfId="38707"/>
    <cellStyle name="Percent 4 5 2 2 6 5" xfId="38708"/>
    <cellStyle name="Percent 4 5 2 2 6 6" xfId="38709"/>
    <cellStyle name="Percent 4 5 2 2 7" xfId="38710"/>
    <cellStyle name="Percent 4 5 2 2 7 2" xfId="38711"/>
    <cellStyle name="Percent 4 5 2 2 7 2 2" xfId="38712"/>
    <cellStyle name="Percent 4 5 2 2 7 2 3" xfId="38713"/>
    <cellStyle name="Percent 4 5 2 2 7 2 4" xfId="38714"/>
    <cellStyle name="Percent 4 5 2 2 7 3" xfId="38715"/>
    <cellStyle name="Percent 4 5 2 2 7 3 2" xfId="38716"/>
    <cellStyle name="Percent 4 5 2 2 7 3 3" xfId="38717"/>
    <cellStyle name="Percent 4 5 2 2 7 3 4" xfId="38718"/>
    <cellStyle name="Percent 4 5 2 2 7 4" xfId="38719"/>
    <cellStyle name="Percent 4 5 2 2 7 5" xfId="38720"/>
    <cellStyle name="Percent 4 5 2 2 7 6" xfId="38721"/>
    <cellStyle name="Percent 4 5 2 2 8" xfId="38722"/>
    <cellStyle name="Percent 4 5 2 2 8 2" xfId="38723"/>
    <cellStyle name="Percent 4 5 2 2 8 3" xfId="38724"/>
    <cellStyle name="Percent 4 5 2 2 8 4" xfId="38725"/>
    <cellStyle name="Percent 4 5 2 2 9" xfId="38726"/>
    <cellStyle name="Percent 4 5 2 2 9 2" xfId="38727"/>
    <cellStyle name="Percent 4 5 2 2 9 3" xfId="38728"/>
    <cellStyle name="Percent 4 5 2 2 9 4" xfId="38729"/>
    <cellStyle name="Percent 4 5 2 3" xfId="38730"/>
    <cellStyle name="Percent 4 5 2 3 10" xfId="38731"/>
    <cellStyle name="Percent 4 5 2 3 2" xfId="38732"/>
    <cellStyle name="Percent 4 5 2 3 2 2" xfId="38733"/>
    <cellStyle name="Percent 4 5 2 3 2 2 2" xfId="38734"/>
    <cellStyle name="Percent 4 5 2 3 2 2 2 2" xfId="38735"/>
    <cellStyle name="Percent 4 5 2 3 2 2 2 3" xfId="38736"/>
    <cellStyle name="Percent 4 5 2 3 2 2 2 4" xfId="38737"/>
    <cellStyle name="Percent 4 5 2 3 2 2 3" xfId="38738"/>
    <cellStyle name="Percent 4 5 2 3 2 2 3 2" xfId="38739"/>
    <cellStyle name="Percent 4 5 2 3 2 2 3 3" xfId="38740"/>
    <cellStyle name="Percent 4 5 2 3 2 2 3 4" xfId="38741"/>
    <cellStyle name="Percent 4 5 2 3 2 2 4" xfId="38742"/>
    <cellStyle name="Percent 4 5 2 3 2 2 5" xfId="38743"/>
    <cellStyle name="Percent 4 5 2 3 2 2 6" xfId="38744"/>
    <cellStyle name="Percent 4 5 2 3 2 3" xfId="38745"/>
    <cellStyle name="Percent 4 5 2 3 2 3 2" xfId="38746"/>
    <cellStyle name="Percent 4 5 2 3 2 3 2 2" xfId="38747"/>
    <cellStyle name="Percent 4 5 2 3 2 3 2 3" xfId="38748"/>
    <cellStyle name="Percent 4 5 2 3 2 3 2 4" xfId="38749"/>
    <cellStyle name="Percent 4 5 2 3 2 3 3" xfId="38750"/>
    <cellStyle name="Percent 4 5 2 3 2 3 3 2" xfId="38751"/>
    <cellStyle name="Percent 4 5 2 3 2 3 3 3" xfId="38752"/>
    <cellStyle name="Percent 4 5 2 3 2 3 3 4" xfId="38753"/>
    <cellStyle name="Percent 4 5 2 3 2 3 4" xfId="38754"/>
    <cellStyle name="Percent 4 5 2 3 2 3 5" xfId="38755"/>
    <cellStyle name="Percent 4 5 2 3 2 3 6" xfId="38756"/>
    <cellStyle name="Percent 4 5 2 3 2 4" xfId="38757"/>
    <cellStyle name="Percent 4 5 2 3 2 4 2" xfId="38758"/>
    <cellStyle name="Percent 4 5 2 3 2 4 3" xfId="38759"/>
    <cellStyle name="Percent 4 5 2 3 2 4 4" xfId="38760"/>
    <cellStyle name="Percent 4 5 2 3 2 5" xfId="38761"/>
    <cellStyle name="Percent 4 5 2 3 2 5 2" xfId="38762"/>
    <cellStyle name="Percent 4 5 2 3 2 5 3" xfId="38763"/>
    <cellStyle name="Percent 4 5 2 3 2 5 4" xfId="38764"/>
    <cellStyle name="Percent 4 5 2 3 2 6" xfId="38765"/>
    <cellStyle name="Percent 4 5 2 3 2 7" xfId="38766"/>
    <cellStyle name="Percent 4 5 2 3 2 8" xfId="38767"/>
    <cellStyle name="Percent 4 5 2 3 3" xfId="38768"/>
    <cellStyle name="Percent 4 5 2 3 3 2" xfId="38769"/>
    <cellStyle name="Percent 4 5 2 3 3 2 2" xfId="38770"/>
    <cellStyle name="Percent 4 5 2 3 3 2 2 2" xfId="38771"/>
    <cellStyle name="Percent 4 5 2 3 3 2 2 3" xfId="38772"/>
    <cellStyle name="Percent 4 5 2 3 3 2 2 4" xfId="38773"/>
    <cellStyle name="Percent 4 5 2 3 3 2 3" xfId="38774"/>
    <cellStyle name="Percent 4 5 2 3 3 2 3 2" xfId="38775"/>
    <cellStyle name="Percent 4 5 2 3 3 2 3 3" xfId="38776"/>
    <cellStyle name="Percent 4 5 2 3 3 2 3 4" xfId="38777"/>
    <cellStyle name="Percent 4 5 2 3 3 2 4" xfId="38778"/>
    <cellStyle name="Percent 4 5 2 3 3 2 5" xfId="38779"/>
    <cellStyle name="Percent 4 5 2 3 3 2 6" xfId="38780"/>
    <cellStyle name="Percent 4 5 2 3 3 3" xfId="38781"/>
    <cellStyle name="Percent 4 5 2 3 3 3 2" xfId="38782"/>
    <cellStyle name="Percent 4 5 2 3 3 3 2 2" xfId="38783"/>
    <cellStyle name="Percent 4 5 2 3 3 3 2 3" xfId="38784"/>
    <cellStyle name="Percent 4 5 2 3 3 3 2 4" xfId="38785"/>
    <cellStyle name="Percent 4 5 2 3 3 3 3" xfId="38786"/>
    <cellStyle name="Percent 4 5 2 3 3 3 3 2" xfId="38787"/>
    <cellStyle name="Percent 4 5 2 3 3 3 3 3" xfId="38788"/>
    <cellStyle name="Percent 4 5 2 3 3 3 3 4" xfId="38789"/>
    <cellStyle name="Percent 4 5 2 3 3 3 4" xfId="38790"/>
    <cellStyle name="Percent 4 5 2 3 3 3 5" xfId="38791"/>
    <cellStyle name="Percent 4 5 2 3 3 3 6" xfId="38792"/>
    <cellStyle name="Percent 4 5 2 3 3 4" xfId="38793"/>
    <cellStyle name="Percent 4 5 2 3 3 4 2" xfId="38794"/>
    <cellStyle name="Percent 4 5 2 3 3 4 3" xfId="38795"/>
    <cellStyle name="Percent 4 5 2 3 3 4 4" xfId="38796"/>
    <cellStyle name="Percent 4 5 2 3 3 5" xfId="38797"/>
    <cellStyle name="Percent 4 5 2 3 3 5 2" xfId="38798"/>
    <cellStyle name="Percent 4 5 2 3 3 5 3" xfId="38799"/>
    <cellStyle name="Percent 4 5 2 3 3 5 4" xfId="38800"/>
    <cellStyle name="Percent 4 5 2 3 3 6" xfId="38801"/>
    <cellStyle name="Percent 4 5 2 3 3 7" xfId="38802"/>
    <cellStyle name="Percent 4 5 2 3 3 8" xfId="38803"/>
    <cellStyle name="Percent 4 5 2 3 4" xfId="38804"/>
    <cellStyle name="Percent 4 5 2 3 4 2" xfId="38805"/>
    <cellStyle name="Percent 4 5 2 3 4 2 2" xfId="38806"/>
    <cellStyle name="Percent 4 5 2 3 4 2 3" xfId="38807"/>
    <cellStyle name="Percent 4 5 2 3 4 2 4" xfId="38808"/>
    <cellStyle name="Percent 4 5 2 3 4 3" xfId="38809"/>
    <cellStyle name="Percent 4 5 2 3 4 3 2" xfId="38810"/>
    <cellStyle name="Percent 4 5 2 3 4 3 3" xfId="38811"/>
    <cellStyle name="Percent 4 5 2 3 4 3 4" xfId="38812"/>
    <cellStyle name="Percent 4 5 2 3 4 4" xfId="38813"/>
    <cellStyle name="Percent 4 5 2 3 4 5" xfId="38814"/>
    <cellStyle name="Percent 4 5 2 3 4 6" xfId="38815"/>
    <cellStyle name="Percent 4 5 2 3 5" xfId="38816"/>
    <cellStyle name="Percent 4 5 2 3 5 2" xfId="38817"/>
    <cellStyle name="Percent 4 5 2 3 5 2 2" xfId="38818"/>
    <cellStyle name="Percent 4 5 2 3 5 2 3" xfId="38819"/>
    <cellStyle name="Percent 4 5 2 3 5 2 4" xfId="38820"/>
    <cellStyle name="Percent 4 5 2 3 5 3" xfId="38821"/>
    <cellStyle name="Percent 4 5 2 3 5 3 2" xfId="38822"/>
    <cellStyle name="Percent 4 5 2 3 5 3 3" xfId="38823"/>
    <cellStyle name="Percent 4 5 2 3 5 3 4" xfId="38824"/>
    <cellStyle name="Percent 4 5 2 3 5 4" xfId="38825"/>
    <cellStyle name="Percent 4 5 2 3 5 5" xfId="38826"/>
    <cellStyle name="Percent 4 5 2 3 5 6" xfId="38827"/>
    <cellStyle name="Percent 4 5 2 3 6" xfId="38828"/>
    <cellStyle name="Percent 4 5 2 3 6 2" xfId="38829"/>
    <cellStyle name="Percent 4 5 2 3 6 3" xfId="38830"/>
    <cellStyle name="Percent 4 5 2 3 6 4" xfId="38831"/>
    <cellStyle name="Percent 4 5 2 3 7" xfId="38832"/>
    <cellStyle name="Percent 4 5 2 3 7 2" xfId="38833"/>
    <cellStyle name="Percent 4 5 2 3 7 3" xfId="38834"/>
    <cellStyle name="Percent 4 5 2 3 7 4" xfId="38835"/>
    <cellStyle name="Percent 4 5 2 3 8" xfId="38836"/>
    <cellStyle name="Percent 4 5 2 3 9" xfId="38837"/>
    <cellStyle name="Percent 4 5 2 4" xfId="38838"/>
    <cellStyle name="Percent 4 5 2 4 2" xfId="38839"/>
    <cellStyle name="Percent 4 5 2 4 2 2" xfId="38840"/>
    <cellStyle name="Percent 4 5 2 4 2 2 2" xfId="38841"/>
    <cellStyle name="Percent 4 5 2 4 2 2 3" xfId="38842"/>
    <cellStyle name="Percent 4 5 2 4 2 2 4" xfId="38843"/>
    <cellStyle name="Percent 4 5 2 4 2 3" xfId="38844"/>
    <cellStyle name="Percent 4 5 2 4 2 3 2" xfId="38845"/>
    <cellStyle name="Percent 4 5 2 4 2 3 3" xfId="38846"/>
    <cellStyle name="Percent 4 5 2 4 2 3 4" xfId="38847"/>
    <cellStyle name="Percent 4 5 2 4 2 4" xfId="38848"/>
    <cellStyle name="Percent 4 5 2 4 2 5" xfId="38849"/>
    <cellStyle name="Percent 4 5 2 4 2 6" xfId="38850"/>
    <cellStyle name="Percent 4 5 2 4 3" xfId="38851"/>
    <cellStyle name="Percent 4 5 2 4 3 2" xfId="38852"/>
    <cellStyle name="Percent 4 5 2 4 3 2 2" xfId="38853"/>
    <cellStyle name="Percent 4 5 2 4 3 2 3" xfId="38854"/>
    <cellStyle name="Percent 4 5 2 4 3 2 4" xfId="38855"/>
    <cellStyle name="Percent 4 5 2 4 3 3" xfId="38856"/>
    <cellStyle name="Percent 4 5 2 4 3 3 2" xfId="38857"/>
    <cellStyle name="Percent 4 5 2 4 3 3 3" xfId="38858"/>
    <cellStyle name="Percent 4 5 2 4 3 3 4" xfId="38859"/>
    <cellStyle name="Percent 4 5 2 4 3 4" xfId="38860"/>
    <cellStyle name="Percent 4 5 2 4 3 5" xfId="38861"/>
    <cellStyle name="Percent 4 5 2 4 3 6" xfId="38862"/>
    <cellStyle name="Percent 4 5 2 4 4" xfId="38863"/>
    <cellStyle name="Percent 4 5 2 4 4 2" xfId="38864"/>
    <cellStyle name="Percent 4 5 2 4 4 3" xfId="38865"/>
    <cellStyle name="Percent 4 5 2 4 4 4" xfId="38866"/>
    <cellStyle name="Percent 4 5 2 4 5" xfId="38867"/>
    <cellStyle name="Percent 4 5 2 4 5 2" xfId="38868"/>
    <cellStyle name="Percent 4 5 2 4 5 3" xfId="38869"/>
    <cellStyle name="Percent 4 5 2 4 5 4" xfId="38870"/>
    <cellStyle name="Percent 4 5 2 4 6" xfId="38871"/>
    <cellStyle name="Percent 4 5 2 4 7" xfId="38872"/>
    <cellStyle name="Percent 4 5 2 4 8" xfId="38873"/>
    <cellStyle name="Percent 4 5 2 5" xfId="38874"/>
    <cellStyle name="Percent 4 5 2 5 2" xfId="38875"/>
    <cellStyle name="Percent 4 5 2 5 2 2" xfId="38876"/>
    <cellStyle name="Percent 4 5 2 5 2 2 2" xfId="38877"/>
    <cellStyle name="Percent 4 5 2 5 2 2 3" xfId="38878"/>
    <cellStyle name="Percent 4 5 2 5 2 2 4" xfId="38879"/>
    <cellStyle name="Percent 4 5 2 5 2 3" xfId="38880"/>
    <cellStyle name="Percent 4 5 2 5 2 3 2" xfId="38881"/>
    <cellStyle name="Percent 4 5 2 5 2 3 3" xfId="38882"/>
    <cellStyle name="Percent 4 5 2 5 2 3 4" xfId="38883"/>
    <cellStyle name="Percent 4 5 2 5 2 4" xfId="38884"/>
    <cellStyle name="Percent 4 5 2 5 2 5" xfId="38885"/>
    <cellStyle name="Percent 4 5 2 5 2 6" xfId="38886"/>
    <cellStyle name="Percent 4 5 2 5 3" xfId="38887"/>
    <cellStyle name="Percent 4 5 2 5 3 2" xfId="38888"/>
    <cellStyle name="Percent 4 5 2 5 3 2 2" xfId="38889"/>
    <cellStyle name="Percent 4 5 2 5 3 2 3" xfId="38890"/>
    <cellStyle name="Percent 4 5 2 5 3 2 4" xfId="38891"/>
    <cellStyle name="Percent 4 5 2 5 3 3" xfId="38892"/>
    <cellStyle name="Percent 4 5 2 5 3 3 2" xfId="38893"/>
    <cellStyle name="Percent 4 5 2 5 3 3 3" xfId="38894"/>
    <cellStyle name="Percent 4 5 2 5 3 3 4" xfId="38895"/>
    <cellStyle name="Percent 4 5 2 5 3 4" xfId="38896"/>
    <cellStyle name="Percent 4 5 2 5 3 5" xfId="38897"/>
    <cellStyle name="Percent 4 5 2 5 3 6" xfId="38898"/>
    <cellStyle name="Percent 4 5 2 5 4" xfId="38899"/>
    <cellStyle name="Percent 4 5 2 5 4 2" xfId="38900"/>
    <cellStyle name="Percent 4 5 2 5 4 3" xfId="38901"/>
    <cellStyle name="Percent 4 5 2 5 4 4" xfId="38902"/>
    <cellStyle name="Percent 4 5 2 5 5" xfId="38903"/>
    <cellStyle name="Percent 4 5 2 5 5 2" xfId="38904"/>
    <cellStyle name="Percent 4 5 2 5 5 3" xfId="38905"/>
    <cellStyle name="Percent 4 5 2 5 5 4" xfId="38906"/>
    <cellStyle name="Percent 4 5 2 5 6" xfId="38907"/>
    <cellStyle name="Percent 4 5 2 5 7" xfId="38908"/>
    <cellStyle name="Percent 4 5 2 5 8" xfId="38909"/>
    <cellStyle name="Percent 4 5 2 6" xfId="38910"/>
    <cellStyle name="Percent 4 5 2 6 2" xfId="38911"/>
    <cellStyle name="Percent 4 5 2 6 2 2" xfId="38912"/>
    <cellStyle name="Percent 4 5 2 6 2 2 2" xfId="38913"/>
    <cellStyle name="Percent 4 5 2 6 2 2 3" xfId="38914"/>
    <cellStyle name="Percent 4 5 2 6 2 2 4" xfId="38915"/>
    <cellStyle name="Percent 4 5 2 6 2 3" xfId="38916"/>
    <cellStyle name="Percent 4 5 2 6 2 3 2" xfId="38917"/>
    <cellStyle name="Percent 4 5 2 6 2 3 3" xfId="38918"/>
    <cellStyle name="Percent 4 5 2 6 2 3 4" xfId="38919"/>
    <cellStyle name="Percent 4 5 2 6 2 4" xfId="38920"/>
    <cellStyle name="Percent 4 5 2 6 2 5" xfId="38921"/>
    <cellStyle name="Percent 4 5 2 6 2 6" xfId="38922"/>
    <cellStyle name="Percent 4 5 2 6 3" xfId="38923"/>
    <cellStyle name="Percent 4 5 2 6 3 2" xfId="38924"/>
    <cellStyle name="Percent 4 5 2 6 3 2 2" xfId="38925"/>
    <cellStyle name="Percent 4 5 2 6 3 2 3" xfId="38926"/>
    <cellStyle name="Percent 4 5 2 6 3 2 4" xfId="38927"/>
    <cellStyle name="Percent 4 5 2 6 3 3" xfId="38928"/>
    <cellStyle name="Percent 4 5 2 6 3 3 2" xfId="38929"/>
    <cellStyle name="Percent 4 5 2 6 3 3 3" xfId="38930"/>
    <cellStyle name="Percent 4 5 2 6 3 3 4" xfId="38931"/>
    <cellStyle name="Percent 4 5 2 6 3 4" xfId="38932"/>
    <cellStyle name="Percent 4 5 2 6 3 5" xfId="38933"/>
    <cellStyle name="Percent 4 5 2 6 3 6" xfId="38934"/>
    <cellStyle name="Percent 4 5 2 6 4" xfId="38935"/>
    <cellStyle name="Percent 4 5 2 6 4 2" xfId="38936"/>
    <cellStyle name="Percent 4 5 2 6 4 3" xfId="38937"/>
    <cellStyle name="Percent 4 5 2 6 4 4" xfId="38938"/>
    <cellStyle name="Percent 4 5 2 6 5" xfId="38939"/>
    <cellStyle name="Percent 4 5 2 6 5 2" xfId="38940"/>
    <cellStyle name="Percent 4 5 2 6 5 3" xfId="38941"/>
    <cellStyle name="Percent 4 5 2 6 5 4" xfId="38942"/>
    <cellStyle name="Percent 4 5 2 6 6" xfId="38943"/>
    <cellStyle name="Percent 4 5 2 6 7" xfId="38944"/>
    <cellStyle name="Percent 4 5 2 6 8" xfId="38945"/>
    <cellStyle name="Percent 4 5 2 7" xfId="38946"/>
    <cellStyle name="Percent 4 5 2 7 2" xfId="38947"/>
    <cellStyle name="Percent 4 5 2 7 2 2" xfId="38948"/>
    <cellStyle name="Percent 4 5 2 7 2 3" xfId="38949"/>
    <cellStyle name="Percent 4 5 2 7 2 4" xfId="38950"/>
    <cellStyle name="Percent 4 5 2 7 3" xfId="38951"/>
    <cellStyle name="Percent 4 5 2 7 3 2" xfId="38952"/>
    <cellStyle name="Percent 4 5 2 7 3 3" xfId="38953"/>
    <cellStyle name="Percent 4 5 2 7 3 4" xfId="38954"/>
    <cellStyle name="Percent 4 5 2 7 4" xfId="38955"/>
    <cellStyle name="Percent 4 5 2 7 5" xfId="38956"/>
    <cellStyle name="Percent 4 5 2 7 6" xfId="38957"/>
    <cellStyle name="Percent 4 5 2 8" xfId="38958"/>
    <cellStyle name="Percent 4 5 2 8 2" xfId="38959"/>
    <cellStyle name="Percent 4 5 2 8 2 2" xfId="38960"/>
    <cellStyle name="Percent 4 5 2 8 2 3" xfId="38961"/>
    <cellStyle name="Percent 4 5 2 8 2 4" xfId="38962"/>
    <cellStyle name="Percent 4 5 2 8 3" xfId="38963"/>
    <cellStyle name="Percent 4 5 2 8 3 2" xfId="38964"/>
    <cellStyle name="Percent 4 5 2 8 3 3" xfId="38965"/>
    <cellStyle name="Percent 4 5 2 8 3 4" xfId="38966"/>
    <cellStyle name="Percent 4 5 2 8 4" xfId="38967"/>
    <cellStyle name="Percent 4 5 2 8 5" xfId="38968"/>
    <cellStyle name="Percent 4 5 2 8 6" xfId="38969"/>
    <cellStyle name="Percent 4 5 2 9" xfId="38970"/>
    <cellStyle name="Percent 4 5 2 9 2" xfId="38971"/>
    <cellStyle name="Percent 4 5 2 9 3" xfId="38972"/>
    <cellStyle name="Percent 4 5 2 9 4" xfId="38973"/>
    <cellStyle name="Percent 4 5 3" xfId="38974"/>
    <cellStyle name="Percent 4 5 3 10" xfId="38975"/>
    <cellStyle name="Percent 4 5 3 11" xfId="38976"/>
    <cellStyle name="Percent 4 5 3 12" xfId="38977"/>
    <cellStyle name="Percent 4 5 3 2" xfId="38978"/>
    <cellStyle name="Percent 4 5 3 2 10" xfId="38979"/>
    <cellStyle name="Percent 4 5 3 2 2" xfId="38980"/>
    <cellStyle name="Percent 4 5 3 2 2 2" xfId="38981"/>
    <cellStyle name="Percent 4 5 3 2 2 2 2" xfId="38982"/>
    <cellStyle name="Percent 4 5 3 2 2 2 2 2" xfId="38983"/>
    <cellStyle name="Percent 4 5 3 2 2 2 2 3" xfId="38984"/>
    <cellStyle name="Percent 4 5 3 2 2 2 2 4" xfId="38985"/>
    <cellStyle name="Percent 4 5 3 2 2 2 3" xfId="38986"/>
    <cellStyle name="Percent 4 5 3 2 2 2 3 2" xfId="38987"/>
    <cellStyle name="Percent 4 5 3 2 2 2 3 3" xfId="38988"/>
    <cellStyle name="Percent 4 5 3 2 2 2 3 4" xfId="38989"/>
    <cellStyle name="Percent 4 5 3 2 2 2 4" xfId="38990"/>
    <cellStyle name="Percent 4 5 3 2 2 2 5" xfId="38991"/>
    <cellStyle name="Percent 4 5 3 2 2 2 6" xfId="38992"/>
    <cellStyle name="Percent 4 5 3 2 2 3" xfId="38993"/>
    <cellStyle name="Percent 4 5 3 2 2 3 2" xfId="38994"/>
    <cellStyle name="Percent 4 5 3 2 2 3 2 2" xfId="38995"/>
    <cellStyle name="Percent 4 5 3 2 2 3 2 3" xfId="38996"/>
    <cellStyle name="Percent 4 5 3 2 2 3 2 4" xfId="38997"/>
    <cellStyle name="Percent 4 5 3 2 2 3 3" xfId="38998"/>
    <cellStyle name="Percent 4 5 3 2 2 3 3 2" xfId="38999"/>
    <cellStyle name="Percent 4 5 3 2 2 3 3 3" xfId="39000"/>
    <cellStyle name="Percent 4 5 3 2 2 3 3 4" xfId="39001"/>
    <cellStyle name="Percent 4 5 3 2 2 3 4" xfId="39002"/>
    <cellStyle name="Percent 4 5 3 2 2 3 5" xfId="39003"/>
    <cellStyle name="Percent 4 5 3 2 2 3 6" xfId="39004"/>
    <cellStyle name="Percent 4 5 3 2 2 4" xfId="39005"/>
    <cellStyle name="Percent 4 5 3 2 2 4 2" xfId="39006"/>
    <cellStyle name="Percent 4 5 3 2 2 4 3" xfId="39007"/>
    <cellStyle name="Percent 4 5 3 2 2 4 4" xfId="39008"/>
    <cellStyle name="Percent 4 5 3 2 2 5" xfId="39009"/>
    <cellStyle name="Percent 4 5 3 2 2 5 2" xfId="39010"/>
    <cellStyle name="Percent 4 5 3 2 2 5 3" xfId="39011"/>
    <cellStyle name="Percent 4 5 3 2 2 5 4" xfId="39012"/>
    <cellStyle name="Percent 4 5 3 2 2 6" xfId="39013"/>
    <cellStyle name="Percent 4 5 3 2 2 7" xfId="39014"/>
    <cellStyle name="Percent 4 5 3 2 2 8" xfId="39015"/>
    <cellStyle name="Percent 4 5 3 2 3" xfId="39016"/>
    <cellStyle name="Percent 4 5 3 2 3 2" xfId="39017"/>
    <cellStyle name="Percent 4 5 3 2 3 2 2" xfId="39018"/>
    <cellStyle name="Percent 4 5 3 2 3 2 2 2" xfId="39019"/>
    <cellStyle name="Percent 4 5 3 2 3 2 2 3" xfId="39020"/>
    <cellStyle name="Percent 4 5 3 2 3 2 2 4" xfId="39021"/>
    <cellStyle name="Percent 4 5 3 2 3 2 3" xfId="39022"/>
    <cellStyle name="Percent 4 5 3 2 3 2 3 2" xfId="39023"/>
    <cellStyle name="Percent 4 5 3 2 3 2 3 3" xfId="39024"/>
    <cellStyle name="Percent 4 5 3 2 3 2 3 4" xfId="39025"/>
    <cellStyle name="Percent 4 5 3 2 3 2 4" xfId="39026"/>
    <cellStyle name="Percent 4 5 3 2 3 2 5" xfId="39027"/>
    <cellStyle name="Percent 4 5 3 2 3 2 6" xfId="39028"/>
    <cellStyle name="Percent 4 5 3 2 3 3" xfId="39029"/>
    <cellStyle name="Percent 4 5 3 2 3 3 2" xfId="39030"/>
    <cellStyle name="Percent 4 5 3 2 3 3 2 2" xfId="39031"/>
    <cellStyle name="Percent 4 5 3 2 3 3 2 3" xfId="39032"/>
    <cellStyle name="Percent 4 5 3 2 3 3 2 4" xfId="39033"/>
    <cellStyle name="Percent 4 5 3 2 3 3 3" xfId="39034"/>
    <cellStyle name="Percent 4 5 3 2 3 3 3 2" xfId="39035"/>
    <cellStyle name="Percent 4 5 3 2 3 3 3 3" xfId="39036"/>
    <cellStyle name="Percent 4 5 3 2 3 3 3 4" xfId="39037"/>
    <cellStyle name="Percent 4 5 3 2 3 3 4" xfId="39038"/>
    <cellStyle name="Percent 4 5 3 2 3 3 5" xfId="39039"/>
    <cellStyle name="Percent 4 5 3 2 3 3 6" xfId="39040"/>
    <cellStyle name="Percent 4 5 3 2 3 4" xfId="39041"/>
    <cellStyle name="Percent 4 5 3 2 3 4 2" xfId="39042"/>
    <cellStyle name="Percent 4 5 3 2 3 4 3" xfId="39043"/>
    <cellStyle name="Percent 4 5 3 2 3 4 4" xfId="39044"/>
    <cellStyle name="Percent 4 5 3 2 3 5" xfId="39045"/>
    <cellStyle name="Percent 4 5 3 2 3 5 2" xfId="39046"/>
    <cellStyle name="Percent 4 5 3 2 3 5 3" xfId="39047"/>
    <cellStyle name="Percent 4 5 3 2 3 5 4" xfId="39048"/>
    <cellStyle name="Percent 4 5 3 2 3 6" xfId="39049"/>
    <cellStyle name="Percent 4 5 3 2 3 7" xfId="39050"/>
    <cellStyle name="Percent 4 5 3 2 3 8" xfId="39051"/>
    <cellStyle name="Percent 4 5 3 2 4" xfId="39052"/>
    <cellStyle name="Percent 4 5 3 2 4 2" xfId="39053"/>
    <cellStyle name="Percent 4 5 3 2 4 2 2" xfId="39054"/>
    <cellStyle name="Percent 4 5 3 2 4 2 3" xfId="39055"/>
    <cellStyle name="Percent 4 5 3 2 4 2 4" xfId="39056"/>
    <cellStyle name="Percent 4 5 3 2 4 3" xfId="39057"/>
    <cellStyle name="Percent 4 5 3 2 4 3 2" xfId="39058"/>
    <cellStyle name="Percent 4 5 3 2 4 3 3" xfId="39059"/>
    <cellStyle name="Percent 4 5 3 2 4 3 4" xfId="39060"/>
    <cellStyle name="Percent 4 5 3 2 4 4" xfId="39061"/>
    <cellStyle name="Percent 4 5 3 2 4 5" xfId="39062"/>
    <cellStyle name="Percent 4 5 3 2 4 6" xfId="39063"/>
    <cellStyle name="Percent 4 5 3 2 5" xfId="39064"/>
    <cellStyle name="Percent 4 5 3 2 5 2" xfId="39065"/>
    <cellStyle name="Percent 4 5 3 2 5 2 2" xfId="39066"/>
    <cellStyle name="Percent 4 5 3 2 5 2 3" xfId="39067"/>
    <cellStyle name="Percent 4 5 3 2 5 2 4" xfId="39068"/>
    <cellStyle name="Percent 4 5 3 2 5 3" xfId="39069"/>
    <cellStyle name="Percent 4 5 3 2 5 3 2" xfId="39070"/>
    <cellStyle name="Percent 4 5 3 2 5 3 3" xfId="39071"/>
    <cellStyle name="Percent 4 5 3 2 5 3 4" xfId="39072"/>
    <cellStyle name="Percent 4 5 3 2 5 4" xfId="39073"/>
    <cellStyle name="Percent 4 5 3 2 5 5" xfId="39074"/>
    <cellStyle name="Percent 4 5 3 2 5 6" xfId="39075"/>
    <cellStyle name="Percent 4 5 3 2 6" xfId="39076"/>
    <cellStyle name="Percent 4 5 3 2 6 2" xfId="39077"/>
    <cellStyle name="Percent 4 5 3 2 6 3" xfId="39078"/>
    <cellStyle name="Percent 4 5 3 2 6 4" xfId="39079"/>
    <cellStyle name="Percent 4 5 3 2 7" xfId="39080"/>
    <cellStyle name="Percent 4 5 3 2 7 2" xfId="39081"/>
    <cellStyle name="Percent 4 5 3 2 7 3" xfId="39082"/>
    <cellStyle name="Percent 4 5 3 2 7 4" xfId="39083"/>
    <cellStyle name="Percent 4 5 3 2 8" xfId="39084"/>
    <cellStyle name="Percent 4 5 3 2 9" xfId="39085"/>
    <cellStyle name="Percent 4 5 3 3" xfId="39086"/>
    <cellStyle name="Percent 4 5 3 3 2" xfId="39087"/>
    <cellStyle name="Percent 4 5 3 3 2 2" xfId="39088"/>
    <cellStyle name="Percent 4 5 3 3 2 2 2" xfId="39089"/>
    <cellStyle name="Percent 4 5 3 3 2 2 3" xfId="39090"/>
    <cellStyle name="Percent 4 5 3 3 2 2 4" xfId="39091"/>
    <cellStyle name="Percent 4 5 3 3 2 3" xfId="39092"/>
    <cellStyle name="Percent 4 5 3 3 2 3 2" xfId="39093"/>
    <cellStyle name="Percent 4 5 3 3 2 3 3" xfId="39094"/>
    <cellStyle name="Percent 4 5 3 3 2 3 4" xfId="39095"/>
    <cellStyle name="Percent 4 5 3 3 2 4" xfId="39096"/>
    <cellStyle name="Percent 4 5 3 3 2 5" xfId="39097"/>
    <cellStyle name="Percent 4 5 3 3 2 6" xfId="39098"/>
    <cellStyle name="Percent 4 5 3 3 3" xfId="39099"/>
    <cellStyle name="Percent 4 5 3 3 3 2" xfId="39100"/>
    <cellStyle name="Percent 4 5 3 3 3 2 2" xfId="39101"/>
    <cellStyle name="Percent 4 5 3 3 3 2 3" xfId="39102"/>
    <cellStyle name="Percent 4 5 3 3 3 2 4" xfId="39103"/>
    <cellStyle name="Percent 4 5 3 3 3 3" xfId="39104"/>
    <cellStyle name="Percent 4 5 3 3 3 3 2" xfId="39105"/>
    <cellStyle name="Percent 4 5 3 3 3 3 3" xfId="39106"/>
    <cellStyle name="Percent 4 5 3 3 3 3 4" xfId="39107"/>
    <cellStyle name="Percent 4 5 3 3 3 4" xfId="39108"/>
    <cellStyle name="Percent 4 5 3 3 3 5" xfId="39109"/>
    <cellStyle name="Percent 4 5 3 3 3 6" xfId="39110"/>
    <cellStyle name="Percent 4 5 3 3 4" xfId="39111"/>
    <cellStyle name="Percent 4 5 3 3 4 2" xfId="39112"/>
    <cellStyle name="Percent 4 5 3 3 4 3" xfId="39113"/>
    <cellStyle name="Percent 4 5 3 3 4 4" xfId="39114"/>
    <cellStyle name="Percent 4 5 3 3 5" xfId="39115"/>
    <cellStyle name="Percent 4 5 3 3 5 2" xfId="39116"/>
    <cellStyle name="Percent 4 5 3 3 5 3" xfId="39117"/>
    <cellStyle name="Percent 4 5 3 3 5 4" xfId="39118"/>
    <cellStyle name="Percent 4 5 3 3 6" xfId="39119"/>
    <cellStyle name="Percent 4 5 3 3 7" xfId="39120"/>
    <cellStyle name="Percent 4 5 3 3 8" xfId="39121"/>
    <cellStyle name="Percent 4 5 3 4" xfId="39122"/>
    <cellStyle name="Percent 4 5 3 4 2" xfId="39123"/>
    <cellStyle name="Percent 4 5 3 4 2 2" xfId="39124"/>
    <cellStyle name="Percent 4 5 3 4 2 2 2" xfId="39125"/>
    <cellStyle name="Percent 4 5 3 4 2 2 3" xfId="39126"/>
    <cellStyle name="Percent 4 5 3 4 2 2 4" xfId="39127"/>
    <cellStyle name="Percent 4 5 3 4 2 3" xfId="39128"/>
    <cellStyle name="Percent 4 5 3 4 2 3 2" xfId="39129"/>
    <cellStyle name="Percent 4 5 3 4 2 3 3" xfId="39130"/>
    <cellStyle name="Percent 4 5 3 4 2 3 4" xfId="39131"/>
    <cellStyle name="Percent 4 5 3 4 2 4" xfId="39132"/>
    <cellStyle name="Percent 4 5 3 4 2 5" xfId="39133"/>
    <cellStyle name="Percent 4 5 3 4 2 6" xfId="39134"/>
    <cellStyle name="Percent 4 5 3 4 3" xfId="39135"/>
    <cellStyle name="Percent 4 5 3 4 3 2" xfId="39136"/>
    <cellStyle name="Percent 4 5 3 4 3 2 2" xfId="39137"/>
    <cellStyle name="Percent 4 5 3 4 3 2 3" xfId="39138"/>
    <cellStyle name="Percent 4 5 3 4 3 2 4" xfId="39139"/>
    <cellStyle name="Percent 4 5 3 4 3 3" xfId="39140"/>
    <cellStyle name="Percent 4 5 3 4 3 3 2" xfId="39141"/>
    <cellStyle name="Percent 4 5 3 4 3 3 3" xfId="39142"/>
    <cellStyle name="Percent 4 5 3 4 3 3 4" xfId="39143"/>
    <cellStyle name="Percent 4 5 3 4 3 4" xfId="39144"/>
    <cellStyle name="Percent 4 5 3 4 3 5" xfId="39145"/>
    <cellStyle name="Percent 4 5 3 4 3 6" xfId="39146"/>
    <cellStyle name="Percent 4 5 3 4 4" xfId="39147"/>
    <cellStyle name="Percent 4 5 3 4 4 2" xfId="39148"/>
    <cellStyle name="Percent 4 5 3 4 4 3" xfId="39149"/>
    <cellStyle name="Percent 4 5 3 4 4 4" xfId="39150"/>
    <cellStyle name="Percent 4 5 3 4 5" xfId="39151"/>
    <cellStyle name="Percent 4 5 3 4 5 2" xfId="39152"/>
    <cellStyle name="Percent 4 5 3 4 5 3" xfId="39153"/>
    <cellStyle name="Percent 4 5 3 4 5 4" xfId="39154"/>
    <cellStyle name="Percent 4 5 3 4 6" xfId="39155"/>
    <cellStyle name="Percent 4 5 3 4 7" xfId="39156"/>
    <cellStyle name="Percent 4 5 3 4 8" xfId="39157"/>
    <cellStyle name="Percent 4 5 3 5" xfId="39158"/>
    <cellStyle name="Percent 4 5 3 5 2" xfId="39159"/>
    <cellStyle name="Percent 4 5 3 5 2 2" xfId="39160"/>
    <cellStyle name="Percent 4 5 3 5 2 2 2" xfId="39161"/>
    <cellStyle name="Percent 4 5 3 5 2 2 3" xfId="39162"/>
    <cellStyle name="Percent 4 5 3 5 2 2 4" xfId="39163"/>
    <cellStyle name="Percent 4 5 3 5 2 3" xfId="39164"/>
    <cellStyle name="Percent 4 5 3 5 2 3 2" xfId="39165"/>
    <cellStyle name="Percent 4 5 3 5 2 3 3" xfId="39166"/>
    <cellStyle name="Percent 4 5 3 5 2 3 4" xfId="39167"/>
    <cellStyle name="Percent 4 5 3 5 2 4" xfId="39168"/>
    <cellStyle name="Percent 4 5 3 5 2 5" xfId="39169"/>
    <cellStyle name="Percent 4 5 3 5 2 6" xfId="39170"/>
    <cellStyle name="Percent 4 5 3 5 3" xfId="39171"/>
    <cellStyle name="Percent 4 5 3 5 3 2" xfId="39172"/>
    <cellStyle name="Percent 4 5 3 5 3 2 2" xfId="39173"/>
    <cellStyle name="Percent 4 5 3 5 3 2 3" xfId="39174"/>
    <cellStyle name="Percent 4 5 3 5 3 2 4" xfId="39175"/>
    <cellStyle name="Percent 4 5 3 5 3 3" xfId="39176"/>
    <cellStyle name="Percent 4 5 3 5 3 3 2" xfId="39177"/>
    <cellStyle name="Percent 4 5 3 5 3 3 3" xfId="39178"/>
    <cellStyle name="Percent 4 5 3 5 3 3 4" xfId="39179"/>
    <cellStyle name="Percent 4 5 3 5 3 4" xfId="39180"/>
    <cellStyle name="Percent 4 5 3 5 3 5" xfId="39181"/>
    <cellStyle name="Percent 4 5 3 5 3 6" xfId="39182"/>
    <cellStyle name="Percent 4 5 3 5 4" xfId="39183"/>
    <cellStyle name="Percent 4 5 3 5 4 2" xfId="39184"/>
    <cellStyle name="Percent 4 5 3 5 4 3" xfId="39185"/>
    <cellStyle name="Percent 4 5 3 5 4 4" xfId="39186"/>
    <cellStyle name="Percent 4 5 3 5 5" xfId="39187"/>
    <cellStyle name="Percent 4 5 3 5 5 2" xfId="39188"/>
    <cellStyle name="Percent 4 5 3 5 5 3" xfId="39189"/>
    <cellStyle name="Percent 4 5 3 5 5 4" xfId="39190"/>
    <cellStyle name="Percent 4 5 3 5 6" xfId="39191"/>
    <cellStyle name="Percent 4 5 3 5 7" xfId="39192"/>
    <cellStyle name="Percent 4 5 3 5 8" xfId="39193"/>
    <cellStyle name="Percent 4 5 3 6" xfId="39194"/>
    <cellStyle name="Percent 4 5 3 6 2" xfId="39195"/>
    <cellStyle name="Percent 4 5 3 6 2 2" xfId="39196"/>
    <cellStyle name="Percent 4 5 3 6 2 3" xfId="39197"/>
    <cellStyle name="Percent 4 5 3 6 2 4" xfId="39198"/>
    <cellStyle name="Percent 4 5 3 6 3" xfId="39199"/>
    <cellStyle name="Percent 4 5 3 6 3 2" xfId="39200"/>
    <cellStyle name="Percent 4 5 3 6 3 3" xfId="39201"/>
    <cellStyle name="Percent 4 5 3 6 3 4" xfId="39202"/>
    <cellStyle name="Percent 4 5 3 6 4" xfId="39203"/>
    <cellStyle name="Percent 4 5 3 6 5" xfId="39204"/>
    <cellStyle name="Percent 4 5 3 6 6" xfId="39205"/>
    <cellStyle name="Percent 4 5 3 7" xfId="39206"/>
    <cellStyle name="Percent 4 5 3 7 2" xfId="39207"/>
    <cellStyle name="Percent 4 5 3 7 2 2" xfId="39208"/>
    <cellStyle name="Percent 4 5 3 7 2 3" xfId="39209"/>
    <cellStyle name="Percent 4 5 3 7 2 4" xfId="39210"/>
    <cellStyle name="Percent 4 5 3 7 3" xfId="39211"/>
    <cellStyle name="Percent 4 5 3 7 3 2" xfId="39212"/>
    <cellStyle name="Percent 4 5 3 7 3 3" xfId="39213"/>
    <cellStyle name="Percent 4 5 3 7 3 4" xfId="39214"/>
    <cellStyle name="Percent 4 5 3 7 4" xfId="39215"/>
    <cellStyle name="Percent 4 5 3 7 5" xfId="39216"/>
    <cellStyle name="Percent 4 5 3 7 6" xfId="39217"/>
    <cellStyle name="Percent 4 5 3 8" xfId="39218"/>
    <cellStyle name="Percent 4 5 3 8 2" xfId="39219"/>
    <cellStyle name="Percent 4 5 3 8 3" xfId="39220"/>
    <cellStyle name="Percent 4 5 3 8 4" xfId="39221"/>
    <cellStyle name="Percent 4 5 3 9" xfId="39222"/>
    <cellStyle name="Percent 4 5 3 9 2" xfId="39223"/>
    <cellStyle name="Percent 4 5 3 9 3" xfId="39224"/>
    <cellStyle name="Percent 4 5 3 9 4" xfId="39225"/>
    <cellStyle name="Percent 4 5 4" xfId="39226"/>
    <cellStyle name="Percent 4 5 4 10" xfId="39227"/>
    <cellStyle name="Percent 4 5 4 2" xfId="39228"/>
    <cellStyle name="Percent 4 5 4 2 2" xfId="39229"/>
    <cellStyle name="Percent 4 5 4 2 2 2" xfId="39230"/>
    <cellStyle name="Percent 4 5 4 2 2 2 2" xfId="39231"/>
    <cellStyle name="Percent 4 5 4 2 2 2 3" xfId="39232"/>
    <cellStyle name="Percent 4 5 4 2 2 2 4" xfId="39233"/>
    <cellStyle name="Percent 4 5 4 2 2 3" xfId="39234"/>
    <cellStyle name="Percent 4 5 4 2 2 3 2" xfId="39235"/>
    <cellStyle name="Percent 4 5 4 2 2 3 3" xfId="39236"/>
    <cellStyle name="Percent 4 5 4 2 2 3 4" xfId="39237"/>
    <cellStyle name="Percent 4 5 4 2 2 4" xfId="39238"/>
    <cellStyle name="Percent 4 5 4 2 2 5" xfId="39239"/>
    <cellStyle name="Percent 4 5 4 2 2 6" xfId="39240"/>
    <cellStyle name="Percent 4 5 4 2 3" xfId="39241"/>
    <cellStyle name="Percent 4 5 4 2 3 2" xfId="39242"/>
    <cellStyle name="Percent 4 5 4 2 3 2 2" xfId="39243"/>
    <cellStyle name="Percent 4 5 4 2 3 2 3" xfId="39244"/>
    <cellStyle name="Percent 4 5 4 2 3 2 4" xfId="39245"/>
    <cellStyle name="Percent 4 5 4 2 3 3" xfId="39246"/>
    <cellStyle name="Percent 4 5 4 2 3 3 2" xfId="39247"/>
    <cellStyle name="Percent 4 5 4 2 3 3 3" xfId="39248"/>
    <cellStyle name="Percent 4 5 4 2 3 3 4" xfId="39249"/>
    <cellStyle name="Percent 4 5 4 2 3 4" xfId="39250"/>
    <cellStyle name="Percent 4 5 4 2 3 5" xfId="39251"/>
    <cellStyle name="Percent 4 5 4 2 3 6" xfId="39252"/>
    <cellStyle name="Percent 4 5 4 2 4" xfId="39253"/>
    <cellStyle name="Percent 4 5 4 2 4 2" xfId="39254"/>
    <cellStyle name="Percent 4 5 4 2 4 3" xfId="39255"/>
    <cellStyle name="Percent 4 5 4 2 4 4" xfId="39256"/>
    <cellStyle name="Percent 4 5 4 2 5" xfId="39257"/>
    <cellStyle name="Percent 4 5 4 2 5 2" xfId="39258"/>
    <cellStyle name="Percent 4 5 4 2 5 3" xfId="39259"/>
    <cellStyle name="Percent 4 5 4 2 5 4" xfId="39260"/>
    <cellStyle name="Percent 4 5 4 2 6" xfId="39261"/>
    <cellStyle name="Percent 4 5 4 2 7" xfId="39262"/>
    <cellStyle name="Percent 4 5 4 2 8" xfId="39263"/>
    <cellStyle name="Percent 4 5 4 3" xfId="39264"/>
    <cellStyle name="Percent 4 5 4 3 2" xfId="39265"/>
    <cellStyle name="Percent 4 5 4 3 2 2" xfId="39266"/>
    <cellStyle name="Percent 4 5 4 3 2 2 2" xfId="39267"/>
    <cellStyle name="Percent 4 5 4 3 2 2 3" xfId="39268"/>
    <cellStyle name="Percent 4 5 4 3 2 2 4" xfId="39269"/>
    <cellStyle name="Percent 4 5 4 3 2 3" xfId="39270"/>
    <cellStyle name="Percent 4 5 4 3 2 3 2" xfId="39271"/>
    <cellStyle name="Percent 4 5 4 3 2 3 3" xfId="39272"/>
    <cellStyle name="Percent 4 5 4 3 2 3 4" xfId="39273"/>
    <cellStyle name="Percent 4 5 4 3 2 4" xfId="39274"/>
    <cellStyle name="Percent 4 5 4 3 2 5" xfId="39275"/>
    <cellStyle name="Percent 4 5 4 3 2 6" xfId="39276"/>
    <cellStyle name="Percent 4 5 4 3 3" xfId="39277"/>
    <cellStyle name="Percent 4 5 4 3 3 2" xfId="39278"/>
    <cellStyle name="Percent 4 5 4 3 3 2 2" xfId="39279"/>
    <cellStyle name="Percent 4 5 4 3 3 2 3" xfId="39280"/>
    <cellStyle name="Percent 4 5 4 3 3 2 4" xfId="39281"/>
    <cellStyle name="Percent 4 5 4 3 3 3" xfId="39282"/>
    <cellStyle name="Percent 4 5 4 3 3 3 2" xfId="39283"/>
    <cellStyle name="Percent 4 5 4 3 3 3 3" xfId="39284"/>
    <cellStyle name="Percent 4 5 4 3 3 3 4" xfId="39285"/>
    <cellStyle name="Percent 4 5 4 3 3 4" xfId="39286"/>
    <cellStyle name="Percent 4 5 4 3 3 5" xfId="39287"/>
    <cellStyle name="Percent 4 5 4 3 3 6" xfId="39288"/>
    <cellStyle name="Percent 4 5 4 3 4" xfId="39289"/>
    <cellStyle name="Percent 4 5 4 3 4 2" xfId="39290"/>
    <cellStyle name="Percent 4 5 4 3 4 3" xfId="39291"/>
    <cellStyle name="Percent 4 5 4 3 4 4" xfId="39292"/>
    <cellStyle name="Percent 4 5 4 3 5" xfId="39293"/>
    <cellStyle name="Percent 4 5 4 3 5 2" xfId="39294"/>
    <cellStyle name="Percent 4 5 4 3 5 3" xfId="39295"/>
    <cellStyle name="Percent 4 5 4 3 5 4" xfId="39296"/>
    <cellStyle name="Percent 4 5 4 3 6" xfId="39297"/>
    <cellStyle name="Percent 4 5 4 3 7" xfId="39298"/>
    <cellStyle name="Percent 4 5 4 3 8" xfId="39299"/>
    <cellStyle name="Percent 4 5 4 4" xfId="39300"/>
    <cellStyle name="Percent 4 5 4 4 2" xfId="39301"/>
    <cellStyle name="Percent 4 5 4 4 2 2" xfId="39302"/>
    <cellStyle name="Percent 4 5 4 4 2 3" xfId="39303"/>
    <cellStyle name="Percent 4 5 4 4 2 4" xfId="39304"/>
    <cellStyle name="Percent 4 5 4 4 3" xfId="39305"/>
    <cellStyle name="Percent 4 5 4 4 3 2" xfId="39306"/>
    <cellStyle name="Percent 4 5 4 4 3 3" xfId="39307"/>
    <cellStyle name="Percent 4 5 4 4 3 4" xfId="39308"/>
    <cellStyle name="Percent 4 5 4 4 4" xfId="39309"/>
    <cellStyle name="Percent 4 5 4 4 5" xfId="39310"/>
    <cellStyle name="Percent 4 5 4 4 6" xfId="39311"/>
    <cellStyle name="Percent 4 5 4 5" xfId="39312"/>
    <cellStyle name="Percent 4 5 4 5 2" xfId="39313"/>
    <cellStyle name="Percent 4 5 4 5 2 2" xfId="39314"/>
    <cellStyle name="Percent 4 5 4 5 2 3" xfId="39315"/>
    <cellStyle name="Percent 4 5 4 5 2 4" xfId="39316"/>
    <cellStyle name="Percent 4 5 4 5 3" xfId="39317"/>
    <cellStyle name="Percent 4 5 4 5 3 2" xfId="39318"/>
    <cellStyle name="Percent 4 5 4 5 3 3" xfId="39319"/>
    <cellStyle name="Percent 4 5 4 5 3 4" xfId="39320"/>
    <cellStyle name="Percent 4 5 4 5 4" xfId="39321"/>
    <cellStyle name="Percent 4 5 4 5 5" xfId="39322"/>
    <cellStyle name="Percent 4 5 4 5 6" xfId="39323"/>
    <cellStyle name="Percent 4 5 4 6" xfId="39324"/>
    <cellStyle name="Percent 4 5 4 6 2" xfId="39325"/>
    <cellStyle name="Percent 4 5 4 6 3" xfId="39326"/>
    <cellStyle name="Percent 4 5 4 6 4" xfId="39327"/>
    <cellStyle name="Percent 4 5 4 7" xfId="39328"/>
    <cellStyle name="Percent 4 5 4 7 2" xfId="39329"/>
    <cellStyle name="Percent 4 5 4 7 3" xfId="39330"/>
    <cellStyle name="Percent 4 5 4 7 4" xfId="39331"/>
    <cellStyle name="Percent 4 5 4 8" xfId="39332"/>
    <cellStyle name="Percent 4 5 4 9" xfId="39333"/>
    <cellStyle name="Percent 4 5 5" xfId="39334"/>
    <cellStyle name="Percent 4 5 5 2" xfId="39335"/>
    <cellStyle name="Percent 4 5 5 2 2" xfId="39336"/>
    <cellStyle name="Percent 4 5 5 2 2 2" xfId="39337"/>
    <cellStyle name="Percent 4 5 5 2 2 3" xfId="39338"/>
    <cellStyle name="Percent 4 5 5 2 2 4" xfId="39339"/>
    <cellStyle name="Percent 4 5 5 2 3" xfId="39340"/>
    <cellStyle name="Percent 4 5 5 2 3 2" xfId="39341"/>
    <cellStyle name="Percent 4 5 5 2 3 3" xfId="39342"/>
    <cellStyle name="Percent 4 5 5 2 3 4" xfId="39343"/>
    <cellStyle name="Percent 4 5 5 2 4" xfId="39344"/>
    <cellStyle name="Percent 4 5 5 2 5" xfId="39345"/>
    <cellStyle name="Percent 4 5 5 2 6" xfId="39346"/>
    <cellStyle name="Percent 4 5 5 3" xfId="39347"/>
    <cellStyle name="Percent 4 5 5 3 2" xfId="39348"/>
    <cellStyle name="Percent 4 5 5 3 2 2" xfId="39349"/>
    <cellStyle name="Percent 4 5 5 3 2 3" xfId="39350"/>
    <cellStyle name="Percent 4 5 5 3 2 4" xfId="39351"/>
    <cellStyle name="Percent 4 5 5 3 3" xfId="39352"/>
    <cellStyle name="Percent 4 5 5 3 3 2" xfId="39353"/>
    <cellStyle name="Percent 4 5 5 3 3 3" xfId="39354"/>
    <cellStyle name="Percent 4 5 5 3 3 4" xfId="39355"/>
    <cellStyle name="Percent 4 5 5 3 4" xfId="39356"/>
    <cellStyle name="Percent 4 5 5 3 5" xfId="39357"/>
    <cellStyle name="Percent 4 5 5 3 6" xfId="39358"/>
    <cellStyle name="Percent 4 5 5 4" xfId="39359"/>
    <cellStyle name="Percent 4 5 5 4 2" xfId="39360"/>
    <cellStyle name="Percent 4 5 5 4 3" xfId="39361"/>
    <cellStyle name="Percent 4 5 5 4 4" xfId="39362"/>
    <cellStyle name="Percent 4 5 5 5" xfId="39363"/>
    <cellStyle name="Percent 4 5 5 5 2" xfId="39364"/>
    <cellStyle name="Percent 4 5 5 5 3" xfId="39365"/>
    <cellStyle name="Percent 4 5 5 5 4" xfId="39366"/>
    <cellStyle name="Percent 4 5 5 6" xfId="39367"/>
    <cellStyle name="Percent 4 5 5 7" xfId="39368"/>
    <cellStyle name="Percent 4 5 5 8" xfId="39369"/>
    <cellStyle name="Percent 4 5 6" xfId="39370"/>
    <cellStyle name="Percent 4 5 6 2" xfId="39371"/>
    <cellStyle name="Percent 4 5 6 2 2" xfId="39372"/>
    <cellStyle name="Percent 4 5 6 2 2 2" xfId="39373"/>
    <cellStyle name="Percent 4 5 6 2 2 3" xfId="39374"/>
    <cellStyle name="Percent 4 5 6 2 2 4" xfId="39375"/>
    <cellStyle name="Percent 4 5 6 2 3" xfId="39376"/>
    <cellStyle name="Percent 4 5 6 2 3 2" xfId="39377"/>
    <cellStyle name="Percent 4 5 6 2 3 3" xfId="39378"/>
    <cellStyle name="Percent 4 5 6 2 3 4" xfId="39379"/>
    <cellStyle name="Percent 4 5 6 2 4" xfId="39380"/>
    <cellStyle name="Percent 4 5 6 2 5" xfId="39381"/>
    <cellStyle name="Percent 4 5 6 2 6" xfId="39382"/>
    <cellStyle name="Percent 4 5 6 3" xfId="39383"/>
    <cellStyle name="Percent 4 5 6 3 2" xfId="39384"/>
    <cellStyle name="Percent 4 5 6 3 2 2" xfId="39385"/>
    <cellStyle name="Percent 4 5 6 3 2 3" xfId="39386"/>
    <cellStyle name="Percent 4 5 6 3 2 4" xfId="39387"/>
    <cellStyle name="Percent 4 5 6 3 3" xfId="39388"/>
    <cellStyle name="Percent 4 5 6 3 3 2" xfId="39389"/>
    <cellStyle name="Percent 4 5 6 3 3 3" xfId="39390"/>
    <cellStyle name="Percent 4 5 6 3 3 4" xfId="39391"/>
    <cellStyle name="Percent 4 5 6 3 4" xfId="39392"/>
    <cellStyle name="Percent 4 5 6 3 5" xfId="39393"/>
    <cellStyle name="Percent 4 5 6 3 6" xfId="39394"/>
    <cellStyle name="Percent 4 5 6 4" xfId="39395"/>
    <cellStyle name="Percent 4 5 6 4 2" xfId="39396"/>
    <cellStyle name="Percent 4 5 6 4 3" xfId="39397"/>
    <cellStyle name="Percent 4 5 6 4 4" xfId="39398"/>
    <cellStyle name="Percent 4 5 6 5" xfId="39399"/>
    <cellStyle name="Percent 4 5 6 5 2" xfId="39400"/>
    <cellStyle name="Percent 4 5 6 5 3" xfId="39401"/>
    <cellStyle name="Percent 4 5 6 5 4" xfId="39402"/>
    <cellStyle name="Percent 4 5 6 6" xfId="39403"/>
    <cellStyle name="Percent 4 5 6 7" xfId="39404"/>
    <cellStyle name="Percent 4 5 6 8" xfId="39405"/>
    <cellStyle name="Percent 4 5 7" xfId="39406"/>
    <cellStyle name="Percent 4 5 7 2" xfId="39407"/>
    <cellStyle name="Percent 4 5 7 2 2" xfId="39408"/>
    <cellStyle name="Percent 4 5 7 2 2 2" xfId="39409"/>
    <cellStyle name="Percent 4 5 7 2 2 3" xfId="39410"/>
    <cellStyle name="Percent 4 5 7 2 2 4" xfId="39411"/>
    <cellStyle name="Percent 4 5 7 2 3" xfId="39412"/>
    <cellStyle name="Percent 4 5 7 2 3 2" xfId="39413"/>
    <cellStyle name="Percent 4 5 7 2 3 3" xfId="39414"/>
    <cellStyle name="Percent 4 5 7 2 3 4" xfId="39415"/>
    <cellStyle name="Percent 4 5 7 2 4" xfId="39416"/>
    <cellStyle name="Percent 4 5 7 2 5" xfId="39417"/>
    <cellStyle name="Percent 4 5 7 2 6" xfId="39418"/>
    <cellStyle name="Percent 4 5 7 3" xfId="39419"/>
    <cellStyle name="Percent 4 5 7 3 2" xfId="39420"/>
    <cellStyle name="Percent 4 5 7 3 2 2" xfId="39421"/>
    <cellStyle name="Percent 4 5 7 3 2 3" xfId="39422"/>
    <cellStyle name="Percent 4 5 7 3 2 4" xfId="39423"/>
    <cellStyle name="Percent 4 5 7 3 3" xfId="39424"/>
    <cellStyle name="Percent 4 5 7 3 3 2" xfId="39425"/>
    <cellStyle name="Percent 4 5 7 3 3 3" xfId="39426"/>
    <cellStyle name="Percent 4 5 7 3 3 4" xfId="39427"/>
    <cellStyle name="Percent 4 5 7 3 4" xfId="39428"/>
    <cellStyle name="Percent 4 5 7 3 5" xfId="39429"/>
    <cellStyle name="Percent 4 5 7 3 6" xfId="39430"/>
    <cellStyle name="Percent 4 5 7 4" xfId="39431"/>
    <cellStyle name="Percent 4 5 7 4 2" xfId="39432"/>
    <cellStyle name="Percent 4 5 7 4 3" xfId="39433"/>
    <cellStyle name="Percent 4 5 7 4 4" xfId="39434"/>
    <cellStyle name="Percent 4 5 7 5" xfId="39435"/>
    <cellStyle name="Percent 4 5 7 5 2" xfId="39436"/>
    <cellStyle name="Percent 4 5 7 5 3" xfId="39437"/>
    <cellStyle name="Percent 4 5 7 5 4" xfId="39438"/>
    <cellStyle name="Percent 4 5 7 6" xfId="39439"/>
    <cellStyle name="Percent 4 5 7 7" xfId="39440"/>
    <cellStyle name="Percent 4 5 7 8" xfId="39441"/>
    <cellStyle name="Percent 4 5 8" xfId="39442"/>
    <cellStyle name="Percent 4 5 8 2" xfId="39443"/>
    <cellStyle name="Percent 4 5 8 2 2" xfId="39444"/>
    <cellStyle name="Percent 4 5 8 2 3" xfId="39445"/>
    <cellStyle name="Percent 4 5 8 2 4" xfId="39446"/>
    <cellStyle name="Percent 4 5 8 3" xfId="39447"/>
    <cellStyle name="Percent 4 5 8 3 2" xfId="39448"/>
    <cellStyle name="Percent 4 5 8 3 3" xfId="39449"/>
    <cellStyle name="Percent 4 5 8 3 4" xfId="39450"/>
    <cellStyle name="Percent 4 5 8 4" xfId="39451"/>
    <cellStyle name="Percent 4 5 8 5" xfId="39452"/>
    <cellStyle name="Percent 4 5 8 6" xfId="39453"/>
    <cellStyle name="Percent 4 5 9" xfId="39454"/>
    <cellStyle name="Percent 4 5 9 2" xfId="39455"/>
    <cellStyle name="Percent 4 5 9 2 2" xfId="39456"/>
    <cellStyle name="Percent 4 5 9 2 3" xfId="39457"/>
    <cellStyle name="Percent 4 5 9 2 4" xfId="39458"/>
    <cellStyle name="Percent 4 5 9 3" xfId="39459"/>
    <cellStyle name="Percent 4 5 9 3 2" xfId="39460"/>
    <cellStyle name="Percent 4 5 9 3 3" xfId="39461"/>
    <cellStyle name="Percent 4 5 9 3 4" xfId="39462"/>
    <cellStyle name="Percent 4 5 9 4" xfId="39463"/>
    <cellStyle name="Percent 4 5 9 5" xfId="39464"/>
    <cellStyle name="Percent 4 5 9 6" xfId="39465"/>
    <cellStyle name="Percent 4 6" xfId="39466"/>
    <cellStyle name="Percent 4 6 10" xfId="39467"/>
    <cellStyle name="Percent 4 6 10 2" xfId="39468"/>
    <cellStyle name="Percent 4 6 10 3" xfId="39469"/>
    <cellStyle name="Percent 4 6 10 4" xfId="39470"/>
    <cellStyle name="Percent 4 6 11" xfId="39471"/>
    <cellStyle name="Percent 4 6 11 2" xfId="39472"/>
    <cellStyle name="Percent 4 6 11 3" xfId="39473"/>
    <cellStyle name="Percent 4 6 11 4" xfId="39474"/>
    <cellStyle name="Percent 4 6 12" xfId="39475"/>
    <cellStyle name="Percent 4 6 12 2" xfId="39476"/>
    <cellStyle name="Percent 4 6 12 3" xfId="39477"/>
    <cellStyle name="Percent 4 6 12 4" xfId="39478"/>
    <cellStyle name="Percent 4 6 13" xfId="39479"/>
    <cellStyle name="Percent 4 6 14" xfId="39480"/>
    <cellStyle name="Percent 4 6 15" xfId="39481"/>
    <cellStyle name="Percent 4 6 16" xfId="39482"/>
    <cellStyle name="Percent 4 6 17" xfId="39483"/>
    <cellStyle name="Percent 4 6 2" xfId="39484"/>
    <cellStyle name="Percent 4 6 2 10" xfId="39485"/>
    <cellStyle name="Percent 4 6 2 10 2" xfId="39486"/>
    <cellStyle name="Percent 4 6 2 10 3" xfId="39487"/>
    <cellStyle name="Percent 4 6 2 10 4" xfId="39488"/>
    <cellStyle name="Percent 4 6 2 11" xfId="39489"/>
    <cellStyle name="Percent 4 6 2 12" xfId="39490"/>
    <cellStyle name="Percent 4 6 2 13" xfId="39491"/>
    <cellStyle name="Percent 4 6 2 2" xfId="39492"/>
    <cellStyle name="Percent 4 6 2 2 10" xfId="39493"/>
    <cellStyle name="Percent 4 6 2 2 11" xfId="39494"/>
    <cellStyle name="Percent 4 6 2 2 12" xfId="39495"/>
    <cellStyle name="Percent 4 6 2 2 2" xfId="39496"/>
    <cellStyle name="Percent 4 6 2 2 2 10" xfId="39497"/>
    <cellStyle name="Percent 4 6 2 2 2 2" xfId="39498"/>
    <cellStyle name="Percent 4 6 2 2 2 2 2" xfId="39499"/>
    <cellStyle name="Percent 4 6 2 2 2 2 2 2" xfId="39500"/>
    <cellStyle name="Percent 4 6 2 2 2 2 2 2 2" xfId="39501"/>
    <cellStyle name="Percent 4 6 2 2 2 2 2 2 3" xfId="39502"/>
    <cellStyle name="Percent 4 6 2 2 2 2 2 2 4" xfId="39503"/>
    <cellStyle name="Percent 4 6 2 2 2 2 2 3" xfId="39504"/>
    <cellStyle name="Percent 4 6 2 2 2 2 2 3 2" xfId="39505"/>
    <cellStyle name="Percent 4 6 2 2 2 2 2 3 3" xfId="39506"/>
    <cellStyle name="Percent 4 6 2 2 2 2 2 3 4" xfId="39507"/>
    <cellStyle name="Percent 4 6 2 2 2 2 2 4" xfId="39508"/>
    <cellStyle name="Percent 4 6 2 2 2 2 2 5" xfId="39509"/>
    <cellStyle name="Percent 4 6 2 2 2 2 2 6" xfId="39510"/>
    <cellStyle name="Percent 4 6 2 2 2 2 3" xfId="39511"/>
    <cellStyle name="Percent 4 6 2 2 2 2 3 2" xfId="39512"/>
    <cellStyle name="Percent 4 6 2 2 2 2 3 2 2" xfId="39513"/>
    <cellStyle name="Percent 4 6 2 2 2 2 3 2 3" xfId="39514"/>
    <cellStyle name="Percent 4 6 2 2 2 2 3 2 4" xfId="39515"/>
    <cellStyle name="Percent 4 6 2 2 2 2 3 3" xfId="39516"/>
    <cellStyle name="Percent 4 6 2 2 2 2 3 3 2" xfId="39517"/>
    <cellStyle name="Percent 4 6 2 2 2 2 3 3 3" xfId="39518"/>
    <cellStyle name="Percent 4 6 2 2 2 2 3 3 4" xfId="39519"/>
    <cellStyle name="Percent 4 6 2 2 2 2 3 4" xfId="39520"/>
    <cellStyle name="Percent 4 6 2 2 2 2 3 5" xfId="39521"/>
    <cellStyle name="Percent 4 6 2 2 2 2 3 6" xfId="39522"/>
    <cellStyle name="Percent 4 6 2 2 2 2 4" xfId="39523"/>
    <cellStyle name="Percent 4 6 2 2 2 2 4 2" xfId="39524"/>
    <cellStyle name="Percent 4 6 2 2 2 2 4 3" xfId="39525"/>
    <cellStyle name="Percent 4 6 2 2 2 2 4 4" xfId="39526"/>
    <cellStyle name="Percent 4 6 2 2 2 2 5" xfId="39527"/>
    <cellStyle name="Percent 4 6 2 2 2 2 5 2" xfId="39528"/>
    <cellStyle name="Percent 4 6 2 2 2 2 5 3" xfId="39529"/>
    <cellStyle name="Percent 4 6 2 2 2 2 5 4" xfId="39530"/>
    <cellStyle name="Percent 4 6 2 2 2 2 6" xfId="39531"/>
    <cellStyle name="Percent 4 6 2 2 2 2 7" xfId="39532"/>
    <cellStyle name="Percent 4 6 2 2 2 2 8" xfId="39533"/>
    <cellStyle name="Percent 4 6 2 2 2 3" xfId="39534"/>
    <cellStyle name="Percent 4 6 2 2 2 3 2" xfId="39535"/>
    <cellStyle name="Percent 4 6 2 2 2 3 2 2" xfId="39536"/>
    <cellStyle name="Percent 4 6 2 2 2 3 2 2 2" xfId="39537"/>
    <cellStyle name="Percent 4 6 2 2 2 3 2 2 3" xfId="39538"/>
    <cellStyle name="Percent 4 6 2 2 2 3 2 2 4" xfId="39539"/>
    <cellStyle name="Percent 4 6 2 2 2 3 2 3" xfId="39540"/>
    <cellStyle name="Percent 4 6 2 2 2 3 2 3 2" xfId="39541"/>
    <cellStyle name="Percent 4 6 2 2 2 3 2 3 3" xfId="39542"/>
    <cellStyle name="Percent 4 6 2 2 2 3 2 3 4" xfId="39543"/>
    <cellStyle name="Percent 4 6 2 2 2 3 2 4" xfId="39544"/>
    <cellStyle name="Percent 4 6 2 2 2 3 2 5" xfId="39545"/>
    <cellStyle name="Percent 4 6 2 2 2 3 2 6" xfId="39546"/>
    <cellStyle name="Percent 4 6 2 2 2 3 3" xfId="39547"/>
    <cellStyle name="Percent 4 6 2 2 2 3 3 2" xfId="39548"/>
    <cellStyle name="Percent 4 6 2 2 2 3 3 2 2" xfId="39549"/>
    <cellStyle name="Percent 4 6 2 2 2 3 3 2 3" xfId="39550"/>
    <cellStyle name="Percent 4 6 2 2 2 3 3 2 4" xfId="39551"/>
    <cellStyle name="Percent 4 6 2 2 2 3 3 3" xfId="39552"/>
    <cellStyle name="Percent 4 6 2 2 2 3 3 3 2" xfId="39553"/>
    <cellStyle name="Percent 4 6 2 2 2 3 3 3 3" xfId="39554"/>
    <cellStyle name="Percent 4 6 2 2 2 3 3 3 4" xfId="39555"/>
    <cellStyle name="Percent 4 6 2 2 2 3 3 4" xfId="39556"/>
    <cellStyle name="Percent 4 6 2 2 2 3 3 5" xfId="39557"/>
    <cellStyle name="Percent 4 6 2 2 2 3 3 6" xfId="39558"/>
    <cellStyle name="Percent 4 6 2 2 2 3 4" xfId="39559"/>
    <cellStyle name="Percent 4 6 2 2 2 3 4 2" xfId="39560"/>
    <cellStyle name="Percent 4 6 2 2 2 3 4 3" xfId="39561"/>
    <cellStyle name="Percent 4 6 2 2 2 3 4 4" xfId="39562"/>
    <cellStyle name="Percent 4 6 2 2 2 3 5" xfId="39563"/>
    <cellStyle name="Percent 4 6 2 2 2 3 5 2" xfId="39564"/>
    <cellStyle name="Percent 4 6 2 2 2 3 5 3" xfId="39565"/>
    <cellStyle name="Percent 4 6 2 2 2 3 5 4" xfId="39566"/>
    <cellStyle name="Percent 4 6 2 2 2 3 6" xfId="39567"/>
    <cellStyle name="Percent 4 6 2 2 2 3 7" xfId="39568"/>
    <cellStyle name="Percent 4 6 2 2 2 3 8" xfId="39569"/>
    <cellStyle name="Percent 4 6 2 2 2 4" xfId="39570"/>
    <cellStyle name="Percent 4 6 2 2 2 4 2" xfId="39571"/>
    <cellStyle name="Percent 4 6 2 2 2 4 2 2" xfId="39572"/>
    <cellStyle name="Percent 4 6 2 2 2 4 2 3" xfId="39573"/>
    <cellStyle name="Percent 4 6 2 2 2 4 2 4" xfId="39574"/>
    <cellStyle name="Percent 4 6 2 2 2 4 3" xfId="39575"/>
    <cellStyle name="Percent 4 6 2 2 2 4 3 2" xfId="39576"/>
    <cellStyle name="Percent 4 6 2 2 2 4 3 3" xfId="39577"/>
    <cellStyle name="Percent 4 6 2 2 2 4 3 4" xfId="39578"/>
    <cellStyle name="Percent 4 6 2 2 2 4 4" xfId="39579"/>
    <cellStyle name="Percent 4 6 2 2 2 4 5" xfId="39580"/>
    <cellStyle name="Percent 4 6 2 2 2 4 6" xfId="39581"/>
    <cellStyle name="Percent 4 6 2 2 2 5" xfId="39582"/>
    <cellStyle name="Percent 4 6 2 2 2 5 2" xfId="39583"/>
    <cellStyle name="Percent 4 6 2 2 2 5 2 2" xfId="39584"/>
    <cellStyle name="Percent 4 6 2 2 2 5 2 3" xfId="39585"/>
    <cellStyle name="Percent 4 6 2 2 2 5 2 4" xfId="39586"/>
    <cellStyle name="Percent 4 6 2 2 2 5 3" xfId="39587"/>
    <cellStyle name="Percent 4 6 2 2 2 5 3 2" xfId="39588"/>
    <cellStyle name="Percent 4 6 2 2 2 5 3 3" xfId="39589"/>
    <cellStyle name="Percent 4 6 2 2 2 5 3 4" xfId="39590"/>
    <cellStyle name="Percent 4 6 2 2 2 5 4" xfId="39591"/>
    <cellStyle name="Percent 4 6 2 2 2 5 5" xfId="39592"/>
    <cellStyle name="Percent 4 6 2 2 2 5 6" xfId="39593"/>
    <cellStyle name="Percent 4 6 2 2 2 6" xfId="39594"/>
    <cellStyle name="Percent 4 6 2 2 2 6 2" xfId="39595"/>
    <cellStyle name="Percent 4 6 2 2 2 6 3" xfId="39596"/>
    <cellStyle name="Percent 4 6 2 2 2 6 4" xfId="39597"/>
    <cellStyle name="Percent 4 6 2 2 2 7" xfId="39598"/>
    <cellStyle name="Percent 4 6 2 2 2 7 2" xfId="39599"/>
    <cellStyle name="Percent 4 6 2 2 2 7 3" xfId="39600"/>
    <cellStyle name="Percent 4 6 2 2 2 7 4" xfId="39601"/>
    <cellStyle name="Percent 4 6 2 2 2 8" xfId="39602"/>
    <cellStyle name="Percent 4 6 2 2 2 9" xfId="39603"/>
    <cellStyle name="Percent 4 6 2 2 3" xfId="39604"/>
    <cellStyle name="Percent 4 6 2 2 3 2" xfId="39605"/>
    <cellStyle name="Percent 4 6 2 2 3 2 2" xfId="39606"/>
    <cellStyle name="Percent 4 6 2 2 3 2 2 2" xfId="39607"/>
    <cellStyle name="Percent 4 6 2 2 3 2 2 3" xfId="39608"/>
    <cellStyle name="Percent 4 6 2 2 3 2 2 4" xfId="39609"/>
    <cellStyle name="Percent 4 6 2 2 3 2 3" xfId="39610"/>
    <cellStyle name="Percent 4 6 2 2 3 2 3 2" xfId="39611"/>
    <cellStyle name="Percent 4 6 2 2 3 2 3 3" xfId="39612"/>
    <cellStyle name="Percent 4 6 2 2 3 2 3 4" xfId="39613"/>
    <cellStyle name="Percent 4 6 2 2 3 2 4" xfId="39614"/>
    <cellStyle name="Percent 4 6 2 2 3 2 5" xfId="39615"/>
    <cellStyle name="Percent 4 6 2 2 3 2 6" xfId="39616"/>
    <cellStyle name="Percent 4 6 2 2 3 3" xfId="39617"/>
    <cellStyle name="Percent 4 6 2 2 3 3 2" xfId="39618"/>
    <cellStyle name="Percent 4 6 2 2 3 3 2 2" xfId="39619"/>
    <cellStyle name="Percent 4 6 2 2 3 3 2 3" xfId="39620"/>
    <cellStyle name="Percent 4 6 2 2 3 3 2 4" xfId="39621"/>
    <cellStyle name="Percent 4 6 2 2 3 3 3" xfId="39622"/>
    <cellStyle name="Percent 4 6 2 2 3 3 3 2" xfId="39623"/>
    <cellStyle name="Percent 4 6 2 2 3 3 3 3" xfId="39624"/>
    <cellStyle name="Percent 4 6 2 2 3 3 3 4" xfId="39625"/>
    <cellStyle name="Percent 4 6 2 2 3 3 4" xfId="39626"/>
    <cellStyle name="Percent 4 6 2 2 3 3 5" xfId="39627"/>
    <cellStyle name="Percent 4 6 2 2 3 3 6" xfId="39628"/>
    <cellStyle name="Percent 4 6 2 2 3 4" xfId="39629"/>
    <cellStyle name="Percent 4 6 2 2 3 4 2" xfId="39630"/>
    <cellStyle name="Percent 4 6 2 2 3 4 3" xfId="39631"/>
    <cellStyle name="Percent 4 6 2 2 3 4 4" xfId="39632"/>
    <cellStyle name="Percent 4 6 2 2 3 5" xfId="39633"/>
    <cellStyle name="Percent 4 6 2 2 3 5 2" xfId="39634"/>
    <cellStyle name="Percent 4 6 2 2 3 5 3" xfId="39635"/>
    <cellStyle name="Percent 4 6 2 2 3 5 4" xfId="39636"/>
    <cellStyle name="Percent 4 6 2 2 3 6" xfId="39637"/>
    <cellStyle name="Percent 4 6 2 2 3 7" xfId="39638"/>
    <cellStyle name="Percent 4 6 2 2 3 8" xfId="39639"/>
    <cellStyle name="Percent 4 6 2 2 4" xfId="39640"/>
    <cellStyle name="Percent 4 6 2 2 4 2" xfId="39641"/>
    <cellStyle name="Percent 4 6 2 2 4 2 2" xfId="39642"/>
    <cellStyle name="Percent 4 6 2 2 4 2 2 2" xfId="39643"/>
    <cellStyle name="Percent 4 6 2 2 4 2 2 3" xfId="39644"/>
    <cellStyle name="Percent 4 6 2 2 4 2 2 4" xfId="39645"/>
    <cellStyle name="Percent 4 6 2 2 4 2 3" xfId="39646"/>
    <cellStyle name="Percent 4 6 2 2 4 2 3 2" xfId="39647"/>
    <cellStyle name="Percent 4 6 2 2 4 2 3 3" xfId="39648"/>
    <cellStyle name="Percent 4 6 2 2 4 2 3 4" xfId="39649"/>
    <cellStyle name="Percent 4 6 2 2 4 2 4" xfId="39650"/>
    <cellStyle name="Percent 4 6 2 2 4 2 5" xfId="39651"/>
    <cellStyle name="Percent 4 6 2 2 4 2 6" xfId="39652"/>
    <cellStyle name="Percent 4 6 2 2 4 3" xfId="39653"/>
    <cellStyle name="Percent 4 6 2 2 4 3 2" xfId="39654"/>
    <cellStyle name="Percent 4 6 2 2 4 3 2 2" xfId="39655"/>
    <cellStyle name="Percent 4 6 2 2 4 3 2 3" xfId="39656"/>
    <cellStyle name="Percent 4 6 2 2 4 3 2 4" xfId="39657"/>
    <cellStyle name="Percent 4 6 2 2 4 3 3" xfId="39658"/>
    <cellStyle name="Percent 4 6 2 2 4 3 3 2" xfId="39659"/>
    <cellStyle name="Percent 4 6 2 2 4 3 3 3" xfId="39660"/>
    <cellStyle name="Percent 4 6 2 2 4 3 3 4" xfId="39661"/>
    <cellStyle name="Percent 4 6 2 2 4 3 4" xfId="39662"/>
    <cellStyle name="Percent 4 6 2 2 4 3 5" xfId="39663"/>
    <cellStyle name="Percent 4 6 2 2 4 3 6" xfId="39664"/>
    <cellStyle name="Percent 4 6 2 2 4 4" xfId="39665"/>
    <cellStyle name="Percent 4 6 2 2 4 4 2" xfId="39666"/>
    <cellStyle name="Percent 4 6 2 2 4 4 3" xfId="39667"/>
    <cellStyle name="Percent 4 6 2 2 4 4 4" xfId="39668"/>
    <cellStyle name="Percent 4 6 2 2 4 5" xfId="39669"/>
    <cellStyle name="Percent 4 6 2 2 4 5 2" xfId="39670"/>
    <cellStyle name="Percent 4 6 2 2 4 5 3" xfId="39671"/>
    <cellStyle name="Percent 4 6 2 2 4 5 4" xfId="39672"/>
    <cellStyle name="Percent 4 6 2 2 4 6" xfId="39673"/>
    <cellStyle name="Percent 4 6 2 2 4 7" xfId="39674"/>
    <cellStyle name="Percent 4 6 2 2 4 8" xfId="39675"/>
    <cellStyle name="Percent 4 6 2 2 5" xfId="39676"/>
    <cellStyle name="Percent 4 6 2 2 5 2" xfId="39677"/>
    <cellStyle name="Percent 4 6 2 2 5 2 2" xfId="39678"/>
    <cellStyle name="Percent 4 6 2 2 5 2 2 2" xfId="39679"/>
    <cellStyle name="Percent 4 6 2 2 5 2 2 3" xfId="39680"/>
    <cellStyle name="Percent 4 6 2 2 5 2 2 4" xfId="39681"/>
    <cellStyle name="Percent 4 6 2 2 5 2 3" xfId="39682"/>
    <cellStyle name="Percent 4 6 2 2 5 2 3 2" xfId="39683"/>
    <cellStyle name="Percent 4 6 2 2 5 2 3 3" xfId="39684"/>
    <cellStyle name="Percent 4 6 2 2 5 2 3 4" xfId="39685"/>
    <cellStyle name="Percent 4 6 2 2 5 2 4" xfId="39686"/>
    <cellStyle name="Percent 4 6 2 2 5 2 5" xfId="39687"/>
    <cellStyle name="Percent 4 6 2 2 5 2 6" xfId="39688"/>
    <cellStyle name="Percent 4 6 2 2 5 3" xfId="39689"/>
    <cellStyle name="Percent 4 6 2 2 5 3 2" xfId="39690"/>
    <cellStyle name="Percent 4 6 2 2 5 3 2 2" xfId="39691"/>
    <cellStyle name="Percent 4 6 2 2 5 3 2 3" xfId="39692"/>
    <cellStyle name="Percent 4 6 2 2 5 3 2 4" xfId="39693"/>
    <cellStyle name="Percent 4 6 2 2 5 3 3" xfId="39694"/>
    <cellStyle name="Percent 4 6 2 2 5 3 3 2" xfId="39695"/>
    <cellStyle name="Percent 4 6 2 2 5 3 3 3" xfId="39696"/>
    <cellStyle name="Percent 4 6 2 2 5 3 3 4" xfId="39697"/>
    <cellStyle name="Percent 4 6 2 2 5 3 4" xfId="39698"/>
    <cellStyle name="Percent 4 6 2 2 5 3 5" xfId="39699"/>
    <cellStyle name="Percent 4 6 2 2 5 3 6" xfId="39700"/>
    <cellStyle name="Percent 4 6 2 2 5 4" xfId="39701"/>
    <cellStyle name="Percent 4 6 2 2 5 4 2" xfId="39702"/>
    <cellStyle name="Percent 4 6 2 2 5 4 3" xfId="39703"/>
    <cellStyle name="Percent 4 6 2 2 5 4 4" xfId="39704"/>
    <cellStyle name="Percent 4 6 2 2 5 5" xfId="39705"/>
    <cellStyle name="Percent 4 6 2 2 5 5 2" xfId="39706"/>
    <cellStyle name="Percent 4 6 2 2 5 5 3" xfId="39707"/>
    <cellStyle name="Percent 4 6 2 2 5 5 4" xfId="39708"/>
    <cellStyle name="Percent 4 6 2 2 5 6" xfId="39709"/>
    <cellStyle name="Percent 4 6 2 2 5 7" xfId="39710"/>
    <cellStyle name="Percent 4 6 2 2 5 8" xfId="39711"/>
    <cellStyle name="Percent 4 6 2 2 6" xfId="39712"/>
    <cellStyle name="Percent 4 6 2 2 6 2" xfId="39713"/>
    <cellStyle name="Percent 4 6 2 2 6 2 2" xfId="39714"/>
    <cellStyle name="Percent 4 6 2 2 6 2 3" xfId="39715"/>
    <cellStyle name="Percent 4 6 2 2 6 2 4" xfId="39716"/>
    <cellStyle name="Percent 4 6 2 2 6 3" xfId="39717"/>
    <cellStyle name="Percent 4 6 2 2 6 3 2" xfId="39718"/>
    <cellStyle name="Percent 4 6 2 2 6 3 3" xfId="39719"/>
    <cellStyle name="Percent 4 6 2 2 6 3 4" xfId="39720"/>
    <cellStyle name="Percent 4 6 2 2 6 4" xfId="39721"/>
    <cellStyle name="Percent 4 6 2 2 6 5" xfId="39722"/>
    <cellStyle name="Percent 4 6 2 2 6 6" xfId="39723"/>
    <cellStyle name="Percent 4 6 2 2 7" xfId="39724"/>
    <cellStyle name="Percent 4 6 2 2 7 2" xfId="39725"/>
    <cellStyle name="Percent 4 6 2 2 7 2 2" xfId="39726"/>
    <cellStyle name="Percent 4 6 2 2 7 2 3" xfId="39727"/>
    <cellStyle name="Percent 4 6 2 2 7 2 4" xfId="39728"/>
    <cellStyle name="Percent 4 6 2 2 7 3" xfId="39729"/>
    <cellStyle name="Percent 4 6 2 2 7 3 2" xfId="39730"/>
    <cellStyle name="Percent 4 6 2 2 7 3 3" xfId="39731"/>
    <cellStyle name="Percent 4 6 2 2 7 3 4" xfId="39732"/>
    <cellStyle name="Percent 4 6 2 2 7 4" xfId="39733"/>
    <cellStyle name="Percent 4 6 2 2 7 5" xfId="39734"/>
    <cellStyle name="Percent 4 6 2 2 7 6" xfId="39735"/>
    <cellStyle name="Percent 4 6 2 2 8" xfId="39736"/>
    <cellStyle name="Percent 4 6 2 2 8 2" xfId="39737"/>
    <cellStyle name="Percent 4 6 2 2 8 3" xfId="39738"/>
    <cellStyle name="Percent 4 6 2 2 8 4" xfId="39739"/>
    <cellStyle name="Percent 4 6 2 2 9" xfId="39740"/>
    <cellStyle name="Percent 4 6 2 2 9 2" xfId="39741"/>
    <cellStyle name="Percent 4 6 2 2 9 3" xfId="39742"/>
    <cellStyle name="Percent 4 6 2 2 9 4" xfId="39743"/>
    <cellStyle name="Percent 4 6 2 3" xfId="39744"/>
    <cellStyle name="Percent 4 6 2 3 10" xfId="39745"/>
    <cellStyle name="Percent 4 6 2 3 2" xfId="39746"/>
    <cellStyle name="Percent 4 6 2 3 2 2" xfId="39747"/>
    <cellStyle name="Percent 4 6 2 3 2 2 2" xfId="39748"/>
    <cellStyle name="Percent 4 6 2 3 2 2 2 2" xfId="39749"/>
    <cellStyle name="Percent 4 6 2 3 2 2 2 3" xfId="39750"/>
    <cellStyle name="Percent 4 6 2 3 2 2 2 4" xfId="39751"/>
    <cellStyle name="Percent 4 6 2 3 2 2 3" xfId="39752"/>
    <cellStyle name="Percent 4 6 2 3 2 2 3 2" xfId="39753"/>
    <cellStyle name="Percent 4 6 2 3 2 2 3 3" xfId="39754"/>
    <cellStyle name="Percent 4 6 2 3 2 2 3 4" xfId="39755"/>
    <cellStyle name="Percent 4 6 2 3 2 2 4" xfId="39756"/>
    <cellStyle name="Percent 4 6 2 3 2 2 5" xfId="39757"/>
    <cellStyle name="Percent 4 6 2 3 2 2 6" xfId="39758"/>
    <cellStyle name="Percent 4 6 2 3 2 3" xfId="39759"/>
    <cellStyle name="Percent 4 6 2 3 2 3 2" xfId="39760"/>
    <cellStyle name="Percent 4 6 2 3 2 3 2 2" xfId="39761"/>
    <cellStyle name="Percent 4 6 2 3 2 3 2 3" xfId="39762"/>
    <cellStyle name="Percent 4 6 2 3 2 3 2 4" xfId="39763"/>
    <cellStyle name="Percent 4 6 2 3 2 3 3" xfId="39764"/>
    <cellStyle name="Percent 4 6 2 3 2 3 3 2" xfId="39765"/>
    <cellStyle name="Percent 4 6 2 3 2 3 3 3" xfId="39766"/>
    <cellStyle name="Percent 4 6 2 3 2 3 3 4" xfId="39767"/>
    <cellStyle name="Percent 4 6 2 3 2 3 4" xfId="39768"/>
    <cellStyle name="Percent 4 6 2 3 2 3 5" xfId="39769"/>
    <cellStyle name="Percent 4 6 2 3 2 3 6" xfId="39770"/>
    <cellStyle name="Percent 4 6 2 3 2 4" xfId="39771"/>
    <cellStyle name="Percent 4 6 2 3 2 4 2" xfId="39772"/>
    <cellStyle name="Percent 4 6 2 3 2 4 3" xfId="39773"/>
    <cellStyle name="Percent 4 6 2 3 2 4 4" xfId="39774"/>
    <cellStyle name="Percent 4 6 2 3 2 5" xfId="39775"/>
    <cellStyle name="Percent 4 6 2 3 2 5 2" xfId="39776"/>
    <cellStyle name="Percent 4 6 2 3 2 5 3" xfId="39777"/>
    <cellStyle name="Percent 4 6 2 3 2 5 4" xfId="39778"/>
    <cellStyle name="Percent 4 6 2 3 2 6" xfId="39779"/>
    <cellStyle name="Percent 4 6 2 3 2 7" xfId="39780"/>
    <cellStyle name="Percent 4 6 2 3 2 8" xfId="39781"/>
    <cellStyle name="Percent 4 6 2 3 3" xfId="39782"/>
    <cellStyle name="Percent 4 6 2 3 3 2" xfId="39783"/>
    <cellStyle name="Percent 4 6 2 3 3 2 2" xfId="39784"/>
    <cellStyle name="Percent 4 6 2 3 3 2 2 2" xfId="39785"/>
    <cellStyle name="Percent 4 6 2 3 3 2 2 3" xfId="39786"/>
    <cellStyle name="Percent 4 6 2 3 3 2 2 4" xfId="39787"/>
    <cellStyle name="Percent 4 6 2 3 3 2 3" xfId="39788"/>
    <cellStyle name="Percent 4 6 2 3 3 2 3 2" xfId="39789"/>
    <cellStyle name="Percent 4 6 2 3 3 2 3 3" xfId="39790"/>
    <cellStyle name="Percent 4 6 2 3 3 2 3 4" xfId="39791"/>
    <cellStyle name="Percent 4 6 2 3 3 2 4" xfId="39792"/>
    <cellStyle name="Percent 4 6 2 3 3 2 5" xfId="39793"/>
    <cellStyle name="Percent 4 6 2 3 3 2 6" xfId="39794"/>
    <cellStyle name="Percent 4 6 2 3 3 3" xfId="39795"/>
    <cellStyle name="Percent 4 6 2 3 3 3 2" xfId="39796"/>
    <cellStyle name="Percent 4 6 2 3 3 3 2 2" xfId="39797"/>
    <cellStyle name="Percent 4 6 2 3 3 3 2 3" xfId="39798"/>
    <cellStyle name="Percent 4 6 2 3 3 3 2 4" xfId="39799"/>
    <cellStyle name="Percent 4 6 2 3 3 3 3" xfId="39800"/>
    <cellStyle name="Percent 4 6 2 3 3 3 3 2" xfId="39801"/>
    <cellStyle name="Percent 4 6 2 3 3 3 3 3" xfId="39802"/>
    <cellStyle name="Percent 4 6 2 3 3 3 3 4" xfId="39803"/>
    <cellStyle name="Percent 4 6 2 3 3 3 4" xfId="39804"/>
    <cellStyle name="Percent 4 6 2 3 3 3 5" xfId="39805"/>
    <cellStyle name="Percent 4 6 2 3 3 3 6" xfId="39806"/>
    <cellStyle name="Percent 4 6 2 3 3 4" xfId="39807"/>
    <cellStyle name="Percent 4 6 2 3 3 4 2" xfId="39808"/>
    <cellStyle name="Percent 4 6 2 3 3 4 3" xfId="39809"/>
    <cellStyle name="Percent 4 6 2 3 3 4 4" xfId="39810"/>
    <cellStyle name="Percent 4 6 2 3 3 5" xfId="39811"/>
    <cellStyle name="Percent 4 6 2 3 3 5 2" xfId="39812"/>
    <cellStyle name="Percent 4 6 2 3 3 5 3" xfId="39813"/>
    <cellStyle name="Percent 4 6 2 3 3 5 4" xfId="39814"/>
    <cellStyle name="Percent 4 6 2 3 3 6" xfId="39815"/>
    <cellStyle name="Percent 4 6 2 3 3 7" xfId="39816"/>
    <cellStyle name="Percent 4 6 2 3 3 8" xfId="39817"/>
    <cellStyle name="Percent 4 6 2 3 4" xfId="39818"/>
    <cellStyle name="Percent 4 6 2 3 4 2" xfId="39819"/>
    <cellStyle name="Percent 4 6 2 3 4 2 2" xfId="39820"/>
    <cellStyle name="Percent 4 6 2 3 4 2 3" xfId="39821"/>
    <cellStyle name="Percent 4 6 2 3 4 2 4" xfId="39822"/>
    <cellStyle name="Percent 4 6 2 3 4 3" xfId="39823"/>
    <cellStyle name="Percent 4 6 2 3 4 3 2" xfId="39824"/>
    <cellStyle name="Percent 4 6 2 3 4 3 3" xfId="39825"/>
    <cellStyle name="Percent 4 6 2 3 4 3 4" xfId="39826"/>
    <cellStyle name="Percent 4 6 2 3 4 4" xfId="39827"/>
    <cellStyle name="Percent 4 6 2 3 4 5" xfId="39828"/>
    <cellStyle name="Percent 4 6 2 3 4 6" xfId="39829"/>
    <cellStyle name="Percent 4 6 2 3 5" xfId="39830"/>
    <cellStyle name="Percent 4 6 2 3 5 2" xfId="39831"/>
    <cellStyle name="Percent 4 6 2 3 5 2 2" xfId="39832"/>
    <cellStyle name="Percent 4 6 2 3 5 2 3" xfId="39833"/>
    <cellStyle name="Percent 4 6 2 3 5 2 4" xfId="39834"/>
    <cellStyle name="Percent 4 6 2 3 5 3" xfId="39835"/>
    <cellStyle name="Percent 4 6 2 3 5 3 2" xfId="39836"/>
    <cellStyle name="Percent 4 6 2 3 5 3 3" xfId="39837"/>
    <cellStyle name="Percent 4 6 2 3 5 3 4" xfId="39838"/>
    <cellStyle name="Percent 4 6 2 3 5 4" xfId="39839"/>
    <cellStyle name="Percent 4 6 2 3 5 5" xfId="39840"/>
    <cellStyle name="Percent 4 6 2 3 5 6" xfId="39841"/>
    <cellStyle name="Percent 4 6 2 3 6" xfId="39842"/>
    <cellStyle name="Percent 4 6 2 3 6 2" xfId="39843"/>
    <cellStyle name="Percent 4 6 2 3 6 3" xfId="39844"/>
    <cellStyle name="Percent 4 6 2 3 6 4" xfId="39845"/>
    <cellStyle name="Percent 4 6 2 3 7" xfId="39846"/>
    <cellStyle name="Percent 4 6 2 3 7 2" xfId="39847"/>
    <cellStyle name="Percent 4 6 2 3 7 3" xfId="39848"/>
    <cellStyle name="Percent 4 6 2 3 7 4" xfId="39849"/>
    <cellStyle name="Percent 4 6 2 3 8" xfId="39850"/>
    <cellStyle name="Percent 4 6 2 3 9" xfId="39851"/>
    <cellStyle name="Percent 4 6 2 4" xfId="39852"/>
    <cellStyle name="Percent 4 6 2 4 2" xfId="39853"/>
    <cellStyle name="Percent 4 6 2 4 2 2" xfId="39854"/>
    <cellStyle name="Percent 4 6 2 4 2 2 2" xfId="39855"/>
    <cellStyle name="Percent 4 6 2 4 2 2 3" xfId="39856"/>
    <cellStyle name="Percent 4 6 2 4 2 2 4" xfId="39857"/>
    <cellStyle name="Percent 4 6 2 4 2 3" xfId="39858"/>
    <cellStyle name="Percent 4 6 2 4 2 3 2" xfId="39859"/>
    <cellStyle name="Percent 4 6 2 4 2 3 3" xfId="39860"/>
    <cellStyle name="Percent 4 6 2 4 2 3 4" xfId="39861"/>
    <cellStyle name="Percent 4 6 2 4 2 4" xfId="39862"/>
    <cellStyle name="Percent 4 6 2 4 2 5" xfId="39863"/>
    <cellStyle name="Percent 4 6 2 4 2 6" xfId="39864"/>
    <cellStyle name="Percent 4 6 2 4 3" xfId="39865"/>
    <cellStyle name="Percent 4 6 2 4 3 2" xfId="39866"/>
    <cellStyle name="Percent 4 6 2 4 3 2 2" xfId="39867"/>
    <cellStyle name="Percent 4 6 2 4 3 2 3" xfId="39868"/>
    <cellStyle name="Percent 4 6 2 4 3 2 4" xfId="39869"/>
    <cellStyle name="Percent 4 6 2 4 3 3" xfId="39870"/>
    <cellStyle name="Percent 4 6 2 4 3 3 2" xfId="39871"/>
    <cellStyle name="Percent 4 6 2 4 3 3 3" xfId="39872"/>
    <cellStyle name="Percent 4 6 2 4 3 3 4" xfId="39873"/>
    <cellStyle name="Percent 4 6 2 4 3 4" xfId="39874"/>
    <cellStyle name="Percent 4 6 2 4 3 5" xfId="39875"/>
    <cellStyle name="Percent 4 6 2 4 3 6" xfId="39876"/>
    <cellStyle name="Percent 4 6 2 4 4" xfId="39877"/>
    <cellStyle name="Percent 4 6 2 4 4 2" xfId="39878"/>
    <cellStyle name="Percent 4 6 2 4 4 3" xfId="39879"/>
    <cellStyle name="Percent 4 6 2 4 4 4" xfId="39880"/>
    <cellStyle name="Percent 4 6 2 4 5" xfId="39881"/>
    <cellStyle name="Percent 4 6 2 4 5 2" xfId="39882"/>
    <cellStyle name="Percent 4 6 2 4 5 3" xfId="39883"/>
    <cellStyle name="Percent 4 6 2 4 5 4" xfId="39884"/>
    <cellStyle name="Percent 4 6 2 4 6" xfId="39885"/>
    <cellStyle name="Percent 4 6 2 4 7" xfId="39886"/>
    <cellStyle name="Percent 4 6 2 4 8" xfId="39887"/>
    <cellStyle name="Percent 4 6 2 5" xfId="39888"/>
    <cellStyle name="Percent 4 6 2 5 2" xfId="39889"/>
    <cellStyle name="Percent 4 6 2 5 2 2" xfId="39890"/>
    <cellStyle name="Percent 4 6 2 5 2 2 2" xfId="39891"/>
    <cellStyle name="Percent 4 6 2 5 2 2 3" xfId="39892"/>
    <cellStyle name="Percent 4 6 2 5 2 2 4" xfId="39893"/>
    <cellStyle name="Percent 4 6 2 5 2 3" xfId="39894"/>
    <cellStyle name="Percent 4 6 2 5 2 3 2" xfId="39895"/>
    <cellStyle name="Percent 4 6 2 5 2 3 3" xfId="39896"/>
    <cellStyle name="Percent 4 6 2 5 2 3 4" xfId="39897"/>
    <cellStyle name="Percent 4 6 2 5 2 4" xfId="39898"/>
    <cellStyle name="Percent 4 6 2 5 2 5" xfId="39899"/>
    <cellStyle name="Percent 4 6 2 5 2 6" xfId="39900"/>
    <cellStyle name="Percent 4 6 2 5 3" xfId="39901"/>
    <cellStyle name="Percent 4 6 2 5 3 2" xfId="39902"/>
    <cellStyle name="Percent 4 6 2 5 3 2 2" xfId="39903"/>
    <cellStyle name="Percent 4 6 2 5 3 2 3" xfId="39904"/>
    <cellStyle name="Percent 4 6 2 5 3 2 4" xfId="39905"/>
    <cellStyle name="Percent 4 6 2 5 3 3" xfId="39906"/>
    <cellStyle name="Percent 4 6 2 5 3 3 2" xfId="39907"/>
    <cellStyle name="Percent 4 6 2 5 3 3 3" xfId="39908"/>
    <cellStyle name="Percent 4 6 2 5 3 3 4" xfId="39909"/>
    <cellStyle name="Percent 4 6 2 5 3 4" xfId="39910"/>
    <cellStyle name="Percent 4 6 2 5 3 5" xfId="39911"/>
    <cellStyle name="Percent 4 6 2 5 3 6" xfId="39912"/>
    <cellStyle name="Percent 4 6 2 5 4" xfId="39913"/>
    <cellStyle name="Percent 4 6 2 5 4 2" xfId="39914"/>
    <cellStyle name="Percent 4 6 2 5 4 3" xfId="39915"/>
    <cellStyle name="Percent 4 6 2 5 4 4" xfId="39916"/>
    <cellStyle name="Percent 4 6 2 5 5" xfId="39917"/>
    <cellStyle name="Percent 4 6 2 5 5 2" xfId="39918"/>
    <cellStyle name="Percent 4 6 2 5 5 3" xfId="39919"/>
    <cellStyle name="Percent 4 6 2 5 5 4" xfId="39920"/>
    <cellStyle name="Percent 4 6 2 5 6" xfId="39921"/>
    <cellStyle name="Percent 4 6 2 5 7" xfId="39922"/>
    <cellStyle name="Percent 4 6 2 5 8" xfId="39923"/>
    <cellStyle name="Percent 4 6 2 6" xfId="39924"/>
    <cellStyle name="Percent 4 6 2 6 2" xfId="39925"/>
    <cellStyle name="Percent 4 6 2 6 2 2" xfId="39926"/>
    <cellStyle name="Percent 4 6 2 6 2 2 2" xfId="39927"/>
    <cellStyle name="Percent 4 6 2 6 2 2 3" xfId="39928"/>
    <cellStyle name="Percent 4 6 2 6 2 2 4" xfId="39929"/>
    <cellStyle name="Percent 4 6 2 6 2 3" xfId="39930"/>
    <cellStyle name="Percent 4 6 2 6 2 3 2" xfId="39931"/>
    <cellStyle name="Percent 4 6 2 6 2 3 3" xfId="39932"/>
    <cellStyle name="Percent 4 6 2 6 2 3 4" xfId="39933"/>
    <cellStyle name="Percent 4 6 2 6 2 4" xfId="39934"/>
    <cellStyle name="Percent 4 6 2 6 2 5" xfId="39935"/>
    <cellStyle name="Percent 4 6 2 6 2 6" xfId="39936"/>
    <cellStyle name="Percent 4 6 2 6 3" xfId="39937"/>
    <cellStyle name="Percent 4 6 2 6 3 2" xfId="39938"/>
    <cellStyle name="Percent 4 6 2 6 3 2 2" xfId="39939"/>
    <cellStyle name="Percent 4 6 2 6 3 2 3" xfId="39940"/>
    <cellStyle name="Percent 4 6 2 6 3 2 4" xfId="39941"/>
    <cellStyle name="Percent 4 6 2 6 3 3" xfId="39942"/>
    <cellStyle name="Percent 4 6 2 6 3 3 2" xfId="39943"/>
    <cellStyle name="Percent 4 6 2 6 3 3 3" xfId="39944"/>
    <cellStyle name="Percent 4 6 2 6 3 3 4" xfId="39945"/>
    <cellStyle name="Percent 4 6 2 6 3 4" xfId="39946"/>
    <cellStyle name="Percent 4 6 2 6 3 5" xfId="39947"/>
    <cellStyle name="Percent 4 6 2 6 3 6" xfId="39948"/>
    <cellStyle name="Percent 4 6 2 6 4" xfId="39949"/>
    <cellStyle name="Percent 4 6 2 6 4 2" xfId="39950"/>
    <cellStyle name="Percent 4 6 2 6 4 3" xfId="39951"/>
    <cellStyle name="Percent 4 6 2 6 4 4" xfId="39952"/>
    <cellStyle name="Percent 4 6 2 6 5" xfId="39953"/>
    <cellStyle name="Percent 4 6 2 6 5 2" xfId="39954"/>
    <cellStyle name="Percent 4 6 2 6 5 3" xfId="39955"/>
    <cellStyle name="Percent 4 6 2 6 5 4" xfId="39956"/>
    <cellStyle name="Percent 4 6 2 6 6" xfId="39957"/>
    <cellStyle name="Percent 4 6 2 6 7" xfId="39958"/>
    <cellStyle name="Percent 4 6 2 6 8" xfId="39959"/>
    <cellStyle name="Percent 4 6 2 7" xfId="39960"/>
    <cellStyle name="Percent 4 6 2 7 2" xfId="39961"/>
    <cellStyle name="Percent 4 6 2 7 2 2" xfId="39962"/>
    <cellStyle name="Percent 4 6 2 7 2 3" xfId="39963"/>
    <cellStyle name="Percent 4 6 2 7 2 4" xfId="39964"/>
    <cellStyle name="Percent 4 6 2 7 3" xfId="39965"/>
    <cellStyle name="Percent 4 6 2 7 3 2" xfId="39966"/>
    <cellStyle name="Percent 4 6 2 7 3 3" xfId="39967"/>
    <cellStyle name="Percent 4 6 2 7 3 4" xfId="39968"/>
    <cellStyle name="Percent 4 6 2 7 4" xfId="39969"/>
    <cellStyle name="Percent 4 6 2 7 5" xfId="39970"/>
    <cellStyle name="Percent 4 6 2 7 6" xfId="39971"/>
    <cellStyle name="Percent 4 6 2 8" xfId="39972"/>
    <cellStyle name="Percent 4 6 2 8 2" xfId="39973"/>
    <cellStyle name="Percent 4 6 2 8 2 2" xfId="39974"/>
    <cellStyle name="Percent 4 6 2 8 2 3" xfId="39975"/>
    <cellStyle name="Percent 4 6 2 8 2 4" xfId="39976"/>
    <cellStyle name="Percent 4 6 2 8 3" xfId="39977"/>
    <cellStyle name="Percent 4 6 2 8 3 2" xfId="39978"/>
    <cellStyle name="Percent 4 6 2 8 3 3" xfId="39979"/>
    <cellStyle name="Percent 4 6 2 8 3 4" xfId="39980"/>
    <cellStyle name="Percent 4 6 2 8 4" xfId="39981"/>
    <cellStyle name="Percent 4 6 2 8 5" xfId="39982"/>
    <cellStyle name="Percent 4 6 2 8 6" xfId="39983"/>
    <cellStyle name="Percent 4 6 2 9" xfId="39984"/>
    <cellStyle name="Percent 4 6 2 9 2" xfId="39985"/>
    <cellStyle name="Percent 4 6 2 9 3" xfId="39986"/>
    <cellStyle name="Percent 4 6 2 9 4" xfId="39987"/>
    <cellStyle name="Percent 4 6 3" xfId="39988"/>
    <cellStyle name="Percent 4 6 3 10" xfId="39989"/>
    <cellStyle name="Percent 4 6 3 11" xfId="39990"/>
    <cellStyle name="Percent 4 6 3 12" xfId="39991"/>
    <cellStyle name="Percent 4 6 3 2" xfId="39992"/>
    <cellStyle name="Percent 4 6 3 2 10" xfId="39993"/>
    <cellStyle name="Percent 4 6 3 2 2" xfId="39994"/>
    <cellStyle name="Percent 4 6 3 2 2 2" xfId="39995"/>
    <cellStyle name="Percent 4 6 3 2 2 2 2" xfId="39996"/>
    <cellStyle name="Percent 4 6 3 2 2 2 2 2" xfId="39997"/>
    <cellStyle name="Percent 4 6 3 2 2 2 2 3" xfId="39998"/>
    <cellStyle name="Percent 4 6 3 2 2 2 2 4" xfId="39999"/>
    <cellStyle name="Percent 4 6 3 2 2 2 3" xfId="40000"/>
    <cellStyle name="Percent 4 6 3 2 2 2 3 2" xfId="40001"/>
    <cellStyle name="Percent 4 6 3 2 2 2 3 3" xfId="40002"/>
    <cellStyle name="Percent 4 6 3 2 2 2 3 4" xfId="40003"/>
    <cellStyle name="Percent 4 6 3 2 2 2 4" xfId="40004"/>
    <cellStyle name="Percent 4 6 3 2 2 2 5" xfId="40005"/>
    <cellStyle name="Percent 4 6 3 2 2 2 6" xfId="40006"/>
    <cellStyle name="Percent 4 6 3 2 2 3" xfId="40007"/>
    <cellStyle name="Percent 4 6 3 2 2 3 2" xfId="40008"/>
    <cellStyle name="Percent 4 6 3 2 2 3 2 2" xfId="40009"/>
    <cellStyle name="Percent 4 6 3 2 2 3 2 3" xfId="40010"/>
    <cellStyle name="Percent 4 6 3 2 2 3 2 4" xfId="40011"/>
    <cellStyle name="Percent 4 6 3 2 2 3 3" xfId="40012"/>
    <cellStyle name="Percent 4 6 3 2 2 3 3 2" xfId="40013"/>
    <cellStyle name="Percent 4 6 3 2 2 3 3 3" xfId="40014"/>
    <cellStyle name="Percent 4 6 3 2 2 3 3 4" xfId="40015"/>
    <cellStyle name="Percent 4 6 3 2 2 3 4" xfId="40016"/>
    <cellStyle name="Percent 4 6 3 2 2 3 5" xfId="40017"/>
    <cellStyle name="Percent 4 6 3 2 2 3 6" xfId="40018"/>
    <cellStyle name="Percent 4 6 3 2 2 4" xfId="40019"/>
    <cellStyle name="Percent 4 6 3 2 2 4 2" xfId="40020"/>
    <cellStyle name="Percent 4 6 3 2 2 4 3" xfId="40021"/>
    <cellStyle name="Percent 4 6 3 2 2 4 4" xfId="40022"/>
    <cellStyle name="Percent 4 6 3 2 2 5" xfId="40023"/>
    <cellStyle name="Percent 4 6 3 2 2 5 2" xfId="40024"/>
    <cellStyle name="Percent 4 6 3 2 2 5 3" xfId="40025"/>
    <cellStyle name="Percent 4 6 3 2 2 5 4" xfId="40026"/>
    <cellStyle name="Percent 4 6 3 2 2 6" xfId="40027"/>
    <cellStyle name="Percent 4 6 3 2 2 7" xfId="40028"/>
    <cellStyle name="Percent 4 6 3 2 2 8" xfId="40029"/>
    <cellStyle name="Percent 4 6 3 2 3" xfId="40030"/>
    <cellStyle name="Percent 4 6 3 2 3 2" xfId="40031"/>
    <cellStyle name="Percent 4 6 3 2 3 2 2" xfId="40032"/>
    <cellStyle name="Percent 4 6 3 2 3 2 2 2" xfId="40033"/>
    <cellStyle name="Percent 4 6 3 2 3 2 2 3" xfId="40034"/>
    <cellStyle name="Percent 4 6 3 2 3 2 2 4" xfId="40035"/>
    <cellStyle name="Percent 4 6 3 2 3 2 3" xfId="40036"/>
    <cellStyle name="Percent 4 6 3 2 3 2 3 2" xfId="40037"/>
    <cellStyle name="Percent 4 6 3 2 3 2 3 3" xfId="40038"/>
    <cellStyle name="Percent 4 6 3 2 3 2 3 4" xfId="40039"/>
    <cellStyle name="Percent 4 6 3 2 3 2 4" xfId="40040"/>
    <cellStyle name="Percent 4 6 3 2 3 2 5" xfId="40041"/>
    <cellStyle name="Percent 4 6 3 2 3 2 6" xfId="40042"/>
    <cellStyle name="Percent 4 6 3 2 3 3" xfId="40043"/>
    <cellStyle name="Percent 4 6 3 2 3 3 2" xfId="40044"/>
    <cellStyle name="Percent 4 6 3 2 3 3 2 2" xfId="40045"/>
    <cellStyle name="Percent 4 6 3 2 3 3 2 3" xfId="40046"/>
    <cellStyle name="Percent 4 6 3 2 3 3 2 4" xfId="40047"/>
    <cellStyle name="Percent 4 6 3 2 3 3 3" xfId="40048"/>
    <cellStyle name="Percent 4 6 3 2 3 3 3 2" xfId="40049"/>
    <cellStyle name="Percent 4 6 3 2 3 3 3 3" xfId="40050"/>
    <cellStyle name="Percent 4 6 3 2 3 3 3 4" xfId="40051"/>
    <cellStyle name="Percent 4 6 3 2 3 3 4" xfId="40052"/>
    <cellStyle name="Percent 4 6 3 2 3 3 5" xfId="40053"/>
    <cellStyle name="Percent 4 6 3 2 3 3 6" xfId="40054"/>
    <cellStyle name="Percent 4 6 3 2 3 4" xfId="40055"/>
    <cellStyle name="Percent 4 6 3 2 3 4 2" xfId="40056"/>
    <cellStyle name="Percent 4 6 3 2 3 4 3" xfId="40057"/>
    <cellStyle name="Percent 4 6 3 2 3 4 4" xfId="40058"/>
    <cellStyle name="Percent 4 6 3 2 3 5" xfId="40059"/>
    <cellStyle name="Percent 4 6 3 2 3 5 2" xfId="40060"/>
    <cellStyle name="Percent 4 6 3 2 3 5 3" xfId="40061"/>
    <cellStyle name="Percent 4 6 3 2 3 5 4" xfId="40062"/>
    <cellStyle name="Percent 4 6 3 2 3 6" xfId="40063"/>
    <cellStyle name="Percent 4 6 3 2 3 7" xfId="40064"/>
    <cellStyle name="Percent 4 6 3 2 3 8" xfId="40065"/>
    <cellStyle name="Percent 4 6 3 2 4" xfId="40066"/>
    <cellStyle name="Percent 4 6 3 2 4 2" xfId="40067"/>
    <cellStyle name="Percent 4 6 3 2 4 2 2" xfId="40068"/>
    <cellStyle name="Percent 4 6 3 2 4 2 3" xfId="40069"/>
    <cellStyle name="Percent 4 6 3 2 4 2 4" xfId="40070"/>
    <cellStyle name="Percent 4 6 3 2 4 3" xfId="40071"/>
    <cellStyle name="Percent 4 6 3 2 4 3 2" xfId="40072"/>
    <cellStyle name="Percent 4 6 3 2 4 3 3" xfId="40073"/>
    <cellStyle name="Percent 4 6 3 2 4 3 4" xfId="40074"/>
    <cellStyle name="Percent 4 6 3 2 4 4" xfId="40075"/>
    <cellStyle name="Percent 4 6 3 2 4 5" xfId="40076"/>
    <cellStyle name="Percent 4 6 3 2 4 6" xfId="40077"/>
    <cellStyle name="Percent 4 6 3 2 5" xfId="40078"/>
    <cellStyle name="Percent 4 6 3 2 5 2" xfId="40079"/>
    <cellStyle name="Percent 4 6 3 2 5 2 2" xfId="40080"/>
    <cellStyle name="Percent 4 6 3 2 5 2 3" xfId="40081"/>
    <cellStyle name="Percent 4 6 3 2 5 2 4" xfId="40082"/>
    <cellStyle name="Percent 4 6 3 2 5 3" xfId="40083"/>
    <cellStyle name="Percent 4 6 3 2 5 3 2" xfId="40084"/>
    <cellStyle name="Percent 4 6 3 2 5 3 3" xfId="40085"/>
    <cellStyle name="Percent 4 6 3 2 5 3 4" xfId="40086"/>
    <cellStyle name="Percent 4 6 3 2 5 4" xfId="40087"/>
    <cellStyle name="Percent 4 6 3 2 5 5" xfId="40088"/>
    <cellStyle name="Percent 4 6 3 2 5 6" xfId="40089"/>
    <cellStyle name="Percent 4 6 3 2 6" xfId="40090"/>
    <cellStyle name="Percent 4 6 3 2 6 2" xfId="40091"/>
    <cellStyle name="Percent 4 6 3 2 6 3" xfId="40092"/>
    <cellStyle name="Percent 4 6 3 2 6 4" xfId="40093"/>
    <cellStyle name="Percent 4 6 3 2 7" xfId="40094"/>
    <cellStyle name="Percent 4 6 3 2 7 2" xfId="40095"/>
    <cellStyle name="Percent 4 6 3 2 7 3" xfId="40096"/>
    <cellStyle name="Percent 4 6 3 2 7 4" xfId="40097"/>
    <cellStyle name="Percent 4 6 3 2 8" xfId="40098"/>
    <cellStyle name="Percent 4 6 3 2 9" xfId="40099"/>
    <cellStyle name="Percent 4 6 3 3" xfId="40100"/>
    <cellStyle name="Percent 4 6 3 3 2" xfId="40101"/>
    <cellStyle name="Percent 4 6 3 3 2 2" xfId="40102"/>
    <cellStyle name="Percent 4 6 3 3 2 2 2" xfId="40103"/>
    <cellStyle name="Percent 4 6 3 3 2 2 3" xfId="40104"/>
    <cellStyle name="Percent 4 6 3 3 2 2 4" xfId="40105"/>
    <cellStyle name="Percent 4 6 3 3 2 3" xfId="40106"/>
    <cellStyle name="Percent 4 6 3 3 2 3 2" xfId="40107"/>
    <cellStyle name="Percent 4 6 3 3 2 3 3" xfId="40108"/>
    <cellStyle name="Percent 4 6 3 3 2 3 4" xfId="40109"/>
    <cellStyle name="Percent 4 6 3 3 2 4" xfId="40110"/>
    <cellStyle name="Percent 4 6 3 3 2 5" xfId="40111"/>
    <cellStyle name="Percent 4 6 3 3 2 6" xfId="40112"/>
    <cellStyle name="Percent 4 6 3 3 3" xfId="40113"/>
    <cellStyle name="Percent 4 6 3 3 3 2" xfId="40114"/>
    <cellStyle name="Percent 4 6 3 3 3 2 2" xfId="40115"/>
    <cellStyle name="Percent 4 6 3 3 3 2 3" xfId="40116"/>
    <cellStyle name="Percent 4 6 3 3 3 2 4" xfId="40117"/>
    <cellStyle name="Percent 4 6 3 3 3 3" xfId="40118"/>
    <cellStyle name="Percent 4 6 3 3 3 3 2" xfId="40119"/>
    <cellStyle name="Percent 4 6 3 3 3 3 3" xfId="40120"/>
    <cellStyle name="Percent 4 6 3 3 3 3 4" xfId="40121"/>
    <cellStyle name="Percent 4 6 3 3 3 4" xfId="40122"/>
    <cellStyle name="Percent 4 6 3 3 3 5" xfId="40123"/>
    <cellStyle name="Percent 4 6 3 3 3 6" xfId="40124"/>
    <cellStyle name="Percent 4 6 3 3 4" xfId="40125"/>
    <cellStyle name="Percent 4 6 3 3 4 2" xfId="40126"/>
    <cellStyle name="Percent 4 6 3 3 4 3" xfId="40127"/>
    <cellStyle name="Percent 4 6 3 3 4 4" xfId="40128"/>
    <cellStyle name="Percent 4 6 3 3 5" xfId="40129"/>
    <cellStyle name="Percent 4 6 3 3 5 2" xfId="40130"/>
    <cellStyle name="Percent 4 6 3 3 5 3" xfId="40131"/>
    <cellStyle name="Percent 4 6 3 3 5 4" xfId="40132"/>
    <cellStyle name="Percent 4 6 3 3 6" xfId="40133"/>
    <cellStyle name="Percent 4 6 3 3 7" xfId="40134"/>
    <cellStyle name="Percent 4 6 3 3 8" xfId="40135"/>
    <cellStyle name="Percent 4 6 3 4" xfId="40136"/>
    <cellStyle name="Percent 4 6 3 4 2" xfId="40137"/>
    <cellStyle name="Percent 4 6 3 4 2 2" xfId="40138"/>
    <cellStyle name="Percent 4 6 3 4 2 2 2" xfId="40139"/>
    <cellStyle name="Percent 4 6 3 4 2 2 3" xfId="40140"/>
    <cellStyle name="Percent 4 6 3 4 2 2 4" xfId="40141"/>
    <cellStyle name="Percent 4 6 3 4 2 3" xfId="40142"/>
    <cellStyle name="Percent 4 6 3 4 2 3 2" xfId="40143"/>
    <cellStyle name="Percent 4 6 3 4 2 3 3" xfId="40144"/>
    <cellStyle name="Percent 4 6 3 4 2 3 4" xfId="40145"/>
    <cellStyle name="Percent 4 6 3 4 2 4" xfId="40146"/>
    <cellStyle name="Percent 4 6 3 4 2 5" xfId="40147"/>
    <cellStyle name="Percent 4 6 3 4 2 6" xfId="40148"/>
    <cellStyle name="Percent 4 6 3 4 3" xfId="40149"/>
    <cellStyle name="Percent 4 6 3 4 3 2" xfId="40150"/>
    <cellStyle name="Percent 4 6 3 4 3 2 2" xfId="40151"/>
    <cellStyle name="Percent 4 6 3 4 3 2 3" xfId="40152"/>
    <cellStyle name="Percent 4 6 3 4 3 2 4" xfId="40153"/>
    <cellStyle name="Percent 4 6 3 4 3 3" xfId="40154"/>
    <cellStyle name="Percent 4 6 3 4 3 3 2" xfId="40155"/>
    <cellStyle name="Percent 4 6 3 4 3 3 3" xfId="40156"/>
    <cellStyle name="Percent 4 6 3 4 3 3 4" xfId="40157"/>
    <cellStyle name="Percent 4 6 3 4 3 4" xfId="40158"/>
    <cellStyle name="Percent 4 6 3 4 3 5" xfId="40159"/>
    <cellStyle name="Percent 4 6 3 4 3 6" xfId="40160"/>
    <cellStyle name="Percent 4 6 3 4 4" xfId="40161"/>
    <cellStyle name="Percent 4 6 3 4 4 2" xfId="40162"/>
    <cellStyle name="Percent 4 6 3 4 4 3" xfId="40163"/>
    <cellStyle name="Percent 4 6 3 4 4 4" xfId="40164"/>
    <cellStyle name="Percent 4 6 3 4 5" xfId="40165"/>
    <cellStyle name="Percent 4 6 3 4 5 2" xfId="40166"/>
    <cellStyle name="Percent 4 6 3 4 5 3" xfId="40167"/>
    <cellStyle name="Percent 4 6 3 4 5 4" xfId="40168"/>
    <cellStyle name="Percent 4 6 3 4 6" xfId="40169"/>
    <cellStyle name="Percent 4 6 3 4 7" xfId="40170"/>
    <cellStyle name="Percent 4 6 3 4 8" xfId="40171"/>
    <cellStyle name="Percent 4 6 3 5" xfId="40172"/>
    <cellStyle name="Percent 4 6 3 5 2" xfId="40173"/>
    <cellStyle name="Percent 4 6 3 5 2 2" xfId="40174"/>
    <cellStyle name="Percent 4 6 3 5 2 2 2" xfId="40175"/>
    <cellStyle name="Percent 4 6 3 5 2 2 3" xfId="40176"/>
    <cellStyle name="Percent 4 6 3 5 2 2 4" xfId="40177"/>
    <cellStyle name="Percent 4 6 3 5 2 3" xfId="40178"/>
    <cellStyle name="Percent 4 6 3 5 2 3 2" xfId="40179"/>
    <cellStyle name="Percent 4 6 3 5 2 3 3" xfId="40180"/>
    <cellStyle name="Percent 4 6 3 5 2 3 4" xfId="40181"/>
    <cellStyle name="Percent 4 6 3 5 2 4" xfId="40182"/>
    <cellStyle name="Percent 4 6 3 5 2 5" xfId="40183"/>
    <cellStyle name="Percent 4 6 3 5 2 6" xfId="40184"/>
    <cellStyle name="Percent 4 6 3 5 3" xfId="40185"/>
    <cellStyle name="Percent 4 6 3 5 3 2" xfId="40186"/>
    <cellStyle name="Percent 4 6 3 5 3 2 2" xfId="40187"/>
    <cellStyle name="Percent 4 6 3 5 3 2 3" xfId="40188"/>
    <cellStyle name="Percent 4 6 3 5 3 2 4" xfId="40189"/>
    <cellStyle name="Percent 4 6 3 5 3 3" xfId="40190"/>
    <cellStyle name="Percent 4 6 3 5 3 3 2" xfId="40191"/>
    <cellStyle name="Percent 4 6 3 5 3 3 3" xfId="40192"/>
    <cellStyle name="Percent 4 6 3 5 3 3 4" xfId="40193"/>
    <cellStyle name="Percent 4 6 3 5 3 4" xfId="40194"/>
    <cellStyle name="Percent 4 6 3 5 3 5" xfId="40195"/>
    <cellStyle name="Percent 4 6 3 5 3 6" xfId="40196"/>
    <cellStyle name="Percent 4 6 3 5 4" xfId="40197"/>
    <cellStyle name="Percent 4 6 3 5 4 2" xfId="40198"/>
    <cellStyle name="Percent 4 6 3 5 4 3" xfId="40199"/>
    <cellStyle name="Percent 4 6 3 5 4 4" xfId="40200"/>
    <cellStyle name="Percent 4 6 3 5 5" xfId="40201"/>
    <cellStyle name="Percent 4 6 3 5 5 2" xfId="40202"/>
    <cellStyle name="Percent 4 6 3 5 5 3" xfId="40203"/>
    <cellStyle name="Percent 4 6 3 5 5 4" xfId="40204"/>
    <cellStyle name="Percent 4 6 3 5 6" xfId="40205"/>
    <cellStyle name="Percent 4 6 3 5 7" xfId="40206"/>
    <cellStyle name="Percent 4 6 3 5 8" xfId="40207"/>
    <cellStyle name="Percent 4 6 3 6" xfId="40208"/>
    <cellStyle name="Percent 4 6 3 6 2" xfId="40209"/>
    <cellStyle name="Percent 4 6 3 6 2 2" xfId="40210"/>
    <cellStyle name="Percent 4 6 3 6 2 3" xfId="40211"/>
    <cellStyle name="Percent 4 6 3 6 2 4" xfId="40212"/>
    <cellStyle name="Percent 4 6 3 6 3" xfId="40213"/>
    <cellStyle name="Percent 4 6 3 6 3 2" xfId="40214"/>
    <cellStyle name="Percent 4 6 3 6 3 3" xfId="40215"/>
    <cellStyle name="Percent 4 6 3 6 3 4" xfId="40216"/>
    <cellStyle name="Percent 4 6 3 6 4" xfId="40217"/>
    <cellStyle name="Percent 4 6 3 6 5" xfId="40218"/>
    <cellStyle name="Percent 4 6 3 6 6" xfId="40219"/>
    <cellStyle name="Percent 4 6 3 7" xfId="40220"/>
    <cellStyle name="Percent 4 6 3 7 2" xfId="40221"/>
    <cellStyle name="Percent 4 6 3 7 2 2" xfId="40222"/>
    <cellStyle name="Percent 4 6 3 7 2 3" xfId="40223"/>
    <cellStyle name="Percent 4 6 3 7 2 4" xfId="40224"/>
    <cellStyle name="Percent 4 6 3 7 3" xfId="40225"/>
    <cellStyle name="Percent 4 6 3 7 3 2" xfId="40226"/>
    <cellStyle name="Percent 4 6 3 7 3 3" xfId="40227"/>
    <cellStyle name="Percent 4 6 3 7 3 4" xfId="40228"/>
    <cellStyle name="Percent 4 6 3 7 4" xfId="40229"/>
    <cellStyle name="Percent 4 6 3 7 5" xfId="40230"/>
    <cellStyle name="Percent 4 6 3 7 6" xfId="40231"/>
    <cellStyle name="Percent 4 6 3 8" xfId="40232"/>
    <cellStyle name="Percent 4 6 3 8 2" xfId="40233"/>
    <cellStyle name="Percent 4 6 3 8 3" xfId="40234"/>
    <cellStyle name="Percent 4 6 3 8 4" xfId="40235"/>
    <cellStyle name="Percent 4 6 3 9" xfId="40236"/>
    <cellStyle name="Percent 4 6 3 9 2" xfId="40237"/>
    <cellStyle name="Percent 4 6 3 9 3" xfId="40238"/>
    <cellStyle name="Percent 4 6 3 9 4" xfId="40239"/>
    <cellStyle name="Percent 4 6 4" xfId="40240"/>
    <cellStyle name="Percent 4 6 4 10" xfId="40241"/>
    <cellStyle name="Percent 4 6 4 2" xfId="40242"/>
    <cellStyle name="Percent 4 6 4 2 2" xfId="40243"/>
    <cellStyle name="Percent 4 6 4 2 2 2" xfId="40244"/>
    <cellStyle name="Percent 4 6 4 2 2 2 2" xfId="40245"/>
    <cellStyle name="Percent 4 6 4 2 2 2 3" xfId="40246"/>
    <cellStyle name="Percent 4 6 4 2 2 2 4" xfId="40247"/>
    <cellStyle name="Percent 4 6 4 2 2 3" xfId="40248"/>
    <cellStyle name="Percent 4 6 4 2 2 3 2" xfId="40249"/>
    <cellStyle name="Percent 4 6 4 2 2 3 3" xfId="40250"/>
    <cellStyle name="Percent 4 6 4 2 2 3 4" xfId="40251"/>
    <cellStyle name="Percent 4 6 4 2 2 4" xfId="40252"/>
    <cellStyle name="Percent 4 6 4 2 2 5" xfId="40253"/>
    <cellStyle name="Percent 4 6 4 2 2 6" xfId="40254"/>
    <cellStyle name="Percent 4 6 4 2 3" xfId="40255"/>
    <cellStyle name="Percent 4 6 4 2 3 2" xfId="40256"/>
    <cellStyle name="Percent 4 6 4 2 3 2 2" xfId="40257"/>
    <cellStyle name="Percent 4 6 4 2 3 2 3" xfId="40258"/>
    <cellStyle name="Percent 4 6 4 2 3 2 4" xfId="40259"/>
    <cellStyle name="Percent 4 6 4 2 3 3" xfId="40260"/>
    <cellStyle name="Percent 4 6 4 2 3 3 2" xfId="40261"/>
    <cellStyle name="Percent 4 6 4 2 3 3 3" xfId="40262"/>
    <cellStyle name="Percent 4 6 4 2 3 3 4" xfId="40263"/>
    <cellStyle name="Percent 4 6 4 2 3 4" xfId="40264"/>
    <cellStyle name="Percent 4 6 4 2 3 5" xfId="40265"/>
    <cellStyle name="Percent 4 6 4 2 3 6" xfId="40266"/>
    <cellStyle name="Percent 4 6 4 2 4" xfId="40267"/>
    <cellStyle name="Percent 4 6 4 2 4 2" xfId="40268"/>
    <cellStyle name="Percent 4 6 4 2 4 3" xfId="40269"/>
    <cellStyle name="Percent 4 6 4 2 4 4" xfId="40270"/>
    <cellStyle name="Percent 4 6 4 2 5" xfId="40271"/>
    <cellStyle name="Percent 4 6 4 2 5 2" xfId="40272"/>
    <cellStyle name="Percent 4 6 4 2 5 3" xfId="40273"/>
    <cellStyle name="Percent 4 6 4 2 5 4" xfId="40274"/>
    <cellStyle name="Percent 4 6 4 2 6" xfId="40275"/>
    <cellStyle name="Percent 4 6 4 2 7" xfId="40276"/>
    <cellStyle name="Percent 4 6 4 2 8" xfId="40277"/>
    <cellStyle name="Percent 4 6 4 3" xfId="40278"/>
    <cellStyle name="Percent 4 6 4 3 2" xfId="40279"/>
    <cellStyle name="Percent 4 6 4 3 2 2" xfId="40280"/>
    <cellStyle name="Percent 4 6 4 3 2 2 2" xfId="40281"/>
    <cellStyle name="Percent 4 6 4 3 2 2 3" xfId="40282"/>
    <cellStyle name="Percent 4 6 4 3 2 2 4" xfId="40283"/>
    <cellStyle name="Percent 4 6 4 3 2 3" xfId="40284"/>
    <cellStyle name="Percent 4 6 4 3 2 3 2" xfId="40285"/>
    <cellStyle name="Percent 4 6 4 3 2 3 3" xfId="40286"/>
    <cellStyle name="Percent 4 6 4 3 2 3 4" xfId="40287"/>
    <cellStyle name="Percent 4 6 4 3 2 4" xfId="40288"/>
    <cellStyle name="Percent 4 6 4 3 2 5" xfId="40289"/>
    <cellStyle name="Percent 4 6 4 3 2 6" xfId="40290"/>
    <cellStyle name="Percent 4 6 4 3 3" xfId="40291"/>
    <cellStyle name="Percent 4 6 4 3 3 2" xfId="40292"/>
    <cellStyle name="Percent 4 6 4 3 3 2 2" xfId="40293"/>
    <cellStyle name="Percent 4 6 4 3 3 2 3" xfId="40294"/>
    <cellStyle name="Percent 4 6 4 3 3 2 4" xfId="40295"/>
    <cellStyle name="Percent 4 6 4 3 3 3" xfId="40296"/>
    <cellStyle name="Percent 4 6 4 3 3 3 2" xfId="40297"/>
    <cellStyle name="Percent 4 6 4 3 3 3 3" xfId="40298"/>
    <cellStyle name="Percent 4 6 4 3 3 3 4" xfId="40299"/>
    <cellStyle name="Percent 4 6 4 3 3 4" xfId="40300"/>
    <cellStyle name="Percent 4 6 4 3 3 5" xfId="40301"/>
    <cellStyle name="Percent 4 6 4 3 3 6" xfId="40302"/>
    <cellStyle name="Percent 4 6 4 3 4" xfId="40303"/>
    <cellStyle name="Percent 4 6 4 3 4 2" xfId="40304"/>
    <cellStyle name="Percent 4 6 4 3 4 3" xfId="40305"/>
    <cellStyle name="Percent 4 6 4 3 4 4" xfId="40306"/>
    <cellStyle name="Percent 4 6 4 3 5" xfId="40307"/>
    <cellStyle name="Percent 4 6 4 3 5 2" xfId="40308"/>
    <cellStyle name="Percent 4 6 4 3 5 3" xfId="40309"/>
    <cellStyle name="Percent 4 6 4 3 5 4" xfId="40310"/>
    <cellStyle name="Percent 4 6 4 3 6" xfId="40311"/>
    <cellStyle name="Percent 4 6 4 3 7" xfId="40312"/>
    <cellStyle name="Percent 4 6 4 3 8" xfId="40313"/>
    <cellStyle name="Percent 4 6 4 4" xfId="40314"/>
    <cellStyle name="Percent 4 6 4 4 2" xfId="40315"/>
    <cellStyle name="Percent 4 6 4 4 2 2" xfId="40316"/>
    <cellStyle name="Percent 4 6 4 4 2 3" xfId="40317"/>
    <cellStyle name="Percent 4 6 4 4 2 4" xfId="40318"/>
    <cellStyle name="Percent 4 6 4 4 3" xfId="40319"/>
    <cellStyle name="Percent 4 6 4 4 3 2" xfId="40320"/>
    <cellStyle name="Percent 4 6 4 4 3 3" xfId="40321"/>
    <cellStyle name="Percent 4 6 4 4 3 4" xfId="40322"/>
    <cellStyle name="Percent 4 6 4 4 4" xfId="40323"/>
    <cellStyle name="Percent 4 6 4 4 5" xfId="40324"/>
    <cellStyle name="Percent 4 6 4 4 6" xfId="40325"/>
    <cellStyle name="Percent 4 6 4 5" xfId="40326"/>
    <cellStyle name="Percent 4 6 4 5 2" xfId="40327"/>
    <cellStyle name="Percent 4 6 4 5 2 2" xfId="40328"/>
    <cellStyle name="Percent 4 6 4 5 2 3" xfId="40329"/>
    <cellStyle name="Percent 4 6 4 5 2 4" xfId="40330"/>
    <cellStyle name="Percent 4 6 4 5 3" xfId="40331"/>
    <cellStyle name="Percent 4 6 4 5 3 2" xfId="40332"/>
    <cellStyle name="Percent 4 6 4 5 3 3" xfId="40333"/>
    <cellStyle name="Percent 4 6 4 5 3 4" xfId="40334"/>
    <cellStyle name="Percent 4 6 4 5 4" xfId="40335"/>
    <cellStyle name="Percent 4 6 4 5 5" xfId="40336"/>
    <cellStyle name="Percent 4 6 4 5 6" xfId="40337"/>
    <cellStyle name="Percent 4 6 4 6" xfId="40338"/>
    <cellStyle name="Percent 4 6 4 6 2" xfId="40339"/>
    <cellStyle name="Percent 4 6 4 6 3" xfId="40340"/>
    <cellStyle name="Percent 4 6 4 6 4" xfId="40341"/>
    <cellStyle name="Percent 4 6 4 7" xfId="40342"/>
    <cellStyle name="Percent 4 6 4 7 2" xfId="40343"/>
    <cellStyle name="Percent 4 6 4 7 3" xfId="40344"/>
    <cellStyle name="Percent 4 6 4 7 4" xfId="40345"/>
    <cellStyle name="Percent 4 6 4 8" xfId="40346"/>
    <cellStyle name="Percent 4 6 4 9" xfId="40347"/>
    <cellStyle name="Percent 4 6 5" xfId="40348"/>
    <cellStyle name="Percent 4 6 5 2" xfId="40349"/>
    <cellStyle name="Percent 4 6 5 2 2" xfId="40350"/>
    <cellStyle name="Percent 4 6 5 2 2 2" xfId="40351"/>
    <cellStyle name="Percent 4 6 5 2 2 3" xfId="40352"/>
    <cellStyle name="Percent 4 6 5 2 2 4" xfId="40353"/>
    <cellStyle name="Percent 4 6 5 2 3" xfId="40354"/>
    <cellStyle name="Percent 4 6 5 2 3 2" xfId="40355"/>
    <cellStyle name="Percent 4 6 5 2 3 3" xfId="40356"/>
    <cellStyle name="Percent 4 6 5 2 3 4" xfId="40357"/>
    <cellStyle name="Percent 4 6 5 2 4" xfId="40358"/>
    <cellStyle name="Percent 4 6 5 2 5" xfId="40359"/>
    <cellStyle name="Percent 4 6 5 2 6" xfId="40360"/>
    <cellStyle name="Percent 4 6 5 3" xfId="40361"/>
    <cellStyle name="Percent 4 6 5 3 2" xfId="40362"/>
    <cellStyle name="Percent 4 6 5 3 2 2" xfId="40363"/>
    <cellStyle name="Percent 4 6 5 3 2 3" xfId="40364"/>
    <cellStyle name="Percent 4 6 5 3 2 4" xfId="40365"/>
    <cellStyle name="Percent 4 6 5 3 3" xfId="40366"/>
    <cellStyle name="Percent 4 6 5 3 3 2" xfId="40367"/>
    <cellStyle name="Percent 4 6 5 3 3 3" xfId="40368"/>
    <cellStyle name="Percent 4 6 5 3 3 4" xfId="40369"/>
    <cellStyle name="Percent 4 6 5 3 4" xfId="40370"/>
    <cellStyle name="Percent 4 6 5 3 5" xfId="40371"/>
    <cellStyle name="Percent 4 6 5 3 6" xfId="40372"/>
    <cellStyle name="Percent 4 6 5 4" xfId="40373"/>
    <cellStyle name="Percent 4 6 5 4 2" xfId="40374"/>
    <cellStyle name="Percent 4 6 5 4 3" xfId="40375"/>
    <cellStyle name="Percent 4 6 5 4 4" xfId="40376"/>
    <cellStyle name="Percent 4 6 5 5" xfId="40377"/>
    <cellStyle name="Percent 4 6 5 5 2" xfId="40378"/>
    <cellStyle name="Percent 4 6 5 5 3" xfId="40379"/>
    <cellStyle name="Percent 4 6 5 5 4" xfId="40380"/>
    <cellStyle name="Percent 4 6 5 6" xfId="40381"/>
    <cellStyle name="Percent 4 6 5 7" xfId="40382"/>
    <cellStyle name="Percent 4 6 5 8" xfId="40383"/>
    <cellStyle name="Percent 4 6 6" xfId="40384"/>
    <cellStyle name="Percent 4 6 6 2" xfId="40385"/>
    <cellStyle name="Percent 4 6 6 2 2" xfId="40386"/>
    <cellStyle name="Percent 4 6 6 2 2 2" xfId="40387"/>
    <cellStyle name="Percent 4 6 6 2 2 3" xfId="40388"/>
    <cellStyle name="Percent 4 6 6 2 2 4" xfId="40389"/>
    <cellStyle name="Percent 4 6 6 2 3" xfId="40390"/>
    <cellStyle name="Percent 4 6 6 2 3 2" xfId="40391"/>
    <cellStyle name="Percent 4 6 6 2 3 3" xfId="40392"/>
    <cellStyle name="Percent 4 6 6 2 3 4" xfId="40393"/>
    <cellStyle name="Percent 4 6 6 2 4" xfId="40394"/>
    <cellStyle name="Percent 4 6 6 2 5" xfId="40395"/>
    <cellStyle name="Percent 4 6 6 2 6" xfId="40396"/>
    <cellStyle name="Percent 4 6 6 3" xfId="40397"/>
    <cellStyle name="Percent 4 6 6 3 2" xfId="40398"/>
    <cellStyle name="Percent 4 6 6 3 2 2" xfId="40399"/>
    <cellStyle name="Percent 4 6 6 3 2 3" xfId="40400"/>
    <cellStyle name="Percent 4 6 6 3 2 4" xfId="40401"/>
    <cellStyle name="Percent 4 6 6 3 3" xfId="40402"/>
    <cellStyle name="Percent 4 6 6 3 3 2" xfId="40403"/>
    <cellStyle name="Percent 4 6 6 3 3 3" xfId="40404"/>
    <cellStyle name="Percent 4 6 6 3 3 4" xfId="40405"/>
    <cellStyle name="Percent 4 6 6 3 4" xfId="40406"/>
    <cellStyle name="Percent 4 6 6 3 5" xfId="40407"/>
    <cellStyle name="Percent 4 6 6 3 6" xfId="40408"/>
    <cellStyle name="Percent 4 6 6 4" xfId="40409"/>
    <cellStyle name="Percent 4 6 6 4 2" xfId="40410"/>
    <cellStyle name="Percent 4 6 6 4 3" xfId="40411"/>
    <cellStyle name="Percent 4 6 6 4 4" xfId="40412"/>
    <cellStyle name="Percent 4 6 6 5" xfId="40413"/>
    <cellStyle name="Percent 4 6 6 5 2" xfId="40414"/>
    <cellStyle name="Percent 4 6 6 5 3" xfId="40415"/>
    <cellStyle name="Percent 4 6 6 5 4" xfId="40416"/>
    <cellStyle name="Percent 4 6 6 6" xfId="40417"/>
    <cellStyle name="Percent 4 6 6 7" xfId="40418"/>
    <cellStyle name="Percent 4 6 6 8" xfId="40419"/>
    <cellStyle name="Percent 4 6 7" xfId="40420"/>
    <cellStyle name="Percent 4 6 7 2" xfId="40421"/>
    <cellStyle name="Percent 4 6 7 2 2" xfId="40422"/>
    <cellStyle name="Percent 4 6 7 2 2 2" xfId="40423"/>
    <cellStyle name="Percent 4 6 7 2 2 3" xfId="40424"/>
    <cellStyle name="Percent 4 6 7 2 2 4" xfId="40425"/>
    <cellStyle name="Percent 4 6 7 2 3" xfId="40426"/>
    <cellStyle name="Percent 4 6 7 2 3 2" xfId="40427"/>
    <cellStyle name="Percent 4 6 7 2 3 3" xfId="40428"/>
    <cellStyle name="Percent 4 6 7 2 3 4" xfId="40429"/>
    <cellStyle name="Percent 4 6 7 2 4" xfId="40430"/>
    <cellStyle name="Percent 4 6 7 2 5" xfId="40431"/>
    <cellStyle name="Percent 4 6 7 2 6" xfId="40432"/>
    <cellStyle name="Percent 4 6 7 3" xfId="40433"/>
    <cellStyle name="Percent 4 6 7 3 2" xfId="40434"/>
    <cellStyle name="Percent 4 6 7 3 2 2" xfId="40435"/>
    <cellStyle name="Percent 4 6 7 3 2 3" xfId="40436"/>
    <cellStyle name="Percent 4 6 7 3 2 4" xfId="40437"/>
    <cellStyle name="Percent 4 6 7 3 3" xfId="40438"/>
    <cellStyle name="Percent 4 6 7 3 3 2" xfId="40439"/>
    <cellStyle name="Percent 4 6 7 3 3 3" xfId="40440"/>
    <cellStyle name="Percent 4 6 7 3 3 4" xfId="40441"/>
    <cellStyle name="Percent 4 6 7 3 4" xfId="40442"/>
    <cellStyle name="Percent 4 6 7 3 5" xfId="40443"/>
    <cellStyle name="Percent 4 6 7 3 6" xfId="40444"/>
    <cellStyle name="Percent 4 6 7 4" xfId="40445"/>
    <cellStyle name="Percent 4 6 7 4 2" xfId="40446"/>
    <cellStyle name="Percent 4 6 7 4 3" xfId="40447"/>
    <cellStyle name="Percent 4 6 7 4 4" xfId="40448"/>
    <cellStyle name="Percent 4 6 7 5" xfId="40449"/>
    <cellStyle name="Percent 4 6 7 5 2" xfId="40450"/>
    <cellStyle name="Percent 4 6 7 5 3" xfId="40451"/>
    <cellStyle name="Percent 4 6 7 5 4" xfId="40452"/>
    <cellStyle name="Percent 4 6 7 6" xfId="40453"/>
    <cellStyle name="Percent 4 6 7 7" xfId="40454"/>
    <cellStyle name="Percent 4 6 7 8" xfId="40455"/>
    <cellStyle name="Percent 4 6 8" xfId="40456"/>
    <cellStyle name="Percent 4 6 8 2" xfId="40457"/>
    <cellStyle name="Percent 4 6 8 2 2" xfId="40458"/>
    <cellStyle name="Percent 4 6 8 2 3" xfId="40459"/>
    <cellStyle name="Percent 4 6 8 2 4" xfId="40460"/>
    <cellStyle name="Percent 4 6 8 3" xfId="40461"/>
    <cellStyle name="Percent 4 6 8 3 2" xfId="40462"/>
    <cellStyle name="Percent 4 6 8 3 3" xfId="40463"/>
    <cellStyle name="Percent 4 6 8 3 4" xfId="40464"/>
    <cellStyle name="Percent 4 6 8 4" xfId="40465"/>
    <cellStyle name="Percent 4 6 8 5" xfId="40466"/>
    <cellStyle name="Percent 4 6 8 6" xfId="40467"/>
    <cellStyle name="Percent 4 6 9" xfId="40468"/>
    <cellStyle name="Percent 4 6 9 2" xfId="40469"/>
    <cellStyle name="Percent 4 6 9 2 2" xfId="40470"/>
    <cellStyle name="Percent 4 6 9 2 3" xfId="40471"/>
    <cellStyle name="Percent 4 6 9 2 4" xfId="40472"/>
    <cellStyle name="Percent 4 6 9 3" xfId="40473"/>
    <cellStyle name="Percent 4 6 9 3 2" xfId="40474"/>
    <cellStyle name="Percent 4 6 9 3 3" xfId="40475"/>
    <cellStyle name="Percent 4 6 9 3 4" xfId="40476"/>
    <cellStyle name="Percent 4 6 9 4" xfId="40477"/>
    <cellStyle name="Percent 4 6 9 5" xfId="40478"/>
    <cellStyle name="Percent 4 6 9 6" xfId="40479"/>
    <cellStyle name="Percent 4 7" xfId="40480"/>
    <cellStyle name="Percent 4 7 10" xfId="40481"/>
    <cellStyle name="Percent 4 7 10 2" xfId="40482"/>
    <cellStyle name="Percent 4 7 10 3" xfId="40483"/>
    <cellStyle name="Percent 4 7 10 4" xfId="40484"/>
    <cellStyle name="Percent 4 7 11" xfId="40485"/>
    <cellStyle name="Percent 4 7 12" xfId="40486"/>
    <cellStyle name="Percent 4 7 13" xfId="40487"/>
    <cellStyle name="Percent 4 7 2" xfId="40488"/>
    <cellStyle name="Percent 4 7 2 10" xfId="40489"/>
    <cellStyle name="Percent 4 7 2 11" xfId="40490"/>
    <cellStyle name="Percent 4 7 2 12" xfId="40491"/>
    <cellStyle name="Percent 4 7 2 2" xfId="40492"/>
    <cellStyle name="Percent 4 7 2 2 10" xfId="40493"/>
    <cellStyle name="Percent 4 7 2 2 2" xfId="40494"/>
    <cellStyle name="Percent 4 7 2 2 2 2" xfId="40495"/>
    <cellStyle name="Percent 4 7 2 2 2 2 2" xfId="40496"/>
    <cellStyle name="Percent 4 7 2 2 2 2 2 2" xfId="40497"/>
    <cellStyle name="Percent 4 7 2 2 2 2 2 3" xfId="40498"/>
    <cellStyle name="Percent 4 7 2 2 2 2 2 4" xfId="40499"/>
    <cellStyle name="Percent 4 7 2 2 2 2 3" xfId="40500"/>
    <cellStyle name="Percent 4 7 2 2 2 2 3 2" xfId="40501"/>
    <cellStyle name="Percent 4 7 2 2 2 2 3 3" xfId="40502"/>
    <cellStyle name="Percent 4 7 2 2 2 2 3 4" xfId="40503"/>
    <cellStyle name="Percent 4 7 2 2 2 2 4" xfId="40504"/>
    <cellStyle name="Percent 4 7 2 2 2 2 5" xfId="40505"/>
    <cellStyle name="Percent 4 7 2 2 2 2 6" xfId="40506"/>
    <cellStyle name="Percent 4 7 2 2 2 3" xfId="40507"/>
    <cellStyle name="Percent 4 7 2 2 2 3 2" xfId="40508"/>
    <cellStyle name="Percent 4 7 2 2 2 3 2 2" xfId="40509"/>
    <cellStyle name="Percent 4 7 2 2 2 3 2 3" xfId="40510"/>
    <cellStyle name="Percent 4 7 2 2 2 3 2 4" xfId="40511"/>
    <cellStyle name="Percent 4 7 2 2 2 3 3" xfId="40512"/>
    <cellStyle name="Percent 4 7 2 2 2 3 3 2" xfId="40513"/>
    <cellStyle name="Percent 4 7 2 2 2 3 3 3" xfId="40514"/>
    <cellStyle name="Percent 4 7 2 2 2 3 3 4" xfId="40515"/>
    <cellStyle name="Percent 4 7 2 2 2 3 4" xfId="40516"/>
    <cellStyle name="Percent 4 7 2 2 2 3 5" xfId="40517"/>
    <cellStyle name="Percent 4 7 2 2 2 3 6" xfId="40518"/>
    <cellStyle name="Percent 4 7 2 2 2 4" xfId="40519"/>
    <cellStyle name="Percent 4 7 2 2 2 4 2" xfId="40520"/>
    <cellStyle name="Percent 4 7 2 2 2 4 3" xfId="40521"/>
    <cellStyle name="Percent 4 7 2 2 2 4 4" xfId="40522"/>
    <cellStyle name="Percent 4 7 2 2 2 5" xfId="40523"/>
    <cellStyle name="Percent 4 7 2 2 2 5 2" xfId="40524"/>
    <cellStyle name="Percent 4 7 2 2 2 5 3" xfId="40525"/>
    <cellStyle name="Percent 4 7 2 2 2 5 4" xfId="40526"/>
    <cellStyle name="Percent 4 7 2 2 2 6" xfId="40527"/>
    <cellStyle name="Percent 4 7 2 2 2 7" xfId="40528"/>
    <cellStyle name="Percent 4 7 2 2 2 8" xfId="40529"/>
    <cellStyle name="Percent 4 7 2 2 3" xfId="40530"/>
    <cellStyle name="Percent 4 7 2 2 3 2" xfId="40531"/>
    <cellStyle name="Percent 4 7 2 2 3 2 2" xfId="40532"/>
    <cellStyle name="Percent 4 7 2 2 3 2 2 2" xfId="40533"/>
    <cellStyle name="Percent 4 7 2 2 3 2 2 3" xfId="40534"/>
    <cellStyle name="Percent 4 7 2 2 3 2 2 4" xfId="40535"/>
    <cellStyle name="Percent 4 7 2 2 3 2 3" xfId="40536"/>
    <cellStyle name="Percent 4 7 2 2 3 2 3 2" xfId="40537"/>
    <cellStyle name="Percent 4 7 2 2 3 2 3 3" xfId="40538"/>
    <cellStyle name="Percent 4 7 2 2 3 2 3 4" xfId="40539"/>
    <cellStyle name="Percent 4 7 2 2 3 2 4" xfId="40540"/>
    <cellStyle name="Percent 4 7 2 2 3 2 5" xfId="40541"/>
    <cellStyle name="Percent 4 7 2 2 3 2 6" xfId="40542"/>
    <cellStyle name="Percent 4 7 2 2 3 3" xfId="40543"/>
    <cellStyle name="Percent 4 7 2 2 3 3 2" xfId="40544"/>
    <cellStyle name="Percent 4 7 2 2 3 3 2 2" xfId="40545"/>
    <cellStyle name="Percent 4 7 2 2 3 3 2 3" xfId="40546"/>
    <cellStyle name="Percent 4 7 2 2 3 3 2 4" xfId="40547"/>
    <cellStyle name="Percent 4 7 2 2 3 3 3" xfId="40548"/>
    <cellStyle name="Percent 4 7 2 2 3 3 3 2" xfId="40549"/>
    <cellStyle name="Percent 4 7 2 2 3 3 3 3" xfId="40550"/>
    <cellStyle name="Percent 4 7 2 2 3 3 3 4" xfId="40551"/>
    <cellStyle name="Percent 4 7 2 2 3 3 4" xfId="40552"/>
    <cellStyle name="Percent 4 7 2 2 3 3 5" xfId="40553"/>
    <cellStyle name="Percent 4 7 2 2 3 3 6" xfId="40554"/>
    <cellStyle name="Percent 4 7 2 2 3 4" xfId="40555"/>
    <cellStyle name="Percent 4 7 2 2 3 4 2" xfId="40556"/>
    <cellStyle name="Percent 4 7 2 2 3 4 3" xfId="40557"/>
    <cellStyle name="Percent 4 7 2 2 3 4 4" xfId="40558"/>
    <cellStyle name="Percent 4 7 2 2 3 5" xfId="40559"/>
    <cellStyle name="Percent 4 7 2 2 3 5 2" xfId="40560"/>
    <cellStyle name="Percent 4 7 2 2 3 5 3" xfId="40561"/>
    <cellStyle name="Percent 4 7 2 2 3 5 4" xfId="40562"/>
    <cellStyle name="Percent 4 7 2 2 3 6" xfId="40563"/>
    <cellStyle name="Percent 4 7 2 2 3 7" xfId="40564"/>
    <cellStyle name="Percent 4 7 2 2 3 8" xfId="40565"/>
    <cellStyle name="Percent 4 7 2 2 4" xfId="40566"/>
    <cellStyle name="Percent 4 7 2 2 4 2" xfId="40567"/>
    <cellStyle name="Percent 4 7 2 2 4 2 2" xfId="40568"/>
    <cellStyle name="Percent 4 7 2 2 4 2 3" xfId="40569"/>
    <cellStyle name="Percent 4 7 2 2 4 2 4" xfId="40570"/>
    <cellStyle name="Percent 4 7 2 2 4 3" xfId="40571"/>
    <cellStyle name="Percent 4 7 2 2 4 3 2" xfId="40572"/>
    <cellStyle name="Percent 4 7 2 2 4 3 3" xfId="40573"/>
    <cellStyle name="Percent 4 7 2 2 4 3 4" xfId="40574"/>
    <cellStyle name="Percent 4 7 2 2 4 4" xfId="40575"/>
    <cellStyle name="Percent 4 7 2 2 4 5" xfId="40576"/>
    <cellStyle name="Percent 4 7 2 2 4 6" xfId="40577"/>
    <cellStyle name="Percent 4 7 2 2 5" xfId="40578"/>
    <cellStyle name="Percent 4 7 2 2 5 2" xfId="40579"/>
    <cellStyle name="Percent 4 7 2 2 5 2 2" xfId="40580"/>
    <cellStyle name="Percent 4 7 2 2 5 2 3" xfId="40581"/>
    <cellStyle name="Percent 4 7 2 2 5 2 4" xfId="40582"/>
    <cellStyle name="Percent 4 7 2 2 5 3" xfId="40583"/>
    <cellStyle name="Percent 4 7 2 2 5 3 2" xfId="40584"/>
    <cellStyle name="Percent 4 7 2 2 5 3 3" xfId="40585"/>
    <cellStyle name="Percent 4 7 2 2 5 3 4" xfId="40586"/>
    <cellStyle name="Percent 4 7 2 2 5 4" xfId="40587"/>
    <cellStyle name="Percent 4 7 2 2 5 5" xfId="40588"/>
    <cellStyle name="Percent 4 7 2 2 5 6" xfId="40589"/>
    <cellStyle name="Percent 4 7 2 2 6" xfId="40590"/>
    <cellStyle name="Percent 4 7 2 2 6 2" xfId="40591"/>
    <cellStyle name="Percent 4 7 2 2 6 3" xfId="40592"/>
    <cellStyle name="Percent 4 7 2 2 6 4" xfId="40593"/>
    <cellStyle name="Percent 4 7 2 2 7" xfId="40594"/>
    <cellStyle name="Percent 4 7 2 2 7 2" xfId="40595"/>
    <cellStyle name="Percent 4 7 2 2 7 3" xfId="40596"/>
    <cellStyle name="Percent 4 7 2 2 7 4" xfId="40597"/>
    <cellStyle name="Percent 4 7 2 2 8" xfId="40598"/>
    <cellStyle name="Percent 4 7 2 2 9" xfId="40599"/>
    <cellStyle name="Percent 4 7 2 3" xfId="40600"/>
    <cellStyle name="Percent 4 7 2 3 2" xfId="40601"/>
    <cellStyle name="Percent 4 7 2 3 2 2" xfId="40602"/>
    <cellStyle name="Percent 4 7 2 3 2 2 2" xfId="40603"/>
    <cellStyle name="Percent 4 7 2 3 2 2 3" xfId="40604"/>
    <cellStyle name="Percent 4 7 2 3 2 2 4" xfId="40605"/>
    <cellStyle name="Percent 4 7 2 3 2 3" xfId="40606"/>
    <cellStyle name="Percent 4 7 2 3 2 3 2" xfId="40607"/>
    <cellStyle name="Percent 4 7 2 3 2 3 3" xfId="40608"/>
    <cellStyle name="Percent 4 7 2 3 2 3 4" xfId="40609"/>
    <cellStyle name="Percent 4 7 2 3 2 4" xfId="40610"/>
    <cellStyle name="Percent 4 7 2 3 2 5" xfId="40611"/>
    <cellStyle name="Percent 4 7 2 3 2 6" xfId="40612"/>
    <cellStyle name="Percent 4 7 2 3 3" xfId="40613"/>
    <cellStyle name="Percent 4 7 2 3 3 2" xfId="40614"/>
    <cellStyle name="Percent 4 7 2 3 3 2 2" xfId="40615"/>
    <cellStyle name="Percent 4 7 2 3 3 2 3" xfId="40616"/>
    <cellStyle name="Percent 4 7 2 3 3 2 4" xfId="40617"/>
    <cellStyle name="Percent 4 7 2 3 3 3" xfId="40618"/>
    <cellStyle name="Percent 4 7 2 3 3 3 2" xfId="40619"/>
    <cellStyle name="Percent 4 7 2 3 3 3 3" xfId="40620"/>
    <cellStyle name="Percent 4 7 2 3 3 3 4" xfId="40621"/>
    <cellStyle name="Percent 4 7 2 3 3 4" xfId="40622"/>
    <cellStyle name="Percent 4 7 2 3 3 5" xfId="40623"/>
    <cellStyle name="Percent 4 7 2 3 3 6" xfId="40624"/>
    <cellStyle name="Percent 4 7 2 3 4" xfId="40625"/>
    <cellStyle name="Percent 4 7 2 3 4 2" xfId="40626"/>
    <cellStyle name="Percent 4 7 2 3 4 3" xfId="40627"/>
    <cellStyle name="Percent 4 7 2 3 4 4" xfId="40628"/>
    <cellStyle name="Percent 4 7 2 3 5" xfId="40629"/>
    <cellStyle name="Percent 4 7 2 3 5 2" xfId="40630"/>
    <cellStyle name="Percent 4 7 2 3 5 3" xfId="40631"/>
    <cellStyle name="Percent 4 7 2 3 5 4" xfId="40632"/>
    <cellStyle name="Percent 4 7 2 3 6" xfId="40633"/>
    <cellStyle name="Percent 4 7 2 3 7" xfId="40634"/>
    <cellStyle name="Percent 4 7 2 3 8" xfId="40635"/>
    <cellStyle name="Percent 4 7 2 4" xfId="40636"/>
    <cellStyle name="Percent 4 7 2 4 2" xfId="40637"/>
    <cellStyle name="Percent 4 7 2 4 2 2" xfId="40638"/>
    <cellStyle name="Percent 4 7 2 4 2 2 2" xfId="40639"/>
    <cellStyle name="Percent 4 7 2 4 2 2 3" xfId="40640"/>
    <cellStyle name="Percent 4 7 2 4 2 2 4" xfId="40641"/>
    <cellStyle name="Percent 4 7 2 4 2 3" xfId="40642"/>
    <cellStyle name="Percent 4 7 2 4 2 3 2" xfId="40643"/>
    <cellStyle name="Percent 4 7 2 4 2 3 3" xfId="40644"/>
    <cellStyle name="Percent 4 7 2 4 2 3 4" xfId="40645"/>
    <cellStyle name="Percent 4 7 2 4 2 4" xfId="40646"/>
    <cellStyle name="Percent 4 7 2 4 2 5" xfId="40647"/>
    <cellStyle name="Percent 4 7 2 4 2 6" xfId="40648"/>
    <cellStyle name="Percent 4 7 2 4 3" xfId="40649"/>
    <cellStyle name="Percent 4 7 2 4 3 2" xfId="40650"/>
    <cellStyle name="Percent 4 7 2 4 3 2 2" xfId="40651"/>
    <cellStyle name="Percent 4 7 2 4 3 2 3" xfId="40652"/>
    <cellStyle name="Percent 4 7 2 4 3 2 4" xfId="40653"/>
    <cellStyle name="Percent 4 7 2 4 3 3" xfId="40654"/>
    <cellStyle name="Percent 4 7 2 4 3 3 2" xfId="40655"/>
    <cellStyle name="Percent 4 7 2 4 3 3 3" xfId="40656"/>
    <cellStyle name="Percent 4 7 2 4 3 3 4" xfId="40657"/>
    <cellStyle name="Percent 4 7 2 4 3 4" xfId="40658"/>
    <cellStyle name="Percent 4 7 2 4 3 5" xfId="40659"/>
    <cellStyle name="Percent 4 7 2 4 3 6" xfId="40660"/>
    <cellStyle name="Percent 4 7 2 4 4" xfId="40661"/>
    <cellStyle name="Percent 4 7 2 4 4 2" xfId="40662"/>
    <cellStyle name="Percent 4 7 2 4 4 3" xfId="40663"/>
    <cellStyle name="Percent 4 7 2 4 4 4" xfId="40664"/>
    <cellStyle name="Percent 4 7 2 4 5" xfId="40665"/>
    <cellStyle name="Percent 4 7 2 4 5 2" xfId="40666"/>
    <cellStyle name="Percent 4 7 2 4 5 3" xfId="40667"/>
    <cellStyle name="Percent 4 7 2 4 5 4" xfId="40668"/>
    <cellStyle name="Percent 4 7 2 4 6" xfId="40669"/>
    <cellStyle name="Percent 4 7 2 4 7" xfId="40670"/>
    <cellStyle name="Percent 4 7 2 4 8" xfId="40671"/>
    <cellStyle name="Percent 4 7 2 5" xfId="40672"/>
    <cellStyle name="Percent 4 7 2 5 2" xfId="40673"/>
    <cellStyle name="Percent 4 7 2 5 2 2" xfId="40674"/>
    <cellStyle name="Percent 4 7 2 5 2 2 2" xfId="40675"/>
    <cellStyle name="Percent 4 7 2 5 2 2 3" xfId="40676"/>
    <cellStyle name="Percent 4 7 2 5 2 2 4" xfId="40677"/>
    <cellStyle name="Percent 4 7 2 5 2 3" xfId="40678"/>
    <cellStyle name="Percent 4 7 2 5 2 3 2" xfId="40679"/>
    <cellStyle name="Percent 4 7 2 5 2 3 3" xfId="40680"/>
    <cellStyle name="Percent 4 7 2 5 2 3 4" xfId="40681"/>
    <cellStyle name="Percent 4 7 2 5 2 4" xfId="40682"/>
    <cellStyle name="Percent 4 7 2 5 2 5" xfId="40683"/>
    <cellStyle name="Percent 4 7 2 5 2 6" xfId="40684"/>
    <cellStyle name="Percent 4 7 2 5 3" xfId="40685"/>
    <cellStyle name="Percent 4 7 2 5 3 2" xfId="40686"/>
    <cellStyle name="Percent 4 7 2 5 3 2 2" xfId="40687"/>
    <cellStyle name="Percent 4 7 2 5 3 2 3" xfId="40688"/>
    <cellStyle name="Percent 4 7 2 5 3 2 4" xfId="40689"/>
    <cellStyle name="Percent 4 7 2 5 3 3" xfId="40690"/>
    <cellStyle name="Percent 4 7 2 5 3 3 2" xfId="40691"/>
    <cellStyle name="Percent 4 7 2 5 3 3 3" xfId="40692"/>
    <cellStyle name="Percent 4 7 2 5 3 3 4" xfId="40693"/>
    <cellStyle name="Percent 4 7 2 5 3 4" xfId="40694"/>
    <cellStyle name="Percent 4 7 2 5 3 5" xfId="40695"/>
    <cellStyle name="Percent 4 7 2 5 3 6" xfId="40696"/>
    <cellStyle name="Percent 4 7 2 5 4" xfId="40697"/>
    <cellStyle name="Percent 4 7 2 5 4 2" xfId="40698"/>
    <cellStyle name="Percent 4 7 2 5 4 3" xfId="40699"/>
    <cellStyle name="Percent 4 7 2 5 4 4" xfId="40700"/>
    <cellStyle name="Percent 4 7 2 5 5" xfId="40701"/>
    <cellStyle name="Percent 4 7 2 5 5 2" xfId="40702"/>
    <cellStyle name="Percent 4 7 2 5 5 3" xfId="40703"/>
    <cellStyle name="Percent 4 7 2 5 5 4" xfId="40704"/>
    <cellStyle name="Percent 4 7 2 5 6" xfId="40705"/>
    <cellStyle name="Percent 4 7 2 5 7" xfId="40706"/>
    <cellStyle name="Percent 4 7 2 5 8" xfId="40707"/>
    <cellStyle name="Percent 4 7 2 6" xfId="40708"/>
    <cellStyle name="Percent 4 7 2 6 2" xfId="40709"/>
    <cellStyle name="Percent 4 7 2 6 2 2" xfId="40710"/>
    <cellStyle name="Percent 4 7 2 6 2 3" xfId="40711"/>
    <cellStyle name="Percent 4 7 2 6 2 4" xfId="40712"/>
    <cellStyle name="Percent 4 7 2 6 3" xfId="40713"/>
    <cellStyle name="Percent 4 7 2 6 3 2" xfId="40714"/>
    <cellStyle name="Percent 4 7 2 6 3 3" xfId="40715"/>
    <cellStyle name="Percent 4 7 2 6 3 4" xfId="40716"/>
    <cellStyle name="Percent 4 7 2 6 4" xfId="40717"/>
    <cellStyle name="Percent 4 7 2 6 5" xfId="40718"/>
    <cellStyle name="Percent 4 7 2 6 6" xfId="40719"/>
    <cellStyle name="Percent 4 7 2 7" xfId="40720"/>
    <cellStyle name="Percent 4 7 2 7 2" xfId="40721"/>
    <cellStyle name="Percent 4 7 2 7 2 2" xfId="40722"/>
    <cellStyle name="Percent 4 7 2 7 2 3" xfId="40723"/>
    <cellStyle name="Percent 4 7 2 7 2 4" xfId="40724"/>
    <cellStyle name="Percent 4 7 2 7 3" xfId="40725"/>
    <cellStyle name="Percent 4 7 2 7 3 2" xfId="40726"/>
    <cellStyle name="Percent 4 7 2 7 3 3" xfId="40727"/>
    <cellStyle name="Percent 4 7 2 7 3 4" xfId="40728"/>
    <cellStyle name="Percent 4 7 2 7 4" xfId="40729"/>
    <cellStyle name="Percent 4 7 2 7 5" xfId="40730"/>
    <cellStyle name="Percent 4 7 2 7 6" xfId="40731"/>
    <cellStyle name="Percent 4 7 2 8" xfId="40732"/>
    <cellStyle name="Percent 4 7 2 8 2" xfId="40733"/>
    <cellStyle name="Percent 4 7 2 8 3" xfId="40734"/>
    <cellStyle name="Percent 4 7 2 8 4" xfId="40735"/>
    <cellStyle name="Percent 4 7 2 9" xfId="40736"/>
    <cellStyle name="Percent 4 7 2 9 2" xfId="40737"/>
    <cellStyle name="Percent 4 7 2 9 3" xfId="40738"/>
    <cellStyle name="Percent 4 7 2 9 4" xfId="40739"/>
    <cellStyle name="Percent 4 7 3" xfId="40740"/>
    <cellStyle name="Percent 4 7 3 10" xfId="40741"/>
    <cellStyle name="Percent 4 7 3 2" xfId="40742"/>
    <cellStyle name="Percent 4 7 3 2 2" xfId="40743"/>
    <cellStyle name="Percent 4 7 3 2 2 2" xfId="40744"/>
    <cellStyle name="Percent 4 7 3 2 2 2 2" xfId="40745"/>
    <cellStyle name="Percent 4 7 3 2 2 2 3" xfId="40746"/>
    <cellStyle name="Percent 4 7 3 2 2 2 4" xfId="40747"/>
    <cellStyle name="Percent 4 7 3 2 2 3" xfId="40748"/>
    <cellStyle name="Percent 4 7 3 2 2 3 2" xfId="40749"/>
    <cellStyle name="Percent 4 7 3 2 2 3 3" xfId="40750"/>
    <cellStyle name="Percent 4 7 3 2 2 3 4" xfId="40751"/>
    <cellStyle name="Percent 4 7 3 2 2 4" xfId="40752"/>
    <cellStyle name="Percent 4 7 3 2 2 5" xfId="40753"/>
    <cellStyle name="Percent 4 7 3 2 2 6" xfId="40754"/>
    <cellStyle name="Percent 4 7 3 2 3" xfId="40755"/>
    <cellStyle name="Percent 4 7 3 2 3 2" xfId="40756"/>
    <cellStyle name="Percent 4 7 3 2 3 2 2" xfId="40757"/>
    <cellStyle name="Percent 4 7 3 2 3 2 3" xfId="40758"/>
    <cellStyle name="Percent 4 7 3 2 3 2 4" xfId="40759"/>
    <cellStyle name="Percent 4 7 3 2 3 3" xfId="40760"/>
    <cellStyle name="Percent 4 7 3 2 3 3 2" xfId="40761"/>
    <cellStyle name="Percent 4 7 3 2 3 3 3" xfId="40762"/>
    <cellStyle name="Percent 4 7 3 2 3 3 4" xfId="40763"/>
    <cellStyle name="Percent 4 7 3 2 3 4" xfId="40764"/>
    <cellStyle name="Percent 4 7 3 2 3 5" xfId="40765"/>
    <cellStyle name="Percent 4 7 3 2 3 6" xfId="40766"/>
    <cellStyle name="Percent 4 7 3 2 4" xfId="40767"/>
    <cellStyle name="Percent 4 7 3 2 4 2" xfId="40768"/>
    <cellStyle name="Percent 4 7 3 2 4 3" xfId="40769"/>
    <cellStyle name="Percent 4 7 3 2 4 4" xfId="40770"/>
    <cellStyle name="Percent 4 7 3 2 5" xfId="40771"/>
    <cellStyle name="Percent 4 7 3 2 5 2" xfId="40772"/>
    <cellStyle name="Percent 4 7 3 2 5 3" xfId="40773"/>
    <cellStyle name="Percent 4 7 3 2 5 4" xfId="40774"/>
    <cellStyle name="Percent 4 7 3 2 6" xfId="40775"/>
    <cellStyle name="Percent 4 7 3 2 7" xfId="40776"/>
    <cellStyle name="Percent 4 7 3 2 8" xfId="40777"/>
    <cellStyle name="Percent 4 7 3 3" xfId="40778"/>
    <cellStyle name="Percent 4 7 3 3 2" xfId="40779"/>
    <cellStyle name="Percent 4 7 3 3 2 2" xfId="40780"/>
    <cellStyle name="Percent 4 7 3 3 2 2 2" xfId="40781"/>
    <cellStyle name="Percent 4 7 3 3 2 2 3" xfId="40782"/>
    <cellStyle name="Percent 4 7 3 3 2 2 4" xfId="40783"/>
    <cellStyle name="Percent 4 7 3 3 2 3" xfId="40784"/>
    <cellStyle name="Percent 4 7 3 3 2 3 2" xfId="40785"/>
    <cellStyle name="Percent 4 7 3 3 2 3 3" xfId="40786"/>
    <cellStyle name="Percent 4 7 3 3 2 3 4" xfId="40787"/>
    <cellStyle name="Percent 4 7 3 3 2 4" xfId="40788"/>
    <cellStyle name="Percent 4 7 3 3 2 5" xfId="40789"/>
    <cellStyle name="Percent 4 7 3 3 2 6" xfId="40790"/>
    <cellStyle name="Percent 4 7 3 3 3" xfId="40791"/>
    <cellStyle name="Percent 4 7 3 3 3 2" xfId="40792"/>
    <cellStyle name="Percent 4 7 3 3 3 2 2" xfId="40793"/>
    <cellStyle name="Percent 4 7 3 3 3 2 3" xfId="40794"/>
    <cellStyle name="Percent 4 7 3 3 3 2 4" xfId="40795"/>
    <cellStyle name="Percent 4 7 3 3 3 3" xfId="40796"/>
    <cellStyle name="Percent 4 7 3 3 3 3 2" xfId="40797"/>
    <cellStyle name="Percent 4 7 3 3 3 3 3" xfId="40798"/>
    <cellStyle name="Percent 4 7 3 3 3 3 4" xfId="40799"/>
    <cellStyle name="Percent 4 7 3 3 3 4" xfId="40800"/>
    <cellStyle name="Percent 4 7 3 3 3 5" xfId="40801"/>
    <cellStyle name="Percent 4 7 3 3 3 6" xfId="40802"/>
    <cellStyle name="Percent 4 7 3 3 4" xfId="40803"/>
    <cellStyle name="Percent 4 7 3 3 4 2" xfId="40804"/>
    <cellStyle name="Percent 4 7 3 3 4 3" xfId="40805"/>
    <cellStyle name="Percent 4 7 3 3 4 4" xfId="40806"/>
    <cellStyle name="Percent 4 7 3 3 5" xfId="40807"/>
    <cellStyle name="Percent 4 7 3 3 5 2" xfId="40808"/>
    <cellStyle name="Percent 4 7 3 3 5 3" xfId="40809"/>
    <cellStyle name="Percent 4 7 3 3 5 4" xfId="40810"/>
    <cellStyle name="Percent 4 7 3 3 6" xfId="40811"/>
    <cellStyle name="Percent 4 7 3 3 7" xfId="40812"/>
    <cellStyle name="Percent 4 7 3 3 8" xfId="40813"/>
    <cellStyle name="Percent 4 7 3 4" xfId="40814"/>
    <cellStyle name="Percent 4 7 3 4 2" xfId="40815"/>
    <cellStyle name="Percent 4 7 3 4 2 2" xfId="40816"/>
    <cellStyle name="Percent 4 7 3 4 2 3" xfId="40817"/>
    <cellStyle name="Percent 4 7 3 4 2 4" xfId="40818"/>
    <cellStyle name="Percent 4 7 3 4 3" xfId="40819"/>
    <cellStyle name="Percent 4 7 3 4 3 2" xfId="40820"/>
    <cellStyle name="Percent 4 7 3 4 3 3" xfId="40821"/>
    <cellStyle name="Percent 4 7 3 4 3 4" xfId="40822"/>
    <cellStyle name="Percent 4 7 3 4 4" xfId="40823"/>
    <cellStyle name="Percent 4 7 3 4 5" xfId="40824"/>
    <cellStyle name="Percent 4 7 3 4 6" xfId="40825"/>
    <cellStyle name="Percent 4 7 3 5" xfId="40826"/>
    <cellStyle name="Percent 4 7 3 5 2" xfId="40827"/>
    <cellStyle name="Percent 4 7 3 5 2 2" xfId="40828"/>
    <cellStyle name="Percent 4 7 3 5 2 3" xfId="40829"/>
    <cellStyle name="Percent 4 7 3 5 2 4" xfId="40830"/>
    <cellStyle name="Percent 4 7 3 5 3" xfId="40831"/>
    <cellStyle name="Percent 4 7 3 5 3 2" xfId="40832"/>
    <cellStyle name="Percent 4 7 3 5 3 3" xfId="40833"/>
    <cellStyle name="Percent 4 7 3 5 3 4" xfId="40834"/>
    <cellStyle name="Percent 4 7 3 5 4" xfId="40835"/>
    <cellStyle name="Percent 4 7 3 5 5" xfId="40836"/>
    <cellStyle name="Percent 4 7 3 5 6" xfId="40837"/>
    <cellStyle name="Percent 4 7 3 6" xfId="40838"/>
    <cellStyle name="Percent 4 7 3 6 2" xfId="40839"/>
    <cellStyle name="Percent 4 7 3 6 3" xfId="40840"/>
    <cellStyle name="Percent 4 7 3 6 4" xfId="40841"/>
    <cellStyle name="Percent 4 7 3 7" xfId="40842"/>
    <cellStyle name="Percent 4 7 3 7 2" xfId="40843"/>
    <cellStyle name="Percent 4 7 3 7 3" xfId="40844"/>
    <cellStyle name="Percent 4 7 3 7 4" xfId="40845"/>
    <cellStyle name="Percent 4 7 3 8" xfId="40846"/>
    <cellStyle name="Percent 4 7 3 9" xfId="40847"/>
    <cellStyle name="Percent 4 7 4" xfId="40848"/>
    <cellStyle name="Percent 4 7 4 2" xfId="40849"/>
    <cellStyle name="Percent 4 7 4 2 2" xfId="40850"/>
    <cellStyle name="Percent 4 7 4 2 2 2" xfId="40851"/>
    <cellStyle name="Percent 4 7 4 2 2 3" xfId="40852"/>
    <cellStyle name="Percent 4 7 4 2 2 4" xfId="40853"/>
    <cellStyle name="Percent 4 7 4 2 3" xfId="40854"/>
    <cellStyle name="Percent 4 7 4 2 3 2" xfId="40855"/>
    <cellStyle name="Percent 4 7 4 2 3 3" xfId="40856"/>
    <cellStyle name="Percent 4 7 4 2 3 4" xfId="40857"/>
    <cellStyle name="Percent 4 7 4 2 4" xfId="40858"/>
    <cellStyle name="Percent 4 7 4 2 5" xfId="40859"/>
    <cellStyle name="Percent 4 7 4 2 6" xfId="40860"/>
    <cellStyle name="Percent 4 7 4 3" xfId="40861"/>
    <cellStyle name="Percent 4 7 4 3 2" xfId="40862"/>
    <cellStyle name="Percent 4 7 4 3 2 2" xfId="40863"/>
    <cellStyle name="Percent 4 7 4 3 2 3" xfId="40864"/>
    <cellStyle name="Percent 4 7 4 3 2 4" xfId="40865"/>
    <cellStyle name="Percent 4 7 4 3 3" xfId="40866"/>
    <cellStyle name="Percent 4 7 4 3 3 2" xfId="40867"/>
    <cellStyle name="Percent 4 7 4 3 3 3" xfId="40868"/>
    <cellStyle name="Percent 4 7 4 3 3 4" xfId="40869"/>
    <cellStyle name="Percent 4 7 4 3 4" xfId="40870"/>
    <cellStyle name="Percent 4 7 4 3 5" xfId="40871"/>
    <cellStyle name="Percent 4 7 4 3 6" xfId="40872"/>
    <cellStyle name="Percent 4 7 4 4" xfId="40873"/>
    <cellStyle name="Percent 4 7 4 4 2" xfId="40874"/>
    <cellStyle name="Percent 4 7 4 4 3" xfId="40875"/>
    <cellStyle name="Percent 4 7 4 4 4" xfId="40876"/>
    <cellStyle name="Percent 4 7 4 5" xfId="40877"/>
    <cellStyle name="Percent 4 7 4 5 2" xfId="40878"/>
    <cellStyle name="Percent 4 7 4 5 3" xfId="40879"/>
    <cellStyle name="Percent 4 7 4 5 4" xfId="40880"/>
    <cellStyle name="Percent 4 7 4 6" xfId="40881"/>
    <cellStyle name="Percent 4 7 4 7" xfId="40882"/>
    <cellStyle name="Percent 4 7 4 8" xfId="40883"/>
    <cellStyle name="Percent 4 7 5" xfId="40884"/>
    <cellStyle name="Percent 4 7 5 2" xfId="40885"/>
    <cellStyle name="Percent 4 7 5 2 2" xfId="40886"/>
    <cellStyle name="Percent 4 7 5 2 2 2" xfId="40887"/>
    <cellStyle name="Percent 4 7 5 2 2 3" xfId="40888"/>
    <cellStyle name="Percent 4 7 5 2 2 4" xfId="40889"/>
    <cellStyle name="Percent 4 7 5 2 3" xfId="40890"/>
    <cellStyle name="Percent 4 7 5 2 3 2" xfId="40891"/>
    <cellStyle name="Percent 4 7 5 2 3 3" xfId="40892"/>
    <cellStyle name="Percent 4 7 5 2 3 4" xfId="40893"/>
    <cellStyle name="Percent 4 7 5 2 4" xfId="40894"/>
    <cellStyle name="Percent 4 7 5 2 5" xfId="40895"/>
    <cellStyle name="Percent 4 7 5 2 6" xfId="40896"/>
    <cellStyle name="Percent 4 7 5 3" xfId="40897"/>
    <cellStyle name="Percent 4 7 5 3 2" xfId="40898"/>
    <cellStyle name="Percent 4 7 5 3 2 2" xfId="40899"/>
    <cellStyle name="Percent 4 7 5 3 2 3" xfId="40900"/>
    <cellStyle name="Percent 4 7 5 3 2 4" xfId="40901"/>
    <cellStyle name="Percent 4 7 5 3 3" xfId="40902"/>
    <cellStyle name="Percent 4 7 5 3 3 2" xfId="40903"/>
    <cellStyle name="Percent 4 7 5 3 3 3" xfId="40904"/>
    <cellStyle name="Percent 4 7 5 3 3 4" xfId="40905"/>
    <cellStyle name="Percent 4 7 5 3 4" xfId="40906"/>
    <cellStyle name="Percent 4 7 5 3 5" xfId="40907"/>
    <cellStyle name="Percent 4 7 5 3 6" xfId="40908"/>
    <cellStyle name="Percent 4 7 5 4" xfId="40909"/>
    <cellStyle name="Percent 4 7 5 4 2" xfId="40910"/>
    <cellStyle name="Percent 4 7 5 4 3" xfId="40911"/>
    <cellStyle name="Percent 4 7 5 4 4" xfId="40912"/>
    <cellStyle name="Percent 4 7 5 5" xfId="40913"/>
    <cellStyle name="Percent 4 7 5 5 2" xfId="40914"/>
    <cellStyle name="Percent 4 7 5 5 3" xfId="40915"/>
    <cellStyle name="Percent 4 7 5 5 4" xfId="40916"/>
    <cellStyle name="Percent 4 7 5 6" xfId="40917"/>
    <cellStyle name="Percent 4 7 5 7" xfId="40918"/>
    <cellStyle name="Percent 4 7 5 8" xfId="40919"/>
    <cellStyle name="Percent 4 7 6" xfId="40920"/>
    <cellStyle name="Percent 4 7 6 2" xfId="40921"/>
    <cellStyle name="Percent 4 7 6 2 2" xfId="40922"/>
    <cellStyle name="Percent 4 7 6 2 2 2" xfId="40923"/>
    <cellStyle name="Percent 4 7 6 2 2 3" xfId="40924"/>
    <cellStyle name="Percent 4 7 6 2 2 4" xfId="40925"/>
    <cellStyle name="Percent 4 7 6 2 3" xfId="40926"/>
    <cellStyle name="Percent 4 7 6 2 3 2" xfId="40927"/>
    <cellStyle name="Percent 4 7 6 2 3 3" xfId="40928"/>
    <cellStyle name="Percent 4 7 6 2 3 4" xfId="40929"/>
    <cellStyle name="Percent 4 7 6 2 4" xfId="40930"/>
    <cellStyle name="Percent 4 7 6 2 5" xfId="40931"/>
    <cellStyle name="Percent 4 7 6 2 6" xfId="40932"/>
    <cellStyle name="Percent 4 7 6 3" xfId="40933"/>
    <cellStyle name="Percent 4 7 6 3 2" xfId="40934"/>
    <cellStyle name="Percent 4 7 6 3 2 2" xfId="40935"/>
    <cellStyle name="Percent 4 7 6 3 2 3" xfId="40936"/>
    <cellStyle name="Percent 4 7 6 3 2 4" xfId="40937"/>
    <cellStyle name="Percent 4 7 6 3 3" xfId="40938"/>
    <cellStyle name="Percent 4 7 6 3 3 2" xfId="40939"/>
    <cellStyle name="Percent 4 7 6 3 3 3" xfId="40940"/>
    <cellStyle name="Percent 4 7 6 3 3 4" xfId="40941"/>
    <cellStyle name="Percent 4 7 6 3 4" xfId="40942"/>
    <cellStyle name="Percent 4 7 6 3 5" xfId="40943"/>
    <cellStyle name="Percent 4 7 6 3 6" xfId="40944"/>
    <cellStyle name="Percent 4 7 6 4" xfId="40945"/>
    <cellStyle name="Percent 4 7 6 4 2" xfId="40946"/>
    <cellStyle name="Percent 4 7 6 4 3" xfId="40947"/>
    <cellStyle name="Percent 4 7 6 4 4" xfId="40948"/>
    <cellStyle name="Percent 4 7 6 5" xfId="40949"/>
    <cellStyle name="Percent 4 7 6 5 2" xfId="40950"/>
    <cellStyle name="Percent 4 7 6 5 3" xfId="40951"/>
    <cellStyle name="Percent 4 7 6 5 4" xfId="40952"/>
    <cellStyle name="Percent 4 7 6 6" xfId="40953"/>
    <cellStyle name="Percent 4 7 6 7" xfId="40954"/>
    <cellStyle name="Percent 4 7 6 8" xfId="40955"/>
    <cellStyle name="Percent 4 7 7" xfId="40956"/>
    <cellStyle name="Percent 4 7 7 2" xfId="40957"/>
    <cellStyle name="Percent 4 7 7 2 2" xfId="40958"/>
    <cellStyle name="Percent 4 7 7 2 3" xfId="40959"/>
    <cellStyle name="Percent 4 7 7 2 4" xfId="40960"/>
    <cellStyle name="Percent 4 7 7 3" xfId="40961"/>
    <cellStyle name="Percent 4 7 7 3 2" xfId="40962"/>
    <cellStyle name="Percent 4 7 7 3 3" xfId="40963"/>
    <cellStyle name="Percent 4 7 7 3 4" xfId="40964"/>
    <cellStyle name="Percent 4 7 7 4" xfId="40965"/>
    <cellStyle name="Percent 4 7 7 5" xfId="40966"/>
    <cellStyle name="Percent 4 7 7 6" xfId="40967"/>
    <cellStyle name="Percent 4 7 8" xfId="40968"/>
    <cellStyle name="Percent 4 7 8 2" xfId="40969"/>
    <cellStyle name="Percent 4 7 8 2 2" xfId="40970"/>
    <cellStyle name="Percent 4 7 8 2 3" xfId="40971"/>
    <cellStyle name="Percent 4 7 8 2 4" xfId="40972"/>
    <cellStyle name="Percent 4 7 8 3" xfId="40973"/>
    <cellStyle name="Percent 4 7 8 3 2" xfId="40974"/>
    <cellStyle name="Percent 4 7 8 3 3" xfId="40975"/>
    <cellStyle name="Percent 4 7 8 3 4" xfId="40976"/>
    <cellStyle name="Percent 4 7 8 4" xfId="40977"/>
    <cellStyle name="Percent 4 7 8 5" xfId="40978"/>
    <cellStyle name="Percent 4 7 8 6" xfId="40979"/>
    <cellStyle name="Percent 4 7 9" xfId="40980"/>
    <cellStyle name="Percent 4 7 9 2" xfId="40981"/>
    <cellStyle name="Percent 4 7 9 3" xfId="40982"/>
    <cellStyle name="Percent 4 7 9 4" xfId="40983"/>
    <cellStyle name="Percent 4 8" xfId="40984"/>
    <cellStyle name="Percent 4 8 10" xfId="40985"/>
    <cellStyle name="Percent 4 8 11" xfId="40986"/>
    <cellStyle name="Percent 4 8 12" xfId="40987"/>
    <cellStyle name="Percent 4 8 2" xfId="40988"/>
    <cellStyle name="Percent 4 8 2 10" xfId="40989"/>
    <cellStyle name="Percent 4 8 2 2" xfId="40990"/>
    <cellStyle name="Percent 4 8 2 2 2" xfId="40991"/>
    <cellStyle name="Percent 4 8 2 2 2 2" xfId="40992"/>
    <cellStyle name="Percent 4 8 2 2 2 2 2" xfId="40993"/>
    <cellStyle name="Percent 4 8 2 2 2 2 3" xfId="40994"/>
    <cellStyle name="Percent 4 8 2 2 2 2 4" xfId="40995"/>
    <cellStyle name="Percent 4 8 2 2 2 3" xfId="40996"/>
    <cellStyle name="Percent 4 8 2 2 2 3 2" xfId="40997"/>
    <cellStyle name="Percent 4 8 2 2 2 3 3" xfId="40998"/>
    <cellStyle name="Percent 4 8 2 2 2 3 4" xfId="40999"/>
    <cellStyle name="Percent 4 8 2 2 2 4" xfId="41000"/>
    <cellStyle name="Percent 4 8 2 2 2 5" xfId="41001"/>
    <cellStyle name="Percent 4 8 2 2 2 6" xfId="41002"/>
    <cellStyle name="Percent 4 8 2 2 3" xfId="41003"/>
    <cellStyle name="Percent 4 8 2 2 3 2" xfId="41004"/>
    <cellStyle name="Percent 4 8 2 2 3 2 2" xfId="41005"/>
    <cellStyle name="Percent 4 8 2 2 3 2 3" xfId="41006"/>
    <cellStyle name="Percent 4 8 2 2 3 2 4" xfId="41007"/>
    <cellStyle name="Percent 4 8 2 2 3 3" xfId="41008"/>
    <cellStyle name="Percent 4 8 2 2 3 3 2" xfId="41009"/>
    <cellStyle name="Percent 4 8 2 2 3 3 3" xfId="41010"/>
    <cellStyle name="Percent 4 8 2 2 3 3 4" xfId="41011"/>
    <cellStyle name="Percent 4 8 2 2 3 4" xfId="41012"/>
    <cellStyle name="Percent 4 8 2 2 3 5" xfId="41013"/>
    <cellStyle name="Percent 4 8 2 2 3 6" xfId="41014"/>
    <cellStyle name="Percent 4 8 2 2 4" xfId="41015"/>
    <cellStyle name="Percent 4 8 2 2 4 2" xfId="41016"/>
    <cellStyle name="Percent 4 8 2 2 4 3" xfId="41017"/>
    <cellStyle name="Percent 4 8 2 2 4 4" xfId="41018"/>
    <cellStyle name="Percent 4 8 2 2 5" xfId="41019"/>
    <cellStyle name="Percent 4 8 2 2 5 2" xfId="41020"/>
    <cellStyle name="Percent 4 8 2 2 5 3" xfId="41021"/>
    <cellStyle name="Percent 4 8 2 2 5 4" xfId="41022"/>
    <cellStyle name="Percent 4 8 2 2 6" xfId="41023"/>
    <cellStyle name="Percent 4 8 2 2 7" xfId="41024"/>
    <cellStyle name="Percent 4 8 2 2 8" xfId="41025"/>
    <cellStyle name="Percent 4 8 2 3" xfId="41026"/>
    <cellStyle name="Percent 4 8 2 3 2" xfId="41027"/>
    <cellStyle name="Percent 4 8 2 3 2 2" xfId="41028"/>
    <cellStyle name="Percent 4 8 2 3 2 2 2" xfId="41029"/>
    <cellStyle name="Percent 4 8 2 3 2 2 3" xfId="41030"/>
    <cellStyle name="Percent 4 8 2 3 2 2 4" xfId="41031"/>
    <cellStyle name="Percent 4 8 2 3 2 3" xfId="41032"/>
    <cellStyle name="Percent 4 8 2 3 2 3 2" xfId="41033"/>
    <cellStyle name="Percent 4 8 2 3 2 3 3" xfId="41034"/>
    <cellStyle name="Percent 4 8 2 3 2 3 4" xfId="41035"/>
    <cellStyle name="Percent 4 8 2 3 2 4" xfId="41036"/>
    <cellStyle name="Percent 4 8 2 3 2 5" xfId="41037"/>
    <cellStyle name="Percent 4 8 2 3 2 6" xfId="41038"/>
    <cellStyle name="Percent 4 8 2 3 3" xfId="41039"/>
    <cellStyle name="Percent 4 8 2 3 3 2" xfId="41040"/>
    <cellStyle name="Percent 4 8 2 3 3 2 2" xfId="41041"/>
    <cellStyle name="Percent 4 8 2 3 3 2 3" xfId="41042"/>
    <cellStyle name="Percent 4 8 2 3 3 2 4" xfId="41043"/>
    <cellStyle name="Percent 4 8 2 3 3 3" xfId="41044"/>
    <cellStyle name="Percent 4 8 2 3 3 3 2" xfId="41045"/>
    <cellStyle name="Percent 4 8 2 3 3 3 3" xfId="41046"/>
    <cellStyle name="Percent 4 8 2 3 3 3 4" xfId="41047"/>
    <cellStyle name="Percent 4 8 2 3 3 4" xfId="41048"/>
    <cellStyle name="Percent 4 8 2 3 3 5" xfId="41049"/>
    <cellStyle name="Percent 4 8 2 3 3 6" xfId="41050"/>
    <cellStyle name="Percent 4 8 2 3 4" xfId="41051"/>
    <cellStyle name="Percent 4 8 2 3 4 2" xfId="41052"/>
    <cellStyle name="Percent 4 8 2 3 4 3" xfId="41053"/>
    <cellStyle name="Percent 4 8 2 3 4 4" xfId="41054"/>
    <cellStyle name="Percent 4 8 2 3 5" xfId="41055"/>
    <cellStyle name="Percent 4 8 2 3 5 2" xfId="41056"/>
    <cellStyle name="Percent 4 8 2 3 5 3" xfId="41057"/>
    <cellStyle name="Percent 4 8 2 3 5 4" xfId="41058"/>
    <cellStyle name="Percent 4 8 2 3 6" xfId="41059"/>
    <cellStyle name="Percent 4 8 2 3 7" xfId="41060"/>
    <cellStyle name="Percent 4 8 2 3 8" xfId="41061"/>
    <cellStyle name="Percent 4 8 2 4" xfId="41062"/>
    <cellStyle name="Percent 4 8 2 4 2" xfId="41063"/>
    <cellStyle name="Percent 4 8 2 4 2 2" xfId="41064"/>
    <cellStyle name="Percent 4 8 2 4 2 3" xfId="41065"/>
    <cellStyle name="Percent 4 8 2 4 2 4" xfId="41066"/>
    <cellStyle name="Percent 4 8 2 4 3" xfId="41067"/>
    <cellStyle name="Percent 4 8 2 4 3 2" xfId="41068"/>
    <cellStyle name="Percent 4 8 2 4 3 3" xfId="41069"/>
    <cellStyle name="Percent 4 8 2 4 3 4" xfId="41070"/>
    <cellStyle name="Percent 4 8 2 4 4" xfId="41071"/>
    <cellStyle name="Percent 4 8 2 4 5" xfId="41072"/>
    <cellStyle name="Percent 4 8 2 4 6" xfId="41073"/>
    <cellStyle name="Percent 4 8 2 5" xfId="41074"/>
    <cellStyle name="Percent 4 8 2 5 2" xfId="41075"/>
    <cellStyle name="Percent 4 8 2 5 2 2" xfId="41076"/>
    <cellStyle name="Percent 4 8 2 5 2 3" xfId="41077"/>
    <cellStyle name="Percent 4 8 2 5 2 4" xfId="41078"/>
    <cellStyle name="Percent 4 8 2 5 3" xfId="41079"/>
    <cellStyle name="Percent 4 8 2 5 3 2" xfId="41080"/>
    <cellStyle name="Percent 4 8 2 5 3 3" xfId="41081"/>
    <cellStyle name="Percent 4 8 2 5 3 4" xfId="41082"/>
    <cellStyle name="Percent 4 8 2 5 4" xfId="41083"/>
    <cellStyle name="Percent 4 8 2 5 5" xfId="41084"/>
    <cellStyle name="Percent 4 8 2 5 6" xfId="41085"/>
    <cellStyle name="Percent 4 8 2 6" xfId="41086"/>
    <cellStyle name="Percent 4 8 2 6 2" xfId="41087"/>
    <cellStyle name="Percent 4 8 2 6 3" xfId="41088"/>
    <cellStyle name="Percent 4 8 2 6 4" xfId="41089"/>
    <cellStyle name="Percent 4 8 2 7" xfId="41090"/>
    <cellStyle name="Percent 4 8 2 7 2" xfId="41091"/>
    <cellStyle name="Percent 4 8 2 7 3" xfId="41092"/>
    <cellStyle name="Percent 4 8 2 7 4" xfId="41093"/>
    <cellStyle name="Percent 4 8 2 8" xfId="41094"/>
    <cellStyle name="Percent 4 8 2 9" xfId="41095"/>
    <cellStyle name="Percent 4 8 3" xfId="41096"/>
    <cellStyle name="Percent 4 8 3 2" xfId="41097"/>
    <cellStyle name="Percent 4 8 3 2 2" xfId="41098"/>
    <cellStyle name="Percent 4 8 3 2 2 2" xfId="41099"/>
    <cellStyle name="Percent 4 8 3 2 2 3" xfId="41100"/>
    <cellStyle name="Percent 4 8 3 2 2 4" xfId="41101"/>
    <cellStyle name="Percent 4 8 3 2 3" xfId="41102"/>
    <cellStyle name="Percent 4 8 3 2 3 2" xfId="41103"/>
    <cellStyle name="Percent 4 8 3 2 3 3" xfId="41104"/>
    <cellStyle name="Percent 4 8 3 2 3 4" xfId="41105"/>
    <cellStyle name="Percent 4 8 3 2 4" xfId="41106"/>
    <cellStyle name="Percent 4 8 3 2 5" xfId="41107"/>
    <cellStyle name="Percent 4 8 3 2 6" xfId="41108"/>
    <cellStyle name="Percent 4 8 3 3" xfId="41109"/>
    <cellStyle name="Percent 4 8 3 3 2" xfId="41110"/>
    <cellStyle name="Percent 4 8 3 3 2 2" xfId="41111"/>
    <cellStyle name="Percent 4 8 3 3 2 3" xfId="41112"/>
    <cellStyle name="Percent 4 8 3 3 2 4" xfId="41113"/>
    <cellStyle name="Percent 4 8 3 3 3" xfId="41114"/>
    <cellStyle name="Percent 4 8 3 3 3 2" xfId="41115"/>
    <cellStyle name="Percent 4 8 3 3 3 3" xfId="41116"/>
    <cellStyle name="Percent 4 8 3 3 3 4" xfId="41117"/>
    <cellStyle name="Percent 4 8 3 3 4" xfId="41118"/>
    <cellStyle name="Percent 4 8 3 3 5" xfId="41119"/>
    <cellStyle name="Percent 4 8 3 3 6" xfId="41120"/>
    <cellStyle name="Percent 4 8 3 4" xfId="41121"/>
    <cellStyle name="Percent 4 8 3 4 2" xfId="41122"/>
    <cellStyle name="Percent 4 8 3 4 3" xfId="41123"/>
    <cellStyle name="Percent 4 8 3 4 4" xfId="41124"/>
    <cellStyle name="Percent 4 8 3 5" xfId="41125"/>
    <cellStyle name="Percent 4 8 3 5 2" xfId="41126"/>
    <cellStyle name="Percent 4 8 3 5 3" xfId="41127"/>
    <cellStyle name="Percent 4 8 3 5 4" xfId="41128"/>
    <cellStyle name="Percent 4 8 3 6" xfId="41129"/>
    <cellStyle name="Percent 4 8 3 7" xfId="41130"/>
    <cellStyle name="Percent 4 8 3 8" xfId="41131"/>
    <cellStyle name="Percent 4 8 4" xfId="41132"/>
    <cellStyle name="Percent 4 8 4 2" xfId="41133"/>
    <cellStyle name="Percent 4 8 4 2 2" xfId="41134"/>
    <cellStyle name="Percent 4 8 4 2 2 2" xfId="41135"/>
    <cellStyle name="Percent 4 8 4 2 2 3" xfId="41136"/>
    <cellStyle name="Percent 4 8 4 2 2 4" xfId="41137"/>
    <cellStyle name="Percent 4 8 4 2 3" xfId="41138"/>
    <cellStyle name="Percent 4 8 4 2 3 2" xfId="41139"/>
    <cellStyle name="Percent 4 8 4 2 3 3" xfId="41140"/>
    <cellStyle name="Percent 4 8 4 2 3 4" xfId="41141"/>
    <cellStyle name="Percent 4 8 4 2 4" xfId="41142"/>
    <cellStyle name="Percent 4 8 4 2 5" xfId="41143"/>
    <cellStyle name="Percent 4 8 4 2 6" xfId="41144"/>
    <cellStyle name="Percent 4 8 4 3" xfId="41145"/>
    <cellStyle name="Percent 4 8 4 3 2" xfId="41146"/>
    <cellStyle name="Percent 4 8 4 3 2 2" xfId="41147"/>
    <cellStyle name="Percent 4 8 4 3 2 3" xfId="41148"/>
    <cellStyle name="Percent 4 8 4 3 2 4" xfId="41149"/>
    <cellStyle name="Percent 4 8 4 3 3" xfId="41150"/>
    <cellStyle name="Percent 4 8 4 3 3 2" xfId="41151"/>
    <cellStyle name="Percent 4 8 4 3 3 3" xfId="41152"/>
    <cellStyle name="Percent 4 8 4 3 3 4" xfId="41153"/>
    <cellStyle name="Percent 4 8 4 3 4" xfId="41154"/>
    <cellStyle name="Percent 4 8 4 3 5" xfId="41155"/>
    <cellStyle name="Percent 4 8 4 3 6" xfId="41156"/>
    <cellStyle name="Percent 4 8 4 4" xfId="41157"/>
    <cellStyle name="Percent 4 8 4 4 2" xfId="41158"/>
    <cellStyle name="Percent 4 8 4 4 3" xfId="41159"/>
    <cellStyle name="Percent 4 8 4 4 4" xfId="41160"/>
    <cellStyle name="Percent 4 8 4 5" xfId="41161"/>
    <cellStyle name="Percent 4 8 4 5 2" xfId="41162"/>
    <cellStyle name="Percent 4 8 4 5 3" xfId="41163"/>
    <cellStyle name="Percent 4 8 4 5 4" xfId="41164"/>
    <cellStyle name="Percent 4 8 4 6" xfId="41165"/>
    <cellStyle name="Percent 4 8 4 7" xfId="41166"/>
    <cellStyle name="Percent 4 8 4 8" xfId="41167"/>
    <cellStyle name="Percent 4 8 5" xfId="41168"/>
    <cellStyle name="Percent 4 8 5 2" xfId="41169"/>
    <cellStyle name="Percent 4 8 5 2 2" xfId="41170"/>
    <cellStyle name="Percent 4 8 5 2 2 2" xfId="41171"/>
    <cellStyle name="Percent 4 8 5 2 2 3" xfId="41172"/>
    <cellStyle name="Percent 4 8 5 2 2 4" xfId="41173"/>
    <cellStyle name="Percent 4 8 5 2 3" xfId="41174"/>
    <cellStyle name="Percent 4 8 5 2 3 2" xfId="41175"/>
    <cellStyle name="Percent 4 8 5 2 3 3" xfId="41176"/>
    <cellStyle name="Percent 4 8 5 2 3 4" xfId="41177"/>
    <cellStyle name="Percent 4 8 5 2 4" xfId="41178"/>
    <cellStyle name="Percent 4 8 5 2 5" xfId="41179"/>
    <cellStyle name="Percent 4 8 5 2 6" xfId="41180"/>
    <cellStyle name="Percent 4 8 5 3" xfId="41181"/>
    <cellStyle name="Percent 4 8 5 3 2" xfId="41182"/>
    <cellStyle name="Percent 4 8 5 3 2 2" xfId="41183"/>
    <cellStyle name="Percent 4 8 5 3 2 3" xfId="41184"/>
    <cellStyle name="Percent 4 8 5 3 2 4" xfId="41185"/>
    <cellStyle name="Percent 4 8 5 3 3" xfId="41186"/>
    <cellStyle name="Percent 4 8 5 3 3 2" xfId="41187"/>
    <cellStyle name="Percent 4 8 5 3 3 3" xfId="41188"/>
    <cellStyle name="Percent 4 8 5 3 3 4" xfId="41189"/>
    <cellStyle name="Percent 4 8 5 3 4" xfId="41190"/>
    <cellStyle name="Percent 4 8 5 3 5" xfId="41191"/>
    <cellStyle name="Percent 4 8 5 3 6" xfId="41192"/>
    <cellStyle name="Percent 4 8 5 4" xfId="41193"/>
    <cellStyle name="Percent 4 8 5 4 2" xfId="41194"/>
    <cellStyle name="Percent 4 8 5 4 3" xfId="41195"/>
    <cellStyle name="Percent 4 8 5 4 4" xfId="41196"/>
    <cellStyle name="Percent 4 8 5 5" xfId="41197"/>
    <cellStyle name="Percent 4 8 5 5 2" xfId="41198"/>
    <cellStyle name="Percent 4 8 5 5 3" xfId="41199"/>
    <cellStyle name="Percent 4 8 5 5 4" xfId="41200"/>
    <cellStyle name="Percent 4 8 5 6" xfId="41201"/>
    <cellStyle name="Percent 4 8 5 7" xfId="41202"/>
    <cellStyle name="Percent 4 8 5 8" xfId="41203"/>
    <cellStyle name="Percent 4 8 6" xfId="41204"/>
    <cellStyle name="Percent 4 8 6 2" xfId="41205"/>
    <cellStyle name="Percent 4 8 6 2 2" xfId="41206"/>
    <cellStyle name="Percent 4 8 6 2 3" xfId="41207"/>
    <cellStyle name="Percent 4 8 6 2 4" xfId="41208"/>
    <cellStyle name="Percent 4 8 6 3" xfId="41209"/>
    <cellStyle name="Percent 4 8 6 3 2" xfId="41210"/>
    <cellStyle name="Percent 4 8 6 3 3" xfId="41211"/>
    <cellStyle name="Percent 4 8 6 3 4" xfId="41212"/>
    <cellStyle name="Percent 4 8 6 4" xfId="41213"/>
    <cellStyle name="Percent 4 8 6 5" xfId="41214"/>
    <cellStyle name="Percent 4 8 6 6" xfId="41215"/>
    <cellStyle name="Percent 4 8 7" xfId="41216"/>
    <cellStyle name="Percent 4 8 7 2" xfId="41217"/>
    <cellStyle name="Percent 4 8 7 2 2" xfId="41218"/>
    <cellStyle name="Percent 4 8 7 2 3" xfId="41219"/>
    <cellStyle name="Percent 4 8 7 2 4" xfId="41220"/>
    <cellStyle name="Percent 4 8 7 3" xfId="41221"/>
    <cellStyle name="Percent 4 8 7 3 2" xfId="41222"/>
    <cellStyle name="Percent 4 8 7 3 3" xfId="41223"/>
    <cellStyle name="Percent 4 8 7 3 4" xfId="41224"/>
    <cellStyle name="Percent 4 8 7 4" xfId="41225"/>
    <cellStyle name="Percent 4 8 7 5" xfId="41226"/>
    <cellStyle name="Percent 4 8 7 6" xfId="41227"/>
    <cellStyle name="Percent 4 8 8" xfId="41228"/>
    <cellStyle name="Percent 4 8 8 2" xfId="41229"/>
    <cellStyle name="Percent 4 8 8 3" xfId="41230"/>
    <cellStyle name="Percent 4 8 8 4" xfId="41231"/>
    <cellStyle name="Percent 4 8 9" xfId="41232"/>
    <cellStyle name="Percent 4 8 9 2" xfId="41233"/>
    <cellStyle name="Percent 4 8 9 3" xfId="41234"/>
    <cellStyle name="Percent 4 8 9 4" xfId="41235"/>
    <cellStyle name="Percent 4 9" xfId="41236"/>
    <cellStyle name="Percent 4 9 10" xfId="41237"/>
    <cellStyle name="Percent 4 9 2" xfId="41238"/>
    <cellStyle name="Percent 4 9 2 2" xfId="41239"/>
    <cellStyle name="Percent 4 9 2 2 2" xfId="41240"/>
    <cellStyle name="Percent 4 9 2 2 2 2" xfId="41241"/>
    <cellStyle name="Percent 4 9 2 2 2 3" xfId="41242"/>
    <cellStyle name="Percent 4 9 2 2 2 4" xfId="41243"/>
    <cellStyle name="Percent 4 9 2 2 3" xfId="41244"/>
    <cellStyle name="Percent 4 9 2 2 3 2" xfId="41245"/>
    <cellStyle name="Percent 4 9 2 2 3 3" xfId="41246"/>
    <cellStyle name="Percent 4 9 2 2 3 4" xfId="41247"/>
    <cellStyle name="Percent 4 9 2 2 4" xfId="41248"/>
    <cellStyle name="Percent 4 9 2 2 5" xfId="41249"/>
    <cellStyle name="Percent 4 9 2 2 6" xfId="41250"/>
    <cellStyle name="Percent 4 9 2 3" xfId="41251"/>
    <cellStyle name="Percent 4 9 2 3 2" xfId="41252"/>
    <cellStyle name="Percent 4 9 2 3 2 2" xfId="41253"/>
    <cellStyle name="Percent 4 9 2 3 2 3" xfId="41254"/>
    <cellStyle name="Percent 4 9 2 3 2 4" xfId="41255"/>
    <cellStyle name="Percent 4 9 2 3 3" xfId="41256"/>
    <cellStyle name="Percent 4 9 2 3 3 2" xfId="41257"/>
    <cellStyle name="Percent 4 9 2 3 3 3" xfId="41258"/>
    <cellStyle name="Percent 4 9 2 3 3 4" xfId="41259"/>
    <cellStyle name="Percent 4 9 2 3 4" xfId="41260"/>
    <cellStyle name="Percent 4 9 2 3 5" xfId="41261"/>
    <cellStyle name="Percent 4 9 2 3 6" xfId="41262"/>
    <cellStyle name="Percent 4 9 2 4" xfId="41263"/>
    <cellStyle name="Percent 4 9 2 4 2" xfId="41264"/>
    <cellStyle name="Percent 4 9 2 4 3" xfId="41265"/>
    <cellStyle name="Percent 4 9 2 4 4" xfId="41266"/>
    <cellStyle name="Percent 4 9 2 5" xfId="41267"/>
    <cellStyle name="Percent 4 9 2 5 2" xfId="41268"/>
    <cellStyle name="Percent 4 9 2 5 3" xfId="41269"/>
    <cellStyle name="Percent 4 9 2 5 4" xfId="41270"/>
    <cellStyle name="Percent 4 9 2 6" xfId="41271"/>
    <cellStyle name="Percent 4 9 2 7" xfId="41272"/>
    <cellStyle name="Percent 4 9 2 8" xfId="41273"/>
    <cellStyle name="Percent 4 9 3" xfId="41274"/>
    <cellStyle name="Percent 4 9 3 2" xfId="41275"/>
    <cellStyle name="Percent 4 9 3 2 2" xfId="41276"/>
    <cellStyle name="Percent 4 9 3 2 2 2" xfId="41277"/>
    <cellStyle name="Percent 4 9 3 2 2 3" xfId="41278"/>
    <cellStyle name="Percent 4 9 3 2 2 4" xfId="41279"/>
    <cellStyle name="Percent 4 9 3 2 3" xfId="41280"/>
    <cellStyle name="Percent 4 9 3 2 3 2" xfId="41281"/>
    <cellStyle name="Percent 4 9 3 2 3 3" xfId="41282"/>
    <cellStyle name="Percent 4 9 3 2 3 4" xfId="41283"/>
    <cellStyle name="Percent 4 9 3 2 4" xfId="41284"/>
    <cellStyle name="Percent 4 9 3 2 5" xfId="41285"/>
    <cellStyle name="Percent 4 9 3 2 6" xfId="41286"/>
    <cellStyle name="Percent 4 9 3 3" xfId="41287"/>
    <cellStyle name="Percent 4 9 3 3 2" xfId="41288"/>
    <cellStyle name="Percent 4 9 3 3 2 2" xfId="41289"/>
    <cellStyle name="Percent 4 9 3 3 2 3" xfId="41290"/>
    <cellStyle name="Percent 4 9 3 3 2 4" xfId="41291"/>
    <cellStyle name="Percent 4 9 3 3 3" xfId="41292"/>
    <cellStyle name="Percent 4 9 3 3 3 2" xfId="41293"/>
    <cellStyle name="Percent 4 9 3 3 3 3" xfId="41294"/>
    <cellStyle name="Percent 4 9 3 3 3 4" xfId="41295"/>
    <cellStyle name="Percent 4 9 3 3 4" xfId="41296"/>
    <cellStyle name="Percent 4 9 3 3 5" xfId="41297"/>
    <cellStyle name="Percent 4 9 3 3 6" xfId="41298"/>
    <cellStyle name="Percent 4 9 3 4" xfId="41299"/>
    <cellStyle name="Percent 4 9 3 4 2" xfId="41300"/>
    <cellStyle name="Percent 4 9 3 4 3" xfId="41301"/>
    <cellStyle name="Percent 4 9 3 4 4" xfId="41302"/>
    <cellStyle name="Percent 4 9 3 5" xfId="41303"/>
    <cellStyle name="Percent 4 9 3 5 2" xfId="41304"/>
    <cellStyle name="Percent 4 9 3 5 3" xfId="41305"/>
    <cellStyle name="Percent 4 9 3 5 4" xfId="41306"/>
    <cellStyle name="Percent 4 9 3 6" xfId="41307"/>
    <cellStyle name="Percent 4 9 3 7" xfId="41308"/>
    <cellStyle name="Percent 4 9 3 8" xfId="41309"/>
    <cellStyle name="Percent 4 9 4" xfId="41310"/>
    <cellStyle name="Percent 4 9 4 2" xfId="41311"/>
    <cellStyle name="Percent 4 9 4 2 2" xfId="41312"/>
    <cellStyle name="Percent 4 9 4 2 3" xfId="41313"/>
    <cellStyle name="Percent 4 9 4 2 4" xfId="41314"/>
    <cellStyle name="Percent 4 9 4 3" xfId="41315"/>
    <cellStyle name="Percent 4 9 4 3 2" xfId="41316"/>
    <cellStyle name="Percent 4 9 4 3 3" xfId="41317"/>
    <cellStyle name="Percent 4 9 4 3 4" xfId="41318"/>
    <cellStyle name="Percent 4 9 4 4" xfId="41319"/>
    <cellStyle name="Percent 4 9 4 5" xfId="41320"/>
    <cellStyle name="Percent 4 9 4 6" xfId="41321"/>
    <cellStyle name="Percent 4 9 5" xfId="41322"/>
    <cellStyle name="Percent 4 9 5 2" xfId="41323"/>
    <cellStyle name="Percent 4 9 5 2 2" xfId="41324"/>
    <cellStyle name="Percent 4 9 5 2 3" xfId="41325"/>
    <cellStyle name="Percent 4 9 5 2 4" xfId="41326"/>
    <cellStyle name="Percent 4 9 5 3" xfId="41327"/>
    <cellStyle name="Percent 4 9 5 3 2" xfId="41328"/>
    <cellStyle name="Percent 4 9 5 3 3" xfId="41329"/>
    <cellStyle name="Percent 4 9 5 3 4" xfId="41330"/>
    <cellStyle name="Percent 4 9 5 4" xfId="41331"/>
    <cellStyle name="Percent 4 9 5 5" xfId="41332"/>
    <cellStyle name="Percent 4 9 5 6" xfId="41333"/>
    <cellStyle name="Percent 4 9 6" xfId="41334"/>
    <cellStyle name="Percent 4 9 6 2" xfId="41335"/>
    <cellStyle name="Percent 4 9 6 3" xfId="41336"/>
    <cellStyle name="Percent 4 9 6 4" xfId="41337"/>
    <cellStyle name="Percent 4 9 7" xfId="41338"/>
    <cellStyle name="Percent 4 9 7 2" xfId="41339"/>
    <cellStyle name="Percent 4 9 7 3" xfId="41340"/>
    <cellStyle name="Percent 4 9 7 4" xfId="41341"/>
    <cellStyle name="Percent 4 9 8" xfId="41342"/>
    <cellStyle name="Percent 4 9 9" xfId="41343"/>
    <cellStyle name="Percent 40" xfId="41344"/>
    <cellStyle name="Percent 40 2" xfId="41345"/>
    <cellStyle name="Percent 41" xfId="41346"/>
    <cellStyle name="Percent 41 2" xfId="41347"/>
    <cellStyle name="Percent 41 2 2" xfId="41348"/>
    <cellStyle name="Percent 42" xfId="41349"/>
    <cellStyle name="Percent 42 2" xfId="41350"/>
    <cellStyle name="Percent 43" xfId="41351"/>
    <cellStyle name="Percent 43 2" xfId="41352"/>
    <cellStyle name="Percent 44" xfId="41353"/>
    <cellStyle name="Percent 45" xfId="41354"/>
    <cellStyle name="Percent 46" xfId="41355"/>
    <cellStyle name="Percent 47" xfId="41356"/>
    <cellStyle name="Percent 48" xfId="41357"/>
    <cellStyle name="Percent 49" xfId="41358"/>
    <cellStyle name="Percent 5" xfId="41359"/>
    <cellStyle name="Percent 5 2" xfId="41360"/>
    <cellStyle name="Percent 5 2 2" xfId="41361"/>
    <cellStyle name="Percent 5 3" xfId="41362"/>
    <cellStyle name="Percent 5 4" xfId="41363"/>
    <cellStyle name="Percent 50" xfId="41364"/>
    <cellStyle name="Percent 51" xfId="41365"/>
    <cellStyle name="Percent 52" xfId="41366"/>
    <cellStyle name="Percent 53" xfId="41367"/>
    <cellStyle name="Percent 54" xfId="41368"/>
    <cellStyle name="Percent 55" xfId="41369"/>
    <cellStyle name="Percent 56" xfId="41370"/>
    <cellStyle name="Percent 57" xfId="41371"/>
    <cellStyle name="Percent 58" xfId="41372"/>
    <cellStyle name="Percent 59" xfId="41373"/>
    <cellStyle name="Percent 6" xfId="41374"/>
    <cellStyle name="Percent 6 10" xfId="41375"/>
    <cellStyle name="Percent 6 10 2" xfId="41376"/>
    <cellStyle name="Percent 6 10 2 2" xfId="41377"/>
    <cellStyle name="Percent 6 10 2 3" xfId="41378"/>
    <cellStyle name="Percent 6 10 2 4" xfId="41379"/>
    <cellStyle name="Percent 6 10 3" xfId="41380"/>
    <cellStyle name="Percent 6 10 3 2" xfId="41381"/>
    <cellStyle name="Percent 6 10 3 3" xfId="41382"/>
    <cellStyle name="Percent 6 10 3 4" xfId="41383"/>
    <cellStyle name="Percent 6 10 4" xfId="41384"/>
    <cellStyle name="Percent 6 10 5" xfId="41385"/>
    <cellStyle name="Percent 6 10 6" xfId="41386"/>
    <cellStyle name="Percent 6 11" xfId="41387"/>
    <cellStyle name="Percent 6 11 2" xfId="41388"/>
    <cellStyle name="Percent 6 11 2 2" xfId="41389"/>
    <cellStyle name="Percent 6 11 2 3" xfId="41390"/>
    <cellStyle name="Percent 6 11 2 4" xfId="41391"/>
    <cellStyle name="Percent 6 11 3" xfId="41392"/>
    <cellStyle name="Percent 6 11 3 2" xfId="41393"/>
    <cellStyle name="Percent 6 11 3 3" xfId="41394"/>
    <cellStyle name="Percent 6 11 3 4" xfId="41395"/>
    <cellStyle name="Percent 6 11 4" xfId="41396"/>
    <cellStyle name="Percent 6 11 5" xfId="41397"/>
    <cellStyle name="Percent 6 11 6" xfId="41398"/>
    <cellStyle name="Percent 6 12" xfId="41399"/>
    <cellStyle name="Percent 6 12 2" xfId="41400"/>
    <cellStyle name="Percent 6 12 3" xfId="41401"/>
    <cellStyle name="Percent 6 12 4" xfId="41402"/>
    <cellStyle name="Percent 6 13" xfId="41403"/>
    <cellStyle name="Percent 6 13 2" xfId="41404"/>
    <cellStyle name="Percent 6 13 3" xfId="41405"/>
    <cellStyle name="Percent 6 13 4" xfId="41406"/>
    <cellStyle name="Percent 6 14" xfId="41407"/>
    <cellStyle name="Percent 6 14 2" xfId="41408"/>
    <cellStyle name="Percent 6 14 3" xfId="41409"/>
    <cellStyle name="Percent 6 14 4" xfId="41410"/>
    <cellStyle name="Percent 6 14 5" xfId="41411"/>
    <cellStyle name="Percent 6 15" xfId="41412"/>
    <cellStyle name="Percent 6 16" xfId="41413"/>
    <cellStyle name="Percent 6 17" xfId="41414"/>
    <cellStyle name="Percent 6 18" xfId="41415"/>
    <cellStyle name="Percent 6 19" xfId="41416"/>
    <cellStyle name="Percent 6 2" xfId="41417"/>
    <cellStyle name="Percent 6 2 10" xfId="41418"/>
    <cellStyle name="Percent 6 2 10 2" xfId="41419"/>
    <cellStyle name="Percent 6 2 10 2 2" xfId="41420"/>
    <cellStyle name="Percent 6 2 10 2 3" xfId="41421"/>
    <cellStyle name="Percent 6 2 10 2 4" xfId="41422"/>
    <cellStyle name="Percent 6 2 10 3" xfId="41423"/>
    <cellStyle name="Percent 6 2 10 3 2" xfId="41424"/>
    <cellStyle name="Percent 6 2 10 3 3" xfId="41425"/>
    <cellStyle name="Percent 6 2 10 3 4" xfId="41426"/>
    <cellStyle name="Percent 6 2 10 4" xfId="41427"/>
    <cellStyle name="Percent 6 2 10 5" xfId="41428"/>
    <cellStyle name="Percent 6 2 10 6" xfId="41429"/>
    <cellStyle name="Percent 6 2 11" xfId="41430"/>
    <cellStyle name="Percent 6 2 11 2" xfId="41431"/>
    <cellStyle name="Percent 6 2 11 3" xfId="41432"/>
    <cellStyle name="Percent 6 2 11 4" xfId="41433"/>
    <cellStyle name="Percent 6 2 12" xfId="41434"/>
    <cellStyle name="Percent 6 2 12 2" xfId="41435"/>
    <cellStyle name="Percent 6 2 12 3" xfId="41436"/>
    <cellStyle name="Percent 6 2 12 4" xfId="41437"/>
    <cellStyle name="Percent 6 2 13" xfId="41438"/>
    <cellStyle name="Percent 6 2 13 2" xfId="41439"/>
    <cellStyle name="Percent 6 2 13 3" xfId="41440"/>
    <cellStyle name="Percent 6 2 13 4" xfId="41441"/>
    <cellStyle name="Percent 6 2 13 5" xfId="41442"/>
    <cellStyle name="Percent 6 2 14" xfId="41443"/>
    <cellStyle name="Percent 6 2 15" xfId="41444"/>
    <cellStyle name="Percent 6 2 16" xfId="41445"/>
    <cellStyle name="Percent 6 2 17" xfId="41446"/>
    <cellStyle name="Percent 6 2 18" xfId="41447"/>
    <cellStyle name="Percent 6 2 2" xfId="41448"/>
    <cellStyle name="Percent 6 2 2 10" xfId="41449"/>
    <cellStyle name="Percent 6 2 2 10 2" xfId="41450"/>
    <cellStyle name="Percent 6 2 2 10 3" xfId="41451"/>
    <cellStyle name="Percent 6 2 2 10 4" xfId="41452"/>
    <cellStyle name="Percent 6 2 2 11" xfId="41453"/>
    <cellStyle name="Percent 6 2 2 11 2" xfId="41454"/>
    <cellStyle name="Percent 6 2 2 11 3" xfId="41455"/>
    <cellStyle name="Percent 6 2 2 11 4" xfId="41456"/>
    <cellStyle name="Percent 6 2 2 12" xfId="41457"/>
    <cellStyle name="Percent 6 2 2 12 2" xfId="41458"/>
    <cellStyle name="Percent 6 2 2 12 3" xfId="41459"/>
    <cellStyle name="Percent 6 2 2 12 4" xfId="41460"/>
    <cellStyle name="Percent 6 2 2 13" xfId="41461"/>
    <cellStyle name="Percent 6 2 2 14" xfId="41462"/>
    <cellStyle name="Percent 6 2 2 15" xfId="41463"/>
    <cellStyle name="Percent 6 2 2 16" xfId="41464"/>
    <cellStyle name="Percent 6 2 2 17" xfId="41465"/>
    <cellStyle name="Percent 6 2 2 2" xfId="41466"/>
    <cellStyle name="Percent 6 2 2 2 10" xfId="41467"/>
    <cellStyle name="Percent 6 2 2 2 10 2" xfId="41468"/>
    <cellStyle name="Percent 6 2 2 2 10 3" xfId="41469"/>
    <cellStyle name="Percent 6 2 2 2 10 4" xfId="41470"/>
    <cellStyle name="Percent 6 2 2 2 11" xfId="41471"/>
    <cellStyle name="Percent 6 2 2 2 11 2" xfId="41472"/>
    <cellStyle name="Percent 6 2 2 2 11 3" xfId="41473"/>
    <cellStyle name="Percent 6 2 2 2 11 4" xfId="41474"/>
    <cellStyle name="Percent 6 2 2 2 12" xfId="41475"/>
    <cellStyle name="Percent 6 2 2 2 13" xfId="41476"/>
    <cellStyle name="Percent 6 2 2 2 14" xfId="41477"/>
    <cellStyle name="Percent 6 2 2 2 15" xfId="41478"/>
    <cellStyle name="Percent 6 2 2 2 16" xfId="41479"/>
    <cellStyle name="Percent 6 2 2 2 2" xfId="41480"/>
    <cellStyle name="Percent 6 2 2 2 2 10" xfId="41481"/>
    <cellStyle name="Percent 6 2 2 2 2 11" xfId="41482"/>
    <cellStyle name="Percent 6 2 2 2 2 12" xfId="41483"/>
    <cellStyle name="Percent 6 2 2 2 2 2" xfId="41484"/>
    <cellStyle name="Percent 6 2 2 2 2 2 10" xfId="41485"/>
    <cellStyle name="Percent 6 2 2 2 2 2 2" xfId="41486"/>
    <cellStyle name="Percent 6 2 2 2 2 2 2 2" xfId="41487"/>
    <cellStyle name="Percent 6 2 2 2 2 2 2 2 2" xfId="41488"/>
    <cellStyle name="Percent 6 2 2 2 2 2 2 2 2 2" xfId="41489"/>
    <cellStyle name="Percent 6 2 2 2 2 2 2 2 2 3" xfId="41490"/>
    <cellStyle name="Percent 6 2 2 2 2 2 2 2 2 4" xfId="41491"/>
    <cellStyle name="Percent 6 2 2 2 2 2 2 2 3" xfId="41492"/>
    <cellStyle name="Percent 6 2 2 2 2 2 2 2 3 2" xfId="41493"/>
    <cellStyle name="Percent 6 2 2 2 2 2 2 2 3 3" xfId="41494"/>
    <cellStyle name="Percent 6 2 2 2 2 2 2 2 3 4" xfId="41495"/>
    <cellStyle name="Percent 6 2 2 2 2 2 2 2 4" xfId="41496"/>
    <cellStyle name="Percent 6 2 2 2 2 2 2 2 5" xfId="41497"/>
    <cellStyle name="Percent 6 2 2 2 2 2 2 2 6" xfId="41498"/>
    <cellStyle name="Percent 6 2 2 2 2 2 2 3" xfId="41499"/>
    <cellStyle name="Percent 6 2 2 2 2 2 2 3 2" xfId="41500"/>
    <cellStyle name="Percent 6 2 2 2 2 2 2 3 2 2" xfId="41501"/>
    <cellStyle name="Percent 6 2 2 2 2 2 2 3 2 3" xfId="41502"/>
    <cellStyle name="Percent 6 2 2 2 2 2 2 3 2 4" xfId="41503"/>
    <cellStyle name="Percent 6 2 2 2 2 2 2 3 3" xfId="41504"/>
    <cellStyle name="Percent 6 2 2 2 2 2 2 3 3 2" xfId="41505"/>
    <cellStyle name="Percent 6 2 2 2 2 2 2 3 3 3" xfId="41506"/>
    <cellStyle name="Percent 6 2 2 2 2 2 2 3 3 4" xfId="41507"/>
    <cellStyle name="Percent 6 2 2 2 2 2 2 3 4" xfId="41508"/>
    <cellStyle name="Percent 6 2 2 2 2 2 2 3 5" xfId="41509"/>
    <cellStyle name="Percent 6 2 2 2 2 2 2 3 6" xfId="41510"/>
    <cellStyle name="Percent 6 2 2 2 2 2 2 4" xfId="41511"/>
    <cellStyle name="Percent 6 2 2 2 2 2 2 4 2" xfId="41512"/>
    <cellStyle name="Percent 6 2 2 2 2 2 2 4 3" xfId="41513"/>
    <cellStyle name="Percent 6 2 2 2 2 2 2 4 4" xfId="41514"/>
    <cellStyle name="Percent 6 2 2 2 2 2 2 5" xfId="41515"/>
    <cellStyle name="Percent 6 2 2 2 2 2 2 5 2" xfId="41516"/>
    <cellStyle name="Percent 6 2 2 2 2 2 2 5 3" xfId="41517"/>
    <cellStyle name="Percent 6 2 2 2 2 2 2 5 4" xfId="41518"/>
    <cellStyle name="Percent 6 2 2 2 2 2 2 6" xfId="41519"/>
    <cellStyle name="Percent 6 2 2 2 2 2 2 7" xfId="41520"/>
    <cellStyle name="Percent 6 2 2 2 2 2 2 8" xfId="41521"/>
    <cellStyle name="Percent 6 2 2 2 2 2 3" xfId="41522"/>
    <cellStyle name="Percent 6 2 2 2 2 2 3 2" xfId="41523"/>
    <cellStyle name="Percent 6 2 2 2 2 2 3 2 2" xfId="41524"/>
    <cellStyle name="Percent 6 2 2 2 2 2 3 2 2 2" xfId="41525"/>
    <cellStyle name="Percent 6 2 2 2 2 2 3 2 2 3" xfId="41526"/>
    <cellStyle name="Percent 6 2 2 2 2 2 3 2 2 4" xfId="41527"/>
    <cellStyle name="Percent 6 2 2 2 2 2 3 2 3" xfId="41528"/>
    <cellStyle name="Percent 6 2 2 2 2 2 3 2 3 2" xfId="41529"/>
    <cellStyle name="Percent 6 2 2 2 2 2 3 2 3 3" xfId="41530"/>
    <cellStyle name="Percent 6 2 2 2 2 2 3 2 3 4" xfId="41531"/>
    <cellStyle name="Percent 6 2 2 2 2 2 3 2 4" xfId="41532"/>
    <cellStyle name="Percent 6 2 2 2 2 2 3 2 5" xfId="41533"/>
    <cellStyle name="Percent 6 2 2 2 2 2 3 2 6" xfId="41534"/>
    <cellStyle name="Percent 6 2 2 2 2 2 3 3" xfId="41535"/>
    <cellStyle name="Percent 6 2 2 2 2 2 3 3 2" xfId="41536"/>
    <cellStyle name="Percent 6 2 2 2 2 2 3 3 2 2" xfId="41537"/>
    <cellStyle name="Percent 6 2 2 2 2 2 3 3 2 3" xfId="41538"/>
    <cellStyle name="Percent 6 2 2 2 2 2 3 3 2 4" xfId="41539"/>
    <cellStyle name="Percent 6 2 2 2 2 2 3 3 3" xfId="41540"/>
    <cellStyle name="Percent 6 2 2 2 2 2 3 3 3 2" xfId="41541"/>
    <cellStyle name="Percent 6 2 2 2 2 2 3 3 3 3" xfId="41542"/>
    <cellStyle name="Percent 6 2 2 2 2 2 3 3 3 4" xfId="41543"/>
    <cellStyle name="Percent 6 2 2 2 2 2 3 3 4" xfId="41544"/>
    <cellStyle name="Percent 6 2 2 2 2 2 3 3 5" xfId="41545"/>
    <cellStyle name="Percent 6 2 2 2 2 2 3 3 6" xfId="41546"/>
    <cellStyle name="Percent 6 2 2 2 2 2 3 4" xfId="41547"/>
    <cellStyle name="Percent 6 2 2 2 2 2 3 4 2" xfId="41548"/>
    <cellStyle name="Percent 6 2 2 2 2 2 3 4 3" xfId="41549"/>
    <cellStyle name="Percent 6 2 2 2 2 2 3 4 4" xfId="41550"/>
    <cellStyle name="Percent 6 2 2 2 2 2 3 5" xfId="41551"/>
    <cellStyle name="Percent 6 2 2 2 2 2 3 5 2" xfId="41552"/>
    <cellStyle name="Percent 6 2 2 2 2 2 3 5 3" xfId="41553"/>
    <cellStyle name="Percent 6 2 2 2 2 2 3 5 4" xfId="41554"/>
    <cellStyle name="Percent 6 2 2 2 2 2 3 6" xfId="41555"/>
    <cellStyle name="Percent 6 2 2 2 2 2 3 7" xfId="41556"/>
    <cellStyle name="Percent 6 2 2 2 2 2 3 8" xfId="41557"/>
    <cellStyle name="Percent 6 2 2 2 2 2 4" xfId="41558"/>
    <cellStyle name="Percent 6 2 2 2 2 2 4 2" xfId="41559"/>
    <cellStyle name="Percent 6 2 2 2 2 2 4 2 2" xfId="41560"/>
    <cellStyle name="Percent 6 2 2 2 2 2 4 2 3" xfId="41561"/>
    <cellStyle name="Percent 6 2 2 2 2 2 4 2 4" xfId="41562"/>
    <cellStyle name="Percent 6 2 2 2 2 2 4 3" xfId="41563"/>
    <cellStyle name="Percent 6 2 2 2 2 2 4 3 2" xfId="41564"/>
    <cellStyle name="Percent 6 2 2 2 2 2 4 3 3" xfId="41565"/>
    <cellStyle name="Percent 6 2 2 2 2 2 4 3 4" xfId="41566"/>
    <cellStyle name="Percent 6 2 2 2 2 2 4 4" xfId="41567"/>
    <cellStyle name="Percent 6 2 2 2 2 2 4 5" xfId="41568"/>
    <cellStyle name="Percent 6 2 2 2 2 2 4 6" xfId="41569"/>
    <cellStyle name="Percent 6 2 2 2 2 2 5" xfId="41570"/>
    <cellStyle name="Percent 6 2 2 2 2 2 5 2" xfId="41571"/>
    <cellStyle name="Percent 6 2 2 2 2 2 5 2 2" xfId="41572"/>
    <cellStyle name="Percent 6 2 2 2 2 2 5 2 3" xfId="41573"/>
    <cellStyle name="Percent 6 2 2 2 2 2 5 2 4" xfId="41574"/>
    <cellStyle name="Percent 6 2 2 2 2 2 5 3" xfId="41575"/>
    <cellStyle name="Percent 6 2 2 2 2 2 5 3 2" xfId="41576"/>
    <cellStyle name="Percent 6 2 2 2 2 2 5 3 3" xfId="41577"/>
    <cellStyle name="Percent 6 2 2 2 2 2 5 3 4" xfId="41578"/>
    <cellStyle name="Percent 6 2 2 2 2 2 5 4" xfId="41579"/>
    <cellStyle name="Percent 6 2 2 2 2 2 5 5" xfId="41580"/>
    <cellStyle name="Percent 6 2 2 2 2 2 5 6" xfId="41581"/>
    <cellStyle name="Percent 6 2 2 2 2 2 6" xfId="41582"/>
    <cellStyle name="Percent 6 2 2 2 2 2 6 2" xfId="41583"/>
    <cellStyle name="Percent 6 2 2 2 2 2 6 3" xfId="41584"/>
    <cellStyle name="Percent 6 2 2 2 2 2 6 4" xfId="41585"/>
    <cellStyle name="Percent 6 2 2 2 2 2 7" xfId="41586"/>
    <cellStyle name="Percent 6 2 2 2 2 2 7 2" xfId="41587"/>
    <cellStyle name="Percent 6 2 2 2 2 2 7 3" xfId="41588"/>
    <cellStyle name="Percent 6 2 2 2 2 2 7 4" xfId="41589"/>
    <cellStyle name="Percent 6 2 2 2 2 2 8" xfId="41590"/>
    <cellStyle name="Percent 6 2 2 2 2 2 9" xfId="41591"/>
    <cellStyle name="Percent 6 2 2 2 2 3" xfId="41592"/>
    <cellStyle name="Percent 6 2 2 2 2 3 2" xfId="41593"/>
    <cellStyle name="Percent 6 2 2 2 2 3 2 2" xfId="41594"/>
    <cellStyle name="Percent 6 2 2 2 2 3 2 2 2" xfId="41595"/>
    <cellStyle name="Percent 6 2 2 2 2 3 2 2 3" xfId="41596"/>
    <cellStyle name="Percent 6 2 2 2 2 3 2 2 4" xfId="41597"/>
    <cellStyle name="Percent 6 2 2 2 2 3 2 3" xfId="41598"/>
    <cellStyle name="Percent 6 2 2 2 2 3 2 3 2" xfId="41599"/>
    <cellStyle name="Percent 6 2 2 2 2 3 2 3 3" xfId="41600"/>
    <cellStyle name="Percent 6 2 2 2 2 3 2 3 4" xfId="41601"/>
    <cellStyle name="Percent 6 2 2 2 2 3 2 4" xfId="41602"/>
    <cellStyle name="Percent 6 2 2 2 2 3 2 5" xfId="41603"/>
    <cellStyle name="Percent 6 2 2 2 2 3 2 6" xfId="41604"/>
    <cellStyle name="Percent 6 2 2 2 2 3 3" xfId="41605"/>
    <cellStyle name="Percent 6 2 2 2 2 3 3 2" xfId="41606"/>
    <cellStyle name="Percent 6 2 2 2 2 3 3 2 2" xfId="41607"/>
    <cellStyle name="Percent 6 2 2 2 2 3 3 2 3" xfId="41608"/>
    <cellStyle name="Percent 6 2 2 2 2 3 3 2 4" xfId="41609"/>
    <cellStyle name="Percent 6 2 2 2 2 3 3 3" xfId="41610"/>
    <cellStyle name="Percent 6 2 2 2 2 3 3 3 2" xfId="41611"/>
    <cellStyle name="Percent 6 2 2 2 2 3 3 3 3" xfId="41612"/>
    <cellStyle name="Percent 6 2 2 2 2 3 3 3 4" xfId="41613"/>
    <cellStyle name="Percent 6 2 2 2 2 3 3 4" xfId="41614"/>
    <cellStyle name="Percent 6 2 2 2 2 3 3 5" xfId="41615"/>
    <cellStyle name="Percent 6 2 2 2 2 3 3 6" xfId="41616"/>
    <cellStyle name="Percent 6 2 2 2 2 3 4" xfId="41617"/>
    <cellStyle name="Percent 6 2 2 2 2 3 4 2" xfId="41618"/>
    <cellStyle name="Percent 6 2 2 2 2 3 4 3" xfId="41619"/>
    <cellStyle name="Percent 6 2 2 2 2 3 4 4" xfId="41620"/>
    <cellStyle name="Percent 6 2 2 2 2 3 5" xfId="41621"/>
    <cellStyle name="Percent 6 2 2 2 2 3 5 2" xfId="41622"/>
    <cellStyle name="Percent 6 2 2 2 2 3 5 3" xfId="41623"/>
    <cellStyle name="Percent 6 2 2 2 2 3 5 4" xfId="41624"/>
    <cellStyle name="Percent 6 2 2 2 2 3 6" xfId="41625"/>
    <cellStyle name="Percent 6 2 2 2 2 3 7" xfId="41626"/>
    <cellStyle name="Percent 6 2 2 2 2 3 8" xfId="41627"/>
    <cellStyle name="Percent 6 2 2 2 2 4" xfId="41628"/>
    <cellStyle name="Percent 6 2 2 2 2 4 2" xfId="41629"/>
    <cellStyle name="Percent 6 2 2 2 2 4 2 2" xfId="41630"/>
    <cellStyle name="Percent 6 2 2 2 2 4 2 2 2" xfId="41631"/>
    <cellStyle name="Percent 6 2 2 2 2 4 2 2 3" xfId="41632"/>
    <cellStyle name="Percent 6 2 2 2 2 4 2 2 4" xfId="41633"/>
    <cellStyle name="Percent 6 2 2 2 2 4 2 3" xfId="41634"/>
    <cellStyle name="Percent 6 2 2 2 2 4 2 3 2" xfId="41635"/>
    <cellStyle name="Percent 6 2 2 2 2 4 2 3 3" xfId="41636"/>
    <cellStyle name="Percent 6 2 2 2 2 4 2 3 4" xfId="41637"/>
    <cellStyle name="Percent 6 2 2 2 2 4 2 4" xfId="41638"/>
    <cellStyle name="Percent 6 2 2 2 2 4 2 5" xfId="41639"/>
    <cellStyle name="Percent 6 2 2 2 2 4 2 6" xfId="41640"/>
    <cellStyle name="Percent 6 2 2 2 2 4 3" xfId="41641"/>
    <cellStyle name="Percent 6 2 2 2 2 4 3 2" xfId="41642"/>
    <cellStyle name="Percent 6 2 2 2 2 4 3 2 2" xfId="41643"/>
    <cellStyle name="Percent 6 2 2 2 2 4 3 2 3" xfId="41644"/>
    <cellStyle name="Percent 6 2 2 2 2 4 3 2 4" xfId="41645"/>
    <cellStyle name="Percent 6 2 2 2 2 4 3 3" xfId="41646"/>
    <cellStyle name="Percent 6 2 2 2 2 4 3 3 2" xfId="41647"/>
    <cellStyle name="Percent 6 2 2 2 2 4 3 3 3" xfId="41648"/>
    <cellStyle name="Percent 6 2 2 2 2 4 3 3 4" xfId="41649"/>
    <cellStyle name="Percent 6 2 2 2 2 4 3 4" xfId="41650"/>
    <cellStyle name="Percent 6 2 2 2 2 4 3 5" xfId="41651"/>
    <cellStyle name="Percent 6 2 2 2 2 4 3 6" xfId="41652"/>
    <cellStyle name="Percent 6 2 2 2 2 4 4" xfId="41653"/>
    <cellStyle name="Percent 6 2 2 2 2 4 4 2" xfId="41654"/>
    <cellStyle name="Percent 6 2 2 2 2 4 4 3" xfId="41655"/>
    <cellStyle name="Percent 6 2 2 2 2 4 4 4" xfId="41656"/>
    <cellStyle name="Percent 6 2 2 2 2 4 5" xfId="41657"/>
    <cellStyle name="Percent 6 2 2 2 2 4 5 2" xfId="41658"/>
    <cellStyle name="Percent 6 2 2 2 2 4 5 3" xfId="41659"/>
    <cellStyle name="Percent 6 2 2 2 2 4 5 4" xfId="41660"/>
    <cellStyle name="Percent 6 2 2 2 2 4 6" xfId="41661"/>
    <cellStyle name="Percent 6 2 2 2 2 4 7" xfId="41662"/>
    <cellStyle name="Percent 6 2 2 2 2 4 8" xfId="41663"/>
    <cellStyle name="Percent 6 2 2 2 2 5" xfId="41664"/>
    <cellStyle name="Percent 6 2 2 2 2 5 2" xfId="41665"/>
    <cellStyle name="Percent 6 2 2 2 2 5 2 2" xfId="41666"/>
    <cellStyle name="Percent 6 2 2 2 2 5 2 2 2" xfId="41667"/>
    <cellStyle name="Percent 6 2 2 2 2 5 2 2 3" xfId="41668"/>
    <cellStyle name="Percent 6 2 2 2 2 5 2 2 4" xfId="41669"/>
    <cellStyle name="Percent 6 2 2 2 2 5 2 3" xfId="41670"/>
    <cellStyle name="Percent 6 2 2 2 2 5 2 3 2" xfId="41671"/>
    <cellStyle name="Percent 6 2 2 2 2 5 2 3 3" xfId="41672"/>
    <cellStyle name="Percent 6 2 2 2 2 5 2 3 4" xfId="41673"/>
    <cellStyle name="Percent 6 2 2 2 2 5 2 4" xfId="41674"/>
    <cellStyle name="Percent 6 2 2 2 2 5 2 5" xfId="41675"/>
    <cellStyle name="Percent 6 2 2 2 2 5 2 6" xfId="41676"/>
    <cellStyle name="Percent 6 2 2 2 2 5 3" xfId="41677"/>
    <cellStyle name="Percent 6 2 2 2 2 5 3 2" xfId="41678"/>
    <cellStyle name="Percent 6 2 2 2 2 5 3 2 2" xfId="41679"/>
    <cellStyle name="Percent 6 2 2 2 2 5 3 2 3" xfId="41680"/>
    <cellStyle name="Percent 6 2 2 2 2 5 3 2 4" xfId="41681"/>
    <cellStyle name="Percent 6 2 2 2 2 5 3 3" xfId="41682"/>
    <cellStyle name="Percent 6 2 2 2 2 5 3 3 2" xfId="41683"/>
    <cellStyle name="Percent 6 2 2 2 2 5 3 3 3" xfId="41684"/>
    <cellStyle name="Percent 6 2 2 2 2 5 3 3 4" xfId="41685"/>
    <cellStyle name="Percent 6 2 2 2 2 5 3 4" xfId="41686"/>
    <cellStyle name="Percent 6 2 2 2 2 5 3 5" xfId="41687"/>
    <cellStyle name="Percent 6 2 2 2 2 5 3 6" xfId="41688"/>
    <cellStyle name="Percent 6 2 2 2 2 5 4" xfId="41689"/>
    <cellStyle name="Percent 6 2 2 2 2 5 4 2" xfId="41690"/>
    <cellStyle name="Percent 6 2 2 2 2 5 4 3" xfId="41691"/>
    <cellStyle name="Percent 6 2 2 2 2 5 4 4" xfId="41692"/>
    <cellStyle name="Percent 6 2 2 2 2 5 5" xfId="41693"/>
    <cellStyle name="Percent 6 2 2 2 2 5 5 2" xfId="41694"/>
    <cellStyle name="Percent 6 2 2 2 2 5 5 3" xfId="41695"/>
    <cellStyle name="Percent 6 2 2 2 2 5 5 4" xfId="41696"/>
    <cellStyle name="Percent 6 2 2 2 2 5 6" xfId="41697"/>
    <cellStyle name="Percent 6 2 2 2 2 5 7" xfId="41698"/>
    <cellStyle name="Percent 6 2 2 2 2 5 8" xfId="41699"/>
    <cellStyle name="Percent 6 2 2 2 2 6" xfId="41700"/>
    <cellStyle name="Percent 6 2 2 2 2 6 2" xfId="41701"/>
    <cellStyle name="Percent 6 2 2 2 2 6 2 2" xfId="41702"/>
    <cellStyle name="Percent 6 2 2 2 2 6 2 3" xfId="41703"/>
    <cellStyle name="Percent 6 2 2 2 2 6 2 4" xfId="41704"/>
    <cellStyle name="Percent 6 2 2 2 2 6 3" xfId="41705"/>
    <cellStyle name="Percent 6 2 2 2 2 6 3 2" xfId="41706"/>
    <cellStyle name="Percent 6 2 2 2 2 6 3 3" xfId="41707"/>
    <cellStyle name="Percent 6 2 2 2 2 6 3 4" xfId="41708"/>
    <cellStyle name="Percent 6 2 2 2 2 6 4" xfId="41709"/>
    <cellStyle name="Percent 6 2 2 2 2 6 5" xfId="41710"/>
    <cellStyle name="Percent 6 2 2 2 2 6 6" xfId="41711"/>
    <cellStyle name="Percent 6 2 2 2 2 7" xfId="41712"/>
    <cellStyle name="Percent 6 2 2 2 2 7 2" xfId="41713"/>
    <cellStyle name="Percent 6 2 2 2 2 7 2 2" xfId="41714"/>
    <cellStyle name="Percent 6 2 2 2 2 7 2 3" xfId="41715"/>
    <cellStyle name="Percent 6 2 2 2 2 7 2 4" xfId="41716"/>
    <cellStyle name="Percent 6 2 2 2 2 7 3" xfId="41717"/>
    <cellStyle name="Percent 6 2 2 2 2 7 3 2" xfId="41718"/>
    <cellStyle name="Percent 6 2 2 2 2 7 3 3" xfId="41719"/>
    <cellStyle name="Percent 6 2 2 2 2 7 3 4" xfId="41720"/>
    <cellStyle name="Percent 6 2 2 2 2 7 4" xfId="41721"/>
    <cellStyle name="Percent 6 2 2 2 2 7 5" xfId="41722"/>
    <cellStyle name="Percent 6 2 2 2 2 7 6" xfId="41723"/>
    <cellStyle name="Percent 6 2 2 2 2 8" xfId="41724"/>
    <cellStyle name="Percent 6 2 2 2 2 8 2" xfId="41725"/>
    <cellStyle name="Percent 6 2 2 2 2 8 3" xfId="41726"/>
    <cellStyle name="Percent 6 2 2 2 2 8 4" xfId="41727"/>
    <cellStyle name="Percent 6 2 2 2 2 9" xfId="41728"/>
    <cellStyle name="Percent 6 2 2 2 2 9 2" xfId="41729"/>
    <cellStyle name="Percent 6 2 2 2 2 9 3" xfId="41730"/>
    <cellStyle name="Percent 6 2 2 2 2 9 4" xfId="41731"/>
    <cellStyle name="Percent 6 2 2 2 3" xfId="41732"/>
    <cellStyle name="Percent 6 2 2 2 3 10" xfId="41733"/>
    <cellStyle name="Percent 6 2 2 2 3 2" xfId="41734"/>
    <cellStyle name="Percent 6 2 2 2 3 2 2" xfId="41735"/>
    <cellStyle name="Percent 6 2 2 2 3 2 2 2" xfId="41736"/>
    <cellStyle name="Percent 6 2 2 2 3 2 2 2 2" xfId="41737"/>
    <cellStyle name="Percent 6 2 2 2 3 2 2 2 3" xfId="41738"/>
    <cellStyle name="Percent 6 2 2 2 3 2 2 2 4" xfId="41739"/>
    <cellStyle name="Percent 6 2 2 2 3 2 2 3" xfId="41740"/>
    <cellStyle name="Percent 6 2 2 2 3 2 2 3 2" xfId="41741"/>
    <cellStyle name="Percent 6 2 2 2 3 2 2 3 3" xfId="41742"/>
    <cellStyle name="Percent 6 2 2 2 3 2 2 3 4" xfId="41743"/>
    <cellStyle name="Percent 6 2 2 2 3 2 2 4" xfId="41744"/>
    <cellStyle name="Percent 6 2 2 2 3 2 2 5" xfId="41745"/>
    <cellStyle name="Percent 6 2 2 2 3 2 2 6" xfId="41746"/>
    <cellStyle name="Percent 6 2 2 2 3 2 3" xfId="41747"/>
    <cellStyle name="Percent 6 2 2 2 3 2 3 2" xfId="41748"/>
    <cellStyle name="Percent 6 2 2 2 3 2 3 2 2" xfId="41749"/>
    <cellStyle name="Percent 6 2 2 2 3 2 3 2 3" xfId="41750"/>
    <cellStyle name="Percent 6 2 2 2 3 2 3 2 4" xfId="41751"/>
    <cellStyle name="Percent 6 2 2 2 3 2 3 3" xfId="41752"/>
    <cellStyle name="Percent 6 2 2 2 3 2 3 3 2" xfId="41753"/>
    <cellStyle name="Percent 6 2 2 2 3 2 3 3 3" xfId="41754"/>
    <cellStyle name="Percent 6 2 2 2 3 2 3 3 4" xfId="41755"/>
    <cellStyle name="Percent 6 2 2 2 3 2 3 4" xfId="41756"/>
    <cellStyle name="Percent 6 2 2 2 3 2 3 5" xfId="41757"/>
    <cellStyle name="Percent 6 2 2 2 3 2 3 6" xfId="41758"/>
    <cellStyle name="Percent 6 2 2 2 3 2 4" xfId="41759"/>
    <cellStyle name="Percent 6 2 2 2 3 2 4 2" xfId="41760"/>
    <cellStyle name="Percent 6 2 2 2 3 2 4 3" xfId="41761"/>
    <cellStyle name="Percent 6 2 2 2 3 2 4 4" xfId="41762"/>
    <cellStyle name="Percent 6 2 2 2 3 2 5" xfId="41763"/>
    <cellStyle name="Percent 6 2 2 2 3 2 5 2" xfId="41764"/>
    <cellStyle name="Percent 6 2 2 2 3 2 5 3" xfId="41765"/>
    <cellStyle name="Percent 6 2 2 2 3 2 5 4" xfId="41766"/>
    <cellStyle name="Percent 6 2 2 2 3 2 6" xfId="41767"/>
    <cellStyle name="Percent 6 2 2 2 3 2 7" xfId="41768"/>
    <cellStyle name="Percent 6 2 2 2 3 2 8" xfId="41769"/>
    <cellStyle name="Percent 6 2 2 2 3 3" xfId="41770"/>
    <cellStyle name="Percent 6 2 2 2 3 3 2" xfId="41771"/>
    <cellStyle name="Percent 6 2 2 2 3 3 2 2" xfId="41772"/>
    <cellStyle name="Percent 6 2 2 2 3 3 2 2 2" xfId="41773"/>
    <cellStyle name="Percent 6 2 2 2 3 3 2 2 3" xfId="41774"/>
    <cellStyle name="Percent 6 2 2 2 3 3 2 2 4" xfId="41775"/>
    <cellStyle name="Percent 6 2 2 2 3 3 2 3" xfId="41776"/>
    <cellStyle name="Percent 6 2 2 2 3 3 2 3 2" xfId="41777"/>
    <cellStyle name="Percent 6 2 2 2 3 3 2 3 3" xfId="41778"/>
    <cellStyle name="Percent 6 2 2 2 3 3 2 3 4" xfId="41779"/>
    <cellStyle name="Percent 6 2 2 2 3 3 2 4" xfId="41780"/>
    <cellStyle name="Percent 6 2 2 2 3 3 2 5" xfId="41781"/>
    <cellStyle name="Percent 6 2 2 2 3 3 2 6" xfId="41782"/>
    <cellStyle name="Percent 6 2 2 2 3 3 3" xfId="41783"/>
    <cellStyle name="Percent 6 2 2 2 3 3 3 2" xfId="41784"/>
    <cellStyle name="Percent 6 2 2 2 3 3 3 2 2" xfId="41785"/>
    <cellStyle name="Percent 6 2 2 2 3 3 3 2 3" xfId="41786"/>
    <cellStyle name="Percent 6 2 2 2 3 3 3 2 4" xfId="41787"/>
    <cellStyle name="Percent 6 2 2 2 3 3 3 3" xfId="41788"/>
    <cellStyle name="Percent 6 2 2 2 3 3 3 3 2" xfId="41789"/>
    <cellStyle name="Percent 6 2 2 2 3 3 3 3 3" xfId="41790"/>
    <cellStyle name="Percent 6 2 2 2 3 3 3 3 4" xfId="41791"/>
    <cellStyle name="Percent 6 2 2 2 3 3 3 4" xfId="41792"/>
    <cellStyle name="Percent 6 2 2 2 3 3 3 5" xfId="41793"/>
    <cellStyle name="Percent 6 2 2 2 3 3 3 6" xfId="41794"/>
    <cellStyle name="Percent 6 2 2 2 3 3 4" xfId="41795"/>
    <cellStyle name="Percent 6 2 2 2 3 3 4 2" xfId="41796"/>
    <cellStyle name="Percent 6 2 2 2 3 3 4 3" xfId="41797"/>
    <cellStyle name="Percent 6 2 2 2 3 3 4 4" xfId="41798"/>
    <cellStyle name="Percent 6 2 2 2 3 3 5" xfId="41799"/>
    <cellStyle name="Percent 6 2 2 2 3 3 5 2" xfId="41800"/>
    <cellStyle name="Percent 6 2 2 2 3 3 5 3" xfId="41801"/>
    <cellStyle name="Percent 6 2 2 2 3 3 5 4" xfId="41802"/>
    <cellStyle name="Percent 6 2 2 2 3 3 6" xfId="41803"/>
    <cellStyle name="Percent 6 2 2 2 3 3 7" xfId="41804"/>
    <cellStyle name="Percent 6 2 2 2 3 3 8" xfId="41805"/>
    <cellStyle name="Percent 6 2 2 2 3 4" xfId="41806"/>
    <cellStyle name="Percent 6 2 2 2 3 4 2" xfId="41807"/>
    <cellStyle name="Percent 6 2 2 2 3 4 2 2" xfId="41808"/>
    <cellStyle name="Percent 6 2 2 2 3 4 2 3" xfId="41809"/>
    <cellStyle name="Percent 6 2 2 2 3 4 2 4" xfId="41810"/>
    <cellStyle name="Percent 6 2 2 2 3 4 3" xfId="41811"/>
    <cellStyle name="Percent 6 2 2 2 3 4 3 2" xfId="41812"/>
    <cellStyle name="Percent 6 2 2 2 3 4 3 3" xfId="41813"/>
    <cellStyle name="Percent 6 2 2 2 3 4 3 4" xfId="41814"/>
    <cellStyle name="Percent 6 2 2 2 3 4 4" xfId="41815"/>
    <cellStyle name="Percent 6 2 2 2 3 4 5" xfId="41816"/>
    <cellStyle name="Percent 6 2 2 2 3 4 6" xfId="41817"/>
    <cellStyle name="Percent 6 2 2 2 3 5" xfId="41818"/>
    <cellStyle name="Percent 6 2 2 2 3 5 2" xfId="41819"/>
    <cellStyle name="Percent 6 2 2 2 3 5 2 2" xfId="41820"/>
    <cellStyle name="Percent 6 2 2 2 3 5 2 3" xfId="41821"/>
    <cellStyle name="Percent 6 2 2 2 3 5 2 4" xfId="41822"/>
    <cellStyle name="Percent 6 2 2 2 3 5 3" xfId="41823"/>
    <cellStyle name="Percent 6 2 2 2 3 5 3 2" xfId="41824"/>
    <cellStyle name="Percent 6 2 2 2 3 5 3 3" xfId="41825"/>
    <cellStyle name="Percent 6 2 2 2 3 5 3 4" xfId="41826"/>
    <cellStyle name="Percent 6 2 2 2 3 5 4" xfId="41827"/>
    <cellStyle name="Percent 6 2 2 2 3 5 5" xfId="41828"/>
    <cellStyle name="Percent 6 2 2 2 3 5 6" xfId="41829"/>
    <cellStyle name="Percent 6 2 2 2 3 6" xfId="41830"/>
    <cellStyle name="Percent 6 2 2 2 3 6 2" xfId="41831"/>
    <cellStyle name="Percent 6 2 2 2 3 6 3" xfId="41832"/>
    <cellStyle name="Percent 6 2 2 2 3 6 4" xfId="41833"/>
    <cellStyle name="Percent 6 2 2 2 3 7" xfId="41834"/>
    <cellStyle name="Percent 6 2 2 2 3 7 2" xfId="41835"/>
    <cellStyle name="Percent 6 2 2 2 3 7 3" xfId="41836"/>
    <cellStyle name="Percent 6 2 2 2 3 7 4" xfId="41837"/>
    <cellStyle name="Percent 6 2 2 2 3 8" xfId="41838"/>
    <cellStyle name="Percent 6 2 2 2 3 9" xfId="41839"/>
    <cellStyle name="Percent 6 2 2 2 4" xfId="41840"/>
    <cellStyle name="Percent 6 2 2 2 4 2" xfId="41841"/>
    <cellStyle name="Percent 6 2 2 2 4 2 2" xfId="41842"/>
    <cellStyle name="Percent 6 2 2 2 4 2 2 2" xfId="41843"/>
    <cellStyle name="Percent 6 2 2 2 4 2 2 3" xfId="41844"/>
    <cellStyle name="Percent 6 2 2 2 4 2 2 4" xfId="41845"/>
    <cellStyle name="Percent 6 2 2 2 4 2 3" xfId="41846"/>
    <cellStyle name="Percent 6 2 2 2 4 2 3 2" xfId="41847"/>
    <cellStyle name="Percent 6 2 2 2 4 2 3 3" xfId="41848"/>
    <cellStyle name="Percent 6 2 2 2 4 2 3 4" xfId="41849"/>
    <cellStyle name="Percent 6 2 2 2 4 2 4" xfId="41850"/>
    <cellStyle name="Percent 6 2 2 2 4 2 5" xfId="41851"/>
    <cellStyle name="Percent 6 2 2 2 4 2 6" xfId="41852"/>
    <cellStyle name="Percent 6 2 2 2 4 3" xfId="41853"/>
    <cellStyle name="Percent 6 2 2 2 4 3 2" xfId="41854"/>
    <cellStyle name="Percent 6 2 2 2 4 3 2 2" xfId="41855"/>
    <cellStyle name="Percent 6 2 2 2 4 3 2 3" xfId="41856"/>
    <cellStyle name="Percent 6 2 2 2 4 3 2 4" xfId="41857"/>
    <cellStyle name="Percent 6 2 2 2 4 3 3" xfId="41858"/>
    <cellStyle name="Percent 6 2 2 2 4 3 3 2" xfId="41859"/>
    <cellStyle name="Percent 6 2 2 2 4 3 3 3" xfId="41860"/>
    <cellStyle name="Percent 6 2 2 2 4 3 3 4" xfId="41861"/>
    <cellStyle name="Percent 6 2 2 2 4 3 4" xfId="41862"/>
    <cellStyle name="Percent 6 2 2 2 4 3 5" xfId="41863"/>
    <cellStyle name="Percent 6 2 2 2 4 3 6" xfId="41864"/>
    <cellStyle name="Percent 6 2 2 2 4 4" xfId="41865"/>
    <cellStyle name="Percent 6 2 2 2 4 4 2" xfId="41866"/>
    <cellStyle name="Percent 6 2 2 2 4 4 3" xfId="41867"/>
    <cellStyle name="Percent 6 2 2 2 4 4 4" xfId="41868"/>
    <cellStyle name="Percent 6 2 2 2 4 5" xfId="41869"/>
    <cellStyle name="Percent 6 2 2 2 4 5 2" xfId="41870"/>
    <cellStyle name="Percent 6 2 2 2 4 5 3" xfId="41871"/>
    <cellStyle name="Percent 6 2 2 2 4 5 4" xfId="41872"/>
    <cellStyle name="Percent 6 2 2 2 4 6" xfId="41873"/>
    <cellStyle name="Percent 6 2 2 2 4 7" xfId="41874"/>
    <cellStyle name="Percent 6 2 2 2 4 8" xfId="41875"/>
    <cellStyle name="Percent 6 2 2 2 5" xfId="41876"/>
    <cellStyle name="Percent 6 2 2 2 5 2" xfId="41877"/>
    <cellStyle name="Percent 6 2 2 2 5 2 2" xfId="41878"/>
    <cellStyle name="Percent 6 2 2 2 5 2 2 2" xfId="41879"/>
    <cellStyle name="Percent 6 2 2 2 5 2 2 3" xfId="41880"/>
    <cellStyle name="Percent 6 2 2 2 5 2 2 4" xfId="41881"/>
    <cellStyle name="Percent 6 2 2 2 5 2 3" xfId="41882"/>
    <cellStyle name="Percent 6 2 2 2 5 2 3 2" xfId="41883"/>
    <cellStyle name="Percent 6 2 2 2 5 2 3 3" xfId="41884"/>
    <cellStyle name="Percent 6 2 2 2 5 2 3 4" xfId="41885"/>
    <cellStyle name="Percent 6 2 2 2 5 2 4" xfId="41886"/>
    <cellStyle name="Percent 6 2 2 2 5 2 5" xfId="41887"/>
    <cellStyle name="Percent 6 2 2 2 5 2 6" xfId="41888"/>
    <cellStyle name="Percent 6 2 2 2 5 3" xfId="41889"/>
    <cellStyle name="Percent 6 2 2 2 5 3 2" xfId="41890"/>
    <cellStyle name="Percent 6 2 2 2 5 3 2 2" xfId="41891"/>
    <cellStyle name="Percent 6 2 2 2 5 3 2 3" xfId="41892"/>
    <cellStyle name="Percent 6 2 2 2 5 3 2 4" xfId="41893"/>
    <cellStyle name="Percent 6 2 2 2 5 3 3" xfId="41894"/>
    <cellStyle name="Percent 6 2 2 2 5 3 3 2" xfId="41895"/>
    <cellStyle name="Percent 6 2 2 2 5 3 3 3" xfId="41896"/>
    <cellStyle name="Percent 6 2 2 2 5 3 3 4" xfId="41897"/>
    <cellStyle name="Percent 6 2 2 2 5 3 4" xfId="41898"/>
    <cellStyle name="Percent 6 2 2 2 5 3 5" xfId="41899"/>
    <cellStyle name="Percent 6 2 2 2 5 3 6" xfId="41900"/>
    <cellStyle name="Percent 6 2 2 2 5 4" xfId="41901"/>
    <cellStyle name="Percent 6 2 2 2 5 4 2" xfId="41902"/>
    <cellStyle name="Percent 6 2 2 2 5 4 3" xfId="41903"/>
    <cellStyle name="Percent 6 2 2 2 5 4 4" xfId="41904"/>
    <cellStyle name="Percent 6 2 2 2 5 5" xfId="41905"/>
    <cellStyle name="Percent 6 2 2 2 5 5 2" xfId="41906"/>
    <cellStyle name="Percent 6 2 2 2 5 5 3" xfId="41907"/>
    <cellStyle name="Percent 6 2 2 2 5 5 4" xfId="41908"/>
    <cellStyle name="Percent 6 2 2 2 5 6" xfId="41909"/>
    <cellStyle name="Percent 6 2 2 2 5 7" xfId="41910"/>
    <cellStyle name="Percent 6 2 2 2 5 8" xfId="41911"/>
    <cellStyle name="Percent 6 2 2 2 6" xfId="41912"/>
    <cellStyle name="Percent 6 2 2 2 6 2" xfId="41913"/>
    <cellStyle name="Percent 6 2 2 2 6 2 2" xfId="41914"/>
    <cellStyle name="Percent 6 2 2 2 6 2 2 2" xfId="41915"/>
    <cellStyle name="Percent 6 2 2 2 6 2 2 3" xfId="41916"/>
    <cellStyle name="Percent 6 2 2 2 6 2 2 4" xfId="41917"/>
    <cellStyle name="Percent 6 2 2 2 6 2 3" xfId="41918"/>
    <cellStyle name="Percent 6 2 2 2 6 2 3 2" xfId="41919"/>
    <cellStyle name="Percent 6 2 2 2 6 2 3 3" xfId="41920"/>
    <cellStyle name="Percent 6 2 2 2 6 2 3 4" xfId="41921"/>
    <cellStyle name="Percent 6 2 2 2 6 2 4" xfId="41922"/>
    <cellStyle name="Percent 6 2 2 2 6 2 5" xfId="41923"/>
    <cellStyle name="Percent 6 2 2 2 6 2 6" xfId="41924"/>
    <cellStyle name="Percent 6 2 2 2 6 3" xfId="41925"/>
    <cellStyle name="Percent 6 2 2 2 6 3 2" xfId="41926"/>
    <cellStyle name="Percent 6 2 2 2 6 3 2 2" xfId="41927"/>
    <cellStyle name="Percent 6 2 2 2 6 3 2 3" xfId="41928"/>
    <cellStyle name="Percent 6 2 2 2 6 3 2 4" xfId="41929"/>
    <cellStyle name="Percent 6 2 2 2 6 3 3" xfId="41930"/>
    <cellStyle name="Percent 6 2 2 2 6 3 3 2" xfId="41931"/>
    <cellStyle name="Percent 6 2 2 2 6 3 3 3" xfId="41932"/>
    <cellStyle name="Percent 6 2 2 2 6 3 3 4" xfId="41933"/>
    <cellStyle name="Percent 6 2 2 2 6 3 4" xfId="41934"/>
    <cellStyle name="Percent 6 2 2 2 6 3 5" xfId="41935"/>
    <cellStyle name="Percent 6 2 2 2 6 3 6" xfId="41936"/>
    <cellStyle name="Percent 6 2 2 2 6 4" xfId="41937"/>
    <cellStyle name="Percent 6 2 2 2 6 4 2" xfId="41938"/>
    <cellStyle name="Percent 6 2 2 2 6 4 3" xfId="41939"/>
    <cellStyle name="Percent 6 2 2 2 6 4 4" xfId="41940"/>
    <cellStyle name="Percent 6 2 2 2 6 5" xfId="41941"/>
    <cellStyle name="Percent 6 2 2 2 6 5 2" xfId="41942"/>
    <cellStyle name="Percent 6 2 2 2 6 5 3" xfId="41943"/>
    <cellStyle name="Percent 6 2 2 2 6 5 4" xfId="41944"/>
    <cellStyle name="Percent 6 2 2 2 6 6" xfId="41945"/>
    <cellStyle name="Percent 6 2 2 2 6 7" xfId="41946"/>
    <cellStyle name="Percent 6 2 2 2 6 8" xfId="41947"/>
    <cellStyle name="Percent 6 2 2 2 7" xfId="41948"/>
    <cellStyle name="Percent 6 2 2 2 7 2" xfId="41949"/>
    <cellStyle name="Percent 6 2 2 2 7 2 2" xfId="41950"/>
    <cellStyle name="Percent 6 2 2 2 7 2 3" xfId="41951"/>
    <cellStyle name="Percent 6 2 2 2 7 2 4" xfId="41952"/>
    <cellStyle name="Percent 6 2 2 2 7 3" xfId="41953"/>
    <cellStyle name="Percent 6 2 2 2 7 3 2" xfId="41954"/>
    <cellStyle name="Percent 6 2 2 2 7 3 3" xfId="41955"/>
    <cellStyle name="Percent 6 2 2 2 7 3 4" xfId="41956"/>
    <cellStyle name="Percent 6 2 2 2 7 4" xfId="41957"/>
    <cellStyle name="Percent 6 2 2 2 7 5" xfId="41958"/>
    <cellStyle name="Percent 6 2 2 2 7 6" xfId="41959"/>
    <cellStyle name="Percent 6 2 2 2 8" xfId="41960"/>
    <cellStyle name="Percent 6 2 2 2 8 2" xfId="41961"/>
    <cellStyle name="Percent 6 2 2 2 8 2 2" xfId="41962"/>
    <cellStyle name="Percent 6 2 2 2 8 2 3" xfId="41963"/>
    <cellStyle name="Percent 6 2 2 2 8 2 4" xfId="41964"/>
    <cellStyle name="Percent 6 2 2 2 8 3" xfId="41965"/>
    <cellStyle name="Percent 6 2 2 2 8 3 2" xfId="41966"/>
    <cellStyle name="Percent 6 2 2 2 8 3 3" xfId="41967"/>
    <cellStyle name="Percent 6 2 2 2 8 3 4" xfId="41968"/>
    <cellStyle name="Percent 6 2 2 2 8 4" xfId="41969"/>
    <cellStyle name="Percent 6 2 2 2 8 5" xfId="41970"/>
    <cellStyle name="Percent 6 2 2 2 8 6" xfId="41971"/>
    <cellStyle name="Percent 6 2 2 2 9" xfId="41972"/>
    <cellStyle name="Percent 6 2 2 2 9 2" xfId="41973"/>
    <cellStyle name="Percent 6 2 2 2 9 3" xfId="41974"/>
    <cellStyle name="Percent 6 2 2 2 9 4" xfId="41975"/>
    <cellStyle name="Percent 6 2 2 3" xfId="41976"/>
    <cellStyle name="Percent 6 2 2 3 10" xfId="41977"/>
    <cellStyle name="Percent 6 2 2 3 11" xfId="41978"/>
    <cellStyle name="Percent 6 2 2 3 12" xfId="41979"/>
    <cellStyle name="Percent 6 2 2 3 2" xfId="41980"/>
    <cellStyle name="Percent 6 2 2 3 2 10" xfId="41981"/>
    <cellStyle name="Percent 6 2 2 3 2 2" xfId="41982"/>
    <cellStyle name="Percent 6 2 2 3 2 2 2" xfId="41983"/>
    <cellStyle name="Percent 6 2 2 3 2 2 2 2" xfId="41984"/>
    <cellStyle name="Percent 6 2 2 3 2 2 2 2 2" xfId="41985"/>
    <cellStyle name="Percent 6 2 2 3 2 2 2 2 3" xfId="41986"/>
    <cellStyle name="Percent 6 2 2 3 2 2 2 2 4" xfId="41987"/>
    <cellStyle name="Percent 6 2 2 3 2 2 2 3" xfId="41988"/>
    <cellStyle name="Percent 6 2 2 3 2 2 2 3 2" xfId="41989"/>
    <cellStyle name="Percent 6 2 2 3 2 2 2 3 3" xfId="41990"/>
    <cellStyle name="Percent 6 2 2 3 2 2 2 3 4" xfId="41991"/>
    <cellStyle name="Percent 6 2 2 3 2 2 2 4" xfId="41992"/>
    <cellStyle name="Percent 6 2 2 3 2 2 2 5" xfId="41993"/>
    <cellStyle name="Percent 6 2 2 3 2 2 2 6" xfId="41994"/>
    <cellStyle name="Percent 6 2 2 3 2 2 3" xfId="41995"/>
    <cellStyle name="Percent 6 2 2 3 2 2 3 2" xfId="41996"/>
    <cellStyle name="Percent 6 2 2 3 2 2 3 2 2" xfId="41997"/>
    <cellStyle name="Percent 6 2 2 3 2 2 3 2 3" xfId="41998"/>
    <cellStyle name="Percent 6 2 2 3 2 2 3 2 4" xfId="41999"/>
    <cellStyle name="Percent 6 2 2 3 2 2 3 3" xfId="42000"/>
    <cellStyle name="Percent 6 2 2 3 2 2 3 3 2" xfId="42001"/>
    <cellStyle name="Percent 6 2 2 3 2 2 3 3 3" xfId="42002"/>
    <cellStyle name="Percent 6 2 2 3 2 2 3 3 4" xfId="42003"/>
    <cellStyle name="Percent 6 2 2 3 2 2 3 4" xfId="42004"/>
    <cellStyle name="Percent 6 2 2 3 2 2 3 5" xfId="42005"/>
    <cellStyle name="Percent 6 2 2 3 2 2 3 6" xfId="42006"/>
    <cellStyle name="Percent 6 2 2 3 2 2 4" xfId="42007"/>
    <cellStyle name="Percent 6 2 2 3 2 2 4 2" xfId="42008"/>
    <cellStyle name="Percent 6 2 2 3 2 2 4 3" xfId="42009"/>
    <cellStyle name="Percent 6 2 2 3 2 2 4 4" xfId="42010"/>
    <cellStyle name="Percent 6 2 2 3 2 2 5" xfId="42011"/>
    <cellStyle name="Percent 6 2 2 3 2 2 5 2" xfId="42012"/>
    <cellStyle name="Percent 6 2 2 3 2 2 5 3" xfId="42013"/>
    <cellStyle name="Percent 6 2 2 3 2 2 5 4" xfId="42014"/>
    <cellStyle name="Percent 6 2 2 3 2 2 6" xfId="42015"/>
    <cellStyle name="Percent 6 2 2 3 2 2 7" xfId="42016"/>
    <cellStyle name="Percent 6 2 2 3 2 2 8" xfId="42017"/>
    <cellStyle name="Percent 6 2 2 3 2 3" xfId="42018"/>
    <cellStyle name="Percent 6 2 2 3 2 3 2" xfId="42019"/>
    <cellStyle name="Percent 6 2 2 3 2 3 2 2" xfId="42020"/>
    <cellStyle name="Percent 6 2 2 3 2 3 2 2 2" xfId="42021"/>
    <cellStyle name="Percent 6 2 2 3 2 3 2 2 3" xfId="42022"/>
    <cellStyle name="Percent 6 2 2 3 2 3 2 2 4" xfId="42023"/>
    <cellStyle name="Percent 6 2 2 3 2 3 2 3" xfId="42024"/>
    <cellStyle name="Percent 6 2 2 3 2 3 2 3 2" xfId="42025"/>
    <cellStyle name="Percent 6 2 2 3 2 3 2 3 3" xfId="42026"/>
    <cellStyle name="Percent 6 2 2 3 2 3 2 3 4" xfId="42027"/>
    <cellStyle name="Percent 6 2 2 3 2 3 2 4" xfId="42028"/>
    <cellStyle name="Percent 6 2 2 3 2 3 2 5" xfId="42029"/>
    <cellStyle name="Percent 6 2 2 3 2 3 2 6" xfId="42030"/>
    <cellStyle name="Percent 6 2 2 3 2 3 3" xfId="42031"/>
    <cellStyle name="Percent 6 2 2 3 2 3 3 2" xfId="42032"/>
    <cellStyle name="Percent 6 2 2 3 2 3 3 2 2" xfId="42033"/>
    <cellStyle name="Percent 6 2 2 3 2 3 3 2 3" xfId="42034"/>
    <cellStyle name="Percent 6 2 2 3 2 3 3 2 4" xfId="42035"/>
    <cellStyle name="Percent 6 2 2 3 2 3 3 3" xfId="42036"/>
    <cellStyle name="Percent 6 2 2 3 2 3 3 3 2" xfId="42037"/>
    <cellStyle name="Percent 6 2 2 3 2 3 3 3 3" xfId="42038"/>
    <cellStyle name="Percent 6 2 2 3 2 3 3 3 4" xfId="42039"/>
    <cellStyle name="Percent 6 2 2 3 2 3 3 4" xfId="42040"/>
    <cellStyle name="Percent 6 2 2 3 2 3 3 5" xfId="42041"/>
    <cellStyle name="Percent 6 2 2 3 2 3 3 6" xfId="42042"/>
    <cellStyle name="Percent 6 2 2 3 2 3 4" xfId="42043"/>
    <cellStyle name="Percent 6 2 2 3 2 3 4 2" xfId="42044"/>
    <cellStyle name="Percent 6 2 2 3 2 3 4 3" xfId="42045"/>
    <cellStyle name="Percent 6 2 2 3 2 3 4 4" xfId="42046"/>
    <cellStyle name="Percent 6 2 2 3 2 3 5" xfId="42047"/>
    <cellStyle name="Percent 6 2 2 3 2 3 5 2" xfId="42048"/>
    <cellStyle name="Percent 6 2 2 3 2 3 5 3" xfId="42049"/>
    <cellStyle name="Percent 6 2 2 3 2 3 5 4" xfId="42050"/>
    <cellStyle name="Percent 6 2 2 3 2 3 6" xfId="42051"/>
    <cellStyle name="Percent 6 2 2 3 2 3 7" xfId="42052"/>
    <cellStyle name="Percent 6 2 2 3 2 3 8" xfId="42053"/>
    <cellStyle name="Percent 6 2 2 3 2 4" xfId="42054"/>
    <cellStyle name="Percent 6 2 2 3 2 4 2" xfId="42055"/>
    <cellStyle name="Percent 6 2 2 3 2 4 2 2" xfId="42056"/>
    <cellStyle name="Percent 6 2 2 3 2 4 2 3" xfId="42057"/>
    <cellStyle name="Percent 6 2 2 3 2 4 2 4" xfId="42058"/>
    <cellStyle name="Percent 6 2 2 3 2 4 3" xfId="42059"/>
    <cellStyle name="Percent 6 2 2 3 2 4 3 2" xfId="42060"/>
    <cellStyle name="Percent 6 2 2 3 2 4 3 3" xfId="42061"/>
    <cellStyle name="Percent 6 2 2 3 2 4 3 4" xfId="42062"/>
    <cellStyle name="Percent 6 2 2 3 2 4 4" xfId="42063"/>
    <cellStyle name="Percent 6 2 2 3 2 4 5" xfId="42064"/>
    <cellStyle name="Percent 6 2 2 3 2 4 6" xfId="42065"/>
    <cellStyle name="Percent 6 2 2 3 2 5" xfId="42066"/>
    <cellStyle name="Percent 6 2 2 3 2 5 2" xfId="42067"/>
    <cellStyle name="Percent 6 2 2 3 2 5 2 2" xfId="42068"/>
    <cellStyle name="Percent 6 2 2 3 2 5 2 3" xfId="42069"/>
    <cellStyle name="Percent 6 2 2 3 2 5 2 4" xfId="42070"/>
    <cellStyle name="Percent 6 2 2 3 2 5 3" xfId="42071"/>
    <cellStyle name="Percent 6 2 2 3 2 5 3 2" xfId="42072"/>
    <cellStyle name="Percent 6 2 2 3 2 5 3 3" xfId="42073"/>
    <cellStyle name="Percent 6 2 2 3 2 5 3 4" xfId="42074"/>
    <cellStyle name="Percent 6 2 2 3 2 5 4" xfId="42075"/>
    <cellStyle name="Percent 6 2 2 3 2 5 5" xfId="42076"/>
    <cellStyle name="Percent 6 2 2 3 2 5 6" xfId="42077"/>
    <cellStyle name="Percent 6 2 2 3 2 6" xfId="42078"/>
    <cellStyle name="Percent 6 2 2 3 2 6 2" xfId="42079"/>
    <cellStyle name="Percent 6 2 2 3 2 6 3" xfId="42080"/>
    <cellStyle name="Percent 6 2 2 3 2 6 4" xfId="42081"/>
    <cellStyle name="Percent 6 2 2 3 2 7" xfId="42082"/>
    <cellStyle name="Percent 6 2 2 3 2 7 2" xfId="42083"/>
    <cellStyle name="Percent 6 2 2 3 2 7 3" xfId="42084"/>
    <cellStyle name="Percent 6 2 2 3 2 7 4" xfId="42085"/>
    <cellStyle name="Percent 6 2 2 3 2 8" xfId="42086"/>
    <cellStyle name="Percent 6 2 2 3 2 9" xfId="42087"/>
    <cellStyle name="Percent 6 2 2 3 3" xfId="42088"/>
    <cellStyle name="Percent 6 2 2 3 3 2" xfId="42089"/>
    <cellStyle name="Percent 6 2 2 3 3 2 2" xfId="42090"/>
    <cellStyle name="Percent 6 2 2 3 3 2 2 2" xfId="42091"/>
    <cellStyle name="Percent 6 2 2 3 3 2 2 3" xfId="42092"/>
    <cellStyle name="Percent 6 2 2 3 3 2 2 4" xfId="42093"/>
    <cellStyle name="Percent 6 2 2 3 3 2 3" xfId="42094"/>
    <cellStyle name="Percent 6 2 2 3 3 2 3 2" xfId="42095"/>
    <cellStyle name="Percent 6 2 2 3 3 2 3 3" xfId="42096"/>
    <cellStyle name="Percent 6 2 2 3 3 2 3 4" xfId="42097"/>
    <cellStyle name="Percent 6 2 2 3 3 2 4" xfId="42098"/>
    <cellStyle name="Percent 6 2 2 3 3 2 5" xfId="42099"/>
    <cellStyle name="Percent 6 2 2 3 3 2 6" xfId="42100"/>
    <cellStyle name="Percent 6 2 2 3 3 3" xfId="42101"/>
    <cellStyle name="Percent 6 2 2 3 3 3 2" xfId="42102"/>
    <cellStyle name="Percent 6 2 2 3 3 3 2 2" xfId="42103"/>
    <cellStyle name="Percent 6 2 2 3 3 3 2 3" xfId="42104"/>
    <cellStyle name="Percent 6 2 2 3 3 3 2 4" xfId="42105"/>
    <cellStyle name="Percent 6 2 2 3 3 3 3" xfId="42106"/>
    <cellStyle name="Percent 6 2 2 3 3 3 3 2" xfId="42107"/>
    <cellStyle name="Percent 6 2 2 3 3 3 3 3" xfId="42108"/>
    <cellStyle name="Percent 6 2 2 3 3 3 3 4" xfId="42109"/>
    <cellStyle name="Percent 6 2 2 3 3 3 4" xfId="42110"/>
    <cellStyle name="Percent 6 2 2 3 3 3 5" xfId="42111"/>
    <cellStyle name="Percent 6 2 2 3 3 3 6" xfId="42112"/>
    <cellStyle name="Percent 6 2 2 3 3 4" xfId="42113"/>
    <cellStyle name="Percent 6 2 2 3 3 4 2" xfId="42114"/>
    <cellStyle name="Percent 6 2 2 3 3 4 3" xfId="42115"/>
    <cellStyle name="Percent 6 2 2 3 3 4 4" xfId="42116"/>
    <cellStyle name="Percent 6 2 2 3 3 5" xfId="42117"/>
    <cellStyle name="Percent 6 2 2 3 3 5 2" xfId="42118"/>
    <cellStyle name="Percent 6 2 2 3 3 5 3" xfId="42119"/>
    <cellStyle name="Percent 6 2 2 3 3 5 4" xfId="42120"/>
    <cellStyle name="Percent 6 2 2 3 3 6" xfId="42121"/>
    <cellStyle name="Percent 6 2 2 3 3 7" xfId="42122"/>
    <cellStyle name="Percent 6 2 2 3 3 8" xfId="42123"/>
    <cellStyle name="Percent 6 2 2 3 4" xfId="42124"/>
    <cellStyle name="Percent 6 2 2 3 4 2" xfId="42125"/>
    <cellStyle name="Percent 6 2 2 3 4 2 2" xfId="42126"/>
    <cellStyle name="Percent 6 2 2 3 4 2 2 2" xfId="42127"/>
    <cellStyle name="Percent 6 2 2 3 4 2 2 3" xfId="42128"/>
    <cellStyle name="Percent 6 2 2 3 4 2 2 4" xfId="42129"/>
    <cellStyle name="Percent 6 2 2 3 4 2 3" xfId="42130"/>
    <cellStyle name="Percent 6 2 2 3 4 2 3 2" xfId="42131"/>
    <cellStyle name="Percent 6 2 2 3 4 2 3 3" xfId="42132"/>
    <cellStyle name="Percent 6 2 2 3 4 2 3 4" xfId="42133"/>
    <cellStyle name="Percent 6 2 2 3 4 2 4" xfId="42134"/>
    <cellStyle name="Percent 6 2 2 3 4 2 5" xfId="42135"/>
    <cellStyle name="Percent 6 2 2 3 4 2 6" xfId="42136"/>
    <cellStyle name="Percent 6 2 2 3 4 3" xfId="42137"/>
    <cellStyle name="Percent 6 2 2 3 4 3 2" xfId="42138"/>
    <cellStyle name="Percent 6 2 2 3 4 3 2 2" xfId="42139"/>
    <cellStyle name="Percent 6 2 2 3 4 3 2 3" xfId="42140"/>
    <cellStyle name="Percent 6 2 2 3 4 3 2 4" xfId="42141"/>
    <cellStyle name="Percent 6 2 2 3 4 3 3" xfId="42142"/>
    <cellStyle name="Percent 6 2 2 3 4 3 3 2" xfId="42143"/>
    <cellStyle name="Percent 6 2 2 3 4 3 3 3" xfId="42144"/>
    <cellStyle name="Percent 6 2 2 3 4 3 3 4" xfId="42145"/>
    <cellStyle name="Percent 6 2 2 3 4 3 4" xfId="42146"/>
    <cellStyle name="Percent 6 2 2 3 4 3 5" xfId="42147"/>
    <cellStyle name="Percent 6 2 2 3 4 3 6" xfId="42148"/>
    <cellStyle name="Percent 6 2 2 3 4 4" xfId="42149"/>
    <cellStyle name="Percent 6 2 2 3 4 4 2" xfId="42150"/>
    <cellStyle name="Percent 6 2 2 3 4 4 3" xfId="42151"/>
    <cellStyle name="Percent 6 2 2 3 4 4 4" xfId="42152"/>
    <cellStyle name="Percent 6 2 2 3 4 5" xfId="42153"/>
    <cellStyle name="Percent 6 2 2 3 4 5 2" xfId="42154"/>
    <cellStyle name="Percent 6 2 2 3 4 5 3" xfId="42155"/>
    <cellStyle name="Percent 6 2 2 3 4 5 4" xfId="42156"/>
    <cellStyle name="Percent 6 2 2 3 4 6" xfId="42157"/>
    <cellStyle name="Percent 6 2 2 3 4 7" xfId="42158"/>
    <cellStyle name="Percent 6 2 2 3 4 8" xfId="42159"/>
    <cellStyle name="Percent 6 2 2 3 5" xfId="42160"/>
    <cellStyle name="Percent 6 2 2 3 5 2" xfId="42161"/>
    <cellStyle name="Percent 6 2 2 3 5 2 2" xfId="42162"/>
    <cellStyle name="Percent 6 2 2 3 5 2 2 2" xfId="42163"/>
    <cellStyle name="Percent 6 2 2 3 5 2 2 3" xfId="42164"/>
    <cellStyle name="Percent 6 2 2 3 5 2 2 4" xfId="42165"/>
    <cellStyle name="Percent 6 2 2 3 5 2 3" xfId="42166"/>
    <cellStyle name="Percent 6 2 2 3 5 2 3 2" xfId="42167"/>
    <cellStyle name="Percent 6 2 2 3 5 2 3 3" xfId="42168"/>
    <cellStyle name="Percent 6 2 2 3 5 2 3 4" xfId="42169"/>
    <cellStyle name="Percent 6 2 2 3 5 2 4" xfId="42170"/>
    <cellStyle name="Percent 6 2 2 3 5 2 5" xfId="42171"/>
    <cellStyle name="Percent 6 2 2 3 5 2 6" xfId="42172"/>
    <cellStyle name="Percent 6 2 2 3 5 3" xfId="42173"/>
    <cellStyle name="Percent 6 2 2 3 5 3 2" xfId="42174"/>
    <cellStyle name="Percent 6 2 2 3 5 3 2 2" xfId="42175"/>
    <cellStyle name="Percent 6 2 2 3 5 3 2 3" xfId="42176"/>
    <cellStyle name="Percent 6 2 2 3 5 3 2 4" xfId="42177"/>
    <cellStyle name="Percent 6 2 2 3 5 3 3" xfId="42178"/>
    <cellStyle name="Percent 6 2 2 3 5 3 3 2" xfId="42179"/>
    <cellStyle name="Percent 6 2 2 3 5 3 3 3" xfId="42180"/>
    <cellStyle name="Percent 6 2 2 3 5 3 3 4" xfId="42181"/>
    <cellStyle name="Percent 6 2 2 3 5 3 4" xfId="42182"/>
    <cellStyle name="Percent 6 2 2 3 5 3 5" xfId="42183"/>
    <cellStyle name="Percent 6 2 2 3 5 3 6" xfId="42184"/>
    <cellStyle name="Percent 6 2 2 3 5 4" xfId="42185"/>
    <cellStyle name="Percent 6 2 2 3 5 4 2" xfId="42186"/>
    <cellStyle name="Percent 6 2 2 3 5 4 3" xfId="42187"/>
    <cellStyle name="Percent 6 2 2 3 5 4 4" xfId="42188"/>
    <cellStyle name="Percent 6 2 2 3 5 5" xfId="42189"/>
    <cellStyle name="Percent 6 2 2 3 5 5 2" xfId="42190"/>
    <cellStyle name="Percent 6 2 2 3 5 5 3" xfId="42191"/>
    <cellStyle name="Percent 6 2 2 3 5 5 4" xfId="42192"/>
    <cellStyle name="Percent 6 2 2 3 5 6" xfId="42193"/>
    <cellStyle name="Percent 6 2 2 3 5 7" xfId="42194"/>
    <cellStyle name="Percent 6 2 2 3 5 8" xfId="42195"/>
    <cellStyle name="Percent 6 2 2 3 6" xfId="42196"/>
    <cellStyle name="Percent 6 2 2 3 6 2" xfId="42197"/>
    <cellStyle name="Percent 6 2 2 3 6 2 2" xfId="42198"/>
    <cellStyle name="Percent 6 2 2 3 6 2 3" xfId="42199"/>
    <cellStyle name="Percent 6 2 2 3 6 2 4" xfId="42200"/>
    <cellStyle name="Percent 6 2 2 3 6 3" xfId="42201"/>
    <cellStyle name="Percent 6 2 2 3 6 3 2" xfId="42202"/>
    <cellStyle name="Percent 6 2 2 3 6 3 3" xfId="42203"/>
    <cellStyle name="Percent 6 2 2 3 6 3 4" xfId="42204"/>
    <cellStyle name="Percent 6 2 2 3 6 4" xfId="42205"/>
    <cellStyle name="Percent 6 2 2 3 6 5" xfId="42206"/>
    <cellStyle name="Percent 6 2 2 3 6 6" xfId="42207"/>
    <cellStyle name="Percent 6 2 2 3 7" xfId="42208"/>
    <cellStyle name="Percent 6 2 2 3 7 2" xfId="42209"/>
    <cellStyle name="Percent 6 2 2 3 7 2 2" xfId="42210"/>
    <cellStyle name="Percent 6 2 2 3 7 2 3" xfId="42211"/>
    <cellStyle name="Percent 6 2 2 3 7 2 4" xfId="42212"/>
    <cellStyle name="Percent 6 2 2 3 7 3" xfId="42213"/>
    <cellStyle name="Percent 6 2 2 3 7 3 2" xfId="42214"/>
    <cellStyle name="Percent 6 2 2 3 7 3 3" xfId="42215"/>
    <cellStyle name="Percent 6 2 2 3 7 3 4" xfId="42216"/>
    <cellStyle name="Percent 6 2 2 3 7 4" xfId="42217"/>
    <cellStyle name="Percent 6 2 2 3 7 5" xfId="42218"/>
    <cellStyle name="Percent 6 2 2 3 7 6" xfId="42219"/>
    <cellStyle name="Percent 6 2 2 3 8" xfId="42220"/>
    <cellStyle name="Percent 6 2 2 3 8 2" xfId="42221"/>
    <cellStyle name="Percent 6 2 2 3 8 3" xfId="42222"/>
    <cellStyle name="Percent 6 2 2 3 8 4" xfId="42223"/>
    <cellStyle name="Percent 6 2 2 3 9" xfId="42224"/>
    <cellStyle name="Percent 6 2 2 3 9 2" xfId="42225"/>
    <cellStyle name="Percent 6 2 2 3 9 3" xfId="42226"/>
    <cellStyle name="Percent 6 2 2 3 9 4" xfId="42227"/>
    <cellStyle name="Percent 6 2 2 4" xfId="42228"/>
    <cellStyle name="Percent 6 2 2 4 10" xfId="42229"/>
    <cellStyle name="Percent 6 2 2 4 2" xfId="42230"/>
    <cellStyle name="Percent 6 2 2 4 2 2" xfId="42231"/>
    <cellStyle name="Percent 6 2 2 4 2 2 2" xfId="42232"/>
    <cellStyle name="Percent 6 2 2 4 2 2 2 2" xfId="42233"/>
    <cellStyle name="Percent 6 2 2 4 2 2 2 3" xfId="42234"/>
    <cellStyle name="Percent 6 2 2 4 2 2 2 4" xfId="42235"/>
    <cellStyle name="Percent 6 2 2 4 2 2 3" xfId="42236"/>
    <cellStyle name="Percent 6 2 2 4 2 2 3 2" xfId="42237"/>
    <cellStyle name="Percent 6 2 2 4 2 2 3 3" xfId="42238"/>
    <cellStyle name="Percent 6 2 2 4 2 2 3 4" xfId="42239"/>
    <cellStyle name="Percent 6 2 2 4 2 2 4" xfId="42240"/>
    <cellStyle name="Percent 6 2 2 4 2 2 5" xfId="42241"/>
    <cellStyle name="Percent 6 2 2 4 2 2 6" xfId="42242"/>
    <cellStyle name="Percent 6 2 2 4 2 3" xfId="42243"/>
    <cellStyle name="Percent 6 2 2 4 2 3 2" xfId="42244"/>
    <cellStyle name="Percent 6 2 2 4 2 3 2 2" xfId="42245"/>
    <cellStyle name="Percent 6 2 2 4 2 3 2 3" xfId="42246"/>
    <cellStyle name="Percent 6 2 2 4 2 3 2 4" xfId="42247"/>
    <cellStyle name="Percent 6 2 2 4 2 3 3" xfId="42248"/>
    <cellStyle name="Percent 6 2 2 4 2 3 3 2" xfId="42249"/>
    <cellStyle name="Percent 6 2 2 4 2 3 3 3" xfId="42250"/>
    <cellStyle name="Percent 6 2 2 4 2 3 3 4" xfId="42251"/>
    <cellStyle name="Percent 6 2 2 4 2 3 4" xfId="42252"/>
    <cellStyle name="Percent 6 2 2 4 2 3 5" xfId="42253"/>
    <cellStyle name="Percent 6 2 2 4 2 3 6" xfId="42254"/>
    <cellStyle name="Percent 6 2 2 4 2 4" xfId="42255"/>
    <cellStyle name="Percent 6 2 2 4 2 4 2" xfId="42256"/>
    <cellStyle name="Percent 6 2 2 4 2 4 3" xfId="42257"/>
    <cellStyle name="Percent 6 2 2 4 2 4 4" xfId="42258"/>
    <cellStyle name="Percent 6 2 2 4 2 5" xfId="42259"/>
    <cellStyle name="Percent 6 2 2 4 2 5 2" xfId="42260"/>
    <cellStyle name="Percent 6 2 2 4 2 5 3" xfId="42261"/>
    <cellStyle name="Percent 6 2 2 4 2 5 4" xfId="42262"/>
    <cellStyle name="Percent 6 2 2 4 2 6" xfId="42263"/>
    <cellStyle name="Percent 6 2 2 4 2 7" xfId="42264"/>
    <cellStyle name="Percent 6 2 2 4 2 8" xfId="42265"/>
    <cellStyle name="Percent 6 2 2 4 3" xfId="42266"/>
    <cellStyle name="Percent 6 2 2 4 3 2" xfId="42267"/>
    <cellStyle name="Percent 6 2 2 4 3 2 2" xfId="42268"/>
    <cellStyle name="Percent 6 2 2 4 3 2 2 2" xfId="42269"/>
    <cellStyle name="Percent 6 2 2 4 3 2 2 3" xfId="42270"/>
    <cellStyle name="Percent 6 2 2 4 3 2 2 4" xfId="42271"/>
    <cellStyle name="Percent 6 2 2 4 3 2 3" xfId="42272"/>
    <cellStyle name="Percent 6 2 2 4 3 2 3 2" xfId="42273"/>
    <cellStyle name="Percent 6 2 2 4 3 2 3 3" xfId="42274"/>
    <cellStyle name="Percent 6 2 2 4 3 2 3 4" xfId="42275"/>
    <cellStyle name="Percent 6 2 2 4 3 2 4" xfId="42276"/>
    <cellStyle name="Percent 6 2 2 4 3 2 5" xfId="42277"/>
    <cellStyle name="Percent 6 2 2 4 3 2 6" xfId="42278"/>
    <cellStyle name="Percent 6 2 2 4 3 3" xfId="42279"/>
    <cellStyle name="Percent 6 2 2 4 3 3 2" xfId="42280"/>
    <cellStyle name="Percent 6 2 2 4 3 3 2 2" xfId="42281"/>
    <cellStyle name="Percent 6 2 2 4 3 3 2 3" xfId="42282"/>
    <cellStyle name="Percent 6 2 2 4 3 3 2 4" xfId="42283"/>
    <cellStyle name="Percent 6 2 2 4 3 3 3" xfId="42284"/>
    <cellStyle name="Percent 6 2 2 4 3 3 3 2" xfId="42285"/>
    <cellStyle name="Percent 6 2 2 4 3 3 3 3" xfId="42286"/>
    <cellStyle name="Percent 6 2 2 4 3 3 3 4" xfId="42287"/>
    <cellStyle name="Percent 6 2 2 4 3 3 4" xfId="42288"/>
    <cellStyle name="Percent 6 2 2 4 3 3 5" xfId="42289"/>
    <cellStyle name="Percent 6 2 2 4 3 3 6" xfId="42290"/>
    <cellStyle name="Percent 6 2 2 4 3 4" xfId="42291"/>
    <cellStyle name="Percent 6 2 2 4 3 4 2" xfId="42292"/>
    <cellStyle name="Percent 6 2 2 4 3 4 3" xfId="42293"/>
    <cellStyle name="Percent 6 2 2 4 3 4 4" xfId="42294"/>
    <cellStyle name="Percent 6 2 2 4 3 5" xfId="42295"/>
    <cellStyle name="Percent 6 2 2 4 3 5 2" xfId="42296"/>
    <cellStyle name="Percent 6 2 2 4 3 5 3" xfId="42297"/>
    <cellStyle name="Percent 6 2 2 4 3 5 4" xfId="42298"/>
    <cellStyle name="Percent 6 2 2 4 3 6" xfId="42299"/>
    <cellStyle name="Percent 6 2 2 4 3 7" xfId="42300"/>
    <cellStyle name="Percent 6 2 2 4 3 8" xfId="42301"/>
    <cellStyle name="Percent 6 2 2 4 4" xfId="42302"/>
    <cellStyle name="Percent 6 2 2 4 4 2" xfId="42303"/>
    <cellStyle name="Percent 6 2 2 4 4 2 2" xfId="42304"/>
    <cellStyle name="Percent 6 2 2 4 4 2 3" xfId="42305"/>
    <cellStyle name="Percent 6 2 2 4 4 2 4" xfId="42306"/>
    <cellStyle name="Percent 6 2 2 4 4 3" xfId="42307"/>
    <cellStyle name="Percent 6 2 2 4 4 3 2" xfId="42308"/>
    <cellStyle name="Percent 6 2 2 4 4 3 3" xfId="42309"/>
    <cellStyle name="Percent 6 2 2 4 4 3 4" xfId="42310"/>
    <cellStyle name="Percent 6 2 2 4 4 4" xfId="42311"/>
    <cellStyle name="Percent 6 2 2 4 4 5" xfId="42312"/>
    <cellStyle name="Percent 6 2 2 4 4 6" xfId="42313"/>
    <cellStyle name="Percent 6 2 2 4 5" xfId="42314"/>
    <cellStyle name="Percent 6 2 2 4 5 2" xfId="42315"/>
    <cellStyle name="Percent 6 2 2 4 5 2 2" xfId="42316"/>
    <cellStyle name="Percent 6 2 2 4 5 2 3" xfId="42317"/>
    <cellStyle name="Percent 6 2 2 4 5 2 4" xfId="42318"/>
    <cellStyle name="Percent 6 2 2 4 5 3" xfId="42319"/>
    <cellStyle name="Percent 6 2 2 4 5 3 2" xfId="42320"/>
    <cellStyle name="Percent 6 2 2 4 5 3 3" xfId="42321"/>
    <cellStyle name="Percent 6 2 2 4 5 3 4" xfId="42322"/>
    <cellStyle name="Percent 6 2 2 4 5 4" xfId="42323"/>
    <cellStyle name="Percent 6 2 2 4 5 5" xfId="42324"/>
    <cellStyle name="Percent 6 2 2 4 5 6" xfId="42325"/>
    <cellStyle name="Percent 6 2 2 4 6" xfId="42326"/>
    <cellStyle name="Percent 6 2 2 4 6 2" xfId="42327"/>
    <cellStyle name="Percent 6 2 2 4 6 3" xfId="42328"/>
    <cellStyle name="Percent 6 2 2 4 6 4" xfId="42329"/>
    <cellStyle name="Percent 6 2 2 4 7" xfId="42330"/>
    <cellStyle name="Percent 6 2 2 4 7 2" xfId="42331"/>
    <cellStyle name="Percent 6 2 2 4 7 3" xfId="42332"/>
    <cellStyle name="Percent 6 2 2 4 7 4" xfId="42333"/>
    <cellStyle name="Percent 6 2 2 4 8" xfId="42334"/>
    <cellStyle name="Percent 6 2 2 4 9" xfId="42335"/>
    <cellStyle name="Percent 6 2 2 5" xfId="42336"/>
    <cellStyle name="Percent 6 2 2 5 2" xfId="42337"/>
    <cellStyle name="Percent 6 2 2 5 2 2" xfId="42338"/>
    <cellStyle name="Percent 6 2 2 5 2 2 2" xfId="42339"/>
    <cellStyle name="Percent 6 2 2 5 2 2 3" xfId="42340"/>
    <cellStyle name="Percent 6 2 2 5 2 2 4" xfId="42341"/>
    <cellStyle name="Percent 6 2 2 5 2 3" xfId="42342"/>
    <cellStyle name="Percent 6 2 2 5 2 3 2" xfId="42343"/>
    <cellStyle name="Percent 6 2 2 5 2 3 3" xfId="42344"/>
    <cellStyle name="Percent 6 2 2 5 2 3 4" xfId="42345"/>
    <cellStyle name="Percent 6 2 2 5 2 4" xfId="42346"/>
    <cellStyle name="Percent 6 2 2 5 2 5" xfId="42347"/>
    <cellStyle name="Percent 6 2 2 5 2 6" xfId="42348"/>
    <cellStyle name="Percent 6 2 2 5 3" xfId="42349"/>
    <cellStyle name="Percent 6 2 2 5 3 2" xfId="42350"/>
    <cellStyle name="Percent 6 2 2 5 3 2 2" xfId="42351"/>
    <cellStyle name="Percent 6 2 2 5 3 2 3" xfId="42352"/>
    <cellStyle name="Percent 6 2 2 5 3 2 4" xfId="42353"/>
    <cellStyle name="Percent 6 2 2 5 3 3" xfId="42354"/>
    <cellStyle name="Percent 6 2 2 5 3 3 2" xfId="42355"/>
    <cellStyle name="Percent 6 2 2 5 3 3 3" xfId="42356"/>
    <cellStyle name="Percent 6 2 2 5 3 3 4" xfId="42357"/>
    <cellStyle name="Percent 6 2 2 5 3 4" xfId="42358"/>
    <cellStyle name="Percent 6 2 2 5 3 5" xfId="42359"/>
    <cellStyle name="Percent 6 2 2 5 3 6" xfId="42360"/>
    <cellStyle name="Percent 6 2 2 5 4" xfId="42361"/>
    <cellStyle name="Percent 6 2 2 5 4 2" xfId="42362"/>
    <cellStyle name="Percent 6 2 2 5 4 3" xfId="42363"/>
    <cellStyle name="Percent 6 2 2 5 4 4" xfId="42364"/>
    <cellStyle name="Percent 6 2 2 5 5" xfId="42365"/>
    <cellStyle name="Percent 6 2 2 5 5 2" xfId="42366"/>
    <cellStyle name="Percent 6 2 2 5 5 3" xfId="42367"/>
    <cellStyle name="Percent 6 2 2 5 5 4" xfId="42368"/>
    <cellStyle name="Percent 6 2 2 5 6" xfId="42369"/>
    <cellStyle name="Percent 6 2 2 5 7" xfId="42370"/>
    <cellStyle name="Percent 6 2 2 5 8" xfId="42371"/>
    <cellStyle name="Percent 6 2 2 6" xfId="42372"/>
    <cellStyle name="Percent 6 2 2 6 2" xfId="42373"/>
    <cellStyle name="Percent 6 2 2 6 2 2" xfId="42374"/>
    <cellStyle name="Percent 6 2 2 6 2 2 2" xfId="42375"/>
    <cellStyle name="Percent 6 2 2 6 2 2 3" xfId="42376"/>
    <cellStyle name="Percent 6 2 2 6 2 2 4" xfId="42377"/>
    <cellStyle name="Percent 6 2 2 6 2 3" xfId="42378"/>
    <cellStyle name="Percent 6 2 2 6 2 3 2" xfId="42379"/>
    <cellStyle name="Percent 6 2 2 6 2 3 3" xfId="42380"/>
    <cellStyle name="Percent 6 2 2 6 2 3 4" xfId="42381"/>
    <cellStyle name="Percent 6 2 2 6 2 4" xfId="42382"/>
    <cellStyle name="Percent 6 2 2 6 2 5" xfId="42383"/>
    <cellStyle name="Percent 6 2 2 6 2 6" xfId="42384"/>
    <cellStyle name="Percent 6 2 2 6 3" xfId="42385"/>
    <cellStyle name="Percent 6 2 2 6 3 2" xfId="42386"/>
    <cellStyle name="Percent 6 2 2 6 3 2 2" xfId="42387"/>
    <cellStyle name="Percent 6 2 2 6 3 2 3" xfId="42388"/>
    <cellStyle name="Percent 6 2 2 6 3 2 4" xfId="42389"/>
    <cellStyle name="Percent 6 2 2 6 3 3" xfId="42390"/>
    <cellStyle name="Percent 6 2 2 6 3 3 2" xfId="42391"/>
    <cellStyle name="Percent 6 2 2 6 3 3 3" xfId="42392"/>
    <cellStyle name="Percent 6 2 2 6 3 3 4" xfId="42393"/>
    <cellStyle name="Percent 6 2 2 6 3 4" xfId="42394"/>
    <cellStyle name="Percent 6 2 2 6 3 5" xfId="42395"/>
    <cellStyle name="Percent 6 2 2 6 3 6" xfId="42396"/>
    <cellStyle name="Percent 6 2 2 6 4" xfId="42397"/>
    <cellStyle name="Percent 6 2 2 6 4 2" xfId="42398"/>
    <cellStyle name="Percent 6 2 2 6 4 3" xfId="42399"/>
    <cellStyle name="Percent 6 2 2 6 4 4" xfId="42400"/>
    <cellStyle name="Percent 6 2 2 6 5" xfId="42401"/>
    <cellStyle name="Percent 6 2 2 6 5 2" xfId="42402"/>
    <cellStyle name="Percent 6 2 2 6 5 3" xfId="42403"/>
    <cellStyle name="Percent 6 2 2 6 5 4" xfId="42404"/>
    <cellStyle name="Percent 6 2 2 6 6" xfId="42405"/>
    <cellStyle name="Percent 6 2 2 6 7" xfId="42406"/>
    <cellStyle name="Percent 6 2 2 6 8" xfId="42407"/>
    <cellStyle name="Percent 6 2 2 7" xfId="42408"/>
    <cellStyle name="Percent 6 2 2 7 2" xfId="42409"/>
    <cellStyle name="Percent 6 2 2 7 2 2" xfId="42410"/>
    <cellStyle name="Percent 6 2 2 7 2 2 2" xfId="42411"/>
    <cellStyle name="Percent 6 2 2 7 2 2 3" xfId="42412"/>
    <cellStyle name="Percent 6 2 2 7 2 2 4" xfId="42413"/>
    <cellStyle name="Percent 6 2 2 7 2 3" xfId="42414"/>
    <cellStyle name="Percent 6 2 2 7 2 3 2" xfId="42415"/>
    <cellStyle name="Percent 6 2 2 7 2 3 3" xfId="42416"/>
    <cellStyle name="Percent 6 2 2 7 2 3 4" xfId="42417"/>
    <cellStyle name="Percent 6 2 2 7 2 4" xfId="42418"/>
    <cellStyle name="Percent 6 2 2 7 2 5" xfId="42419"/>
    <cellStyle name="Percent 6 2 2 7 2 6" xfId="42420"/>
    <cellStyle name="Percent 6 2 2 7 3" xfId="42421"/>
    <cellStyle name="Percent 6 2 2 7 3 2" xfId="42422"/>
    <cellStyle name="Percent 6 2 2 7 3 2 2" xfId="42423"/>
    <cellStyle name="Percent 6 2 2 7 3 2 3" xfId="42424"/>
    <cellStyle name="Percent 6 2 2 7 3 2 4" xfId="42425"/>
    <cellStyle name="Percent 6 2 2 7 3 3" xfId="42426"/>
    <cellStyle name="Percent 6 2 2 7 3 3 2" xfId="42427"/>
    <cellStyle name="Percent 6 2 2 7 3 3 3" xfId="42428"/>
    <cellStyle name="Percent 6 2 2 7 3 3 4" xfId="42429"/>
    <cellStyle name="Percent 6 2 2 7 3 4" xfId="42430"/>
    <cellStyle name="Percent 6 2 2 7 3 5" xfId="42431"/>
    <cellStyle name="Percent 6 2 2 7 3 6" xfId="42432"/>
    <cellStyle name="Percent 6 2 2 7 4" xfId="42433"/>
    <cellStyle name="Percent 6 2 2 7 4 2" xfId="42434"/>
    <cellStyle name="Percent 6 2 2 7 4 3" xfId="42435"/>
    <cellStyle name="Percent 6 2 2 7 4 4" xfId="42436"/>
    <cellStyle name="Percent 6 2 2 7 5" xfId="42437"/>
    <cellStyle name="Percent 6 2 2 7 5 2" xfId="42438"/>
    <cellStyle name="Percent 6 2 2 7 5 3" xfId="42439"/>
    <cellStyle name="Percent 6 2 2 7 5 4" xfId="42440"/>
    <cellStyle name="Percent 6 2 2 7 6" xfId="42441"/>
    <cellStyle name="Percent 6 2 2 7 7" xfId="42442"/>
    <cellStyle name="Percent 6 2 2 7 8" xfId="42443"/>
    <cellStyle name="Percent 6 2 2 8" xfId="42444"/>
    <cellStyle name="Percent 6 2 2 8 2" xfId="42445"/>
    <cellStyle name="Percent 6 2 2 8 2 2" xfId="42446"/>
    <cellStyle name="Percent 6 2 2 8 2 3" xfId="42447"/>
    <cellStyle name="Percent 6 2 2 8 2 4" xfId="42448"/>
    <cellStyle name="Percent 6 2 2 8 3" xfId="42449"/>
    <cellStyle name="Percent 6 2 2 8 3 2" xfId="42450"/>
    <cellStyle name="Percent 6 2 2 8 3 3" xfId="42451"/>
    <cellStyle name="Percent 6 2 2 8 3 4" xfId="42452"/>
    <cellStyle name="Percent 6 2 2 8 4" xfId="42453"/>
    <cellStyle name="Percent 6 2 2 8 5" xfId="42454"/>
    <cellStyle name="Percent 6 2 2 8 6" xfId="42455"/>
    <cellStyle name="Percent 6 2 2 9" xfId="42456"/>
    <cellStyle name="Percent 6 2 2 9 2" xfId="42457"/>
    <cellStyle name="Percent 6 2 2 9 2 2" xfId="42458"/>
    <cellStyle name="Percent 6 2 2 9 2 3" xfId="42459"/>
    <cellStyle name="Percent 6 2 2 9 2 4" xfId="42460"/>
    <cellStyle name="Percent 6 2 2 9 3" xfId="42461"/>
    <cellStyle name="Percent 6 2 2 9 3 2" xfId="42462"/>
    <cellStyle name="Percent 6 2 2 9 3 3" xfId="42463"/>
    <cellStyle name="Percent 6 2 2 9 3 4" xfId="42464"/>
    <cellStyle name="Percent 6 2 2 9 4" xfId="42465"/>
    <cellStyle name="Percent 6 2 2 9 5" xfId="42466"/>
    <cellStyle name="Percent 6 2 2 9 6" xfId="42467"/>
    <cellStyle name="Percent 6 2 3" xfId="42468"/>
    <cellStyle name="Percent 6 2 3 10" xfId="42469"/>
    <cellStyle name="Percent 6 2 3 10 2" xfId="42470"/>
    <cellStyle name="Percent 6 2 3 10 3" xfId="42471"/>
    <cellStyle name="Percent 6 2 3 10 4" xfId="42472"/>
    <cellStyle name="Percent 6 2 3 11" xfId="42473"/>
    <cellStyle name="Percent 6 2 3 11 2" xfId="42474"/>
    <cellStyle name="Percent 6 2 3 11 3" xfId="42475"/>
    <cellStyle name="Percent 6 2 3 11 4" xfId="42476"/>
    <cellStyle name="Percent 6 2 3 12" xfId="42477"/>
    <cellStyle name="Percent 6 2 3 13" xfId="42478"/>
    <cellStyle name="Percent 6 2 3 14" xfId="42479"/>
    <cellStyle name="Percent 6 2 3 15" xfId="42480"/>
    <cellStyle name="Percent 6 2 3 16" xfId="42481"/>
    <cellStyle name="Percent 6 2 3 2" xfId="42482"/>
    <cellStyle name="Percent 6 2 3 2 10" xfId="42483"/>
    <cellStyle name="Percent 6 2 3 2 11" xfId="42484"/>
    <cellStyle name="Percent 6 2 3 2 12" xfId="42485"/>
    <cellStyle name="Percent 6 2 3 2 2" xfId="42486"/>
    <cellStyle name="Percent 6 2 3 2 2 10" xfId="42487"/>
    <cellStyle name="Percent 6 2 3 2 2 2" xfId="42488"/>
    <cellStyle name="Percent 6 2 3 2 2 2 2" xfId="42489"/>
    <cellStyle name="Percent 6 2 3 2 2 2 2 2" xfId="42490"/>
    <cellStyle name="Percent 6 2 3 2 2 2 2 2 2" xfId="42491"/>
    <cellStyle name="Percent 6 2 3 2 2 2 2 2 3" xfId="42492"/>
    <cellStyle name="Percent 6 2 3 2 2 2 2 2 4" xfId="42493"/>
    <cellStyle name="Percent 6 2 3 2 2 2 2 3" xfId="42494"/>
    <cellStyle name="Percent 6 2 3 2 2 2 2 3 2" xfId="42495"/>
    <cellStyle name="Percent 6 2 3 2 2 2 2 3 3" xfId="42496"/>
    <cellStyle name="Percent 6 2 3 2 2 2 2 3 4" xfId="42497"/>
    <cellStyle name="Percent 6 2 3 2 2 2 2 4" xfId="42498"/>
    <cellStyle name="Percent 6 2 3 2 2 2 2 5" xfId="42499"/>
    <cellStyle name="Percent 6 2 3 2 2 2 2 6" xfId="42500"/>
    <cellStyle name="Percent 6 2 3 2 2 2 3" xfId="42501"/>
    <cellStyle name="Percent 6 2 3 2 2 2 3 2" xfId="42502"/>
    <cellStyle name="Percent 6 2 3 2 2 2 3 2 2" xfId="42503"/>
    <cellStyle name="Percent 6 2 3 2 2 2 3 2 3" xfId="42504"/>
    <cellStyle name="Percent 6 2 3 2 2 2 3 2 4" xfId="42505"/>
    <cellStyle name="Percent 6 2 3 2 2 2 3 3" xfId="42506"/>
    <cellStyle name="Percent 6 2 3 2 2 2 3 3 2" xfId="42507"/>
    <cellStyle name="Percent 6 2 3 2 2 2 3 3 3" xfId="42508"/>
    <cellStyle name="Percent 6 2 3 2 2 2 3 3 4" xfId="42509"/>
    <cellStyle name="Percent 6 2 3 2 2 2 3 4" xfId="42510"/>
    <cellStyle name="Percent 6 2 3 2 2 2 3 5" xfId="42511"/>
    <cellStyle name="Percent 6 2 3 2 2 2 3 6" xfId="42512"/>
    <cellStyle name="Percent 6 2 3 2 2 2 4" xfId="42513"/>
    <cellStyle name="Percent 6 2 3 2 2 2 4 2" xfId="42514"/>
    <cellStyle name="Percent 6 2 3 2 2 2 4 3" xfId="42515"/>
    <cellStyle name="Percent 6 2 3 2 2 2 4 4" xfId="42516"/>
    <cellStyle name="Percent 6 2 3 2 2 2 5" xfId="42517"/>
    <cellStyle name="Percent 6 2 3 2 2 2 5 2" xfId="42518"/>
    <cellStyle name="Percent 6 2 3 2 2 2 5 3" xfId="42519"/>
    <cellStyle name="Percent 6 2 3 2 2 2 5 4" xfId="42520"/>
    <cellStyle name="Percent 6 2 3 2 2 2 6" xfId="42521"/>
    <cellStyle name="Percent 6 2 3 2 2 2 7" xfId="42522"/>
    <cellStyle name="Percent 6 2 3 2 2 2 8" xfId="42523"/>
    <cellStyle name="Percent 6 2 3 2 2 3" xfId="42524"/>
    <cellStyle name="Percent 6 2 3 2 2 3 2" xfId="42525"/>
    <cellStyle name="Percent 6 2 3 2 2 3 2 2" xfId="42526"/>
    <cellStyle name="Percent 6 2 3 2 2 3 2 2 2" xfId="42527"/>
    <cellStyle name="Percent 6 2 3 2 2 3 2 2 3" xfId="42528"/>
    <cellStyle name="Percent 6 2 3 2 2 3 2 2 4" xfId="42529"/>
    <cellStyle name="Percent 6 2 3 2 2 3 2 3" xfId="42530"/>
    <cellStyle name="Percent 6 2 3 2 2 3 2 3 2" xfId="42531"/>
    <cellStyle name="Percent 6 2 3 2 2 3 2 3 3" xfId="42532"/>
    <cellStyle name="Percent 6 2 3 2 2 3 2 3 4" xfId="42533"/>
    <cellStyle name="Percent 6 2 3 2 2 3 2 4" xfId="42534"/>
    <cellStyle name="Percent 6 2 3 2 2 3 2 5" xfId="42535"/>
    <cellStyle name="Percent 6 2 3 2 2 3 2 6" xfId="42536"/>
    <cellStyle name="Percent 6 2 3 2 2 3 3" xfId="42537"/>
    <cellStyle name="Percent 6 2 3 2 2 3 3 2" xfId="42538"/>
    <cellStyle name="Percent 6 2 3 2 2 3 3 2 2" xfId="42539"/>
    <cellStyle name="Percent 6 2 3 2 2 3 3 2 3" xfId="42540"/>
    <cellStyle name="Percent 6 2 3 2 2 3 3 2 4" xfId="42541"/>
    <cellStyle name="Percent 6 2 3 2 2 3 3 3" xfId="42542"/>
    <cellStyle name="Percent 6 2 3 2 2 3 3 3 2" xfId="42543"/>
    <cellStyle name="Percent 6 2 3 2 2 3 3 3 3" xfId="42544"/>
    <cellStyle name="Percent 6 2 3 2 2 3 3 3 4" xfId="42545"/>
    <cellStyle name="Percent 6 2 3 2 2 3 3 4" xfId="42546"/>
    <cellStyle name="Percent 6 2 3 2 2 3 3 5" xfId="42547"/>
    <cellStyle name="Percent 6 2 3 2 2 3 3 6" xfId="42548"/>
    <cellStyle name="Percent 6 2 3 2 2 3 4" xfId="42549"/>
    <cellStyle name="Percent 6 2 3 2 2 3 4 2" xfId="42550"/>
    <cellStyle name="Percent 6 2 3 2 2 3 4 3" xfId="42551"/>
    <cellStyle name="Percent 6 2 3 2 2 3 4 4" xfId="42552"/>
    <cellStyle name="Percent 6 2 3 2 2 3 5" xfId="42553"/>
    <cellStyle name="Percent 6 2 3 2 2 3 5 2" xfId="42554"/>
    <cellStyle name="Percent 6 2 3 2 2 3 5 3" xfId="42555"/>
    <cellStyle name="Percent 6 2 3 2 2 3 5 4" xfId="42556"/>
    <cellStyle name="Percent 6 2 3 2 2 3 6" xfId="42557"/>
    <cellStyle name="Percent 6 2 3 2 2 3 7" xfId="42558"/>
    <cellStyle name="Percent 6 2 3 2 2 3 8" xfId="42559"/>
    <cellStyle name="Percent 6 2 3 2 2 4" xfId="42560"/>
    <cellStyle name="Percent 6 2 3 2 2 4 2" xfId="42561"/>
    <cellStyle name="Percent 6 2 3 2 2 4 2 2" xfId="42562"/>
    <cellStyle name="Percent 6 2 3 2 2 4 2 3" xfId="42563"/>
    <cellStyle name="Percent 6 2 3 2 2 4 2 4" xfId="42564"/>
    <cellStyle name="Percent 6 2 3 2 2 4 3" xfId="42565"/>
    <cellStyle name="Percent 6 2 3 2 2 4 3 2" xfId="42566"/>
    <cellStyle name="Percent 6 2 3 2 2 4 3 3" xfId="42567"/>
    <cellStyle name="Percent 6 2 3 2 2 4 3 4" xfId="42568"/>
    <cellStyle name="Percent 6 2 3 2 2 4 4" xfId="42569"/>
    <cellStyle name="Percent 6 2 3 2 2 4 5" xfId="42570"/>
    <cellStyle name="Percent 6 2 3 2 2 4 6" xfId="42571"/>
    <cellStyle name="Percent 6 2 3 2 2 5" xfId="42572"/>
    <cellStyle name="Percent 6 2 3 2 2 5 2" xfId="42573"/>
    <cellStyle name="Percent 6 2 3 2 2 5 2 2" xfId="42574"/>
    <cellStyle name="Percent 6 2 3 2 2 5 2 3" xfId="42575"/>
    <cellStyle name="Percent 6 2 3 2 2 5 2 4" xfId="42576"/>
    <cellStyle name="Percent 6 2 3 2 2 5 3" xfId="42577"/>
    <cellStyle name="Percent 6 2 3 2 2 5 3 2" xfId="42578"/>
    <cellStyle name="Percent 6 2 3 2 2 5 3 3" xfId="42579"/>
    <cellStyle name="Percent 6 2 3 2 2 5 3 4" xfId="42580"/>
    <cellStyle name="Percent 6 2 3 2 2 5 4" xfId="42581"/>
    <cellStyle name="Percent 6 2 3 2 2 5 5" xfId="42582"/>
    <cellStyle name="Percent 6 2 3 2 2 5 6" xfId="42583"/>
    <cellStyle name="Percent 6 2 3 2 2 6" xfId="42584"/>
    <cellStyle name="Percent 6 2 3 2 2 6 2" xfId="42585"/>
    <cellStyle name="Percent 6 2 3 2 2 6 3" xfId="42586"/>
    <cellStyle name="Percent 6 2 3 2 2 6 4" xfId="42587"/>
    <cellStyle name="Percent 6 2 3 2 2 7" xfId="42588"/>
    <cellStyle name="Percent 6 2 3 2 2 7 2" xfId="42589"/>
    <cellStyle name="Percent 6 2 3 2 2 7 3" xfId="42590"/>
    <cellStyle name="Percent 6 2 3 2 2 7 4" xfId="42591"/>
    <cellStyle name="Percent 6 2 3 2 2 8" xfId="42592"/>
    <cellStyle name="Percent 6 2 3 2 2 9" xfId="42593"/>
    <cellStyle name="Percent 6 2 3 2 3" xfId="42594"/>
    <cellStyle name="Percent 6 2 3 2 3 2" xfId="42595"/>
    <cellStyle name="Percent 6 2 3 2 3 2 2" xfId="42596"/>
    <cellStyle name="Percent 6 2 3 2 3 2 2 2" xfId="42597"/>
    <cellStyle name="Percent 6 2 3 2 3 2 2 3" xfId="42598"/>
    <cellStyle name="Percent 6 2 3 2 3 2 2 4" xfId="42599"/>
    <cellStyle name="Percent 6 2 3 2 3 2 3" xfId="42600"/>
    <cellStyle name="Percent 6 2 3 2 3 2 3 2" xfId="42601"/>
    <cellStyle name="Percent 6 2 3 2 3 2 3 3" xfId="42602"/>
    <cellStyle name="Percent 6 2 3 2 3 2 3 4" xfId="42603"/>
    <cellStyle name="Percent 6 2 3 2 3 2 4" xfId="42604"/>
    <cellStyle name="Percent 6 2 3 2 3 2 5" xfId="42605"/>
    <cellStyle name="Percent 6 2 3 2 3 2 6" xfId="42606"/>
    <cellStyle name="Percent 6 2 3 2 3 3" xfId="42607"/>
    <cellStyle name="Percent 6 2 3 2 3 3 2" xfId="42608"/>
    <cellStyle name="Percent 6 2 3 2 3 3 2 2" xfId="42609"/>
    <cellStyle name="Percent 6 2 3 2 3 3 2 3" xfId="42610"/>
    <cellStyle name="Percent 6 2 3 2 3 3 2 4" xfId="42611"/>
    <cellStyle name="Percent 6 2 3 2 3 3 3" xfId="42612"/>
    <cellStyle name="Percent 6 2 3 2 3 3 3 2" xfId="42613"/>
    <cellStyle name="Percent 6 2 3 2 3 3 3 3" xfId="42614"/>
    <cellStyle name="Percent 6 2 3 2 3 3 3 4" xfId="42615"/>
    <cellStyle name="Percent 6 2 3 2 3 3 4" xfId="42616"/>
    <cellStyle name="Percent 6 2 3 2 3 3 5" xfId="42617"/>
    <cellStyle name="Percent 6 2 3 2 3 3 6" xfId="42618"/>
    <cellStyle name="Percent 6 2 3 2 3 4" xfId="42619"/>
    <cellStyle name="Percent 6 2 3 2 3 4 2" xfId="42620"/>
    <cellStyle name="Percent 6 2 3 2 3 4 3" xfId="42621"/>
    <cellStyle name="Percent 6 2 3 2 3 4 4" xfId="42622"/>
    <cellStyle name="Percent 6 2 3 2 3 5" xfId="42623"/>
    <cellStyle name="Percent 6 2 3 2 3 5 2" xfId="42624"/>
    <cellStyle name="Percent 6 2 3 2 3 5 3" xfId="42625"/>
    <cellStyle name="Percent 6 2 3 2 3 5 4" xfId="42626"/>
    <cellStyle name="Percent 6 2 3 2 3 6" xfId="42627"/>
    <cellStyle name="Percent 6 2 3 2 3 7" xfId="42628"/>
    <cellStyle name="Percent 6 2 3 2 3 8" xfId="42629"/>
    <cellStyle name="Percent 6 2 3 2 4" xfId="42630"/>
    <cellStyle name="Percent 6 2 3 2 4 2" xfId="42631"/>
    <cellStyle name="Percent 6 2 3 2 4 2 2" xfId="42632"/>
    <cellStyle name="Percent 6 2 3 2 4 2 2 2" xfId="42633"/>
    <cellStyle name="Percent 6 2 3 2 4 2 2 3" xfId="42634"/>
    <cellStyle name="Percent 6 2 3 2 4 2 2 4" xfId="42635"/>
    <cellStyle name="Percent 6 2 3 2 4 2 3" xfId="42636"/>
    <cellStyle name="Percent 6 2 3 2 4 2 3 2" xfId="42637"/>
    <cellStyle name="Percent 6 2 3 2 4 2 3 3" xfId="42638"/>
    <cellStyle name="Percent 6 2 3 2 4 2 3 4" xfId="42639"/>
    <cellStyle name="Percent 6 2 3 2 4 2 4" xfId="42640"/>
    <cellStyle name="Percent 6 2 3 2 4 2 5" xfId="42641"/>
    <cellStyle name="Percent 6 2 3 2 4 2 6" xfId="42642"/>
    <cellStyle name="Percent 6 2 3 2 4 3" xfId="42643"/>
    <cellStyle name="Percent 6 2 3 2 4 3 2" xfId="42644"/>
    <cellStyle name="Percent 6 2 3 2 4 3 2 2" xfId="42645"/>
    <cellStyle name="Percent 6 2 3 2 4 3 2 3" xfId="42646"/>
    <cellStyle name="Percent 6 2 3 2 4 3 2 4" xfId="42647"/>
    <cellStyle name="Percent 6 2 3 2 4 3 3" xfId="42648"/>
    <cellStyle name="Percent 6 2 3 2 4 3 3 2" xfId="42649"/>
    <cellStyle name="Percent 6 2 3 2 4 3 3 3" xfId="42650"/>
    <cellStyle name="Percent 6 2 3 2 4 3 3 4" xfId="42651"/>
    <cellStyle name="Percent 6 2 3 2 4 3 4" xfId="42652"/>
    <cellStyle name="Percent 6 2 3 2 4 3 5" xfId="42653"/>
    <cellStyle name="Percent 6 2 3 2 4 3 6" xfId="42654"/>
    <cellStyle name="Percent 6 2 3 2 4 4" xfId="42655"/>
    <cellStyle name="Percent 6 2 3 2 4 4 2" xfId="42656"/>
    <cellStyle name="Percent 6 2 3 2 4 4 3" xfId="42657"/>
    <cellStyle name="Percent 6 2 3 2 4 4 4" xfId="42658"/>
    <cellStyle name="Percent 6 2 3 2 4 5" xfId="42659"/>
    <cellStyle name="Percent 6 2 3 2 4 5 2" xfId="42660"/>
    <cellStyle name="Percent 6 2 3 2 4 5 3" xfId="42661"/>
    <cellStyle name="Percent 6 2 3 2 4 5 4" xfId="42662"/>
    <cellStyle name="Percent 6 2 3 2 4 6" xfId="42663"/>
    <cellStyle name="Percent 6 2 3 2 4 7" xfId="42664"/>
    <cellStyle name="Percent 6 2 3 2 4 8" xfId="42665"/>
    <cellStyle name="Percent 6 2 3 2 5" xfId="42666"/>
    <cellStyle name="Percent 6 2 3 2 5 2" xfId="42667"/>
    <cellStyle name="Percent 6 2 3 2 5 2 2" xfId="42668"/>
    <cellStyle name="Percent 6 2 3 2 5 2 2 2" xfId="42669"/>
    <cellStyle name="Percent 6 2 3 2 5 2 2 3" xfId="42670"/>
    <cellStyle name="Percent 6 2 3 2 5 2 2 4" xfId="42671"/>
    <cellStyle name="Percent 6 2 3 2 5 2 3" xfId="42672"/>
    <cellStyle name="Percent 6 2 3 2 5 2 3 2" xfId="42673"/>
    <cellStyle name="Percent 6 2 3 2 5 2 3 3" xfId="42674"/>
    <cellStyle name="Percent 6 2 3 2 5 2 3 4" xfId="42675"/>
    <cellStyle name="Percent 6 2 3 2 5 2 4" xfId="42676"/>
    <cellStyle name="Percent 6 2 3 2 5 2 5" xfId="42677"/>
    <cellStyle name="Percent 6 2 3 2 5 2 6" xfId="42678"/>
    <cellStyle name="Percent 6 2 3 2 5 3" xfId="42679"/>
    <cellStyle name="Percent 6 2 3 2 5 3 2" xfId="42680"/>
    <cellStyle name="Percent 6 2 3 2 5 3 2 2" xfId="42681"/>
    <cellStyle name="Percent 6 2 3 2 5 3 2 3" xfId="42682"/>
    <cellStyle name="Percent 6 2 3 2 5 3 2 4" xfId="42683"/>
    <cellStyle name="Percent 6 2 3 2 5 3 3" xfId="42684"/>
    <cellStyle name="Percent 6 2 3 2 5 3 3 2" xfId="42685"/>
    <cellStyle name="Percent 6 2 3 2 5 3 3 3" xfId="42686"/>
    <cellStyle name="Percent 6 2 3 2 5 3 3 4" xfId="42687"/>
    <cellStyle name="Percent 6 2 3 2 5 3 4" xfId="42688"/>
    <cellStyle name="Percent 6 2 3 2 5 3 5" xfId="42689"/>
    <cellStyle name="Percent 6 2 3 2 5 3 6" xfId="42690"/>
    <cellStyle name="Percent 6 2 3 2 5 4" xfId="42691"/>
    <cellStyle name="Percent 6 2 3 2 5 4 2" xfId="42692"/>
    <cellStyle name="Percent 6 2 3 2 5 4 3" xfId="42693"/>
    <cellStyle name="Percent 6 2 3 2 5 4 4" xfId="42694"/>
    <cellStyle name="Percent 6 2 3 2 5 5" xfId="42695"/>
    <cellStyle name="Percent 6 2 3 2 5 5 2" xfId="42696"/>
    <cellStyle name="Percent 6 2 3 2 5 5 3" xfId="42697"/>
    <cellStyle name="Percent 6 2 3 2 5 5 4" xfId="42698"/>
    <cellStyle name="Percent 6 2 3 2 5 6" xfId="42699"/>
    <cellStyle name="Percent 6 2 3 2 5 7" xfId="42700"/>
    <cellStyle name="Percent 6 2 3 2 5 8" xfId="42701"/>
    <cellStyle name="Percent 6 2 3 2 6" xfId="42702"/>
    <cellStyle name="Percent 6 2 3 2 6 2" xfId="42703"/>
    <cellStyle name="Percent 6 2 3 2 6 2 2" xfId="42704"/>
    <cellStyle name="Percent 6 2 3 2 6 2 3" xfId="42705"/>
    <cellStyle name="Percent 6 2 3 2 6 2 4" xfId="42706"/>
    <cellStyle name="Percent 6 2 3 2 6 3" xfId="42707"/>
    <cellStyle name="Percent 6 2 3 2 6 3 2" xfId="42708"/>
    <cellStyle name="Percent 6 2 3 2 6 3 3" xfId="42709"/>
    <cellStyle name="Percent 6 2 3 2 6 3 4" xfId="42710"/>
    <cellStyle name="Percent 6 2 3 2 6 4" xfId="42711"/>
    <cellStyle name="Percent 6 2 3 2 6 5" xfId="42712"/>
    <cellStyle name="Percent 6 2 3 2 6 6" xfId="42713"/>
    <cellStyle name="Percent 6 2 3 2 7" xfId="42714"/>
    <cellStyle name="Percent 6 2 3 2 7 2" xfId="42715"/>
    <cellStyle name="Percent 6 2 3 2 7 2 2" xfId="42716"/>
    <cellStyle name="Percent 6 2 3 2 7 2 3" xfId="42717"/>
    <cellStyle name="Percent 6 2 3 2 7 2 4" xfId="42718"/>
    <cellStyle name="Percent 6 2 3 2 7 3" xfId="42719"/>
    <cellStyle name="Percent 6 2 3 2 7 3 2" xfId="42720"/>
    <cellStyle name="Percent 6 2 3 2 7 3 3" xfId="42721"/>
    <cellStyle name="Percent 6 2 3 2 7 3 4" xfId="42722"/>
    <cellStyle name="Percent 6 2 3 2 7 4" xfId="42723"/>
    <cellStyle name="Percent 6 2 3 2 7 5" xfId="42724"/>
    <cellStyle name="Percent 6 2 3 2 7 6" xfId="42725"/>
    <cellStyle name="Percent 6 2 3 2 8" xfId="42726"/>
    <cellStyle name="Percent 6 2 3 2 8 2" xfId="42727"/>
    <cellStyle name="Percent 6 2 3 2 8 3" xfId="42728"/>
    <cellStyle name="Percent 6 2 3 2 8 4" xfId="42729"/>
    <cellStyle name="Percent 6 2 3 2 9" xfId="42730"/>
    <cellStyle name="Percent 6 2 3 2 9 2" xfId="42731"/>
    <cellStyle name="Percent 6 2 3 2 9 3" xfId="42732"/>
    <cellStyle name="Percent 6 2 3 2 9 4" xfId="42733"/>
    <cellStyle name="Percent 6 2 3 3" xfId="42734"/>
    <cellStyle name="Percent 6 2 3 3 10" xfId="42735"/>
    <cellStyle name="Percent 6 2 3 3 2" xfId="42736"/>
    <cellStyle name="Percent 6 2 3 3 2 2" xfId="42737"/>
    <cellStyle name="Percent 6 2 3 3 2 2 2" xfId="42738"/>
    <cellStyle name="Percent 6 2 3 3 2 2 2 2" xfId="42739"/>
    <cellStyle name="Percent 6 2 3 3 2 2 2 3" xfId="42740"/>
    <cellStyle name="Percent 6 2 3 3 2 2 2 4" xfId="42741"/>
    <cellStyle name="Percent 6 2 3 3 2 2 3" xfId="42742"/>
    <cellStyle name="Percent 6 2 3 3 2 2 3 2" xfId="42743"/>
    <cellStyle name="Percent 6 2 3 3 2 2 3 3" xfId="42744"/>
    <cellStyle name="Percent 6 2 3 3 2 2 3 4" xfId="42745"/>
    <cellStyle name="Percent 6 2 3 3 2 2 4" xfId="42746"/>
    <cellStyle name="Percent 6 2 3 3 2 2 5" xfId="42747"/>
    <cellStyle name="Percent 6 2 3 3 2 2 6" xfId="42748"/>
    <cellStyle name="Percent 6 2 3 3 2 3" xfId="42749"/>
    <cellStyle name="Percent 6 2 3 3 2 3 2" xfId="42750"/>
    <cellStyle name="Percent 6 2 3 3 2 3 2 2" xfId="42751"/>
    <cellStyle name="Percent 6 2 3 3 2 3 2 3" xfId="42752"/>
    <cellStyle name="Percent 6 2 3 3 2 3 2 4" xfId="42753"/>
    <cellStyle name="Percent 6 2 3 3 2 3 3" xfId="42754"/>
    <cellStyle name="Percent 6 2 3 3 2 3 3 2" xfId="42755"/>
    <cellStyle name="Percent 6 2 3 3 2 3 3 3" xfId="42756"/>
    <cellStyle name="Percent 6 2 3 3 2 3 3 4" xfId="42757"/>
    <cellStyle name="Percent 6 2 3 3 2 3 4" xfId="42758"/>
    <cellStyle name="Percent 6 2 3 3 2 3 5" xfId="42759"/>
    <cellStyle name="Percent 6 2 3 3 2 3 6" xfId="42760"/>
    <cellStyle name="Percent 6 2 3 3 2 4" xfId="42761"/>
    <cellStyle name="Percent 6 2 3 3 2 4 2" xfId="42762"/>
    <cellStyle name="Percent 6 2 3 3 2 4 3" xfId="42763"/>
    <cellStyle name="Percent 6 2 3 3 2 4 4" xfId="42764"/>
    <cellStyle name="Percent 6 2 3 3 2 5" xfId="42765"/>
    <cellStyle name="Percent 6 2 3 3 2 5 2" xfId="42766"/>
    <cellStyle name="Percent 6 2 3 3 2 5 3" xfId="42767"/>
    <cellStyle name="Percent 6 2 3 3 2 5 4" xfId="42768"/>
    <cellStyle name="Percent 6 2 3 3 2 6" xfId="42769"/>
    <cellStyle name="Percent 6 2 3 3 2 7" xfId="42770"/>
    <cellStyle name="Percent 6 2 3 3 2 8" xfId="42771"/>
    <cellStyle name="Percent 6 2 3 3 3" xfId="42772"/>
    <cellStyle name="Percent 6 2 3 3 3 2" xfId="42773"/>
    <cellStyle name="Percent 6 2 3 3 3 2 2" xfId="42774"/>
    <cellStyle name="Percent 6 2 3 3 3 2 2 2" xfId="42775"/>
    <cellStyle name="Percent 6 2 3 3 3 2 2 3" xfId="42776"/>
    <cellStyle name="Percent 6 2 3 3 3 2 2 4" xfId="42777"/>
    <cellStyle name="Percent 6 2 3 3 3 2 3" xfId="42778"/>
    <cellStyle name="Percent 6 2 3 3 3 2 3 2" xfId="42779"/>
    <cellStyle name="Percent 6 2 3 3 3 2 3 3" xfId="42780"/>
    <cellStyle name="Percent 6 2 3 3 3 2 3 4" xfId="42781"/>
    <cellStyle name="Percent 6 2 3 3 3 2 4" xfId="42782"/>
    <cellStyle name="Percent 6 2 3 3 3 2 5" xfId="42783"/>
    <cellStyle name="Percent 6 2 3 3 3 2 6" xfId="42784"/>
    <cellStyle name="Percent 6 2 3 3 3 3" xfId="42785"/>
    <cellStyle name="Percent 6 2 3 3 3 3 2" xfId="42786"/>
    <cellStyle name="Percent 6 2 3 3 3 3 2 2" xfId="42787"/>
    <cellStyle name="Percent 6 2 3 3 3 3 2 3" xfId="42788"/>
    <cellStyle name="Percent 6 2 3 3 3 3 2 4" xfId="42789"/>
    <cellStyle name="Percent 6 2 3 3 3 3 3" xfId="42790"/>
    <cellStyle name="Percent 6 2 3 3 3 3 3 2" xfId="42791"/>
    <cellStyle name="Percent 6 2 3 3 3 3 3 3" xfId="42792"/>
    <cellStyle name="Percent 6 2 3 3 3 3 3 4" xfId="42793"/>
    <cellStyle name="Percent 6 2 3 3 3 3 4" xfId="42794"/>
    <cellStyle name="Percent 6 2 3 3 3 3 5" xfId="42795"/>
    <cellStyle name="Percent 6 2 3 3 3 3 6" xfId="42796"/>
    <cellStyle name="Percent 6 2 3 3 3 4" xfId="42797"/>
    <cellStyle name="Percent 6 2 3 3 3 4 2" xfId="42798"/>
    <cellStyle name="Percent 6 2 3 3 3 4 3" xfId="42799"/>
    <cellStyle name="Percent 6 2 3 3 3 4 4" xfId="42800"/>
    <cellStyle name="Percent 6 2 3 3 3 5" xfId="42801"/>
    <cellStyle name="Percent 6 2 3 3 3 5 2" xfId="42802"/>
    <cellStyle name="Percent 6 2 3 3 3 5 3" xfId="42803"/>
    <cellStyle name="Percent 6 2 3 3 3 5 4" xfId="42804"/>
    <cellStyle name="Percent 6 2 3 3 3 6" xfId="42805"/>
    <cellStyle name="Percent 6 2 3 3 3 7" xfId="42806"/>
    <cellStyle name="Percent 6 2 3 3 3 8" xfId="42807"/>
    <cellStyle name="Percent 6 2 3 3 4" xfId="42808"/>
    <cellStyle name="Percent 6 2 3 3 4 2" xfId="42809"/>
    <cellStyle name="Percent 6 2 3 3 4 2 2" xfId="42810"/>
    <cellStyle name="Percent 6 2 3 3 4 2 3" xfId="42811"/>
    <cellStyle name="Percent 6 2 3 3 4 2 4" xfId="42812"/>
    <cellStyle name="Percent 6 2 3 3 4 3" xfId="42813"/>
    <cellStyle name="Percent 6 2 3 3 4 3 2" xfId="42814"/>
    <cellStyle name="Percent 6 2 3 3 4 3 3" xfId="42815"/>
    <cellStyle name="Percent 6 2 3 3 4 3 4" xfId="42816"/>
    <cellStyle name="Percent 6 2 3 3 4 4" xfId="42817"/>
    <cellStyle name="Percent 6 2 3 3 4 5" xfId="42818"/>
    <cellStyle name="Percent 6 2 3 3 4 6" xfId="42819"/>
    <cellStyle name="Percent 6 2 3 3 5" xfId="42820"/>
    <cellStyle name="Percent 6 2 3 3 5 2" xfId="42821"/>
    <cellStyle name="Percent 6 2 3 3 5 2 2" xfId="42822"/>
    <cellStyle name="Percent 6 2 3 3 5 2 3" xfId="42823"/>
    <cellStyle name="Percent 6 2 3 3 5 2 4" xfId="42824"/>
    <cellStyle name="Percent 6 2 3 3 5 3" xfId="42825"/>
    <cellStyle name="Percent 6 2 3 3 5 3 2" xfId="42826"/>
    <cellStyle name="Percent 6 2 3 3 5 3 3" xfId="42827"/>
    <cellStyle name="Percent 6 2 3 3 5 3 4" xfId="42828"/>
    <cellStyle name="Percent 6 2 3 3 5 4" xfId="42829"/>
    <cellStyle name="Percent 6 2 3 3 5 5" xfId="42830"/>
    <cellStyle name="Percent 6 2 3 3 5 6" xfId="42831"/>
    <cellStyle name="Percent 6 2 3 3 6" xfId="42832"/>
    <cellStyle name="Percent 6 2 3 3 6 2" xfId="42833"/>
    <cellStyle name="Percent 6 2 3 3 6 3" xfId="42834"/>
    <cellStyle name="Percent 6 2 3 3 6 4" xfId="42835"/>
    <cellStyle name="Percent 6 2 3 3 7" xfId="42836"/>
    <cellStyle name="Percent 6 2 3 3 7 2" xfId="42837"/>
    <cellStyle name="Percent 6 2 3 3 7 3" xfId="42838"/>
    <cellStyle name="Percent 6 2 3 3 7 4" xfId="42839"/>
    <cellStyle name="Percent 6 2 3 3 8" xfId="42840"/>
    <cellStyle name="Percent 6 2 3 3 9" xfId="42841"/>
    <cellStyle name="Percent 6 2 3 4" xfId="42842"/>
    <cellStyle name="Percent 6 2 3 4 2" xfId="42843"/>
    <cellStyle name="Percent 6 2 3 4 2 2" xfId="42844"/>
    <cellStyle name="Percent 6 2 3 4 2 2 2" xfId="42845"/>
    <cellStyle name="Percent 6 2 3 4 2 2 3" xfId="42846"/>
    <cellStyle name="Percent 6 2 3 4 2 2 4" xfId="42847"/>
    <cellStyle name="Percent 6 2 3 4 2 3" xfId="42848"/>
    <cellStyle name="Percent 6 2 3 4 2 3 2" xfId="42849"/>
    <cellStyle name="Percent 6 2 3 4 2 3 3" xfId="42850"/>
    <cellStyle name="Percent 6 2 3 4 2 3 4" xfId="42851"/>
    <cellStyle name="Percent 6 2 3 4 2 4" xfId="42852"/>
    <cellStyle name="Percent 6 2 3 4 2 5" xfId="42853"/>
    <cellStyle name="Percent 6 2 3 4 2 6" xfId="42854"/>
    <cellStyle name="Percent 6 2 3 4 3" xfId="42855"/>
    <cellStyle name="Percent 6 2 3 4 3 2" xfId="42856"/>
    <cellStyle name="Percent 6 2 3 4 3 2 2" xfId="42857"/>
    <cellStyle name="Percent 6 2 3 4 3 2 3" xfId="42858"/>
    <cellStyle name="Percent 6 2 3 4 3 2 4" xfId="42859"/>
    <cellStyle name="Percent 6 2 3 4 3 3" xfId="42860"/>
    <cellStyle name="Percent 6 2 3 4 3 3 2" xfId="42861"/>
    <cellStyle name="Percent 6 2 3 4 3 3 3" xfId="42862"/>
    <cellStyle name="Percent 6 2 3 4 3 3 4" xfId="42863"/>
    <cellStyle name="Percent 6 2 3 4 3 4" xfId="42864"/>
    <cellStyle name="Percent 6 2 3 4 3 5" xfId="42865"/>
    <cellStyle name="Percent 6 2 3 4 3 6" xfId="42866"/>
    <cellStyle name="Percent 6 2 3 4 4" xfId="42867"/>
    <cellStyle name="Percent 6 2 3 4 4 2" xfId="42868"/>
    <cellStyle name="Percent 6 2 3 4 4 3" xfId="42869"/>
    <cellStyle name="Percent 6 2 3 4 4 4" xfId="42870"/>
    <cellStyle name="Percent 6 2 3 4 5" xfId="42871"/>
    <cellStyle name="Percent 6 2 3 4 5 2" xfId="42872"/>
    <cellStyle name="Percent 6 2 3 4 5 3" xfId="42873"/>
    <cellStyle name="Percent 6 2 3 4 5 4" xfId="42874"/>
    <cellStyle name="Percent 6 2 3 4 6" xfId="42875"/>
    <cellStyle name="Percent 6 2 3 4 7" xfId="42876"/>
    <cellStyle name="Percent 6 2 3 4 8" xfId="42877"/>
    <cellStyle name="Percent 6 2 3 5" xfId="42878"/>
    <cellStyle name="Percent 6 2 3 5 2" xfId="42879"/>
    <cellStyle name="Percent 6 2 3 5 2 2" xfId="42880"/>
    <cellStyle name="Percent 6 2 3 5 2 2 2" xfId="42881"/>
    <cellStyle name="Percent 6 2 3 5 2 2 3" xfId="42882"/>
    <cellStyle name="Percent 6 2 3 5 2 2 4" xfId="42883"/>
    <cellStyle name="Percent 6 2 3 5 2 3" xfId="42884"/>
    <cellStyle name="Percent 6 2 3 5 2 3 2" xfId="42885"/>
    <cellStyle name="Percent 6 2 3 5 2 3 3" xfId="42886"/>
    <cellStyle name="Percent 6 2 3 5 2 3 4" xfId="42887"/>
    <cellStyle name="Percent 6 2 3 5 2 4" xfId="42888"/>
    <cellStyle name="Percent 6 2 3 5 2 5" xfId="42889"/>
    <cellStyle name="Percent 6 2 3 5 2 6" xfId="42890"/>
    <cellStyle name="Percent 6 2 3 5 3" xfId="42891"/>
    <cellStyle name="Percent 6 2 3 5 3 2" xfId="42892"/>
    <cellStyle name="Percent 6 2 3 5 3 2 2" xfId="42893"/>
    <cellStyle name="Percent 6 2 3 5 3 2 3" xfId="42894"/>
    <cellStyle name="Percent 6 2 3 5 3 2 4" xfId="42895"/>
    <cellStyle name="Percent 6 2 3 5 3 3" xfId="42896"/>
    <cellStyle name="Percent 6 2 3 5 3 3 2" xfId="42897"/>
    <cellStyle name="Percent 6 2 3 5 3 3 3" xfId="42898"/>
    <cellStyle name="Percent 6 2 3 5 3 3 4" xfId="42899"/>
    <cellStyle name="Percent 6 2 3 5 3 4" xfId="42900"/>
    <cellStyle name="Percent 6 2 3 5 3 5" xfId="42901"/>
    <cellStyle name="Percent 6 2 3 5 3 6" xfId="42902"/>
    <cellStyle name="Percent 6 2 3 5 4" xfId="42903"/>
    <cellStyle name="Percent 6 2 3 5 4 2" xfId="42904"/>
    <cellStyle name="Percent 6 2 3 5 4 3" xfId="42905"/>
    <cellStyle name="Percent 6 2 3 5 4 4" xfId="42906"/>
    <cellStyle name="Percent 6 2 3 5 5" xfId="42907"/>
    <cellStyle name="Percent 6 2 3 5 5 2" xfId="42908"/>
    <cellStyle name="Percent 6 2 3 5 5 3" xfId="42909"/>
    <cellStyle name="Percent 6 2 3 5 5 4" xfId="42910"/>
    <cellStyle name="Percent 6 2 3 5 6" xfId="42911"/>
    <cellStyle name="Percent 6 2 3 5 7" xfId="42912"/>
    <cellStyle name="Percent 6 2 3 5 8" xfId="42913"/>
    <cellStyle name="Percent 6 2 3 6" xfId="42914"/>
    <cellStyle name="Percent 6 2 3 6 2" xfId="42915"/>
    <cellStyle name="Percent 6 2 3 6 2 2" xfId="42916"/>
    <cellStyle name="Percent 6 2 3 6 2 2 2" xfId="42917"/>
    <cellStyle name="Percent 6 2 3 6 2 2 3" xfId="42918"/>
    <cellStyle name="Percent 6 2 3 6 2 2 4" xfId="42919"/>
    <cellStyle name="Percent 6 2 3 6 2 3" xfId="42920"/>
    <cellStyle name="Percent 6 2 3 6 2 3 2" xfId="42921"/>
    <cellStyle name="Percent 6 2 3 6 2 3 3" xfId="42922"/>
    <cellStyle name="Percent 6 2 3 6 2 3 4" xfId="42923"/>
    <cellStyle name="Percent 6 2 3 6 2 4" xfId="42924"/>
    <cellStyle name="Percent 6 2 3 6 2 5" xfId="42925"/>
    <cellStyle name="Percent 6 2 3 6 2 6" xfId="42926"/>
    <cellStyle name="Percent 6 2 3 6 3" xfId="42927"/>
    <cellStyle name="Percent 6 2 3 6 3 2" xfId="42928"/>
    <cellStyle name="Percent 6 2 3 6 3 2 2" xfId="42929"/>
    <cellStyle name="Percent 6 2 3 6 3 2 3" xfId="42930"/>
    <cellStyle name="Percent 6 2 3 6 3 2 4" xfId="42931"/>
    <cellStyle name="Percent 6 2 3 6 3 3" xfId="42932"/>
    <cellStyle name="Percent 6 2 3 6 3 3 2" xfId="42933"/>
    <cellStyle name="Percent 6 2 3 6 3 3 3" xfId="42934"/>
    <cellStyle name="Percent 6 2 3 6 3 3 4" xfId="42935"/>
    <cellStyle name="Percent 6 2 3 6 3 4" xfId="42936"/>
    <cellStyle name="Percent 6 2 3 6 3 5" xfId="42937"/>
    <cellStyle name="Percent 6 2 3 6 3 6" xfId="42938"/>
    <cellStyle name="Percent 6 2 3 6 4" xfId="42939"/>
    <cellStyle name="Percent 6 2 3 6 4 2" xfId="42940"/>
    <cellStyle name="Percent 6 2 3 6 4 3" xfId="42941"/>
    <cellStyle name="Percent 6 2 3 6 4 4" xfId="42942"/>
    <cellStyle name="Percent 6 2 3 6 5" xfId="42943"/>
    <cellStyle name="Percent 6 2 3 6 5 2" xfId="42944"/>
    <cellStyle name="Percent 6 2 3 6 5 3" xfId="42945"/>
    <cellStyle name="Percent 6 2 3 6 5 4" xfId="42946"/>
    <cellStyle name="Percent 6 2 3 6 6" xfId="42947"/>
    <cellStyle name="Percent 6 2 3 6 7" xfId="42948"/>
    <cellStyle name="Percent 6 2 3 6 8" xfId="42949"/>
    <cellStyle name="Percent 6 2 3 7" xfId="42950"/>
    <cellStyle name="Percent 6 2 3 7 2" xfId="42951"/>
    <cellStyle name="Percent 6 2 3 7 2 2" xfId="42952"/>
    <cellStyle name="Percent 6 2 3 7 2 3" xfId="42953"/>
    <cellStyle name="Percent 6 2 3 7 2 4" xfId="42954"/>
    <cellStyle name="Percent 6 2 3 7 3" xfId="42955"/>
    <cellStyle name="Percent 6 2 3 7 3 2" xfId="42956"/>
    <cellStyle name="Percent 6 2 3 7 3 3" xfId="42957"/>
    <cellStyle name="Percent 6 2 3 7 3 4" xfId="42958"/>
    <cellStyle name="Percent 6 2 3 7 4" xfId="42959"/>
    <cellStyle name="Percent 6 2 3 7 5" xfId="42960"/>
    <cellStyle name="Percent 6 2 3 7 6" xfId="42961"/>
    <cellStyle name="Percent 6 2 3 8" xfId="42962"/>
    <cellStyle name="Percent 6 2 3 8 2" xfId="42963"/>
    <cellStyle name="Percent 6 2 3 8 2 2" xfId="42964"/>
    <cellStyle name="Percent 6 2 3 8 2 3" xfId="42965"/>
    <cellStyle name="Percent 6 2 3 8 2 4" xfId="42966"/>
    <cellStyle name="Percent 6 2 3 8 3" xfId="42967"/>
    <cellStyle name="Percent 6 2 3 8 3 2" xfId="42968"/>
    <cellStyle name="Percent 6 2 3 8 3 3" xfId="42969"/>
    <cellStyle name="Percent 6 2 3 8 3 4" xfId="42970"/>
    <cellStyle name="Percent 6 2 3 8 4" xfId="42971"/>
    <cellStyle name="Percent 6 2 3 8 5" xfId="42972"/>
    <cellStyle name="Percent 6 2 3 8 6" xfId="42973"/>
    <cellStyle name="Percent 6 2 3 9" xfId="42974"/>
    <cellStyle name="Percent 6 2 3 9 2" xfId="42975"/>
    <cellStyle name="Percent 6 2 3 9 3" xfId="42976"/>
    <cellStyle name="Percent 6 2 3 9 4" xfId="42977"/>
    <cellStyle name="Percent 6 2 4" xfId="42978"/>
    <cellStyle name="Percent 6 2 4 10" xfId="42979"/>
    <cellStyle name="Percent 6 2 4 11" xfId="42980"/>
    <cellStyle name="Percent 6 2 4 12" xfId="42981"/>
    <cellStyle name="Percent 6 2 4 2" xfId="42982"/>
    <cellStyle name="Percent 6 2 4 2 10" xfId="42983"/>
    <cellStyle name="Percent 6 2 4 2 2" xfId="42984"/>
    <cellStyle name="Percent 6 2 4 2 2 2" xfId="42985"/>
    <cellStyle name="Percent 6 2 4 2 2 2 2" xfId="42986"/>
    <cellStyle name="Percent 6 2 4 2 2 2 2 2" xfId="42987"/>
    <cellStyle name="Percent 6 2 4 2 2 2 2 3" xfId="42988"/>
    <cellStyle name="Percent 6 2 4 2 2 2 2 4" xfId="42989"/>
    <cellStyle name="Percent 6 2 4 2 2 2 3" xfId="42990"/>
    <cellStyle name="Percent 6 2 4 2 2 2 3 2" xfId="42991"/>
    <cellStyle name="Percent 6 2 4 2 2 2 3 3" xfId="42992"/>
    <cellStyle name="Percent 6 2 4 2 2 2 3 4" xfId="42993"/>
    <cellStyle name="Percent 6 2 4 2 2 2 4" xfId="42994"/>
    <cellStyle name="Percent 6 2 4 2 2 2 5" xfId="42995"/>
    <cellStyle name="Percent 6 2 4 2 2 2 6" xfId="42996"/>
    <cellStyle name="Percent 6 2 4 2 2 3" xfId="42997"/>
    <cellStyle name="Percent 6 2 4 2 2 3 2" xfId="42998"/>
    <cellStyle name="Percent 6 2 4 2 2 3 2 2" xfId="42999"/>
    <cellStyle name="Percent 6 2 4 2 2 3 2 3" xfId="43000"/>
    <cellStyle name="Percent 6 2 4 2 2 3 2 4" xfId="43001"/>
    <cellStyle name="Percent 6 2 4 2 2 3 3" xfId="43002"/>
    <cellStyle name="Percent 6 2 4 2 2 3 3 2" xfId="43003"/>
    <cellStyle name="Percent 6 2 4 2 2 3 3 3" xfId="43004"/>
    <cellStyle name="Percent 6 2 4 2 2 3 3 4" xfId="43005"/>
    <cellStyle name="Percent 6 2 4 2 2 3 4" xfId="43006"/>
    <cellStyle name="Percent 6 2 4 2 2 3 5" xfId="43007"/>
    <cellStyle name="Percent 6 2 4 2 2 3 6" xfId="43008"/>
    <cellStyle name="Percent 6 2 4 2 2 4" xfId="43009"/>
    <cellStyle name="Percent 6 2 4 2 2 4 2" xfId="43010"/>
    <cellStyle name="Percent 6 2 4 2 2 4 3" xfId="43011"/>
    <cellStyle name="Percent 6 2 4 2 2 4 4" xfId="43012"/>
    <cellStyle name="Percent 6 2 4 2 2 5" xfId="43013"/>
    <cellStyle name="Percent 6 2 4 2 2 5 2" xfId="43014"/>
    <cellStyle name="Percent 6 2 4 2 2 5 3" xfId="43015"/>
    <cellStyle name="Percent 6 2 4 2 2 5 4" xfId="43016"/>
    <cellStyle name="Percent 6 2 4 2 2 6" xfId="43017"/>
    <cellStyle name="Percent 6 2 4 2 2 7" xfId="43018"/>
    <cellStyle name="Percent 6 2 4 2 2 8" xfId="43019"/>
    <cellStyle name="Percent 6 2 4 2 3" xfId="43020"/>
    <cellStyle name="Percent 6 2 4 2 3 2" xfId="43021"/>
    <cellStyle name="Percent 6 2 4 2 3 2 2" xfId="43022"/>
    <cellStyle name="Percent 6 2 4 2 3 2 2 2" xfId="43023"/>
    <cellStyle name="Percent 6 2 4 2 3 2 2 3" xfId="43024"/>
    <cellStyle name="Percent 6 2 4 2 3 2 2 4" xfId="43025"/>
    <cellStyle name="Percent 6 2 4 2 3 2 3" xfId="43026"/>
    <cellStyle name="Percent 6 2 4 2 3 2 3 2" xfId="43027"/>
    <cellStyle name="Percent 6 2 4 2 3 2 3 3" xfId="43028"/>
    <cellStyle name="Percent 6 2 4 2 3 2 3 4" xfId="43029"/>
    <cellStyle name="Percent 6 2 4 2 3 2 4" xfId="43030"/>
    <cellStyle name="Percent 6 2 4 2 3 2 5" xfId="43031"/>
    <cellStyle name="Percent 6 2 4 2 3 2 6" xfId="43032"/>
    <cellStyle name="Percent 6 2 4 2 3 3" xfId="43033"/>
    <cellStyle name="Percent 6 2 4 2 3 3 2" xfId="43034"/>
    <cellStyle name="Percent 6 2 4 2 3 3 2 2" xfId="43035"/>
    <cellStyle name="Percent 6 2 4 2 3 3 2 3" xfId="43036"/>
    <cellStyle name="Percent 6 2 4 2 3 3 2 4" xfId="43037"/>
    <cellStyle name="Percent 6 2 4 2 3 3 3" xfId="43038"/>
    <cellStyle name="Percent 6 2 4 2 3 3 3 2" xfId="43039"/>
    <cellStyle name="Percent 6 2 4 2 3 3 3 3" xfId="43040"/>
    <cellStyle name="Percent 6 2 4 2 3 3 3 4" xfId="43041"/>
    <cellStyle name="Percent 6 2 4 2 3 3 4" xfId="43042"/>
    <cellStyle name="Percent 6 2 4 2 3 3 5" xfId="43043"/>
    <cellStyle name="Percent 6 2 4 2 3 3 6" xfId="43044"/>
    <cellStyle name="Percent 6 2 4 2 3 4" xfId="43045"/>
    <cellStyle name="Percent 6 2 4 2 3 4 2" xfId="43046"/>
    <cellStyle name="Percent 6 2 4 2 3 4 3" xfId="43047"/>
    <cellStyle name="Percent 6 2 4 2 3 4 4" xfId="43048"/>
    <cellStyle name="Percent 6 2 4 2 3 5" xfId="43049"/>
    <cellStyle name="Percent 6 2 4 2 3 5 2" xfId="43050"/>
    <cellStyle name="Percent 6 2 4 2 3 5 3" xfId="43051"/>
    <cellStyle name="Percent 6 2 4 2 3 5 4" xfId="43052"/>
    <cellStyle name="Percent 6 2 4 2 3 6" xfId="43053"/>
    <cellStyle name="Percent 6 2 4 2 3 7" xfId="43054"/>
    <cellStyle name="Percent 6 2 4 2 3 8" xfId="43055"/>
    <cellStyle name="Percent 6 2 4 2 4" xfId="43056"/>
    <cellStyle name="Percent 6 2 4 2 4 2" xfId="43057"/>
    <cellStyle name="Percent 6 2 4 2 4 2 2" xfId="43058"/>
    <cellStyle name="Percent 6 2 4 2 4 2 3" xfId="43059"/>
    <cellStyle name="Percent 6 2 4 2 4 2 4" xfId="43060"/>
    <cellStyle name="Percent 6 2 4 2 4 3" xfId="43061"/>
    <cellStyle name="Percent 6 2 4 2 4 3 2" xfId="43062"/>
    <cellStyle name="Percent 6 2 4 2 4 3 3" xfId="43063"/>
    <cellStyle name="Percent 6 2 4 2 4 3 4" xfId="43064"/>
    <cellStyle name="Percent 6 2 4 2 4 4" xfId="43065"/>
    <cellStyle name="Percent 6 2 4 2 4 5" xfId="43066"/>
    <cellStyle name="Percent 6 2 4 2 4 6" xfId="43067"/>
    <cellStyle name="Percent 6 2 4 2 5" xfId="43068"/>
    <cellStyle name="Percent 6 2 4 2 5 2" xfId="43069"/>
    <cellStyle name="Percent 6 2 4 2 5 2 2" xfId="43070"/>
    <cellStyle name="Percent 6 2 4 2 5 2 3" xfId="43071"/>
    <cellStyle name="Percent 6 2 4 2 5 2 4" xfId="43072"/>
    <cellStyle name="Percent 6 2 4 2 5 3" xfId="43073"/>
    <cellStyle name="Percent 6 2 4 2 5 3 2" xfId="43074"/>
    <cellStyle name="Percent 6 2 4 2 5 3 3" xfId="43075"/>
    <cellStyle name="Percent 6 2 4 2 5 3 4" xfId="43076"/>
    <cellStyle name="Percent 6 2 4 2 5 4" xfId="43077"/>
    <cellStyle name="Percent 6 2 4 2 5 5" xfId="43078"/>
    <cellStyle name="Percent 6 2 4 2 5 6" xfId="43079"/>
    <cellStyle name="Percent 6 2 4 2 6" xfId="43080"/>
    <cellStyle name="Percent 6 2 4 2 6 2" xfId="43081"/>
    <cellStyle name="Percent 6 2 4 2 6 3" xfId="43082"/>
    <cellStyle name="Percent 6 2 4 2 6 4" xfId="43083"/>
    <cellStyle name="Percent 6 2 4 2 7" xfId="43084"/>
    <cellStyle name="Percent 6 2 4 2 7 2" xfId="43085"/>
    <cellStyle name="Percent 6 2 4 2 7 3" xfId="43086"/>
    <cellStyle name="Percent 6 2 4 2 7 4" xfId="43087"/>
    <cellStyle name="Percent 6 2 4 2 8" xfId="43088"/>
    <cellStyle name="Percent 6 2 4 2 9" xfId="43089"/>
    <cellStyle name="Percent 6 2 4 3" xfId="43090"/>
    <cellStyle name="Percent 6 2 4 3 2" xfId="43091"/>
    <cellStyle name="Percent 6 2 4 3 2 2" xfId="43092"/>
    <cellStyle name="Percent 6 2 4 3 2 2 2" xfId="43093"/>
    <cellStyle name="Percent 6 2 4 3 2 2 3" xfId="43094"/>
    <cellStyle name="Percent 6 2 4 3 2 2 4" xfId="43095"/>
    <cellStyle name="Percent 6 2 4 3 2 3" xfId="43096"/>
    <cellStyle name="Percent 6 2 4 3 2 3 2" xfId="43097"/>
    <cellStyle name="Percent 6 2 4 3 2 3 3" xfId="43098"/>
    <cellStyle name="Percent 6 2 4 3 2 3 4" xfId="43099"/>
    <cellStyle name="Percent 6 2 4 3 2 4" xfId="43100"/>
    <cellStyle name="Percent 6 2 4 3 2 5" xfId="43101"/>
    <cellStyle name="Percent 6 2 4 3 2 6" xfId="43102"/>
    <cellStyle name="Percent 6 2 4 3 3" xfId="43103"/>
    <cellStyle name="Percent 6 2 4 3 3 2" xfId="43104"/>
    <cellStyle name="Percent 6 2 4 3 3 2 2" xfId="43105"/>
    <cellStyle name="Percent 6 2 4 3 3 2 3" xfId="43106"/>
    <cellStyle name="Percent 6 2 4 3 3 2 4" xfId="43107"/>
    <cellStyle name="Percent 6 2 4 3 3 3" xfId="43108"/>
    <cellStyle name="Percent 6 2 4 3 3 3 2" xfId="43109"/>
    <cellStyle name="Percent 6 2 4 3 3 3 3" xfId="43110"/>
    <cellStyle name="Percent 6 2 4 3 3 3 4" xfId="43111"/>
    <cellStyle name="Percent 6 2 4 3 3 4" xfId="43112"/>
    <cellStyle name="Percent 6 2 4 3 3 5" xfId="43113"/>
    <cellStyle name="Percent 6 2 4 3 3 6" xfId="43114"/>
    <cellStyle name="Percent 6 2 4 3 4" xfId="43115"/>
    <cellStyle name="Percent 6 2 4 3 4 2" xfId="43116"/>
    <cellStyle name="Percent 6 2 4 3 4 3" xfId="43117"/>
    <cellStyle name="Percent 6 2 4 3 4 4" xfId="43118"/>
    <cellStyle name="Percent 6 2 4 3 5" xfId="43119"/>
    <cellStyle name="Percent 6 2 4 3 5 2" xfId="43120"/>
    <cellStyle name="Percent 6 2 4 3 5 3" xfId="43121"/>
    <cellStyle name="Percent 6 2 4 3 5 4" xfId="43122"/>
    <cellStyle name="Percent 6 2 4 3 6" xfId="43123"/>
    <cellStyle name="Percent 6 2 4 3 7" xfId="43124"/>
    <cellStyle name="Percent 6 2 4 3 8" xfId="43125"/>
    <cellStyle name="Percent 6 2 4 4" xfId="43126"/>
    <cellStyle name="Percent 6 2 4 4 2" xfId="43127"/>
    <cellStyle name="Percent 6 2 4 4 2 2" xfId="43128"/>
    <cellStyle name="Percent 6 2 4 4 2 2 2" xfId="43129"/>
    <cellStyle name="Percent 6 2 4 4 2 2 3" xfId="43130"/>
    <cellStyle name="Percent 6 2 4 4 2 2 4" xfId="43131"/>
    <cellStyle name="Percent 6 2 4 4 2 3" xfId="43132"/>
    <cellStyle name="Percent 6 2 4 4 2 3 2" xfId="43133"/>
    <cellStyle name="Percent 6 2 4 4 2 3 3" xfId="43134"/>
    <cellStyle name="Percent 6 2 4 4 2 3 4" xfId="43135"/>
    <cellStyle name="Percent 6 2 4 4 2 4" xfId="43136"/>
    <cellStyle name="Percent 6 2 4 4 2 5" xfId="43137"/>
    <cellStyle name="Percent 6 2 4 4 2 6" xfId="43138"/>
    <cellStyle name="Percent 6 2 4 4 3" xfId="43139"/>
    <cellStyle name="Percent 6 2 4 4 3 2" xfId="43140"/>
    <cellStyle name="Percent 6 2 4 4 3 2 2" xfId="43141"/>
    <cellStyle name="Percent 6 2 4 4 3 2 3" xfId="43142"/>
    <cellStyle name="Percent 6 2 4 4 3 2 4" xfId="43143"/>
    <cellStyle name="Percent 6 2 4 4 3 3" xfId="43144"/>
    <cellStyle name="Percent 6 2 4 4 3 3 2" xfId="43145"/>
    <cellStyle name="Percent 6 2 4 4 3 3 3" xfId="43146"/>
    <cellStyle name="Percent 6 2 4 4 3 3 4" xfId="43147"/>
    <cellStyle name="Percent 6 2 4 4 3 4" xfId="43148"/>
    <cellStyle name="Percent 6 2 4 4 3 5" xfId="43149"/>
    <cellStyle name="Percent 6 2 4 4 3 6" xfId="43150"/>
    <cellStyle name="Percent 6 2 4 4 4" xfId="43151"/>
    <cellStyle name="Percent 6 2 4 4 4 2" xfId="43152"/>
    <cellStyle name="Percent 6 2 4 4 4 3" xfId="43153"/>
    <cellStyle name="Percent 6 2 4 4 4 4" xfId="43154"/>
    <cellStyle name="Percent 6 2 4 4 5" xfId="43155"/>
    <cellStyle name="Percent 6 2 4 4 5 2" xfId="43156"/>
    <cellStyle name="Percent 6 2 4 4 5 3" xfId="43157"/>
    <cellStyle name="Percent 6 2 4 4 5 4" xfId="43158"/>
    <cellStyle name="Percent 6 2 4 4 6" xfId="43159"/>
    <cellStyle name="Percent 6 2 4 4 7" xfId="43160"/>
    <cellStyle name="Percent 6 2 4 4 8" xfId="43161"/>
    <cellStyle name="Percent 6 2 4 5" xfId="43162"/>
    <cellStyle name="Percent 6 2 4 5 2" xfId="43163"/>
    <cellStyle name="Percent 6 2 4 5 2 2" xfId="43164"/>
    <cellStyle name="Percent 6 2 4 5 2 2 2" xfId="43165"/>
    <cellStyle name="Percent 6 2 4 5 2 2 3" xfId="43166"/>
    <cellStyle name="Percent 6 2 4 5 2 2 4" xfId="43167"/>
    <cellStyle name="Percent 6 2 4 5 2 3" xfId="43168"/>
    <cellStyle name="Percent 6 2 4 5 2 3 2" xfId="43169"/>
    <cellStyle name="Percent 6 2 4 5 2 3 3" xfId="43170"/>
    <cellStyle name="Percent 6 2 4 5 2 3 4" xfId="43171"/>
    <cellStyle name="Percent 6 2 4 5 2 4" xfId="43172"/>
    <cellStyle name="Percent 6 2 4 5 2 5" xfId="43173"/>
    <cellStyle name="Percent 6 2 4 5 2 6" xfId="43174"/>
    <cellStyle name="Percent 6 2 4 5 3" xfId="43175"/>
    <cellStyle name="Percent 6 2 4 5 3 2" xfId="43176"/>
    <cellStyle name="Percent 6 2 4 5 3 2 2" xfId="43177"/>
    <cellStyle name="Percent 6 2 4 5 3 2 3" xfId="43178"/>
    <cellStyle name="Percent 6 2 4 5 3 2 4" xfId="43179"/>
    <cellStyle name="Percent 6 2 4 5 3 3" xfId="43180"/>
    <cellStyle name="Percent 6 2 4 5 3 3 2" xfId="43181"/>
    <cellStyle name="Percent 6 2 4 5 3 3 3" xfId="43182"/>
    <cellStyle name="Percent 6 2 4 5 3 3 4" xfId="43183"/>
    <cellStyle name="Percent 6 2 4 5 3 4" xfId="43184"/>
    <cellStyle name="Percent 6 2 4 5 3 5" xfId="43185"/>
    <cellStyle name="Percent 6 2 4 5 3 6" xfId="43186"/>
    <cellStyle name="Percent 6 2 4 5 4" xfId="43187"/>
    <cellStyle name="Percent 6 2 4 5 4 2" xfId="43188"/>
    <cellStyle name="Percent 6 2 4 5 4 3" xfId="43189"/>
    <cellStyle name="Percent 6 2 4 5 4 4" xfId="43190"/>
    <cellStyle name="Percent 6 2 4 5 5" xfId="43191"/>
    <cellStyle name="Percent 6 2 4 5 5 2" xfId="43192"/>
    <cellStyle name="Percent 6 2 4 5 5 3" xfId="43193"/>
    <cellStyle name="Percent 6 2 4 5 5 4" xfId="43194"/>
    <cellStyle name="Percent 6 2 4 5 6" xfId="43195"/>
    <cellStyle name="Percent 6 2 4 5 7" xfId="43196"/>
    <cellStyle name="Percent 6 2 4 5 8" xfId="43197"/>
    <cellStyle name="Percent 6 2 4 6" xfId="43198"/>
    <cellStyle name="Percent 6 2 4 6 2" xfId="43199"/>
    <cellStyle name="Percent 6 2 4 6 2 2" xfId="43200"/>
    <cellStyle name="Percent 6 2 4 6 2 3" xfId="43201"/>
    <cellStyle name="Percent 6 2 4 6 2 4" xfId="43202"/>
    <cellStyle name="Percent 6 2 4 6 3" xfId="43203"/>
    <cellStyle name="Percent 6 2 4 6 3 2" xfId="43204"/>
    <cellStyle name="Percent 6 2 4 6 3 3" xfId="43205"/>
    <cellStyle name="Percent 6 2 4 6 3 4" xfId="43206"/>
    <cellStyle name="Percent 6 2 4 6 4" xfId="43207"/>
    <cellStyle name="Percent 6 2 4 6 5" xfId="43208"/>
    <cellStyle name="Percent 6 2 4 6 6" xfId="43209"/>
    <cellStyle name="Percent 6 2 4 7" xfId="43210"/>
    <cellStyle name="Percent 6 2 4 7 2" xfId="43211"/>
    <cellStyle name="Percent 6 2 4 7 2 2" xfId="43212"/>
    <cellStyle name="Percent 6 2 4 7 2 3" xfId="43213"/>
    <cellStyle name="Percent 6 2 4 7 2 4" xfId="43214"/>
    <cellStyle name="Percent 6 2 4 7 3" xfId="43215"/>
    <cellStyle name="Percent 6 2 4 7 3 2" xfId="43216"/>
    <cellStyle name="Percent 6 2 4 7 3 3" xfId="43217"/>
    <cellStyle name="Percent 6 2 4 7 3 4" xfId="43218"/>
    <cellStyle name="Percent 6 2 4 7 4" xfId="43219"/>
    <cellStyle name="Percent 6 2 4 7 5" xfId="43220"/>
    <cellStyle name="Percent 6 2 4 7 6" xfId="43221"/>
    <cellStyle name="Percent 6 2 4 8" xfId="43222"/>
    <cellStyle name="Percent 6 2 4 8 2" xfId="43223"/>
    <cellStyle name="Percent 6 2 4 8 3" xfId="43224"/>
    <cellStyle name="Percent 6 2 4 8 4" xfId="43225"/>
    <cellStyle name="Percent 6 2 4 9" xfId="43226"/>
    <cellStyle name="Percent 6 2 4 9 2" xfId="43227"/>
    <cellStyle name="Percent 6 2 4 9 3" xfId="43228"/>
    <cellStyle name="Percent 6 2 4 9 4" xfId="43229"/>
    <cellStyle name="Percent 6 2 5" xfId="43230"/>
    <cellStyle name="Percent 6 2 5 10" xfId="43231"/>
    <cellStyle name="Percent 6 2 5 2" xfId="43232"/>
    <cellStyle name="Percent 6 2 5 2 2" xfId="43233"/>
    <cellStyle name="Percent 6 2 5 2 2 2" xfId="43234"/>
    <cellStyle name="Percent 6 2 5 2 2 2 2" xfId="43235"/>
    <cellStyle name="Percent 6 2 5 2 2 2 3" xfId="43236"/>
    <cellStyle name="Percent 6 2 5 2 2 2 4" xfId="43237"/>
    <cellStyle name="Percent 6 2 5 2 2 3" xfId="43238"/>
    <cellStyle name="Percent 6 2 5 2 2 3 2" xfId="43239"/>
    <cellStyle name="Percent 6 2 5 2 2 3 3" xfId="43240"/>
    <cellStyle name="Percent 6 2 5 2 2 3 4" xfId="43241"/>
    <cellStyle name="Percent 6 2 5 2 2 4" xfId="43242"/>
    <cellStyle name="Percent 6 2 5 2 2 5" xfId="43243"/>
    <cellStyle name="Percent 6 2 5 2 2 6" xfId="43244"/>
    <cellStyle name="Percent 6 2 5 2 3" xfId="43245"/>
    <cellStyle name="Percent 6 2 5 2 3 2" xfId="43246"/>
    <cellStyle name="Percent 6 2 5 2 3 2 2" xfId="43247"/>
    <cellStyle name="Percent 6 2 5 2 3 2 3" xfId="43248"/>
    <cellStyle name="Percent 6 2 5 2 3 2 4" xfId="43249"/>
    <cellStyle name="Percent 6 2 5 2 3 3" xfId="43250"/>
    <cellStyle name="Percent 6 2 5 2 3 3 2" xfId="43251"/>
    <cellStyle name="Percent 6 2 5 2 3 3 3" xfId="43252"/>
    <cellStyle name="Percent 6 2 5 2 3 3 4" xfId="43253"/>
    <cellStyle name="Percent 6 2 5 2 3 4" xfId="43254"/>
    <cellStyle name="Percent 6 2 5 2 3 5" xfId="43255"/>
    <cellStyle name="Percent 6 2 5 2 3 6" xfId="43256"/>
    <cellStyle name="Percent 6 2 5 2 4" xfId="43257"/>
    <cellStyle name="Percent 6 2 5 2 4 2" xfId="43258"/>
    <cellStyle name="Percent 6 2 5 2 4 3" xfId="43259"/>
    <cellStyle name="Percent 6 2 5 2 4 4" xfId="43260"/>
    <cellStyle name="Percent 6 2 5 2 5" xfId="43261"/>
    <cellStyle name="Percent 6 2 5 2 5 2" xfId="43262"/>
    <cellStyle name="Percent 6 2 5 2 5 3" xfId="43263"/>
    <cellStyle name="Percent 6 2 5 2 5 4" xfId="43264"/>
    <cellStyle name="Percent 6 2 5 2 6" xfId="43265"/>
    <cellStyle name="Percent 6 2 5 2 7" xfId="43266"/>
    <cellStyle name="Percent 6 2 5 2 8" xfId="43267"/>
    <cellStyle name="Percent 6 2 5 3" xfId="43268"/>
    <cellStyle name="Percent 6 2 5 3 2" xfId="43269"/>
    <cellStyle name="Percent 6 2 5 3 2 2" xfId="43270"/>
    <cellStyle name="Percent 6 2 5 3 2 2 2" xfId="43271"/>
    <cellStyle name="Percent 6 2 5 3 2 2 3" xfId="43272"/>
    <cellStyle name="Percent 6 2 5 3 2 2 4" xfId="43273"/>
    <cellStyle name="Percent 6 2 5 3 2 3" xfId="43274"/>
    <cellStyle name="Percent 6 2 5 3 2 3 2" xfId="43275"/>
    <cellStyle name="Percent 6 2 5 3 2 3 3" xfId="43276"/>
    <cellStyle name="Percent 6 2 5 3 2 3 4" xfId="43277"/>
    <cellStyle name="Percent 6 2 5 3 2 4" xfId="43278"/>
    <cellStyle name="Percent 6 2 5 3 2 5" xfId="43279"/>
    <cellStyle name="Percent 6 2 5 3 2 6" xfId="43280"/>
    <cellStyle name="Percent 6 2 5 3 3" xfId="43281"/>
    <cellStyle name="Percent 6 2 5 3 3 2" xfId="43282"/>
    <cellStyle name="Percent 6 2 5 3 3 2 2" xfId="43283"/>
    <cellStyle name="Percent 6 2 5 3 3 2 3" xfId="43284"/>
    <cellStyle name="Percent 6 2 5 3 3 2 4" xfId="43285"/>
    <cellStyle name="Percent 6 2 5 3 3 3" xfId="43286"/>
    <cellStyle name="Percent 6 2 5 3 3 3 2" xfId="43287"/>
    <cellStyle name="Percent 6 2 5 3 3 3 3" xfId="43288"/>
    <cellStyle name="Percent 6 2 5 3 3 3 4" xfId="43289"/>
    <cellStyle name="Percent 6 2 5 3 3 4" xfId="43290"/>
    <cellStyle name="Percent 6 2 5 3 3 5" xfId="43291"/>
    <cellStyle name="Percent 6 2 5 3 3 6" xfId="43292"/>
    <cellStyle name="Percent 6 2 5 3 4" xfId="43293"/>
    <cellStyle name="Percent 6 2 5 3 4 2" xfId="43294"/>
    <cellStyle name="Percent 6 2 5 3 4 3" xfId="43295"/>
    <cellStyle name="Percent 6 2 5 3 4 4" xfId="43296"/>
    <cellStyle name="Percent 6 2 5 3 5" xfId="43297"/>
    <cellStyle name="Percent 6 2 5 3 5 2" xfId="43298"/>
    <cellStyle name="Percent 6 2 5 3 5 3" xfId="43299"/>
    <cellStyle name="Percent 6 2 5 3 5 4" xfId="43300"/>
    <cellStyle name="Percent 6 2 5 3 6" xfId="43301"/>
    <cellStyle name="Percent 6 2 5 3 7" xfId="43302"/>
    <cellStyle name="Percent 6 2 5 3 8" xfId="43303"/>
    <cellStyle name="Percent 6 2 5 4" xfId="43304"/>
    <cellStyle name="Percent 6 2 5 4 2" xfId="43305"/>
    <cellStyle name="Percent 6 2 5 4 2 2" xfId="43306"/>
    <cellStyle name="Percent 6 2 5 4 2 3" xfId="43307"/>
    <cellStyle name="Percent 6 2 5 4 2 4" xfId="43308"/>
    <cellStyle name="Percent 6 2 5 4 3" xfId="43309"/>
    <cellStyle name="Percent 6 2 5 4 3 2" xfId="43310"/>
    <cellStyle name="Percent 6 2 5 4 3 3" xfId="43311"/>
    <cellStyle name="Percent 6 2 5 4 3 4" xfId="43312"/>
    <cellStyle name="Percent 6 2 5 4 4" xfId="43313"/>
    <cellStyle name="Percent 6 2 5 4 5" xfId="43314"/>
    <cellStyle name="Percent 6 2 5 4 6" xfId="43315"/>
    <cellStyle name="Percent 6 2 5 5" xfId="43316"/>
    <cellStyle name="Percent 6 2 5 5 2" xfId="43317"/>
    <cellStyle name="Percent 6 2 5 5 2 2" xfId="43318"/>
    <cellStyle name="Percent 6 2 5 5 2 3" xfId="43319"/>
    <cellStyle name="Percent 6 2 5 5 2 4" xfId="43320"/>
    <cellStyle name="Percent 6 2 5 5 3" xfId="43321"/>
    <cellStyle name="Percent 6 2 5 5 3 2" xfId="43322"/>
    <cellStyle name="Percent 6 2 5 5 3 3" xfId="43323"/>
    <cellStyle name="Percent 6 2 5 5 3 4" xfId="43324"/>
    <cellStyle name="Percent 6 2 5 5 4" xfId="43325"/>
    <cellStyle name="Percent 6 2 5 5 5" xfId="43326"/>
    <cellStyle name="Percent 6 2 5 5 6" xfId="43327"/>
    <cellStyle name="Percent 6 2 5 6" xfId="43328"/>
    <cellStyle name="Percent 6 2 5 6 2" xfId="43329"/>
    <cellStyle name="Percent 6 2 5 6 3" xfId="43330"/>
    <cellStyle name="Percent 6 2 5 6 4" xfId="43331"/>
    <cellStyle name="Percent 6 2 5 7" xfId="43332"/>
    <cellStyle name="Percent 6 2 5 7 2" xfId="43333"/>
    <cellStyle name="Percent 6 2 5 7 3" xfId="43334"/>
    <cellStyle name="Percent 6 2 5 7 4" xfId="43335"/>
    <cellStyle name="Percent 6 2 5 8" xfId="43336"/>
    <cellStyle name="Percent 6 2 5 9" xfId="43337"/>
    <cellStyle name="Percent 6 2 6" xfId="43338"/>
    <cellStyle name="Percent 6 2 6 2" xfId="43339"/>
    <cellStyle name="Percent 6 2 6 2 2" xfId="43340"/>
    <cellStyle name="Percent 6 2 6 2 2 2" xfId="43341"/>
    <cellStyle name="Percent 6 2 6 2 2 3" xfId="43342"/>
    <cellStyle name="Percent 6 2 6 2 2 4" xfId="43343"/>
    <cellStyle name="Percent 6 2 6 2 3" xfId="43344"/>
    <cellStyle name="Percent 6 2 6 2 3 2" xfId="43345"/>
    <cellStyle name="Percent 6 2 6 2 3 3" xfId="43346"/>
    <cellStyle name="Percent 6 2 6 2 3 4" xfId="43347"/>
    <cellStyle name="Percent 6 2 6 2 4" xfId="43348"/>
    <cellStyle name="Percent 6 2 6 2 5" xfId="43349"/>
    <cellStyle name="Percent 6 2 6 2 6" xfId="43350"/>
    <cellStyle name="Percent 6 2 6 3" xfId="43351"/>
    <cellStyle name="Percent 6 2 6 3 2" xfId="43352"/>
    <cellStyle name="Percent 6 2 6 3 2 2" xfId="43353"/>
    <cellStyle name="Percent 6 2 6 3 2 3" xfId="43354"/>
    <cellStyle name="Percent 6 2 6 3 2 4" xfId="43355"/>
    <cellStyle name="Percent 6 2 6 3 3" xfId="43356"/>
    <cellStyle name="Percent 6 2 6 3 3 2" xfId="43357"/>
    <cellStyle name="Percent 6 2 6 3 3 3" xfId="43358"/>
    <cellStyle name="Percent 6 2 6 3 3 4" xfId="43359"/>
    <cellStyle name="Percent 6 2 6 3 4" xfId="43360"/>
    <cellStyle name="Percent 6 2 6 3 5" xfId="43361"/>
    <cellStyle name="Percent 6 2 6 3 6" xfId="43362"/>
    <cellStyle name="Percent 6 2 6 4" xfId="43363"/>
    <cellStyle name="Percent 6 2 6 4 2" xfId="43364"/>
    <cellStyle name="Percent 6 2 6 4 3" xfId="43365"/>
    <cellStyle name="Percent 6 2 6 4 4" xfId="43366"/>
    <cellStyle name="Percent 6 2 6 5" xfId="43367"/>
    <cellStyle name="Percent 6 2 6 5 2" xfId="43368"/>
    <cellStyle name="Percent 6 2 6 5 3" xfId="43369"/>
    <cellStyle name="Percent 6 2 6 5 4" xfId="43370"/>
    <cellStyle name="Percent 6 2 6 6" xfId="43371"/>
    <cellStyle name="Percent 6 2 6 7" xfId="43372"/>
    <cellStyle name="Percent 6 2 6 8" xfId="43373"/>
    <cellStyle name="Percent 6 2 7" xfId="43374"/>
    <cellStyle name="Percent 6 2 7 2" xfId="43375"/>
    <cellStyle name="Percent 6 2 7 2 2" xfId="43376"/>
    <cellStyle name="Percent 6 2 7 2 2 2" xfId="43377"/>
    <cellStyle name="Percent 6 2 7 2 2 3" xfId="43378"/>
    <cellStyle name="Percent 6 2 7 2 2 4" xfId="43379"/>
    <cellStyle name="Percent 6 2 7 2 3" xfId="43380"/>
    <cellStyle name="Percent 6 2 7 2 3 2" xfId="43381"/>
    <cellStyle name="Percent 6 2 7 2 3 3" xfId="43382"/>
    <cellStyle name="Percent 6 2 7 2 3 4" xfId="43383"/>
    <cellStyle name="Percent 6 2 7 2 4" xfId="43384"/>
    <cellStyle name="Percent 6 2 7 2 5" xfId="43385"/>
    <cellStyle name="Percent 6 2 7 2 6" xfId="43386"/>
    <cellStyle name="Percent 6 2 7 3" xfId="43387"/>
    <cellStyle name="Percent 6 2 7 3 2" xfId="43388"/>
    <cellStyle name="Percent 6 2 7 3 2 2" xfId="43389"/>
    <cellStyle name="Percent 6 2 7 3 2 3" xfId="43390"/>
    <cellStyle name="Percent 6 2 7 3 2 4" xfId="43391"/>
    <cellStyle name="Percent 6 2 7 3 3" xfId="43392"/>
    <cellStyle name="Percent 6 2 7 3 3 2" xfId="43393"/>
    <cellStyle name="Percent 6 2 7 3 3 3" xfId="43394"/>
    <cellStyle name="Percent 6 2 7 3 3 4" xfId="43395"/>
    <cellStyle name="Percent 6 2 7 3 4" xfId="43396"/>
    <cellStyle name="Percent 6 2 7 3 5" xfId="43397"/>
    <cellStyle name="Percent 6 2 7 3 6" xfId="43398"/>
    <cellStyle name="Percent 6 2 7 4" xfId="43399"/>
    <cellStyle name="Percent 6 2 7 4 2" xfId="43400"/>
    <cellStyle name="Percent 6 2 7 4 3" xfId="43401"/>
    <cellStyle name="Percent 6 2 7 4 4" xfId="43402"/>
    <cellStyle name="Percent 6 2 7 5" xfId="43403"/>
    <cellStyle name="Percent 6 2 7 5 2" xfId="43404"/>
    <cellStyle name="Percent 6 2 7 5 3" xfId="43405"/>
    <cellStyle name="Percent 6 2 7 5 4" xfId="43406"/>
    <cellStyle name="Percent 6 2 7 6" xfId="43407"/>
    <cellStyle name="Percent 6 2 7 7" xfId="43408"/>
    <cellStyle name="Percent 6 2 7 8" xfId="43409"/>
    <cellStyle name="Percent 6 2 8" xfId="43410"/>
    <cellStyle name="Percent 6 2 8 2" xfId="43411"/>
    <cellStyle name="Percent 6 2 8 2 2" xfId="43412"/>
    <cellStyle name="Percent 6 2 8 2 2 2" xfId="43413"/>
    <cellStyle name="Percent 6 2 8 2 2 3" xfId="43414"/>
    <cellStyle name="Percent 6 2 8 2 2 4" xfId="43415"/>
    <cellStyle name="Percent 6 2 8 2 3" xfId="43416"/>
    <cellStyle name="Percent 6 2 8 2 3 2" xfId="43417"/>
    <cellStyle name="Percent 6 2 8 2 3 3" xfId="43418"/>
    <cellStyle name="Percent 6 2 8 2 3 4" xfId="43419"/>
    <cellStyle name="Percent 6 2 8 2 4" xfId="43420"/>
    <cellStyle name="Percent 6 2 8 2 5" xfId="43421"/>
    <cellStyle name="Percent 6 2 8 2 6" xfId="43422"/>
    <cellStyle name="Percent 6 2 8 3" xfId="43423"/>
    <cellStyle name="Percent 6 2 8 3 2" xfId="43424"/>
    <cellStyle name="Percent 6 2 8 3 2 2" xfId="43425"/>
    <cellStyle name="Percent 6 2 8 3 2 3" xfId="43426"/>
    <cellStyle name="Percent 6 2 8 3 2 4" xfId="43427"/>
    <cellStyle name="Percent 6 2 8 3 3" xfId="43428"/>
    <cellStyle name="Percent 6 2 8 3 3 2" xfId="43429"/>
    <cellStyle name="Percent 6 2 8 3 3 3" xfId="43430"/>
    <cellStyle name="Percent 6 2 8 3 3 4" xfId="43431"/>
    <cellStyle name="Percent 6 2 8 3 4" xfId="43432"/>
    <cellStyle name="Percent 6 2 8 3 5" xfId="43433"/>
    <cellStyle name="Percent 6 2 8 3 6" xfId="43434"/>
    <cellStyle name="Percent 6 2 8 4" xfId="43435"/>
    <cellStyle name="Percent 6 2 8 4 2" xfId="43436"/>
    <cellStyle name="Percent 6 2 8 4 3" xfId="43437"/>
    <cellStyle name="Percent 6 2 8 4 4" xfId="43438"/>
    <cellStyle name="Percent 6 2 8 5" xfId="43439"/>
    <cellStyle name="Percent 6 2 8 5 2" xfId="43440"/>
    <cellStyle name="Percent 6 2 8 5 3" xfId="43441"/>
    <cellStyle name="Percent 6 2 8 5 4" xfId="43442"/>
    <cellStyle name="Percent 6 2 8 6" xfId="43443"/>
    <cellStyle name="Percent 6 2 8 7" xfId="43444"/>
    <cellStyle name="Percent 6 2 8 8" xfId="43445"/>
    <cellStyle name="Percent 6 2 9" xfId="43446"/>
    <cellStyle name="Percent 6 2 9 2" xfId="43447"/>
    <cellStyle name="Percent 6 2 9 2 2" xfId="43448"/>
    <cellStyle name="Percent 6 2 9 2 3" xfId="43449"/>
    <cellStyle name="Percent 6 2 9 2 4" xfId="43450"/>
    <cellStyle name="Percent 6 2 9 3" xfId="43451"/>
    <cellStyle name="Percent 6 2 9 3 2" xfId="43452"/>
    <cellStyle name="Percent 6 2 9 3 3" xfId="43453"/>
    <cellStyle name="Percent 6 2 9 3 4" xfId="43454"/>
    <cellStyle name="Percent 6 2 9 4" xfId="43455"/>
    <cellStyle name="Percent 6 2 9 5" xfId="43456"/>
    <cellStyle name="Percent 6 2 9 6" xfId="43457"/>
    <cellStyle name="Percent 6 3" xfId="43458"/>
    <cellStyle name="Percent 6 3 10" xfId="43459"/>
    <cellStyle name="Percent 6 3 10 2" xfId="43460"/>
    <cellStyle name="Percent 6 3 10 3" xfId="43461"/>
    <cellStyle name="Percent 6 3 10 4" xfId="43462"/>
    <cellStyle name="Percent 6 3 11" xfId="43463"/>
    <cellStyle name="Percent 6 3 11 2" xfId="43464"/>
    <cellStyle name="Percent 6 3 11 3" xfId="43465"/>
    <cellStyle name="Percent 6 3 11 4" xfId="43466"/>
    <cellStyle name="Percent 6 3 12" xfId="43467"/>
    <cellStyle name="Percent 6 3 12 2" xfId="43468"/>
    <cellStyle name="Percent 6 3 12 3" xfId="43469"/>
    <cellStyle name="Percent 6 3 12 4" xfId="43470"/>
    <cellStyle name="Percent 6 3 12 5" xfId="43471"/>
    <cellStyle name="Percent 6 3 13" xfId="43472"/>
    <cellStyle name="Percent 6 3 14" xfId="43473"/>
    <cellStyle name="Percent 6 3 15" xfId="43474"/>
    <cellStyle name="Percent 6 3 16" xfId="43475"/>
    <cellStyle name="Percent 6 3 17" xfId="43476"/>
    <cellStyle name="Percent 6 3 2" xfId="43477"/>
    <cellStyle name="Percent 6 3 2 10" xfId="43478"/>
    <cellStyle name="Percent 6 3 2 10 2" xfId="43479"/>
    <cellStyle name="Percent 6 3 2 10 3" xfId="43480"/>
    <cellStyle name="Percent 6 3 2 10 4" xfId="43481"/>
    <cellStyle name="Percent 6 3 2 11" xfId="43482"/>
    <cellStyle name="Percent 6 3 2 11 2" xfId="43483"/>
    <cellStyle name="Percent 6 3 2 11 3" xfId="43484"/>
    <cellStyle name="Percent 6 3 2 11 4" xfId="43485"/>
    <cellStyle name="Percent 6 3 2 11 5" xfId="43486"/>
    <cellStyle name="Percent 6 3 2 12" xfId="43487"/>
    <cellStyle name="Percent 6 3 2 13" xfId="43488"/>
    <cellStyle name="Percent 6 3 2 14" xfId="43489"/>
    <cellStyle name="Percent 6 3 2 15" xfId="43490"/>
    <cellStyle name="Percent 6 3 2 16" xfId="43491"/>
    <cellStyle name="Percent 6 3 2 2" xfId="43492"/>
    <cellStyle name="Percent 6 3 2 2 10" xfId="43493"/>
    <cellStyle name="Percent 6 3 2 2 11" xfId="43494"/>
    <cellStyle name="Percent 6 3 2 2 12" xfId="43495"/>
    <cellStyle name="Percent 6 3 2 2 2" xfId="43496"/>
    <cellStyle name="Percent 6 3 2 2 2 10" xfId="43497"/>
    <cellStyle name="Percent 6 3 2 2 2 2" xfId="43498"/>
    <cellStyle name="Percent 6 3 2 2 2 2 2" xfId="43499"/>
    <cellStyle name="Percent 6 3 2 2 2 2 2 2" xfId="43500"/>
    <cellStyle name="Percent 6 3 2 2 2 2 2 2 2" xfId="43501"/>
    <cellStyle name="Percent 6 3 2 2 2 2 2 2 3" xfId="43502"/>
    <cellStyle name="Percent 6 3 2 2 2 2 2 2 4" xfId="43503"/>
    <cellStyle name="Percent 6 3 2 2 2 2 2 3" xfId="43504"/>
    <cellStyle name="Percent 6 3 2 2 2 2 2 3 2" xfId="43505"/>
    <cellStyle name="Percent 6 3 2 2 2 2 2 3 3" xfId="43506"/>
    <cellStyle name="Percent 6 3 2 2 2 2 2 3 4" xfId="43507"/>
    <cellStyle name="Percent 6 3 2 2 2 2 2 4" xfId="43508"/>
    <cellStyle name="Percent 6 3 2 2 2 2 2 5" xfId="43509"/>
    <cellStyle name="Percent 6 3 2 2 2 2 2 6" xfId="43510"/>
    <cellStyle name="Percent 6 3 2 2 2 2 3" xfId="43511"/>
    <cellStyle name="Percent 6 3 2 2 2 2 3 2" xfId="43512"/>
    <cellStyle name="Percent 6 3 2 2 2 2 3 2 2" xfId="43513"/>
    <cellStyle name="Percent 6 3 2 2 2 2 3 2 3" xfId="43514"/>
    <cellStyle name="Percent 6 3 2 2 2 2 3 2 4" xfId="43515"/>
    <cellStyle name="Percent 6 3 2 2 2 2 3 3" xfId="43516"/>
    <cellStyle name="Percent 6 3 2 2 2 2 3 3 2" xfId="43517"/>
    <cellStyle name="Percent 6 3 2 2 2 2 3 3 3" xfId="43518"/>
    <cellStyle name="Percent 6 3 2 2 2 2 3 3 4" xfId="43519"/>
    <cellStyle name="Percent 6 3 2 2 2 2 3 4" xfId="43520"/>
    <cellStyle name="Percent 6 3 2 2 2 2 3 5" xfId="43521"/>
    <cellStyle name="Percent 6 3 2 2 2 2 3 6" xfId="43522"/>
    <cellStyle name="Percent 6 3 2 2 2 2 4" xfId="43523"/>
    <cellStyle name="Percent 6 3 2 2 2 2 4 2" xfId="43524"/>
    <cellStyle name="Percent 6 3 2 2 2 2 4 3" xfId="43525"/>
    <cellStyle name="Percent 6 3 2 2 2 2 4 4" xfId="43526"/>
    <cellStyle name="Percent 6 3 2 2 2 2 5" xfId="43527"/>
    <cellStyle name="Percent 6 3 2 2 2 2 5 2" xfId="43528"/>
    <cellStyle name="Percent 6 3 2 2 2 2 5 3" xfId="43529"/>
    <cellStyle name="Percent 6 3 2 2 2 2 5 4" xfId="43530"/>
    <cellStyle name="Percent 6 3 2 2 2 2 6" xfId="43531"/>
    <cellStyle name="Percent 6 3 2 2 2 2 7" xfId="43532"/>
    <cellStyle name="Percent 6 3 2 2 2 2 8" xfId="43533"/>
    <cellStyle name="Percent 6 3 2 2 2 3" xfId="43534"/>
    <cellStyle name="Percent 6 3 2 2 2 3 2" xfId="43535"/>
    <cellStyle name="Percent 6 3 2 2 2 3 2 2" xfId="43536"/>
    <cellStyle name="Percent 6 3 2 2 2 3 2 2 2" xfId="43537"/>
    <cellStyle name="Percent 6 3 2 2 2 3 2 2 3" xfId="43538"/>
    <cellStyle name="Percent 6 3 2 2 2 3 2 2 4" xfId="43539"/>
    <cellStyle name="Percent 6 3 2 2 2 3 2 3" xfId="43540"/>
    <cellStyle name="Percent 6 3 2 2 2 3 2 3 2" xfId="43541"/>
    <cellStyle name="Percent 6 3 2 2 2 3 2 3 3" xfId="43542"/>
    <cellStyle name="Percent 6 3 2 2 2 3 2 3 4" xfId="43543"/>
    <cellStyle name="Percent 6 3 2 2 2 3 2 4" xfId="43544"/>
    <cellStyle name="Percent 6 3 2 2 2 3 2 5" xfId="43545"/>
    <cellStyle name="Percent 6 3 2 2 2 3 2 6" xfId="43546"/>
    <cellStyle name="Percent 6 3 2 2 2 3 3" xfId="43547"/>
    <cellStyle name="Percent 6 3 2 2 2 3 3 2" xfId="43548"/>
    <cellStyle name="Percent 6 3 2 2 2 3 3 2 2" xfId="43549"/>
    <cellStyle name="Percent 6 3 2 2 2 3 3 2 3" xfId="43550"/>
    <cellStyle name="Percent 6 3 2 2 2 3 3 2 4" xfId="43551"/>
    <cellStyle name="Percent 6 3 2 2 2 3 3 3" xfId="43552"/>
    <cellStyle name="Percent 6 3 2 2 2 3 3 3 2" xfId="43553"/>
    <cellStyle name="Percent 6 3 2 2 2 3 3 3 3" xfId="43554"/>
    <cellStyle name="Percent 6 3 2 2 2 3 3 3 4" xfId="43555"/>
    <cellStyle name="Percent 6 3 2 2 2 3 3 4" xfId="43556"/>
    <cellStyle name="Percent 6 3 2 2 2 3 3 5" xfId="43557"/>
    <cellStyle name="Percent 6 3 2 2 2 3 3 6" xfId="43558"/>
    <cellStyle name="Percent 6 3 2 2 2 3 4" xfId="43559"/>
    <cellStyle name="Percent 6 3 2 2 2 3 4 2" xfId="43560"/>
    <cellStyle name="Percent 6 3 2 2 2 3 4 3" xfId="43561"/>
    <cellStyle name="Percent 6 3 2 2 2 3 4 4" xfId="43562"/>
    <cellStyle name="Percent 6 3 2 2 2 3 5" xfId="43563"/>
    <cellStyle name="Percent 6 3 2 2 2 3 5 2" xfId="43564"/>
    <cellStyle name="Percent 6 3 2 2 2 3 5 3" xfId="43565"/>
    <cellStyle name="Percent 6 3 2 2 2 3 5 4" xfId="43566"/>
    <cellStyle name="Percent 6 3 2 2 2 3 6" xfId="43567"/>
    <cellStyle name="Percent 6 3 2 2 2 3 7" xfId="43568"/>
    <cellStyle name="Percent 6 3 2 2 2 3 8" xfId="43569"/>
    <cellStyle name="Percent 6 3 2 2 2 4" xfId="43570"/>
    <cellStyle name="Percent 6 3 2 2 2 4 2" xfId="43571"/>
    <cellStyle name="Percent 6 3 2 2 2 4 2 2" xfId="43572"/>
    <cellStyle name="Percent 6 3 2 2 2 4 2 3" xfId="43573"/>
    <cellStyle name="Percent 6 3 2 2 2 4 2 4" xfId="43574"/>
    <cellStyle name="Percent 6 3 2 2 2 4 3" xfId="43575"/>
    <cellStyle name="Percent 6 3 2 2 2 4 3 2" xfId="43576"/>
    <cellStyle name="Percent 6 3 2 2 2 4 3 3" xfId="43577"/>
    <cellStyle name="Percent 6 3 2 2 2 4 3 4" xfId="43578"/>
    <cellStyle name="Percent 6 3 2 2 2 4 4" xfId="43579"/>
    <cellStyle name="Percent 6 3 2 2 2 4 5" xfId="43580"/>
    <cellStyle name="Percent 6 3 2 2 2 4 6" xfId="43581"/>
    <cellStyle name="Percent 6 3 2 2 2 5" xfId="43582"/>
    <cellStyle name="Percent 6 3 2 2 2 5 2" xfId="43583"/>
    <cellStyle name="Percent 6 3 2 2 2 5 2 2" xfId="43584"/>
    <cellStyle name="Percent 6 3 2 2 2 5 2 3" xfId="43585"/>
    <cellStyle name="Percent 6 3 2 2 2 5 2 4" xfId="43586"/>
    <cellStyle name="Percent 6 3 2 2 2 5 3" xfId="43587"/>
    <cellStyle name="Percent 6 3 2 2 2 5 3 2" xfId="43588"/>
    <cellStyle name="Percent 6 3 2 2 2 5 3 3" xfId="43589"/>
    <cellStyle name="Percent 6 3 2 2 2 5 3 4" xfId="43590"/>
    <cellStyle name="Percent 6 3 2 2 2 5 4" xfId="43591"/>
    <cellStyle name="Percent 6 3 2 2 2 5 5" xfId="43592"/>
    <cellStyle name="Percent 6 3 2 2 2 5 6" xfId="43593"/>
    <cellStyle name="Percent 6 3 2 2 2 6" xfId="43594"/>
    <cellStyle name="Percent 6 3 2 2 2 6 2" xfId="43595"/>
    <cellStyle name="Percent 6 3 2 2 2 6 3" xfId="43596"/>
    <cellStyle name="Percent 6 3 2 2 2 6 4" xfId="43597"/>
    <cellStyle name="Percent 6 3 2 2 2 7" xfId="43598"/>
    <cellStyle name="Percent 6 3 2 2 2 7 2" xfId="43599"/>
    <cellStyle name="Percent 6 3 2 2 2 7 3" xfId="43600"/>
    <cellStyle name="Percent 6 3 2 2 2 7 4" xfId="43601"/>
    <cellStyle name="Percent 6 3 2 2 2 8" xfId="43602"/>
    <cellStyle name="Percent 6 3 2 2 2 9" xfId="43603"/>
    <cellStyle name="Percent 6 3 2 2 3" xfId="43604"/>
    <cellStyle name="Percent 6 3 2 2 3 2" xfId="43605"/>
    <cellStyle name="Percent 6 3 2 2 3 2 2" xfId="43606"/>
    <cellStyle name="Percent 6 3 2 2 3 2 2 2" xfId="43607"/>
    <cellStyle name="Percent 6 3 2 2 3 2 2 3" xfId="43608"/>
    <cellStyle name="Percent 6 3 2 2 3 2 2 4" xfId="43609"/>
    <cellStyle name="Percent 6 3 2 2 3 2 3" xfId="43610"/>
    <cellStyle name="Percent 6 3 2 2 3 2 3 2" xfId="43611"/>
    <cellStyle name="Percent 6 3 2 2 3 2 3 3" xfId="43612"/>
    <cellStyle name="Percent 6 3 2 2 3 2 3 4" xfId="43613"/>
    <cellStyle name="Percent 6 3 2 2 3 2 4" xfId="43614"/>
    <cellStyle name="Percent 6 3 2 2 3 2 5" xfId="43615"/>
    <cellStyle name="Percent 6 3 2 2 3 2 6" xfId="43616"/>
    <cellStyle name="Percent 6 3 2 2 3 3" xfId="43617"/>
    <cellStyle name="Percent 6 3 2 2 3 3 2" xfId="43618"/>
    <cellStyle name="Percent 6 3 2 2 3 3 2 2" xfId="43619"/>
    <cellStyle name="Percent 6 3 2 2 3 3 2 3" xfId="43620"/>
    <cellStyle name="Percent 6 3 2 2 3 3 2 4" xfId="43621"/>
    <cellStyle name="Percent 6 3 2 2 3 3 3" xfId="43622"/>
    <cellStyle name="Percent 6 3 2 2 3 3 3 2" xfId="43623"/>
    <cellStyle name="Percent 6 3 2 2 3 3 3 3" xfId="43624"/>
    <cellStyle name="Percent 6 3 2 2 3 3 3 4" xfId="43625"/>
    <cellStyle name="Percent 6 3 2 2 3 3 4" xfId="43626"/>
    <cellStyle name="Percent 6 3 2 2 3 3 5" xfId="43627"/>
    <cellStyle name="Percent 6 3 2 2 3 3 6" xfId="43628"/>
    <cellStyle name="Percent 6 3 2 2 3 4" xfId="43629"/>
    <cellStyle name="Percent 6 3 2 2 3 4 2" xfId="43630"/>
    <cellStyle name="Percent 6 3 2 2 3 4 3" xfId="43631"/>
    <cellStyle name="Percent 6 3 2 2 3 4 4" xfId="43632"/>
    <cellStyle name="Percent 6 3 2 2 3 5" xfId="43633"/>
    <cellStyle name="Percent 6 3 2 2 3 5 2" xfId="43634"/>
    <cellStyle name="Percent 6 3 2 2 3 5 3" xfId="43635"/>
    <cellStyle name="Percent 6 3 2 2 3 5 4" xfId="43636"/>
    <cellStyle name="Percent 6 3 2 2 3 6" xfId="43637"/>
    <cellStyle name="Percent 6 3 2 2 3 7" xfId="43638"/>
    <cellStyle name="Percent 6 3 2 2 3 8" xfId="43639"/>
    <cellStyle name="Percent 6 3 2 2 4" xfId="43640"/>
    <cellStyle name="Percent 6 3 2 2 4 2" xfId="43641"/>
    <cellStyle name="Percent 6 3 2 2 4 2 2" xfId="43642"/>
    <cellStyle name="Percent 6 3 2 2 4 2 2 2" xfId="43643"/>
    <cellStyle name="Percent 6 3 2 2 4 2 2 3" xfId="43644"/>
    <cellStyle name="Percent 6 3 2 2 4 2 2 4" xfId="43645"/>
    <cellStyle name="Percent 6 3 2 2 4 2 3" xfId="43646"/>
    <cellStyle name="Percent 6 3 2 2 4 2 3 2" xfId="43647"/>
    <cellStyle name="Percent 6 3 2 2 4 2 3 3" xfId="43648"/>
    <cellStyle name="Percent 6 3 2 2 4 2 3 4" xfId="43649"/>
    <cellStyle name="Percent 6 3 2 2 4 2 4" xfId="43650"/>
    <cellStyle name="Percent 6 3 2 2 4 2 5" xfId="43651"/>
    <cellStyle name="Percent 6 3 2 2 4 2 6" xfId="43652"/>
    <cellStyle name="Percent 6 3 2 2 4 3" xfId="43653"/>
    <cellStyle name="Percent 6 3 2 2 4 3 2" xfId="43654"/>
    <cellStyle name="Percent 6 3 2 2 4 3 2 2" xfId="43655"/>
    <cellStyle name="Percent 6 3 2 2 4 3 2 3" xfId="43656"/>
    <cellStyle name="Percent 6 3 2 2 4 3 2 4" xfId="43657"/>
    <cellStyle name="Percent 6 3 2 2 4 3 3" xfId="43658"/>
    <cellStyle name="Percent 6 3 2 2 4 3 3 2" xfId="43659"/>
    <cellStyle name="Percent 6 3 2 2 4 3 3 3" xfId="43660"/>
    <cellStyle name="Percent 6 3 2 2 4 3 3 4" xfId="43661"/>
    <cellStyle name="Percent 6 3 2 2 4 3 4" xfId="43662"/>
    <cellStyle name="Percent 6 3 2 2 4 3 5" xfId="43663"/>
    <cellStyle name="Percent 6 3 2 2 4 3 6" xfId="43664"/>
    <cellStyle name="Percent 6 3 2 2 4 4" xfId="43665"/>
    <cellStyle name="Percent 6 3 2 2 4 4 2" xfId="43666"/>
    <cellStyle name="Percent 6 3 2 2 4 4 3" xfId="43667"/>
    <cellStyle name="Percent 6 3 2 2 4 4 4" xfId="43668"/>
    <cellStyle name="Percent 6 3 2 2 4 5" xfId="43669"/>
    <cellStyle name="Percent 6 3 2 2 4 5 2" xfId="43670"/>
    <cellStyle name="Percent 6 3 2 2 4 5 3" xfId="43671"/>
    <cellStyle name="Percent 6 3 2 2 4 5 4" xfId="43672"/>
    <cellStyle name="Percent 6 3 2 2 4 6" xfId="43673"/>
    <cellStyle name="Percent 6 3 2 2 4 7" xfId="43674"/>
    <cellStyle name="Percent 6 3 2 2 4 8" xfId="43675"/>
    <cellStyle name="Percent 6 3 2 2 5" xfId="43676"/>
    <cellStyle name="Percent 6 3 2 2 5 2" xfId="43677"/>
    <cellStyle name="Percent 6 3 2 2 5 2 2" xfId="43678"/>
    <cellStyle name="Percent 6 3 2 2 5 2 2 2" xfId="43679"/>
    <cellStyle name="Percent 6 3 2 2 5 2 2 3" xfId="43680"/>
    <cellStyle name="Percent 6 3 2 2 5 2 2 4" xfId="43681"/>
    <cellStyle name="Percent 6 3 2 2 5 2 3" xfId="43682"/>
    <cellStyle name="Percent 6 3 2 2 5 2 3 2" xfId="43683"/>
    <cellStyle name="Percent 6 3 2 2 5 2 3 3" xfId="43684"/>
    <cellStyle name="Percent 6 3 2 2 5 2 3 4" xfId="43685"/>
    <cellStyle name="Percent 6 3 2 2 5 2 4" xfId="43686"/>
    <cellStyle name="Percent 6 3 2 2 5 2 5" xfId="43687"/>
    <cellStyle name="Percent 6 3 2 2 5 2 6" xfId="43688"/>
    <cellStyle name="Percent 6 3 2 2 5 3" xfId="43689"/>
    <cellStyle name="Percent 6 3 2 2 5 3 2" xfId="43690"/>
    <cellStyle name="Percent 6 3 2 2 5 3 2 2" xfId="43691"/>
    <cellStyle name="Percent 6 3 2 2 5 3 2 3" xfId="43692"/>
    <cellStyle name="Percent 6 3 2 2 5 3 2 4" xfId="43693"/>
    <cellStyle name="Percent 6 3 2 2 5 3 3" xfId="43694"/>
    <cellStyle name="Percent 6 3 2 2 5 3 3 2" xfId="43695"/>
    <cellStyle name="Percent 6 3 2 2 5 3 3 3" xfId="43696"/>
    <cellStyle name="Percent 6 3 2 2 5 3 3 4" xfId="43697"/>
    <cellStyle name="Percent 6 3 2 2 5 3 4" xfId="43698"/>
    <cellStyle name="Percent 6 3 2 2 5 3 5" xfId="43699"/>
    <cellStyle name="Percent 6 3 2 2 5 3 6" xfId="43700"/>
    <cellStyle name="Percent 6 3 2 2 5 4" xfId="43701"/>
    <cellStyle name="Percent 6 3 2 2 5 4 2" xfId="43702"/>
    <cellStyle name="Percent 6 3 2 2 5 4 3" xfId="43703"/>
    <cellStyle name="Percent 6 3 2 2 5 4 4" xfId="43704"/>
    <cellStyle name="Percent 6 3 2 2 5 5" xfId="43705"/>
    <cellStyle name="Percent 6 3 2 2 5 5 2" xfId="43706"/>
    <cellStyle name="Percent 6 3 2 2 5 5 3" xfId="43707"/>
    <cellStyle name="Percent 6 3 2 2 5 5 4" xfId="43708"/>
    <cellStyle name="Percent 6 3 2 2 5 6" xfId="43709"/>
    <cellStyle name="Percent 6 3 2 2 5 7" xfId="43710"/>
    <cellStyle name="Percent 6 3 2 2 5 8" xfId="43711"/>
    <cellStyle name="Percent 6 3 2 2 6" xfId="43712"/>
    <cellStyle name="Percent 6 3 2 2 6 2" xfId="43713"/>
    <cellStyle name="Percent 6 3 2 2 6 2 2" xfId="43714"/>
    <cellStyle name="Percent 6 3 2 2 6 2 3" xfId="43715"/>
    <cellStyle name="Percent 6 3 2 2 6 2 4" xfId="43716"/>
    <cellStyle name="Percent 6 3 2 2 6 3" xfId="43717"/>
    <cellStyle name="Percent 6 3 2 2 6 3 2" xfId="43718"/>
    <cellStyle name="Percent 6 3 2 2 6 3 3" xfId="43719"/>
    <cellStyle name="Percent 6 3 2 2 6 3 4" xfId="43720"/>
    <cellStyle name="Percent 6 3 2 2 6 4" xfId="43721"/>
    <cellStyle name="Percent 6 3 2 2 6 5" xfId="43722"/>
    <cellStyle name="Percent 6 3 2 2 6 6" xfId="43723"/>
    <cellStyle name="Percent 6 3 2 2 7" xfId="43724"/>
    <cellStyle name="Percent 6 3 2 2 7 2" xfId="43725"/>
    <cellStyle name="Percent 6 3 2 2 7 2 2" xfId="43726"/>
    <cellStyle name="Percent 6 3 2 2 7 2 3" xfId="43727"/>
    <cellStyle name="Percent 6 3 2 2 7 2 4" xfId="43728"/>
    <cellStyle name="Percent 6 3 2 2 7 3" xfId="43729"/>
    <cellStyle name="Percent 6 3 2 2 7 3 2" xfId="43730"/>
    <cellStyle name="Percent 6 3 2 2 7 3 3" xfId="43731"/>
    <cellStyle name="Percent 6 3 2 2 7 3 4" xfId="43732"/>
    <cellStyle name="Percent 6 3 2 2 7 4" xfId="43733"/>
    <cellStyle name="Percent 6 3 2 2 7 5" xfId="43734"/>
    <cellStyle name="Percent 6 3 2 2 7 6" xfId="43735"/>
    <cellStyle name="Percent 6 3 2 2 8" xfId="43736"/>
    <cellStyle name="Percent 6 3 2 2 8 2" xfId="43737"/>
    <cellStyle name="Percent 6 3 2 2 8 3" xfId="43738"/>
    <cellStyle name="Percent 6 3 2 2 8 4" xfId="43739"/>
    <cellStyle name="Percent 6 3 2 2 9" xfId="43740"/>
    <cellStyle name="Percent 6 3 2 2 9 2" xfId="43741"/>
    <cellStyle name="Percent 6 3 2 2 9 3" xfId="43742"/>
    <cellStyle name="Percent 6 3 2 2 9 4" xfId="43743"/>
    <cellStyle name="Percent 6 3 2 3" xfId="43744"/>
    <cellStyle name="Percent 6 3 2 3 10" xfId="43745"/>
    <cellStyle name="Percent 6 3 2 3 2" xfId="43746"/>
    <cellStyle name="Percent 6 3 2 3 2 2" xfId="43747"/>
    <cellStyle name="Percent 6 3 2 3 2 2 2" xfId="43748"/>
    <cellStyle name="Percent 6 3 2 3 2 2 2 2" xfId="43749"/>
    <cellStyle name="Percent 6 3 2 3 2 2 2 3" xfId="43750"/>
    <cellStyle name="Percent 6 3 2 3 2 2 2 4" xfId="43751"/>
    <cellStyle name="Percent 6 3 2 3 2 2 3" xfId="43752"/>
    <cellStyle name="Percent 6 3 2 3 2 2 3 2" xfId="43753"/>
    <cellStyle name="Percent 6 3 2 3 2 2 3 3" xfId="43754"/>
    <cellStyle name="Percent 6 3 2 3 2 2 3 4" xfId="43755"/>
    <cellStyle name="Percent 6 3 2 3 2 2 4" xfId="43756"/>
    <cellStyle name="Percent 6 3 2 3 2 2 5" xfId="43757"/>
    <cellStyle name="Percent 6 3 2 3 2 2 6" xfId="43758"/>
    <cellStyle name="Percent 6 3 2 3 2 3" xfId="43759"/>
    <cellStyle name="Percent 6 3 2 3 2 3 2" xfId="43760"/>
    <cellStyle name="Percent 6 3 2 3 2 3 2 2" xfId="43761"/>
    <cellStyle name="Percent 6 3 2 3 2 3 2 3" xfId="43762"/>
    <cellStyle name="Percent 6 3 2 3 2 3 2 4" xfId="43763"/>
    <cellStyle name="Percent 6 3 2 3 2 3 3" xfId="43764"/>
    <cellStyle name="Percent 6 3 2 3 2 3 3 2" xfId="43765"/>
    <cellStyle name="Percent 6 3 2 3 2 3 3 3" xfId="43766"/>
    <cellStyle name="Percent 6 3 2 3 2 3 3 4" xfId="43767"/>
    <cellStyle name="Percent 6 3 2 3 2 3 4" xfId="43768"/>
    <cellStyle name="Percent 6 3 2 3 2 3 5" xfId="43769"/>
    <cellStyle name="Percent 6 3 2 3 2 3 6" xfId="43770"/>
    <cellStyle name="Percent 6 3 2 3 2 4" xfId="43771"/>
    <cellStyle name="Percent 6 3 2 3 2 4 2" xfId="43772"/>
    <cellStyle name="Percent 6 3 2 3 2 4 3" xfId="43773"/>
    <cellStyle name="Percent 6 3 2 3 2 4 4" xfId="43774"/>
    <cellStyle name="Percent 6 3 2 3 2 5" xfId="43775"/>
    <cellStyle name="Percent 6 3 2 3 2 5 2" xfId="43776"/>
    <cellStyle name="Percent 6 3 2 3 2 5 3" xfId="43777"/>
    <cellStyle name="Percent 6 3 2 3 2 5 4" xfId="43778"/>
    <cellStyle name="Percent 6 3 2 3 2 6" xfId="43779"/>
    <cellStyle name="Percent 6 3 2 3 2 7" xfId="43780"/>
    <cellStyle name="Percent 6 3 2 3 2 8" xfId="43781"/>
    <cellStyle name="Percent 6 3 2 3 3" xfId="43782"/>
    <cellStyle name="Percent 6 3 2 3 3 2" xfId="43783"/>
    <cellStyle name="Percent 6 3 2 3 3 2 2" xfId="43784"/>
    <cellStyle name="Percent 6 3 2 3 3 2 2 2" xfId="43785"/>
    <cellStyle name="Percent 6 3 2 3 3 2 2 3" xfId="43786"/>
    <cellStyle name="Percent 6 3 2 3 3 2 2 4" xfId="43787"/>
    <cellStyle name="Percent 6 3 2 3 3 2 3" xfId="43788"/>
    <cellStyle name="Percent 6 3 2 3 3 2 3 2" xfId="43789"/>
    <cellStyle name="Percent 6 3 2 3 3 2 3 3" xfId="43790"/>
    <cellStyle name="Percent 6 3 2 3 3 2 3 4" xfId="43791"/>
    <cellStyle name="Percent 6 3 2 3 3 2 4" xfId="43792"/>
    <cellStyle name="Percent 6 3 2 3 3 2 5" xfId="43793"/>
    <cellStyle name="Percent 6 3 2 3 3 2 6" xfId="43794"/>
    <cellStyle name="Percent 6 3 2 3 3 3" xfId="43795"/>
    <cellStyle name="Percent 6 3 2 3 3 3 2" xfId="43796"/>
    <cellStyle name="Percent 6 3 2 3 3 3 2 2" xfId="43797"/>
    <cellStyle name="Percent 6 3 2 3 3 3 2 3" xfId="43798"/>
    <cellStyle name="Percent 6 3 2 3 3 3 2 4" xfId="43799"/>
    <cellStyle name="Percent 6 3 2 3 3 3 3" xfId="43800"/>
    <cellStyle name="Percent 6 3 2 3 3 3 3 2" xfId="43801"/>
    <cellStyle name="Percent 6 3 2 3 3 3 3 3" xfId="43802"/>
    <cellStyle name="Percent 6 3 2 3 3 3 3 4" xfId="43803"/>
    <cellStyle name="Percent 6 3 2 3 3 3 4" xfId="43804"/>
    <cellStyle name="Percent 6 3 2 3 3 3 5" xfId="43805"/>
    <cellStyle name="Percent 6 3 2 3 3 3 6" xfId="43806"/>
    <cellStyle name="Percent 6 3 2 3 3 4" xfId="43807"/>
    <cellStyle name="Percent 6 3 2 3 3 4 2" xfId="43808"/>
    <cellStyle name="Percent 6 3 2 3 3 4 3" xfId="43809"/>
    <cellStyle name="Percent 6 3 2 3 3 4 4" xfId="43810"/>
    <cellStyle name="Percent 6 3 2 3 3 5" xfId="43811"/>
    <cellStyle name="Percent 6 3 2 3 3 5 2" xfId="43812"/>
    <cellStyle name="Percent 6 3 2 3 3 5 3" xfId="43813"/>
    <cellStyle name="Percent 6 3 2 3 3 5 4" xfId="43814"/>
    <cellStyle name="Percent 6 3 2 3 3 6" xfId="43815"/>
    <cellStyle name="Percent 6 3 2 3 3 7" xfId="43816"/>
    <cellStyle name="Percent 6 3 2 3 3 8" xfId="43817"/>
    <cellStyle name="Percent 6 3 2 3 4" xfId="43818"/>
    <cellStyle name="Percent 6 3 2 3 4 2" xfId="43819"/>
    <cellStyle name="Percent 6 3 2 3 4 2 2" xfId="43820"/>
    <cellStyle name="Percent 6 3 2 3 4 2 3" xfId="43821"/>
    <cellStyle name="Percent 6 3 2 3 4 2 4" xfId="43822"/>
    <cellStyle name="Percent 6 3 2 3 4 3" xfId="43823"/>
    <cellStyle name="Percent 6 3 2 3 4 3 2" xfId="43824"/>
    <cellStyle name="Percent 6 3 2 3 4 3 3" xfId="43825"/>
    <cellStyle name="Percent 6 3 2 3 4 3 4" xfId="43826"/>
    <cellStyle name="Percent 6 3 2 3 4 4" xfId="43827"/>
    <cellStyle name="Percent 6 3 2 3 4 5" xfId="43828"/>
    <cellStyle name="Percent 6 3 2 3 4 6" xfId="43829"/>
    <cellStyle name="Percent 6 3 2 3 5" xfId="43830"/>
    <cellStyle name="Percent 6 3 2 3 5 2" xfId="43831"/>
    <cellStyle name="Percent 6 3 2 3 5 2 2" xfId="43832"/>
    <cellStyle name="Percent 6 3 2 3 5 2 3" xfId="43833"/>
    <cellStyle name="Percent 6 3 2 3 5 2 4" xfId="43834"/>
    <cellStyle name="Percent 6 3 2 3 5 3" xfId="43835"/>
    <cellStyle name="Percent 6 3 2 3 5 3 2" xfId="43836"/>
    <cellStyle name="Percent 6 3 2 3 5 3 3" xfId="43837"/>
    <cellStyle name="Percent 6 3 2 3 5 3 4" xfId="43838"/>
    <cellStyle name="Percent 6 3 2 3 5 4" xfId="43839"/>
    <cellStyle name="Percent 6 3 2 3 5 5" xfId="43840"/>
    <cellStyle name="Percent 6 3 2 3 5 6" xfId="43841"/>
    <cellStyle name="Percent 6 3 2 3 6" xfId="43842"/>
    <cellStyle name="Percent 6 3 2 3 6 2" xfId="43843"/>
    <cellStyle name="Percent 6 3 2 3 6 3" xfId="43844"/>
    <cellStyle name="Percent 6 3 2 3 6 4" xfId="43845"/>
    <cellStyle name="Percent 6 3 2 3 7" xfId="43846"/>
    <cellStyle name="Percent 6 3 2 3 7 2" xfId="43847"/>
    <cellStyle name="Percent 6 3 2 3 7 3" xfId="43848"/>
    <cellStyle name="Percent 6 3 2 3 7 4" xfId="43849"/>
    <cellStyle name="Percent 6 3 2 3 8" xfId="43850"/>
    <cellStyle name="Percent 6 3 2 3 9" xfId="43851"/>
    <cellStyle name="Percent 6 3 2 4" xfId="43852"/>
    <cellStyle name="Percent 6 3 2 4 2" xfId="43853"/>
    <cellStyle name="Percent 6 3 2 4 2 2" xfId="43854"/>
    <cellStyle name="Percent 6 3 2 4 2 2 2" xfId="43855"/>
    <cellStyle name="Percent 6 3 2 4 2 2 3" xfId="43856"/>
    <cellStyle name="Percent 6 3 2 4 2 2 4" xfId="43857"/>
    <cellStyle name="Percent 6 3 2 4 2 3" xfId="43858"/>
    <cellStyle name="Percent 6 3 2 4 2 3 2" xfId="43859"/>
    <cellStyle name="Percent 6 3 2 4 2 3 3" xfId="43860"/>
    <cellStyle name="Percent 6 3 2 4 2 3 4" xfId="43861"/>
    <cellStyle name="Percent 6 3 2 4 2 4" xfId="43862"/>
    <cellStyle name="Percent 6 3 2 4 2 5" xfId="43863"/>
    <cellStyle name="Percent 6 3 2 4 2 6" xfId="43864"/>
    <cellStyle name="Percent 6 3 2 4 3" xfId="43865"/>
    <cellStyle name="Percent 6 3 2 4 3 2" xfId="43866"/>
    <cellStyle name="Percent 6 3 2 4 3 2 2" xfId="43867"/>
    <cellStyle name="Percent 6 3 2 4 3 2 3" xfId="43868"/>
    <cellStyle name="Percent 6 3 2 4 3 2 4" xfId="43869"/>
    <cellStyle name="Percent 6 3 2 4 3 3" xfId="43870"/>
    <cellStyle name="Percent 6 3 2 4 3 3 2" xfId="43871"/>
    <cellStyle name="Percent 6 3 2 4 3 3 3" xfId="43872"/>
    <cellStyle name="Percent 6 3 2 4 3 3 4" xfId="43873"/>
    <cellStyle name="Percent 6 3 2 4 3 4" xfId="43874"/>
    <cellStyle name="Percent 6 3 2 4 3 5" xfId="43875"/>
    <cellStyle name="Percent 6 3 2 4 3 6" xfId="43876"/>
    <cellStyle name="Percent 6 3 2 4 4" xfId="43877"/>
    <cellStyle name="Percent 6 3 2 4 4 2" xfId="43878"/>
    <cellStyle name="Percent 6 3 2 4 4 3" xfId="43879"/>
    <cellStyle name="Percent 6 3 2 4 4 4" xfId="43880"/>
    <cellStyle name="Percent 6 3 2 4 5" xfId="43881"/>
    <cellStyle name="Percent 6 3 2 4 5 2" xfId="43882"/>
    <cellStyle name="Percent 6 3 2 4 5 3" xfId="43883"/>
    <cellStyle name="Percent 6 3 2 4 5 4" xfId="43884"/>
    <cellStyle name="Percent 6 3 2 4 6" xfId="43885"/>
    <cellStyle name="Percent 6 3 2 4 7" xfId="43886"/>
    <cellStyle name="Percent 6 3 2 4 8" xfId="43887"/>
    <cellStyle name="Percent 6 3 2 5" xfId="43888"/>
    <cellStyle name="Percent 6 3 2 5 2" xfId="43889"/>
    <cellStyle name="Percent 6 3 2 5 2 2" xfId="43890"/>
    <cellStyle name="Percent 6 3 2 5 2 2 2" xfId="43891"/>
    <cellStyle name="Percent 6 3 2 5 2 2 3" xfId="43892"/>
    <cellStyle name="Percent 6 3 2 5 2 2 4" xfId="43893"/>
    <cellStyle name="Percent 6 3 2 5 2 3" xfId="43894"/>
    <cellStyle name="Percent 6 3 2 5 2 3 2" xfId="43895"/>
    <cellStyle name="Percent 6 3 2 5 2 3 3" xfId="43896"/>
    <cellStyle name="Percent 6 3 2 5 2 3 4" xfId="43897"/>
    <cellStyle name="Percent 6 3 2 5 2 4" xfId="43898"/>
    <cellStyle name="Percent 6 3 2 5 2 5" xfId="43899"/>
    <cellStyle name="Percent 6 3 2 5 2 6" xfId="43900"/>
    <cellStyle name="Percent 6 3 2 5 3" xfId="43901"/>
    <cellStyle name="Percent 6 3 2 5 3 2" xfId="43902"/>
    <cellStyle name="Percent 6 3 2 5 3 2 2" xfId="43903"/>
    <cellStyle name="Percent 6 3 2 5 3 2 3" xfId="43904"/>
    <cellStyle name="Percent 6 3 2 5 3 2 4" xfId="43905"/>
    <cellStyle name="Percent 6 3 2 5 3 3" xfId="43906"/>
    <cellStyle name="Percent 6 3 2 5 3 3 2" xfId="43907"/>
    <cellStyle name="Percent 6 3 2 5 3 3 3" xfId="43908"/>
    <cellStyle name="Percent 6 3 2 5 3 3 4" xfId="43909"/>
    <cellStyle name="Percent 6 3 2 5 3 4" xfId="43910"/>
    <cellStyle name="Percent 6 3 2 5 3 5" xfId="43911"/>
    <cellStyle name="Percent 6 3 2 5 3 6" xfId="43912"/>
    <cellStyle name="Percent 6 3 2 5 4" xfId="43913"/>
    <cellStyle name="Percent 6 3 2 5 4 2" xfId="43914"/>
    <cellStyle name="Percent 6 3 2 5 4 3" xfId="43915"/>
    <cellStyle name="Percent 6 3 2 5 4 4" xfId="43916"/>
    <cellStyle name="Percent 6 3 2 5 5" xfId="43917"/>
    <cellStyle name="Percent 6 3 2 5 5 2" xfId="43918"/>
    <cellStyle name="Percent 6 3 2 5 5 3" xfId="43919"/>
    <cellStyle name="Percent 6 3 2 5 5 4" xfId="43920"/>
    <cellStyle name="Percent 6 3 2 5 6" xfId="43921"/>
    <cellStyle name="Percent 6 3 2 5 7" xfId="43922"/>
    <cellStyle name="Percent 6 3 2 5 8" xfId="43923"/>
    <cellStyle name="Percent 6 3 2 6" xfId="43924"/>
    <cellStyle name="Percent 6 3 2 6 2" xfId="43925"/>
    <cellStyle name="Percent 6 3 2 6 2 2" xfId="43926"/>
    <cellStyle name="Percent 6 3 2 6 2 2 2" xfId="43927"/>
    <cellStyle name="Percent 6 3 2 6 2 2 3" xfId="43928"/>
    <cellStyle name="Percent 6 3 2 6 2 2 4" xfId="43929"/>
    <cellStyle name="Percent 6 3 2 6 2 3" xfId="43930"/>
    <cellStyle name="Percent 6 3 2 6 2 3 2" xfId="43931"/>
    <cellStyle name="Percent 6 3 2 6 2 3 3" xfId="43932"/>
    <cellStyle name="Percent 6 3 2 6 2 3 4" xfId="43933"/>
    <cellStyle name="Percent 6 3 2 6 2 4" xfId="43934"/>
    <cellStyle name="Percent 6 3 2 6 2 5" xfId="43935"/>
    <cellStyle name="Percent 6 3 2 6 2 6" xfId="43936"/>
    <cellStyle name="Percent 6 3 2 6 3" xfId="43937"/>
    <cellStyle name="Percent 6 3 2 6 3 2" xfId="43938"/>
    <cellStyle name="Percent 6 3 2 6 3 2 2" xfId="43939"/>
    <cellStyle name="Percent 6 3 2 6 3 2 3" xfId="43940"/>
    <cellStyle name="Percent 6 3 2 6 3 2 4" xfId="43941"/>
    <cellStyle name="Percent 6 3 2 6 3 3" xfId="43942"/>
    <cellStyle name="Percent 6 3 2 6 3 3 2" xfId="43943"/>
    <cellStyle name="Percent 6 3 2 6 3 3 3" xfId="43944"/>
    <cellStyle name="Percent 6 3 2 6 3 3 4" xfId="43945"/>
    <cellStyle name="Percent 6 3 2 6 3 4" xfId="43946"/>
    <cellStyle name="Percent 6 3 2 6 3 5" xfId="43947"/>
    <cellStyle name="Percent 6 3 2 6 3 6" xfId="43948"/>
    <cellStyle name="Percent 6 3 2 6 4" xfId="43949"/>
    <cellStyle name="Percent 6 3 2 6 4 2" xfId="43950"/>
    <cellStyle name="Percent 6 3 2 6 4 3" xfId="43951"/>
    <cellStyle name="Percent 6 3 2 6 4 4" xfId="43952"/>
    <cellStyle name="Percent 6 3 2 6 5" xfId="43953"/>
    <cellStyle name="Percent 6 3 2 6 5 2" xfId="43954"/>
    <cellStyle name="Percent 6 3 2 6 5 3" xfId="43955"/>
    <cellStyle name="Percent 6 3 2 6 5 4" xfId="43956"/>
    <cellStyle name="Percent 6 3 2 6 6" xfId="43957"/>
    <cellStyle name="Percent 6 3 2 6 7" xfId="43958"/>
    <cellStyle name="Percent 6 3 2 6 8" xfId="43959"/>
    <cellStyle name="Percent 6 3 2 7" xfId="43960"/>
    <cellStyle name="Percent 6 3 2 7 2" xfId="43961"/>
    <cellStyle name="Percent 6 3 2 7 2 2" xfId="43962"/>
    <cellStyle name="Percent 6 3 2 7 2 3" xfId="43963"/>
    <cellStyle name="Percent 6 3 2 7 2 4" xfId="43964"/>
    <cellStyle name="Percent 6 3 2 7 3" xfId="43965"/>
    <cellStyle name="Percent 6 3 2 7 3 2" xfId="43966"/>
    <cellStyle name="Percent 6 3 2 7 3 3" xfId="43967"/>
    <cellStyle name="Percent 6 3 2 7 3 4" xfId="43968"/>
    <cellStyle name="Percent 6 3 2 7 4" xfId="43969"/>
    <cellStyle name="Percent 6 3 2 7 5" xfId="43970"/>
    <cellStyle name="Percent 6 3 2 7 6" xfId="43971"/>
    <cellStyle name="Percent 6 3 2 8" xfId="43972"/>
    <cellStyle name="Percent 6 3 2 8 2" xfId="43973"/>
    <cellStyle name="Percent 6 3 2 8 2 2" xfId="43974"/>
    <cellStyle name="Percent 6 3 2 8 2 3" xfId="43975"/>
    <cellStyle name="Percent 6 3 2 8 2 4" xfId="43976"/>
    <cellStyle name="Percent 6 3 2 8 3" xfId="43977"/>
    <cellStyle name="Percent 6 3 2 8 3 2" xfId="43978"/>
    <cellStyle name="Percent 6 3 2 8 3 3" xfId="43979"/>
    <cellStyle name="Percent 6 3 2 8 3 4" xfId="43980"/>
    <cellStyle name="Percent 6 3 2 8 4" xfId="43981"/>
    <cellStyle name="Percent 6 3 2 8 5" xfId="43982"/>
    <cellStyle name="Percent 6 3 2 8 6" xfId="43983"/>
    <cellStyle name="Percent 6 3 2 9" xfId="43984"/>
    <cellStyle name="Percent 6 3 2 9 2" xfId="43985"/>
    <cellStyle name="Percent 6 3 2 9 3" xfId="43986"/>
    <cellStyle name="Percent 6 3 2 9 4" xfId="43987"/>
    <cellStyle name="Percent 6 3 3" xfId="43988"/>
    <cellStyle name="Percent 6 3 3 10" xfId="43989"/>
    <cellStyle name="Percent 6 3 3 11" xfId="43990"/>
    <cellStyle name="Percent 6 3 3 12" xfId="43991"/>
    <cellStyle name="Percent 6 3 3 2" xfId="43992"/>
    <cellStyle name="Percent 6 3 3 2 10" xfId="43993"/>
    <cellStyle name="Percent 6 3 3 2 2" xfId="43994"/>
    <cellStyle name="Percent 6 3 3 2 2 2" xfId="43995"/>
    <cellStyle name="Percent 6 3 3 2 2 2 2" xfId="43996"/>
    <cellStyle name="Percent 6 3 3 2 2 2 2 2" xfId="43997"/>
    <cellStyle name="Percent 6 3 3 2 2 2 2 3" xfId="43998"/>
    <cellStyle name="Percent 6 3 3 2 2 2 2 4" xfId="43999"/>
    <cellStyle name="Percent 6 3 3 2 2 2 3" xfId="44000"/>
    <cellStyle name="Percent 6 3 3 2 2 2 3 2" xfId="44001"/>
    <cellStyle name="Percent 6 3 3 2 2 2 3 3" xfId="44002"/>
    <cellStyle name="Percent 6 3 3 2 2 2 3 4" xfId="44003"/>
    <cellStyle name="Percent 6 3 3 2 2 2 4" xfId="44004"/>
    <cellStyle name="Percent 6 3 3 2 2 2 5" xfId="44005"/>
    <cellStyle name="Percent 6 3 3 2 2 2 6" xfId="44006"/>
    <cellStyle name="Percent 6 3 3 2 2 3" xfId="44007"/>
    <cellStyle name="Percent 6 3 3 2 2 3 2" xfId="44008"/>
    <cellStyle name="Percent 6 3 3 2 2 3 2 2" xfId="44009"/>
    <cellStyle name="Percent 6 3 3 2 2 3 2 3" xfId="44010"/>
    <cellStyle name="Percent 6 3 3 2 2 3 2 4" xfId="44011"/>
    <cellStyle name="Percent 6 3 3 2 2 3 3" xfId="44012"/>
    <cellStyle name="Percent 6 3 3 2 2 3 3 2" xfId="44013"/>
    <cellStyle name="Percent 6 3 3 2 2 3 3 3" xfId="44014"/>
    <cellStyle name="Percent 6 3 3 2 2 3 3 4" xfId="44015"/>
    <cellStyle name="Percent 6 3 3 2 2 3 4" xfId="44016"/>
    <cellStyle name="Percent 6 3 3 2 2 3 5" xfId="44017"/>
    <cellStyle name="Percent 6 3 3 2 2 3 6" xfId="44018"/>
    <cellStyle name="Percent 6 3 3 2 2 4" xfId="44019"/>
    <cellStyle name="Percent 6 3 3 2 2 4 2" xfId="44020"/>
    <cellStyle name="Percent 6 3 3 2 2 4 3" xfId="44021"/>
    <cellStyle name="Percent 6 3 3 2 2 4 4" xfId="44022"/>
    <cellStyle name="Percent 6 3 3 2 2 5" xfId="44023"/>
    <cellStyle name="Percent 6 3 3 2 2 5 2" xfId="44024"/>
    <cellStyle name="Percent 6 3 3 2 2 5 3" xfId="44025"/>
    <cellStyle name="Percent 6 3 3 2 2 5 4" xfId="44026"/>
    <cellStyle name="Percent 6 3 3 2 2 6" xfId="44027"/>
    <cellStyle name="Percent 6 3 3 2 2 7" xfId="44028"/>
    <cellStyle name="Percent 6 3 3 2 2 8" xfId="44029"/>
    <cellStyle name="Percent 6 3 3 2 3" xfId="44030"/>
    <cellStyle name="Percent 6 3 3 2 3 2" xfId="44031"/>
    <cellStyle name="Percent 6 3 3 2 3 2 2" xfId="44032"/>
    <cellStyle name="Percent 6 3 3 2 3 2 2 2" xfId="44033"/>
    <cellStyle name="Percent 6 3 3 2 3 2 2 3" xfId="44034"/>
    <cellStyle name="Percent 6 3 3 2 3 2 2 4" xfId="44035"/>
    <cellStyle name="Percent 6 3 3 2 3 2 3" xfId="44036"/>
    <cellStyle name="Percent 6 3 3 2 3 2 3 2" xfId="44037"/>
    <cellStyle name="Percent 6 3 3 2 3 2 3 3" xfId="44038"/>
    <cellStyle name="Percent 6 3 3 2 3 2 3 4" xfId="44039"/>
    <cellStyle name="Percent 6 3 3 2 3 2 4" xfId="44040"/>
    <cellStyle name="Percent 6 3 3 2 3 2 5" xfId="44041"/>
    <cellStyle name="Percent 6 3 3 2 3 2 6" xfId="44042"/>
    <cellStyle name="Percent 6 3 3 2 3 3" xfId="44043"/>
    <cellStyle name="Percent 6 3 3 2 3 3 2" xfId="44044"/>
    <cellStyle name="Percent 6 3 3 2 3 3 2 2" xfId="44045"/>
    <cellStyle name="Percent 6 3 3 2 3 3 2 3" xfId="44046"/>
    <cellStyle name="Percent 6 3 3 2 3 3 2 4" xfId="44047"/>
    <cellStyle name="Percent 6 3 3 2 3 3 3" xfId="44048"/>
    <cellStyle name="Percent 6 3 3 2 3 3 3 2" xfId="44049"/>
    <cellStyle name="Percent 6 3 3 2 3 3 3 3" xfId="44050"/>
    <cellStyle name="Percent 6 3 3 2 3 3 3 4" xfId="44051"/>
    <cellStyle name="Percent 6 3 3 2 3 3 4" xfId="44052"/>
    <cellStyle name="Percent 6 3 3 2 3 3 5" xfId="44053"/>
    <cellStyle name="Percent 6 3 3 2 3 3 6" xfId="44054"/>
    <cellStyle name="Percent 6 3 3 2 3 4" xfId="44055"/>
    <cellStyle name="Percent 6 3 3 2 3 4 2" xfId="44056"/>
    <cellStyle name="Percent 6 3 3 2 3 4 3" xfId="44057"/>
    <cellStyle name="Percent 6 3 3 2 3 4 4" xfId="44058"/>
    <cellStyle name="Percent 6 3 3 2 3 5" xfId="44059"/>
    <cellStyle name="Percent 6 3 3 2 3 5 2" xfId="44060"/>
    <cellStyle name="Percent 6 3 3 2 3 5 3" xfId="44061"/>
    <cellStyle name="Percent 6 3 3 2 3 5 4" xfId="44062"/>
    <cellStyle name="Percent 6 3 3 2 3 6" xfId="44063"/>
    <cellStyle name="Percent 6 3 3 2 3 7" xfId="44064"/>
    <cellStyle name="Percent 6 3 3 2 3 8" xfId="44065"/>
    <cellStyle name="Percent 6 3 3 2 4" xfId="44066"/>
    <cellStyle name="Percent 6 3 3 2 4 2" xfId="44067"/>
    <cellStyle name="Percent 6 3 3 2 4 2 2" xfId="44068"/>
    <cellStyle name="Percent 6 3 3 2 4 2 3" xfId="44069"/>
    <cellStyle name="Percent 6 3 3 2 4 2 4" xfId="44070"/>
    <cellStyle name="Percent 6 3 3 2 4 3" xfId="44071"/>
    <cellStyle name="Percent 6 3 3 2 4 3 2" xfId="44072"/>
    <cellStyle name="Percent 6 3 3 2 4 3 3" xfId="44073"/>
    <cellStyle name="Percent 6 3 3 2 4 3 4" xfId="44074"/>
    <cellStyle name="Percent 6 3 3 2 4 4" xfId="44075"/>
    <cellStyle name="Percent 6 3 3 2 4 5" xfId="44076"/>
    <cellStyle name="Percent 6 3 3 2 4 6" xfId="44077"/>
    <cellStyle name="Percent 6 3 3 2 5" xfId="44078"/>
    <cellStyle name="Percent 6 3 3 2 5 2" xfId="44079"/>
    <cellStyle name="Percent 6 3 3 2 5 2 2" xfId="44080"/>
    <cellStyle name="Percent 6 3 3 2 5 2 3" xfId="44081"/>
    <cellStyle name="Percent 6 3 3 2 5 2 4" xfId="44082"/>
    <cellStyle name="Percent 6 3 3 2 5 3" xfId="44083"/>
    <cellStyle name="Percent 6 3 3 2 5 3 2" xfId="44084"/>
    <cellStyle name="Percent 6 3 3 2 5 3 3" xfId="44085"/>
    <cellStyle name="Percent 6 3 3 2 5 3 4" xfId="44086"/>
    <cellStyle name="Percent 6 3 3 2 5 4" xfId="44087"/>
    <cellStyle name="Percent 6 3 3 2 5 5" xfId="44088"/>
    <cellStyle name="Percent 6 3 3 2 5 6" xfId="44089"/>
    <cellStyle name="Percent 6 3 3 2 6" xfId="44090"/>
    <cellStyle name="Percent 6 3 3 2 6 2" xfId="44091"/>
    <cellStyle name="Percent 6 3 3 2 6 3" xfId="44092"/>
    <cellStyle name="Percent 6 3 3 2 6 4" xfId="44093"/>
    <cellStyle name="Percent 6 3 3 2 7" xfId="44094"/>
    <cellStyle name="Percent 6 3 3 2 7 2" xfId="44095"/>
    <cellStyle name="Percent 6 3 3 2 7 3" xfId="44096"/>
    <cellStyle name="Percent 6 3 3 2 7 4" xfId="44097"/>
    <cellStyle name="Percent 6 3 3 2 8" xfId="44098"/>
    <cellStyle name="Percent 6 3 3 2 9" xfId="44099"/>
    <cellStyle name="Percent 6 3 3 3" xfId="44100"/>
    <cellStyle name="Percent 6 3 3 3 2" xfId="44101"/>
    <cellStyle name="Percent 6 3 3 3 2 2" xfId="44102"/>
    <cellStyle name="Percent 6 3 3 3 2 2 2" xfId="44103"/>
    <cellStyle name="Percent 6 3 3 3 2 2 3" xfId="44104"/>
    <cellStyle name="Percent 6 3 3 3 2 2 4" xfId="44105"/>
    <cellStyle name="Percent 6 3 3 3 2 3" xfId="44106"/>
    <cellStyle name="Percent 6 3 3 3 2 3 2" xfId="44107"/>
    <cellStyle name="Percent 6 3 3 3 2 3 3" xfId="44108"/>
    <cellStyle name="Percent 6 3 3 3 2 3 4" xfId="44109"/>
    <cellStyle name="Percent 6 3 3 3 2 4" xfId="44110"/>
    <cellStyle name="Percent 6 3 3 3 2 5" xfId="44111"/>
    <cellStyle name="Percent 6 3 3 3 2 6" xfId="44112"/>
    <cellStyle name="Percent 6 3 3 3 3" xfId="44113"/>
    <cellStyle name="Percent 6 3 3 3 3 2" xfId="44114"/>
    <cellStyle name="Percent 6 3 3 3 3 2 2" xfId="44115"/>
    <cellStyle name="Percent 6 3 3 3 3 2 3" xfId="44116"/>
    <cellStyle name="Percent 6 3 3 3 3 2 4" xfId="44117"/>
    <cellStyle name="Percent 6 3 3 3 3 3" xfId="44118"/>
    <cellStyle name="Percent 6 3 3 3 3 3 2" xfId="44119"/>
    <cellStyle name="Percent 6 3 3 3 3 3 3" xfId="44120"/>
    <cellStyle name="Percent 6 3 3 3 3 3 4" xfId="44121"/>
    <cellStyle name="Percent 6 3 3 3 3 4" xfId="44122"/>
    <cellStyle name="Percent 6 3 3 3 3 5" xfId="44123"/>
    <cellStyle name="Percent 6 3 3 3 3 6" xfId="44124"/>
    <cellStyle name="Percent 6 3 3 3 4" xfId="44125"/>
    <cellStyle name="Percent 6 3 3 3 4 2" xfId="44126"/>
    <cellStyle name="Percent 6 3 3 3 4 3" xfId="44127"/>
    <cellStyle name="Percent 6 3 3 3 4 4" xfId="44128"/>
    <cellStyle name="Percent 6 3 3 3 5" xfId="44129"/>
    <cellStyle name="Percent 6 3 3 3 5 2" xfId="44130"/>
    <cellStyle name="Percent 6 3 3 3 5 3" xfId="44131"/>
    <cellStyle name="Percent 6 3 3 3 5 4" xfId="44132"/>
    <cellStyle name="Percent 6 3 3 3 6" xfId="44133"/>
    <cellStyle name="Percent 6 3 3 3 7" xfId="44134"/>
    <cellStyle name="Percent 6 3 3 3 8" xfId="44135"/>
    <cellStyle name="Percent 6 3 3 4" xfId="44136"/>
    <cellStyle name="Percent 6 3 3 4 2" xfId="44137"/>
    <cellStyle name="Percent 6 3 3 4 2 2" xfId="44138"/>
    <cellStyle name="Percent 6 3 3 4 2 2 2" xfId="44139"/>
    <cellStyle name="Percent 6 3 3 4 2 2 3" xfId="44140"/>
    <cellStyle name="Percent 6 3 3 4 2 2 4" xfId="44141"/>
    <cellStyle name="Percent 6 3 3 4 2 3" xfId="44142"/>
    <cellStyle name="Percent 6 3 3 4 2 3 2" xfId="44143"/>
    <cellStyle name="Percent 6 3 3 4 2 3 3" xfId="44144"/>
    <cellStyle name="Percent 6 3 3 4 2 3 4" xfId="44145"/>
    <cellStyle name="Percent 6 3 3 4 2 4" xfId="44146"/>
    <cellStyle name="Percent 6 3 3 4 2 5" xfId="44147"/>
    <cellStyle name="Percent 6 3 3 4 2 6" xfId="44148"/>
    <cellStyle name="Percent 6 3 3 4 3" xfId="44149"/>
    <cellStyle name="Percent 6 3 3 4 3 2" xfId="44150"/>
    <cellStyle name="Percent 6 3 3 4 3 2 2" xfId="44151"/>
    <cellStyle name="Percent 6 3 3 4 3 2 3" xfId="44152"/>
    <cellStyle name="Percent 6 3 3 4 3 2 4" xfId="44153"/>
    <cellStyle name="Percent 6 3 3 4 3 3" xfId="44154"/>
    <cellStyle name="Percent 6 3 3 4 3 3 2" xfId="44155"/>
    <cellStyle name="Percent 6 3 3 4 3 3 3" xfId="44156"/>
    <cellStyle name="Percent 6 3 3 4 3 3 4" xfId="44157"/>
    <cellStyle name="Percent 6 3 3 4 3 4" xfId="44158"/>
    <cellStyle name="Percent 6 3 3 4 3 5" xfId="44159"/>
    <cellStyle name="Percent 6 3 3 4 3 6" xfId="44160"/>
    <cellStyle name="Percent 6 3 3 4 4" xfId="44161"/>
    <cellStyle name="Percent 6 3 3 4 4 2" xfId="44162"/>
    <cellStyle name="Percent 6 3 3 4 4 3" xfId="44163"/>
    <cellStyle name="Percent 6 3 3 4 4 4" xfId="44164"/>
    <cellStyle name="Percent 6 3 3 4 5" xfId="44165"/>
    <cellStyle name="Percent 6 3 3 4 5 2" xfId="44166"/>
    <cellStyle name="Percent 6 3 3 4 5 3" xfId="44167"/>
    <cellStyle name="Percent 6 3 3 4 5 4" xfId="44168"/>
    <cellStyle name="Percent 6 3 3 4 6" xfId="44169"/>
    <cellStyle name="Percent 6 3 3 4 7" xfId="44170"/>
    <cellStyle name="Percent 6 3 3 4 8" xfId="44171"/>
    <cellStyle name="Percent 6 3 3 5" xfId="44172"/>
    <cellStyle name="Percent 6 3 3 5 2" xfId="44173"/>
    <cellStyle name="Percent 6 3 3 5 2 2" xfId="44174"/>
    <cellStyle name="Percent 6 3 3 5 2 2 2" xfId="44175"/>
    <cellStyle name="Percent 6 3 3 5 2 2 3" xfId="44176"/>
    <cellStyle name="Percent 6 3 3 5 2 2 4" xfId="44177"/>
    <cellStyle name="Percent 6 3 3 5 2 3" xfId="44178"/>
    <cellStyle name="Percent 6 3 3 5 2 3 2" xfId="44179"/>
    <cellStyle name="Percent 6 3 3 5 2 3 3" xfId="44180"/>
    <cellStyle name="Percent 6 3 3 5 2 3 4" xfId="44181"/>
    <cellStyle name="Percent 6 3 3 5 2 4" xfId="44182"/>
    <cellStyle name="Percent 6 3 3 5 2 5" xfId="44183"/>
    <cellStyle name="Percent 6 3 3 5 2 6" xfId="44184"/>
    <cellStyle name="Percent 6 3 3 5 3" xfId="44185"/>
    <cellStyle name="Percent 6 3 3 5 3 2" xfId="44186"/>
    <cellStyle name="Percent 6 3 3 5 3 2 2" xfId="44187"/>
    <cellStyle name="Percent 6 3 3 5 3 2 3" xfId="44188"/>
    <cellStyle name="Percent 6 3 3 5 3 2 4" xfId="44189"/>
    <cellStyle name="Percent 6 3 3 5 3 3" xfId="44190"/>
    <cellStyle name="Percent 6 3 3 5 3 3 2" xfId="44191"/>
    <cellStyle name="Percent 6 3 3 5 3 3 3" xfId="44192"/>
    <cellStyle name="Percent 6 3 3 5 3 3 4" xfId="44193"/>
    <cellStyle name="Percent 6 3 3 5 3 4" xfId="44194"/>
    <cellStyle name="Percent 6 3 3 5 3 5" xfId="44195"/>
    <cellStyle name="Percent 6 3 3 5 3 6" xfId="44196"/>
    <cellStyle name="Percent 6 3 3 5 4" xfId="44197"/>
    <cellStyle name="Percent 6 3 3 5 4 2" xfId="44198"/>
    <cellStyle name="Percent 6 3 3 5 4 3" xfId="44199"/>
    <cellStyle name="Percent 6 3 3 5 4 4" xfId="44200"/>
    <cellStyle name="Percent 6 3 3 5 5" xfId="44201"/>
    <cellStyle name="Percent 6 3 3 5 5 2" xfId="44202"/>
    <cellStyle name="Percent 6 3 3 5 5 3" xfId="44203"/>
    <cellStyle name="Percent 6 3 3 5 5 4" xfId="44204"/>
    <cellStyle name="Percent 6 3 3 5 6" xfId="44205"/>
    <cellStyle name="Percent 6 3 3 5 7" xfId="44206"/>
    <cellStyle name="Percent 6 3 3 5 8" xfId="44207"/>
    <cellStyle name="Percent 6 3 3 6" xfId="44208"/>
    <cellStyle name="Percent 6 3 3 6 2" xfId="44209"/>
    <cellStyle name="Percent 6 3 3 6 2 2" xfId="44210"/>
    <cellStyle name="Percent 6 3 3 6 2 3" xfId="44211"/>
    <cellStyle name="Percent 6 3 3 6 2 4" xfId="44212"/>
    <cellStyle name="Percent 6 3 3 6 3" xfId="44213"/>
    <cellStyle name="Percent 6 3 3 6 3 2" xfId="44214"/>
    <cellStyle name="Percent 6 3 3 6 3 3" xfId="44215"/>
    <cellStyle name="Percent 6 3 3 6 3 4" xfId="44216"/>
    <cellStyle name="Percent 6 3 3 6 4" xfId="44217"/>
    <cellStyle name="Percent 6 3 3 6 5" xfId="44218"/>
    <cellStyle name="Percent 6 3 3 6 6" xfId="44219"/>
    <cellStyle name="Percent 6 3 3 7" xfId="44220"/>
    <cellStyle name="Percent 6 3 3 7 2" xfId="44221"/>
    <cellStyle name="Percent 6 3 3 7 2 2" xfId="44222"/>
    <cellStyle name="Percent 6 3 3 7 2 3" xfId="44223"/>
    <cellStyle name="Percent 6 3 3 7 2 4" xfId="44224"/>
    <cellStyle name="Percent 6 3 3 7 3" xfId="44225"/>
    <cellStyle name="Percent 6 3 3 7 3 2" xfId="44226"/>
    <cellStyle name="Percent 6 3 3 7 3 3" xfId="44227"/>
    <cellStyle name="Percent 6 3 3 7 3 4" xfId="44228"/>
    <cellStyle name="Percent 6 3 3 7 4" xfId="44229"/>
    <cellStyle name="Percent 6 3 3 7 5" xfId="44230"/>
    <cellStyle name="Percent 6 3 3 7 6" xfId="44231"/>
    <cellStyle name="Percent 6 3 3 8" xfId="44232"/>
    <cellStyle name="Percent 6 3 3 8 2" xfId="44233"/>
    <cellStyle name="Percent 6 3 3 8 3" xfId="44234"/>
    <cellStyle name="Percent 6 3 3 8 4" xfId="44235"/>
    <cellStyle name="Percent 6 3 3 9" xfId="44236"/>
    <cellStyle name="Percent 6 3 3 9 2" xfId="44237"/>
    <cellStyle name="Percent 6 3 3 9 3" xfId="44238"/>
    <cellStyle name="Percent 6 3 3 9 4" xfId="44239"/>
    <cellStyle name="Percent 6 3 4" xfId="44240"/>
    <cellStyle name="Percent 6 3 4 10" xfId="44241"/>
    <cellStyle name="Percent 6 3 4 2" xfId="44242"/>
    <cellStyle name="Percent 6 3 4 2 2" xfId="44243"/>
    <cellStyle name="Percent 6 3 4 2 2 2" xfId="44244"/>
    <cellStyle name="Percent 6 3 4 2 2 2 2" xfId="44245"/>
    <cellStyle name="Percent 6 3 4 2 2 2 3" xfId="44246"/>
    <cellStyle name="Percent 6 3 4 2 2 2 4" xfId="44247"/>
    <cellStyle name="Percent 6 3 4 2 2 3" xfId="44248"/>
    <cellStyle name="Percent 6 3 4 2 2 3 2" xfId="44249"/>
    <cellStyle name="Percent 6 3 4 2 2 3 3" xfId="44250"/>
    <cellStyle name="Percent 6 3 4 2 2 3 4" xfId="44251"/>
    <cellStyle name="Percent 6 3 4 2 2 4" xfId="44252"/>
    <cellStyle name="Percent 6 3 4 2 2 5" xfId="44253"/>
    <cellStyle name="Percent 6 3 4 2 2 6" xfId="44254"/>
    <cellStyle name="Percent 6 3 4 2 3" xfId="44255"/>
    <cellStyle name="Percent 6 3 4 2 3 2" xfId="44256"/>
    <cellStyle name="Percent 6 3 4 2 3 2 2" xfId="44257"/>
    <cellStyle name="Percent 6 3 4 2 3 2 3" xfId="44258"/>
    <cellStyle name="Percent 6 3 4 2 3 2 4" xfId="44259"/>
    <cellStyle name="Percent 6 3 4 2 3 3" xfId="44260"/>
    <cellStyle name="Percent 6 3 4 2 3 3 2" xfId="44261"/>
    <cellStyle name="Percent 6 3 4 2 3 3 3" xfId="44262"/>
    <cellStyle name="Percent 6 3 4 2 3 3 4" xfId="44263"/>
    <cellStyle name="Percent 6 3 4 2 3 4" xfId="44264"/>
    <cellStyle name="Percent 6 3 4 2 3 5" xfId="44265"/>
    <cellStyle name="Percent 6 3 4 2 3 6" xfId="44266"/>
    <cellStyle name="Percent 6 3 4 2 4" xfId="44267"/>
    <cellStyle name="Percent 6 3 4 2 4 2" xfId="44268"/>
    <cellStyle name="Percent 6 3 4 2 4 3" xfId="44269"/>
    <cellStyle name="Percent 6 3 4 2 4 4" xfId="44270"/>
    <cellStyle name="Percent 6 3 4 2 5" xfId="44271"/>
    <cellStyle name="Percent 6 3 4 2 5 2" xfId="44272"/>
    <cellStyle name="Percent 6 3 4 2 5 3" xfId="44273"/>
    <cellStyle name="Percent 6 3 4 2 5 4" xfId="44274"/>
    <cellStyle name="Percent 6 3 4 2 6" xfId="44275"/>
    <cellStyle name="Percent 6 3 4 2 7" xfId="44276"/>
    <cellStyle name="Percent 6 3 4 2 8" xfId="44277"/>
    <cellStyle name="Percent 6 3 4 3" xfId="44278"/>
    <cellStyle name="Percent 6 3 4 3 2" xfId="44279"/>
    <cellStyle name="Percent 6 3 4 3 2 2" xfId="44280"/>
    <cellStyle name="Percent 6 3 4 3 2 2 2" xfId="44281"/>
    <cellStyle name="Percent 6 3 4 3 2 2 3" xfId="44282"/>
    <cellStyle name="Percent 6 3 4 3 2 2 4" xfId="44283"/>
    <cellStyle name="Percent 6 3 4 3 2 3" xfId="44284"/>
    <cellStyle name="Percent 6 3 4 3 2 3 2" xfId="44285"/>
    <cellStyle name="Percent 6 3 4 3 2 3 3" xfId="44286"/>
    <cellStyle name="Percent 6 3 4 3 2 3 4" xfId="44287"/>
    <cellStyle name="Percent 6 3 4 3 2 4" xfId="44288"/>
    <cellStyle name="Percent 6 3 4 3 2 5" xfId="44289"/>
    <cellStyle name="Percent 6 3 4 3 2 6" xfId="44290"/>
    <cellStyle name="Percent 6 3 4 3 3" xfId="44291"/>
    <cellStyle name="Percent 6 3 4 3 3 2" xfId="44292"/>
    <cellStyle name="Percent 6 3 4 3 3 2 2" xfId="44293"/>
    <cellStyle name="Percent 6 3 4 3 3 2 3" xfId="44294"/>
    <cellStyle name="Percent 6 3 4 3 3 2 4" xfId="44295"/>
    <cellStyle name="Percent 6 3 4 3 3 3" xfId="44296"/>
    <cellStyle name="Percent 6 3 4 3 3 3 2" xfId="44297"/>
    <cellStyle name="Percent 6 3 4 3 3 3 3" xfId="44298"/>
    <cellStyle name="Percent 6 3 4 3 3 3 4" xfId="44299"/>
    <cellStyle name="Percent 6 3 4 3 3 4" xfId="44300"/>
    <cellStyle name="Percent 6 3 4 3 3 5" xfId="44301"/>
    <cellStyle name="Percent 6 3 4 3 3 6" xfId="44302"/>
    <cellStyle name="Percent 6 3 4 3 4" xfId="44303"/>
    <cellStyle name="Percent 6 3 4 3 4 2" xfId="44304"/>
    <cellStyle name="Percent 6 3 4 3 4 3" xfId="44305"/>
    <cellStyle name="Percent 6 3 4 3 4 4" xfId="44306"/>
    <cellStyle name="Percent 6 3 4 3 5" xfId="44307"/>
    <cellStyle name="Percent 6 3 4 3 5 2" xfId="44308"/>
    <cellStyle name="Percent 6 3 4 3 5 3" xfId="44309"/>
    <cellStyle name="Percent 6 3 4 3 5 4" xfId="44310"/>
    <cellStyle name="Percent 6 3 4 3 6" xfId="44311"/>
    <cellStyle name="Percent 6 3 4 3 7" xfId="44312"/>
    <cellStyle name="Percent 6 3 4 3 8" xfId="44313"/>
    <cellStyle name="Percent 6 3 4 4" xfId="44314"/>
    <cellStyle name="Percent 6 3 4 4 2" xfId="44315"/>
    <cellStyle name="Percent 6 3 4 4 2 2" xfId="44316"/>
    <cellStyle name="Percent 6 3 4 4 2 3" xfId="44317"/>
    <cellStyle name="Percent 6 3 4 4 2 4" xfId="44318"/>
    <cellStyle name="Percent 6 3 4 4 3" xfId="44319"/>
    <cellStyle name="Percent 6 3 4 4 3 2" xfId="44320"/>
    <cellStyle name="Percent 6 3 4 4 3 3" xfId="44321"/>
    <cellStyle name="Percent 6 3 4 4 3 4" xfId="44322"/>
    <cellStyle name="Percent 6 3 4 4 4" xfId="44323"/>
    <cellStyle name="Percent 6 3 4 4 5" xfId="44324"/>
    <cellStyle name="Percent 6 3 4 4 6" xfId="44325"/>
    <cellStyle name="Percent 6 3 4 5" xfId="44326"/>
    <cellStyle name="Percent 6 3 4 5 2" xfId="44327"/>
    <cellStyle name="Percent 6 3 4 5 2 2" xfId="44328"/>
    <cellStyle name="Percent 6 3 4 5 2 3" xfId="44329"/>
    <cellStyle name="Percent 6 3 4 5 2 4" xfId="44330"/>
    <cellStyle name="Percent 6 3 4 5 3" xfId="44331"/>
    <cellStyle name="Percent 6 3 4 5 3 2" xfId="44332"/>
    <cellStyle name="Percent 6 3 4 5 3 3" xfId="44333"/>
    <cellStyle name="Percent 6 3 4 5 3 4" xfId="44334"/>
    <cellStyle name="Percent 6 3 4 5 4" xfId="44335"/>
    <cellStyle name="Percent 6 3 4 5 5" xfId="44336"/>
    <cellStyle name="Percent 6 3 4 5 6" xfId="44337"/>
    <cellStyle name="Percent 6 3 4 6" xfId="44338"/>
    <cellStyle name="Percent 6 3 4 6 2" xfId="44339"/>
    <cellStyle name="Percent 6 3 4 6 3" xfId="44340"/>
    <cellStyle name="Percent 6 3 4 6 4" xfId="44341"/>
    <cellStyle name="Percent 6 3 4 7" xfId="44342"/>
    <cellStyle name="Percent 6 3 4 7 2" xfId="44343"/>
    <cellStyle name="Percent 6 3 4 7 3" xfId="44344"/>
    <cellStyle name="Percent 6 3 4 7 4" xfId="44345"/>
    <cellStyle name="Percent 6 3 4 8" xfId="44346"/>
    <cellStyle name="Percent 6 3 4 9" xfId="44347"/>
    <cellStyle name="Percent 6 3 5" xfId="44348"/>
    <cellStyle name="Percent 6 3 5 2" xfId="44349"/>
    <cellStyle name="Percent 6 3 5 2 2" xfId="44350"/>
    <cellStyle name="Percent 6 3 5 2 2 2" xfId="44351"/>
    <cellStyle name="Percent 6 3 5 2 2 3" xfId="44352"/>
    <cellStyle name="Percent 6 3 5 2 2 4" xfId="44353"/>
    <cellStyle name="Percent 6 3 5 2 3" xfId="44354"/>
    <cellStyle name="Percent 6 3 5 2 3 2" xfId="44355"/>
    <cellStyle name="Percent 6 3 5 2 3 3" xfId="44356"/>
    <cellStyle name="Percent 6 3 5 2 3 4" xfId="44357"/>
    <cellStyle name="Percent 6 3 5 2 4" xfId="44358"/>
    <cellStyle name="Percent 6 3 5 2 5" xfId="44359"/>
    <cellStyle name="Percent 6 3 5 2 6" xfId="44360"/>
    <cellStyle name="Percent 6 3 5 3" xfId="44361"/>
    <cellStyle name="Percent 6 3 5 3 2" xfId="44362"/>
    <cellStyle name="Percent 6 3 5 3 2 2" xfId="44363"/>
    <cellStyle name="Percent 6 3 5 3 2 3" xfId="44364"/>
    <cellStyle name="Percent 6 3 5 3 2 4" xfId="44365"/>
    <cellStyle name="Percent 6 3 5 3 3" xfId="44366"/>
    <cellStyle name="Percent 6 3 5 3 3 2" xfId="44367"/>
    <cellStyle name="Percent 6 3 5 3 3 3" xfId="44368"/>
    <cellStyle name="Percent 6 3 5 3 3 4" xfId="44369"/>
    <cellStyle name="Percent 6 3 5 3 4" xfId="44370"/>
    <cellStyle name="Percent 6 3 5 3 5" xfId="44371"/>
    <cellStyle name="Percent 6 3 5 3 6" xfId="44372"/>
    <cellStyle name="Percent 6 3 5 4" xfId="44373"/>
    <cellStyle name="Percent 6 3 5 4 2" xfId="44374"/>
    <cellStyle name="Percent 6 3 5 4 3" xfId="44375"/>
    <cellStyle name="Percent 6 3 5 4 4" xfId="44376"/>
    <cellStyle name="Percent 6 3 5 5" xfId="44377"/>
    <cellStyle name="Percent 6 3 5 5 2" xfId="44378"/>
    <cellStyle name="Percent 6 3 5 5 3" xfId="44379"/>
    <cellStyle name="Percent 6 3 5 5 4" xfId="44380"/>
    <cellStyle name="Percent 6 3 5 6" xfId="44381"/>
    <cellStyle name="Percent 6 3 5 7" xfId="44382"/>
    <cellStyle name="Percent 6 3 5 8" xfId="44383"/>
    <cellStyle name="Percent 6 3 6" xfId="44384"/>
    <cellStyle name="Percent 6 3 6 2" xfId="44385"/>
    <cellStyle name="Percent 6 3 6 2 2" xfId="44386"/>
    <cellStyle name="Percent 6 3 6 2 2 2" xfId="44387"/>
    <cellStyle name="Percent 6 3 6 2 2 3" xfId="44388"/>
    <cellStyle name="Percent 6 3 6 2 2 4" xfId="44389"/>
    <cellStyle name="Percent 6 3 6 2 3" xfId="44390"/>
    <cellStyle name="Percent 6 3 6 2 3 2" xfId="44391"/>
    <cellStyle name="Percent 6 3 6 2 3 3" xfId="44392"/>
    <cellStyle name="Percent 6 3 6 2 3 4" xfId="44393"/>
    <cellStyle name="Percent 6 3 6 2 4" xfId="44394"/>
    <cellStyle name="Percent 6 3 6 2 5" xfId="44395"/>
    <cellStyle name="Percent 6 3 6 2 6" xfId="44396"/>
    <cellStyle name="Percent 6 3 6 3" xfId="44397"/>
    <cellStyle name="Percent 6 3 6 3 2" xfId="44398"/>
    <cellStyle name="Percent 6 3 6 3 2 2" xfId="44399"/>
    <cellStyle name="Percent 6 3 6 3 2 3" xfId="44400"/>
    <cellStyle name="Percent 6 3 6 3 2 4" xfId="44401"/>
    <cellStyle name="Percent 6 3 6 3 3" xfId="44402"/>
    <cellStyle name="Percent 6 3 6 3 3 2" xfId="44403"/>
    <cellStyle name="Percent 6 3 6 3 3 3" xfId="44404"/>
    <cellStyle name="Percent 6 3 6 3 3 4" xfId="44405"/>
    <cellStyle name="Percent 6 3 6 3 4" xfId="44406"/>
    <cellStyle name="Percent 6 3 6 3 5" xfId="44407"/>
    <cellStyle name="Percent 6 3 6 3 6" xfId="44408"/>
    <cellStyle name="Percent 6 3 6 4" xfId="44409"/>
    <cellStyle name="Percent 6 3 6 4 2" xfId="44410"/>
    <cellStyle name="Percent 6 3 6 4 3" xfId="44411"/>
    <cellStyle name="Percent 6 3 6 4 4" xfId="44412"/>
    <cellStyle name="Percent 6 3 6 5" xfId="44413"/>
    <cellStyle name="Percent 6 3 6 5 2" xfId="44414"/>
    <cellStyle name="Percent 6 3 6 5 3" xfId="44415"/>
    <cellStyle name="Percent 6 3 6 5 4" xfId="44416"/>
    <cellStyle name="Percent 6 3 6 6" xfId="44417"/>
    <cellStyle name="Percent 6 3 6 7" xfId="44418"/>
    <cellStyle name="Percent 6 3 6 8" xfId="44419"/>
    <cellStyle name="Percent 6 3 7" xfId="44420"/>
    <cellStyle name="Percent 6 3 7 2" xfId="44421"/>
    <cellStyle name="Percent 6 3 7 2 2" xfId="44422"/>
    <cellStyle name="Percent 6 3 7 2 2 2" xfId="44423"/>
    <cellStyle name="Percent 6 3 7 2 2 3" xfId="44424"/>
    <cellStyle name="Percent 6 3 7 2 2 4" xfId="44425"/>
    <cellStyle name="Percent 6 3 7 2 3" xfId="44426"/>
    <cellStyle name="Percent 6 3 7 2 3 2" xfId="44427"/>
    <cellStyle name="Percent 6 3 7 2 3 3" xfId="44428"/>
    <cellStyle name="Percent 6 3 7 2 3 4" xfId="44429"/>
    <cellStyle name="Percent 6 3 7 2 4" xfId="44430"/>
    <cellStyle name="Percent 6 3 7 2 5" xfId="44431"/>
    <cellStyle name="Percent 6 3 7 2 6" xfId="44432"/>
    <cellStyle name="Percent 6 3 7 3" xfId="44433"/>
    <cellStyle name="Percent 6 3 7 3 2" xfId="44434"/>
    <cellStyle name="Percent 6 3 7 3 2 2" xfId="44435"/>
    <cellStyle name="Percent 6 3 7 3 2 3" xfId="44436"/>
    <cellStyle name="Percent 6 3 7 3 2 4" xfId="44437"/>
    <cellStyle name="Percent 6 3 7 3 3" xfId="44438"/>
    <cellStyle name="Percent 6 3 7 3 3 2" xfId="44439"/>
    <cellStyle name="Percent 6 3 7 3 3 3" xfId="44440"/>
    <cellStyle name="Percent 6 3 7 3 3 4" xfId="44441"/>
    <cellStyle name="Percent 6 3 7 3 4" xfId="44442"/>
    <cellStyle name="Percent 6 3 7 3 5" xfId="44443"/>
    <cellStyle name="Percent 6 3 7 3 6" xfId="44444"/>
    <cellStyle name="Percent 6 3 7 4" xfId="44445"/>
    <cellStyle name="Percent 6 3 7 4 2" xfId="44446"/>
    <cellStyle name="Percent 6 3 7 4 3" xfId="44447"/>
    <cellStyle name="Percent 6 3 7 4 4" xfId="44448"/>
    <cellStyle name="Percent 6 3 7 5" xfId="44449"/>
    <cellStyle name="Percent 6 3 7 5 2" xfId="44450"/>
    <cellStyle name="Percent 6 3 7 5 3" xfId="44451"/>
    <cellStyle name="Percent 6 3 7 5 4" xfId="44452"/>
    <cellStyle name="Percent 6 3 7 6" xfId="44453"/>
    <cellStyle name="Percent 6 3 7 7" xfId="44454"/>
    <cellStyle name="Percent 6 3 7 8" xfId="44455"/>
    <cellStyle name="Percent 6 3 8" xfId="44456"/>
    <cellStyle name="Percent 6 3 8 2" xfId="44457"/>
    <cellStyle name="Percent 6 3 8 2 2" xfId="44458"/>
    <cellStyle name="Percent 6 3 8 2 3" xfId="44459"/>
    <cellStyle name="Percent 6 3 8 2 4" xfId="44460"/>
    <cellStyle name="Percent 6 3 8 3" xfId="44461"/>
    <cellStyle name="Percent 6 3 8 3 2" xfId="44462"/>
    <cellStyle name="Percent 6 3 8 3 3" xfId="44463"/>
    <cellStyle name="Percent 6 3 8 3 4" xfId="44464"/>
    <cellStyle name="Percent 6 3 8 4" xfId="44465"/>
    <cellStyle name="Percent 6 3 8 5" xfId="44466"/>
    <cellStyle name="Percent 6 3 8 6" xfId="44467"/>
    <cellStyle name="Percent 6 3 9" xfId="44468"/>
    <cellStyle name="Percent 6 3 9 2" xfId="44469"/>
    <cellStyle name="Percent 6 3 9 2 2" xfId="44470"/>
    <cellStyle name="Percent 6 3 9 2 3" xfId="44471"/>
    <cellStyle name="Percent 6 3 9 2 4" xfId="44472"/>
    <cellStyle name="Percent 6 3 9 3" xfId="44473"/>
    <cellStyle name="Percent 6 3 9 3 2" xfId="44474"/>
    <cellStyle name="Percent 6 3 9 3 3" xfId="44475"/>
    <cellStyle name="Percent 6 3 9 3 4" xfId="44476"/>
    <cellStyle name="Percent 6 3 9 4" xfId="44477"/>
    <cellStyle name="Percent 6 3 9 5" xfId="44478"/>
    <cellStyle name="Percent 6 3 9 6" xfId="44479"/>
    <cellStyle name="Percent 6 4" xfId="44480"/>
    <cellStyle name="Percent 6 4 10" xfId="44481"/>
    <cellStyle name="Percent 6 4 10 2" xfId="44482"/>
    <cellStyle name="Percent 6 4 10 3" xfId="44483"/>
    <cellStyle name="Percent 6 4 10 4" xfId="44484"/>
    <cellStyle name="Percent 6 4 11" xfId="44485"/>
    <cellStyle name="Percent 6 4 11 2" xfId="44486"/>
    <cellStyle name="Percent 6 4 11 3" xfId="44487"/>
    <cellStyle name="Percent 6 4 11 4" xfId="44488"/>
    <cellStyle name="Percent 6 4 11 5" xfId="44489"/>
    <cellStyle name="Percent 6 4 12" xfId="44490"/>
    <cellStyle name="Percent 6 4 13" xfId="44491"/>
    <cellStyle name="Percent 6 4 14" xfId="44492"/>
    <cellStyle name="Percent 6 4 15" xfId="44493"/>
    <cellStyle name="Percent 6 4 16" xfId="44494"/>
    <cellStyle name="Percent 6 4 2" xfId="44495"/>
    <cellStyle name="Percent 6 4 2 10" xfId="44496"/>
    <cellStyle name="Percent 6 4 2 11" xfId="44497"/>
    <cellStyle name="Percent 6 4 2 12" xfId="44498"/>
    <cellStyle name="Percent 6 4 2 2" xfId="44499"/>
    <cellStyle name="Percent 6 4 2 2 10" xfId="44500"/>
    <cellStyle name="Percent 6 4 2 2 2" xfId="44501"/>
    <cellStyle name="Percent 6 4 2 2 2 2" xfId="44502"/>
    <cellStyle name="Percent 6 4 2 2 2 2 2" xfId="44503"/>
    <cellStyle name="Percent 6 4 2 2 2 2 2 2" xfId="44504"/>
    <cellStyle name="Percent 6 4 2 2 2 2 2 3" xfId="44505"/>
    <cellStyle name="Percent 6 4 2 2 2 2 2 4" xfId="44506"/>
    <cellStyle name="Percent 6 4 2 2 2 2 3" xfId="44507"/>
    <cellStyle name="Percent 6 4 2 2 2 2 3 2" xfId="44508"/>
    <cellStyle name="Percent 6 4 2 2 2 2 3 3" xfId="44509"/>
    <cellStyle name="Percent 6 4 2 2 2 2 3 4" xfId="44510"/>
    <cellStyle name="Percent 6 4 2 2 2 2 4" xfId="44511"/>
    <cellStyle name="Percent 6 4 2 2 2 2 5" xfId="44512"/>
    <cellStyle name="Percent 6 4 2 2 2 2 6" xfId="44513"/>
    <cellStyle name="Percent 6 4 2 2 2 3" xfId="44514"/>
    <cellStyle name="Percent 6 4 2 2 2 3 2" xfId="44515"/>
    <cellStyle name="Percent 6 4 2 2 2 3 2 2" xfId="44516"/>
    <cellStyle name="Percent 6 4 2 2 2 3 2 3" xfId="44517"/>
    <cellStyle name="Percent 6 4 2 2 2 3 2 4" xfId="44518"/>
    <cellStyle name="Percent 6 4 2 2 2 3 3" xfId="44519"/>
    <cellStyle name="Percent 6 4 2 2 2 3 3 2" xfId="44520"/>
    <cellStyle name="Percent 6 4 2 2 2 3 3 3" xfId="44521"/>
    <cellStyle name="Percent 6 4 2 2 2 3 3 4" xfId="44522"/>
    <cellStyle name="Percent 6 4 2 2 2 3 4" xfId="44523"/>
    <cellStyle name="Percent 6 4 2 2 2 3 5" xfId="44524"/>
    <cellStyle name="Percent 6 4 2 2 2 3 6" xfId="44525"/>
    <cellStyle name="Percent 6 4 2 2 2 4" xfId="44526"/>
    <cellStyle name="Percent 6 4 2 2 2 4 2" xfId="44527"/>
    <cellStyle name="Percent 6 4 2 2 2 4 3" xfId="44528"/>
    <cellStyle name="Percent 6 4 2 2 2 4 4" xfId="44529"/>
    <cellStyle name="Percent 6 4 2 2 2 5" xfId="44530"/>
    <cellStyle name="Percent 6 4 2 2 2 5 2" xfId="44531"/>
    <cellStyle name="Percent 6 4 2 2 2 5 3" xfId="44532"/>
    <cellStyle name="Percent 6 4 2 2 2 5 4" xfId="44533"/>
    <cellStyle name="Percent 6 4 2 2 2 6" xfId="44534"/>
    <cellStyle name="Percent 6 4 2 2 2 7" xfId="44535"/>
    <cellStyle name="Percent 6 4 2 2 2 8" xfId="44536"/>
    <cellStyle name="Percent 6 4 2 2 3" xfId="44537"/>
    <cellStyle name="Percent 6 4 2 2 3 2" xfId="44538"/>
    <cellStyle name="Percent 6 4 2 2 3 2 2" xfId="44539"/>
    <cellStyle name="Percent 6 4 2 2 3 2 2 2" xfId="44540"/>
    <cellStyle name="Percent 6 4 2 2 3 2 2 3" xfId="44541"/>
    <cellStyle name="Percent 6 4 2 2 3 2 2 4" xfId="44542"/>
    <cellStyle name="Percent 6 4 2 2 3 2 3" xfId="44543"/>
    <cellStyle name="Percent 6 4 2 2 3 2 3 2" xfId="44544"/>
    <cellStyle name="Percent 6 4 2 2 3 2 3 3" xfId="44545"/>
    <cellStyle name="Percent 6 4 2 2 3 2 3 4" xfId="44546"/>
    <cellStyle name="Percent 6 4 2 2 3 2 4" xfId="44547"/>
    <cellStyle name="Percent 6 4 2 2 3 2 5" xfId="44548"/>
    <cellStyle name="Percent 6 4 2 2 3 2 6" xfId="44549"/>
    <cellStyle name="Percent 6 4 2 2 3 3" xfId="44550"/>
    <cellStyle name="Percent 6 4 2 2 3 3 2" xfId="44551"/>
    <cellStyle name="Percent 6 4 2 2 3 3 2 2" xfId="44552"/>
    <cellStyle name="Percent 6 4 2 2 3 3 2 3" xfId="44553"/>
    <cellStyle name="Percent 6 4 2 2 3 3 2 4" xfId="44554"/>
    <cellStyle name="Percent 6 4 2 2 3 3 3" xfId="44555"/>
    <cellStyle name="Percent 6 4 2 2 3 3 3 2" xfId="44556"/>
    <cellStyle name="Percent 6 4 2 2 3 3 3 3" xfId="44557"/>
    <cellStyle name="Percent 6 4 2 2 3 3 3 4" xfId="44558"/>
    <cellStyle name="Percent 6 4 2 2 3 3 4" xfId="44559"/>
    <cellStyle name="Percent 6 4 2 2 3 3 5" xfId="44560"/>
    <cellStyle name="Percent 6 4 2 2 3 3 6" xfId="44561"/>
    <cellStyle name="Percent 6 4 2 2 3 4" xfId="44562"/>
    <cellStyle name="Percent 6 4 2 2 3 4 2" xfId="44563"/>
    <cellStyle name="Percent 6 4 2 2 3 4 3" xfId="44564"/>
    <cellStyle name="Percent 6 4 2 2 3 4 4" xfId="44565"/>
    <cellStyle name="Percent 6 4 2 2 3 5" xfId="44566"/>
    <cellStyle name="Percent 6 4 2 2 3 5 2" xfId="44567"/>
    <cellStyle name="Percent 6 4 2 2 3 5 3" xfId="44568"/>
    <cellStyle name="Percent 6 4 2 2 3 5 4" xfId="44569"/>
    <cellStyle name="Percent 6 4 2 2 3 6" xfId="44570"/>
    <cellStyle name="Percent 6 4 2 2 3 7" xfId="44571"/>
    <cellStyle name="Percent 6 4 2 2 3 8" xfId="44572"/>
    <cellStyle name="Percent 6 4 2 2 4" xfId="44573"/>
    <cellStyle name="Percent 6 4 2 2 4 2" xfId="44574"/>
    <cellStyle name="Percent 6 4 2 2 4 2 2" xfId="44575"/>
    <cellStyle name="Percent 6 4 2 2 4 2 3" xfId="44576"/>
    <cellStyle name="Percent 6 4 2 2 4 2 4" xfId="44577"/>
    <cellStyle name="Percent 6 4 2 2 4 3" xfId="44578"/>
    <cellStyle name="Percent 6 4 2 2 4 3 2" xfId="44579"/>
    <cellStyle name="Percent 6 4 2 2 4 3 3" xfId="44580"/>
    <cellStyle name="Percent 6 4 2 2 4 3 4" xfId="44581"/>
    <cellStyle name="Percent 6 4 2 2 4 4" xfId="44582"/>
    <cellStyle name="Percent 6 4 2 2 4 5" xfId="44583"/>
    <cellStyle name="Percent 6 4 2 2 4 6" xfId="44584"/>
    <cellStyle name="Percent 6 4 2 2 5" xfId="44585"/>
    <cellStyle name="Percent 6 4 2 2 5 2" xfId="44586"/>
    <cellStyle name="Percent 6 4 2 2 5 2 2" xfId="44587"/>
    <cellStyle name="Percent 6 4 2 2 5 2 3" xfId="44588"/>
    <cellStyle name="Percent 6 4 2 2 5 2 4" xfId="44589"/>
    <cellStyle name="Percent 6 4 2 2 5 3" xfId="44590"/>
    <cellStyle name="Percent 6 4 2 2 5 3 2" xfId="44591"/>
    <cellStyle name="Percent 6 4 2 2 5 3 3" xfId="44592"/>
    <cellStyle name="Percent 6 4 2 2 5 3 4" xfId="44593"/>
    <cellStyle name="Percent 6 4 2 2 5 4" xfId="44594"/>
    <cellStyle name="Percent 6 4 2 2 5 5" xfId="44595"/>
    <cellStyle name="Percent 6 4 2 2 5 6" xfId="44596"/>
    <cellStyle name="Percent 6 4 2 2 6" xfId="44597"/>
    <cellStyle name="Percent 6 4 2 2 6 2" xfId="44598"/>
    <cellStyle name="Percent 6 4 2 2 6 3" xfId="44599"/>
    <cellStyle name="Percent 6 4 2 2 6 4" xfId="44600"/>
    <cellStyle name="Percent 6 4 2 2 7" xfId="44601"/>
    <cellStyle name="Percent 6 4 2 2 7 2" xfId="44602"/>
    <cellStyle name="Percent 6 4 2 2 7 3" xfId="44603"/>
    <cellStyle name="Percent 6 4 2 2 7 4" xfId="44604"/>
    <cellStyle name="Percent 6 4 2 2 8" xfId="44605"/>
    <cellStyle name="Percent 6 4 2 2 9" xfId="44606"/>
    <cellStyle name="Percent 6 4 2 3" xfId="44607"/>
    <cellStyle name="Percent 6 4 2 3 2" xfId="44608"/>
    <cellStyle name="Percent 6 4 2 3 2 2" xfId="44609"/>
    <cellStyle name="Percent 6 4 2 3 2 2 2" xfId="44610"/>
    <cellStyle name="Percent 6 4 2 3 2 2 3" xfId="44611"/>
    <cellStyle name="Percent 6 4 2 3 2 2 4" xfId="44612"/>
    <cellStyle name="Percent 6 4 2 3 2 3" xfId="44613"/>
    <cellStyle name="Percent 6 4 2 3 2 3 2" xfId="44614"/>
    <cellStyle name="Percent 6 4 2 3 2 3 3" xfId="44615"/>
    <cellStyle name="Percent 6 4 2 3 2 3 4" xfId="44616"/>
    <cellStyle name="Percent 6 4 2 3 2 4" xfId="44617"/>
    <cellStyle name="Percent 6 4 2 3 2 5" xfId="44618"/>
    <cellStyle name="Percent 6 4 2 3 2 6" xfId="44619"/>
    <cellStyle name="Percent 6 4 2 3 3" xfId="44620"/>
    <cellStyle name="Percent 6 4 2 3 3 2" xfId="44621"/>
    <cellStyle name="Percent 6 4 2 3 3 2 2" xfId="44622"/>
    <cellStyle name="Percent 6 4 2 3 3 2 3" xfId="44623"/>
    <cellStyle name="Percent 6 4 2 3 3 2 4" xfId="44624"/>
    <cellStyle name="Percent 6 4 2 3 3 3" xfId="44625"/>
    <cellStyle name="Percent 6 4 2 3 3 3 2" xfId="44626"/>
    <cellStyle name="Percent 6 4 2 3 3 3 3" xfId="44627"/>
    <cellStyle name="Percent 6 4 2 3 3 3 4" xfId="44628"/>
    <cellStyle name="Percent 6 4 2 3 3 4" xfId="44629"/>
    <cellStyle name="Percent 6 4 2 3 3 5" xfId="44630"/>
    <cellStyle name="Percent 6 4 2 3 3 6" xfId="44631"/>
    <cellStyle name="Percent 6 4 2 3 4" xfId="44632"/>
    <cellStyle name="Percent 6 4 2 3 4 2" xfId="44633"/>
    <cellStyle name="Percent 6 4 2 3 4 3" xfId="44634"/>
    <cellStyle name="Percent 6 4 2 3 4 4" xfId="44635"/>
    <cellStyle name="Percent 6 4 2 3 5" xfId="44636"/>
    <cellStyle name="Percent 6 4 2 3 5 2" xfId="44637"/>
    <cellStyle name="Percent 6 4 2 3 5 3" xfId="44638"/>
    <cellStyle name="Percent 6 4 2 3 5 4" xfId="44639"/>
    <cellStyle name="Percent 6 4 2 3 6" xfId="44640"/>
    <cellStyle name="Percent 6 4 2 3 7" xfId="44641"/>
    <cellStyle name="Percent 6 4 2 3 8" xfId="44642"/>
    <cellStyle name="Percent 6 4 2 4" xfId="44643"/>
    <cellStyle name="Percent 6 4 2 4 2" xfId="44644"/>
    <cellStyle name="Percent 6 4 2 4 2 2" xfId="44645"/>
    <cellStyle name="Percent 6 4 2 4 2 2 2" xfId="44646"/>
    <cellStyle name="Percent 6 4 2 4 2 2 3" xfId="44647"/>
    <cellStyle name="Percent 6 4 2 4 2 2 4" xfId="44648"/>
    <cellStyle name="Percent 6 4 2 4 2 3" xfId="44649"/>
    <cellStyle name="Percent 6 4 2 4 2 3 2" xfId="44650"/>
    <cellStyle name="Percent 6 4 2 4 2 3 3" xfId="44651"/>
    <cellStyle name="Percent 6 4 2 4 2 3 4" xfId="44652"/>
    <cellStyle name="Percent 6 4 2 4 2 4" xfId="44653"/>
    <cellStyle name="Percent 6 4 2 4 2 5" xfId="44654"/>
    <cellStyle name="Percent 6 4 2 4 2 6" xfId="44655"/>
    <cellStyle name="Percent 6 4 2 4 3" xfId="44656"/>
    <cellStyle name="Percent 6 4 2 4 3 2" xfId="44657"/>
    <cellStyle name="Percent 6 4 2 4 3 2 2" xfId="44658"/>
    <cellStyle name="Percent 6 4 2 4 3 2 3" xfId="44659"/>
    <cellStyle name="Percent 6 4 2 4 3 2 4" xfId="44660"/>
    <cellStyle name="Percent 6 4 2 4 3 3" xfId="44661"/>
    <cellStyle name="Percent 6 4 2 4 3 3 2" xfId="44662"/>
    <cellStyle name="Percent 6 4 2 4 3 3 3" xfId="44663"/>
    <cellStyle name="Percent 6 4 2 4 3 3 4" xfId="44664"/>
    <cellStyle name="Percent 6 4 2 4 3 4" xfId="44665"/>
    <cellStyle name="Percent 6 4 2 4 3 5" xfId="44666"/>
    <cellStyle name="Percent 6 4 2 4 3 6" xfId="44667"/>
    <cellStyle name="Percent 6 4 2 4 4" xfId="44668"/>
    <cellStyle name="Percent 6 4 2 4 4 2" xfId="44669"/>
    <cellStyle name="Percent 6 4 2 4 4 3" xfId="44670"/>
    <cellStyle name="Percent 6 4 2 4 4 4" xfId="44671"/>
    <cellStyle name="Percent 6 4 2 4 5" xfId="44672"/>
    <cellStyle name="Percent 6 4 2 4 5 2" xfId="44673"/>
    <cellStyle name="Percent 6 4 2 4 5 3" xfId="44674"/>
    <cellStyle name="Percent 6 4 2 4 5 4" xfId="44675"/>
    <cellStyle name="Percent 6 4 2 4 6" xfId="44676"/>
    <cellStyle name="Percent 6 4 2 4 7" xfId="44677"/>
    <cellStyle name="Percent 6 4 2 4 8" xfId="44678"/>
    <cellStyle name="Percent 6 4 2 5" xfId="44679"/>
    <cellStyle name="Percent 6 4 2 5 2" xfId="44680"/>
    <cellStyle name="Percent 6 4 2 5 2 2" xfId="44681"/>
    <cellStyle name="Percent 6 4 2 5 2 2 2" xfId="44682"/>
    <cellStyle name="Percent 6 4 2 5 2 2 3" xfId="44683"/>
    <cellStyle name="Percent 6 4 2 5 2 2 4" xfId="44684"/>
    <cellStyle name="Percent 6 4 2 5 2 3" xfId="44685"/>
    <cellStyle name="Percent 6 4 2 5 2 3 2" xfId="44686"/>
    <cellStyle name="Percent 6 4 2 5 2 3 3" xfId="44687"/>
    <cellStyle name="Percent 6 4 2 5 2 3 4" xfId="44688"/>
    <cellStyle name="Percent 6 4 2 5 2 4" xfId="44689"/>
    <cellStyle name="Percent 6 4 2 5 2 5" xfId="44690"/>
    <cellStyle name="Percent 6 4 2 5 2 6" xfId="44691"/>
    <cellStyle name="Percent 6 4 2 5 3" xfId="44692"/>
    <cellStyle name="Percent 6 4 2 5 3 2" xfId="44693"/>
    <cellStyle name="Percent 6 4 2 5 3 2 2" xfId="44694"/>
    <cellStyle name="Percent 6 4 2 5 3 2 3" xfId="44695"/>
    <cellStyle name="Percent 6 4 2 5 3 2 4" xfId="44696"/>
    <cellStyle name="Percent 6 4 2 5 3 3" xfId="44697"/>
    <cellStyle name="Percent 6 4 2 5 3 3 2" xfId="44698"/>
    <cellStyle name="Percent 6 4 2 5 3 3 3" xfId="44699"/>
    <cellStyle name="Percent 6 4 2 5 3 3 4" xfId="44700"/>
    <cellStyle name="Percent 6 4 2 5 3 4" xfId="44701"/>
    <cellStyle name="Percent 6 4 2 5 3 5" xfId="44702"/>
    <cellStyle name="Percent 6 4 2 5 3 6" xfId="44703"/>
    <cellStyle name="Percent 6 4 2 5 4" xfId="44704"/>
    <cellStyle name="Percent 6 4 2 5 4 2" xfId="44705"/>
    <cellStyle name="Percent 6 4 2 5 4 3" xfId="44706"/>
    <cellStyle name="Percent 6 4 2 5 4 4" xfId="44707"/>
    <cellStyle name="Percent 6 4 2 5 5" xfId="44708"/>
    <cellStyle name="Percent 6 4 2 5 5 2" xfId="44709"/>
    <cellStyle name="Percent 6 4 2 5 5 3" xfId="44710"/>
    <cellStyle name="Percent 6 4 2 5 5 4" xfId="44711"/>
    <cellStyle name="Percent 6 4 2 5 6" xfId="44712"/>
    <cellStyle name="Percent 6 4 2 5 7" xfId="44713"/>
    <cellStyle name="Percent 6 4 2 5 8" xfId="44714"/>
    <cellStyle name="Percent 6 4 2 6" xfId="44715"/>
    <cellStyle name="Percent 6 4 2 6 2" xfId="44716"/>
    <cellStyle name="Percent 6 4 2 6 2 2" xfId="44717"/>
    <cellStyle name="Percent 6 4 2 6 2 3" xfId="44718"/>
    <cellStyle name="Percent 6 4 2 6 2 4" xfId="44719"/>
    <cellStyle name="Percent 6 4 2 6 3" xfId="44720"/>
    <cellStyle name="Percent 6 4 2 6 3 2" xfId="44721"/>
    <cellStyle name="Percent 6 4 2 6 3 3" xfId="44722"/>
    <cellStyle name="Percent 6 4 2 6 3 4" xfId="44723"/>
    <cellStyle name="Percent 6 4 2 6 4" xfId="44724"/>
    <cellStyle name="Percent 6 4 2 6 5" xfId="44725"/>
    <cellStyle name="Percent 6 4 2 6 6" xfId="44726"/>
    <cellStyle name="Percent 6 4 2 7" xfId="44727"/>
    <cellStyle name="Percent 6 4 2 7 2" xfId="44728"/>
    <cellStyle name="Percent 6 4 2 7 2 2" xfId="44729"/>
    <cellStyle name="Percent 6 4 2 7 2 3" xfId="44730"/>
    <cellStyle name="Percent 6 4 2 7 2 4" xfId="44731"/>
    <cellStyle name="Percent 6 4 2 7 3" xfId="44732"/>
    <cellStyle name="Percent 6 4 2 7 3 2" xfId="44733"/>
    <cellStyle name="Percent 6 4 2 7 3 3" xfId="44734"/>
    <cellStyle name="Percent 6 4 2 7 3 4" xfId="44735"/>
    <cellStyle name="Percent 6 4 2 7 4" xfId="44736"/>
    <cellStyle name="Percent 6 4 2 7 5" xfId="44737"/>
    <cellStyle name="Percent 6 4 2 7 6" xfId="44738"/>
    <cellStyle name="Percent 6 4 2 8" xfId="44739"/>
    <cellStyle name="Percent 6 4 2 8 2" xfId="44740"/>
    <cellStyle name="Percent 6 4 2 8 3" xfId="44741"/>
    <cellStyle name="Percent 6 4 2 8 4" xfId="44742"/>
    <cellStyle name="Percent 6 4 2 9" xfId="44743"/>
    <cellStyle name="Percent 6 4 2 9 2" xfId="44744"/>
    <cellStyle name="Percent 6 4 2 9 3" xfId="44745"/>
    <cellStyle name="Percent 6 4 2 9 4" xfId="44746"/>
    <cellStyle name="Percent 6 4 2 9 5" xfId="44747"/>
    <cellStyle name="Percent 6 4 3" xfId="44748"/>
    <cellStyle name="Percent 6 4 3 10" xfId="44749"/>
    <cellStyle name="Percent 6 4 3 2" xfId="44750"/>
    <cellStyle name="Percent 6 4 3 2 2" xfId="44751"/>
    <cellStyle name="Percent 6 4 3 2 2 2" xfId="44752"/>
    <cellStyle name="Percent 6 4 3 2 2 2 2" xfId="44753"/>
    <cellStyle name="Percent 6 4 3 2 2 2 3" xfId="44754"/>
    <cellStyle name="Percent 6 4 3 2 2 2 4" xfId="44755"/>
    <cellStyle name="Percent 6 4 3 2 2 3" xfId="44756"/>
    <cellStyle name="Percent 6 4 3 2 2 3 2" xfId="44757"/>
    <cellStyle name="Percent 6 4 3 2 2 3 3" xfId="44758"/>
    <cellStyle name="Percent 6 4 3 2 2 3 4" xfId="44759"/>
    <cellStyle name="Percent 6 4 3 2 2 4" xfId="44760"/>
    <cellStyle name="Percent 6 4 3 2 2 5" xfId="44761"/>
    <cellStyle name="Percent 6 4 3 2 2 6" xfId="44762"/>
    <cellStyle name="Percent 6 4 3 2 3" xfId="44763"/>
    <cellStyle name="Percent 6 4 3 2 3 2" xfId="44764"/>
    <cellStyle name="Percent 6 4 3 2 3 2 2" xfId="44765"/>
    <cellStyle name="Percent 6 4 3 2 3 2 3" xfId="44766"/>
    <cellStyle name="Percent 6 4 3 2 3 2 4" xfId="44767"/>
    <cellStyle name="Percent 6 4 3 2 3 3" xfId="44768"/>
    <cellStyle name="Percent 6 4 3 2 3 3 2" xfId="44769"/>
    <cellStyle name="Percent 6 4 3 2 3 3 3" xfId="44770"/>
    <cellStyle name="Percent 6 4 3 2 3 3 4" xfId="44771"/>
    <cellStyle name="Percent 6 4 3 2 3 4" xfId="44772"/>
    <cellStyle name="Percent 6 4 3 2 3 5" xfId="44773"/>
    <cellStyle name="Percent 6 4 3 2 3 6" xfId="44774"/>
    <cellStyle name="Percent 6 4 3 2 4" xfId="44775"/>
    <cellStyle name="Percent 6 4 3 2 4 2" xfId="44776"/>
    <cellStyle name="Percent 6 4 3 2 4 3" xfId="44777"/>
    <cellStyle name="Percent 6 4 3 2 4 4" xfId="44778"/>
    <cellStyle name="Percent 6 4 3 2 5" xfId="44779"/>
    <cellStyle name="Percent 6 4 3 2 5 2" xfId="44780"/>
    <cellStyle name="Percent 6 4 3 2 5 3" xfId="44781"/>
    <cellStyle name="Percent 6 4 3 2 5 4" xfId="44782"/>
    <cellStyle name="Percent 6 4 3 2 6" xfId="44783"/>
    <cellStyle name="Percent 6 4 3 2 7" xfId="44784"/>
    <cellStyle name="Percent 6 4 3 2 8" xfId="44785"/>
    <cellStyle name="Percent 6 4 3 3" xfId="44786"/>
    <cellStyle name="Percent 6 4 3 3 2" xfId="44787"/>
    <cellStyle name="Percent 6 4 3 3 2 2" xfId="44788"/>
    <cellStyle name="Percent 6 4 3 3 2 2 2" xfId="44789"/>
    <cellStyle name="Percent 6 4 3 3 2 2 3" xfId="44790"/>
    <cellStyle name="Percent 6 4 3 3 2 2 4" xfId="44791"/>
    <cellStyle name="Percent 6 4 3 3 2 3" xfId="44792"/>
    <cellStyle name="Percent 6 4 3 3 2 3 2" xfId="44793"/>
    <cellStyle name="Percent 6 4 3 3 2 3 3" xfId="44794"/>
    <cellStyle name="Percent 6 4 3 3 2 3 4" xfId="44795"/>
    <cellStyle name="Percent 6 4 3 3 2 4" xfId="44796"/>
    <cellStyle name="Percent 6 4 3 3 2 5" xfId="44797"/>
    <cellStyle name="Percent 6 4 3 3 2 6" xfId="44798"/>
    <cellStyle name="Percent 6 4 3 3 3" xfId="44799"/>
    <cellStyle name="Percent 6 4 3 3 3 2" xfId="44800"/>
    <cellStyle name="Percent 6 4 3 3 3 2 2" xfId="44801"/>
    <cellStyle name="Percent 6 4 3 3 3 2 3" xfId="44802"/>
    <cellStyle name="Percent 6 4 3 3 3 2 4" xfId="44803"/>
    <cellStyle name="Percent 6 4 3 3 3 3" xfId="44804"/>
    <cellStyle name="Percent 6 4 3 3 3 3 2" xfId="44805"/>
    <cellStyle name="Percent 6 4 3 3 3 3 3" xfId="44806"/>
    <cellStyle name="Percent 6 4 3 3 3 3 4" xfId="44807"/>
    <cellStyle name="Percent 6 4 3 3 3 4" xfId="44808"/>
    <cellStyle name="Percent 6 4 3 3 3 5" xfId="44809"/>
    <cellStyle name="Percent 6 4 3 3 3 6" xfId="44810"/>
    <cellStyle name="Percent 6 4 3 3 4" xfId="44811"/>
    <cellStyle name="Percent 6 4 3 3 4 2" xfId="44812"/>
    <cellStyle name="Percent 6 4 3 3 4 3" xfId="44813"/>
    <cellStyle name="Percent 6 4 3 3 4 4" xfId="44814"/>
    <cellStyle name="Percent 6 4 3 3 5" xfId="44815"/>
    <cellStyle name="Percent 6 4 3 3 5 2" xfId="44816"/>
    <cellStyle name="Percent 6 4 3 3 5 3" xfId="44817"/>
    <cellStyle name="Percent 6 4 3 3 5 4" xfId="44818"/>
    <cellStyle name="Percent 6 4 3 3 6" xfId="44819"/>
    <cellStyle name="Percent 6 4 3 3 7" xfId="44820"/>
    <cellStyle name="Percent 6 4 3 3 8" xfId="44821"/>
    <cellStyle name="Percent 6 4 3 4" xfId="44822"/>
    <cellStyle name="Percent 6 4 3 4 2" xfId="44823"/>
    <cellStyle name="Percent 6 4 3 4 2 2" xfId="44824"/>
    <cellStyle name="Percent 6 4 3 4 2 3" xfId="44825"/>
    <cellStyle name="Percent 6 4 3 4 2 4" xfId="44826"/>
    <cellStyle name="Percent 6 4 3 4 3" xfId="44827"/>
    <cellStyle name="Percent 6 4 3 4 3 2" xfId="44828"/>
    <cellStyle name="Percent 6 4 3 4 3 3" xfId="44829"/>
    <cellStyle name="Percent 6 4 3 4 3 4" xfId="44830"/>
    <cellStyle name="Percent 6 4 3 4 4" xfId="44831"/>
    <cellStyle name="Percent 6 4 3 4 5" xfId="44832"/>
    <cellStyle name="Percent 6 4 3 4 6" xfId="44833"/>
    <cellStyle name="Percent 6 4 3 5" xfId="44834"/>
    <cellStyle name="Percent 6 4 3 5 2" xfId="44835"/>
    <cellStyle name="Percent 6 4 3 5 2 2" xfId="44836"/>
    <cellStyle name="Percent 6 4 3 5 2 3" xfId="44837"/>
    <cellStyle name="Percent 6 4 3 5 2 4" xfId="44838"/>
    <cellStyle name="Percent 6 4 3 5 3" xfId="44839"/>
    <cellStyle name="Percent 6 4 3 5 3 2" xfId="44840"/>
    <cellStyle name="Percent 6 4 3 5 3 3" xfId="44841"/>
    <cellStyle name="Percent 6 4 3 5 3 4" xfId="44842"/>
    <cellStyle name="Percent 6 4 3 5 4" xfId="44843"/>
    <cellStyle name="Percent 6 4 3 5 5" xfId="44844"/>
    <cellStyle name="Percent 6 4 3 5 6" xfId="44845"/>
    <cellStyle name="Percent 6 4 3 6" xfId="44846"/>
    <cellStyle name="Percent 6 4 3 6 2" xfId="44847"/>
    <cellStyle name="Percent 6 4 3 6 3" xfId="44848"/>
    <cellStyle name="Percent 6 4 3 6 4" xfId="44849"/>
    <cellStyle name="Percent 6 4 3 7" xfId="44850"/>
    <cellStyle name="Percent 6 4 3 7 2" xfId="44851"/>
    <cellStyle name="Percent 6 4 3 7 3" xfId="44852"/>
    <cellStyle name="Percent 6 4 3 7 4" xfId="44853"/>
    <cellStyle name="Percent 6 4 3 8" xfId="44854"/>
    <cellStyle name="Percent 6 4 3 9" xfId="44855"/>
    <cellStyle name="Percent 6 4 4" xfId="44856"/>
    <cellStyle name="Percent 6 4 4 2" xfId="44857"/>
    <cellStyle name="Percent 6 4 4 2 2" xfId="44858"/>
    <cellStyle name="Percent 6 4 4 2 2 2" xfId="44859"/>
    <cellStyle name="Percent 6 4 4 2 2 3" xfId="44860"/>
    <cellStyle name="Percent 6 4 4 2 2 4" xfId="44861"/>
    <cellStyle name="Percent 6 4 4 2 3" xfId="44862"/>
    <cellStyle name="Percent 6 4 4 2 3 2" xfId="44863"/>
    <cellStyle name="Percent 6 4 4 2 3 3" xfId="44864"/>
    <cellStyle name="Percent 6 4 4 2 3 4" xfId="44865"/>
    <cellStyle name="Percent 6 4 4 2 4" xfId="44866"/>
    <cellStyle name="Percent 6 4 4 2 5" xfId="44867"/>
    <cellStyle name="Percent 6 4 4 2 6" xfId="44868"/>
    <cellStyle name="Percent 6 4 4 3" xfId="44869"/>
    <cellStyle name="Percent 6 4 4 3 2" xfId="44870"/>
    <cellStyle name="Percent 6 4 4 3 2 2" xfId="44871"/>
    <cellStyle name="Percent 6 4 4 3 2 3" xfId="44872"/>
    <cellStyle name="Percent 6 4 4 3 2 4" xfId="44873"/>
    <cellStyle name="Percent 6 4 4 3 3" xfId="44874"/>
    <cellStyle name="Percent 6 4 4 3 3 2" xfId="44875"/>
    <cellStyle name="Percent 6 4 4 3 3 3" xfId="44876"/>
    <cellStyle name="Percent 6 4 4 3 3 4" xfId="44877"/>
    <cellStyle name="Percent 6 4 4 3 4" xfId="44878"/>
    <cellStyle name="Percent 6 4 4 3 5" xfId="44879"/>
    <cellStyle name="Percent 6 4 4 3 6" xfId="44880"/>
    <cellStyle name="Percent 6 4 4 4" xfId="44881"/>
    <cellStyle name="Percent 6 4 4 4 2" xfId="44882"/>
    <cellStyle name="Percent 6 4 4 4 3" xfId="44883"/>
    <cellStyle name="Percent 6 4 4 4 4" xfId="44884"/>
    <cellStyle name="Percent 6 4 4 5" xfId="44885"/>
    <cellStyle name="Percent 6 4 4 5 2" xfId="44886"/>
    <cellStyle name="Percent 6 4 4 5 3" xfId="44887"/>
    <cellStyle name="Percent 6 4 4 5 4" xfId="44888"/>
    <cellStyle name="Percent 6 4 4 6" xfId="44889"/>
    <cellStyle name="Percent 6 4 4 7" xfId="44890"/>
    <cellStyle name="Percent 6 4 4 8" xfId="44891"/>
    <cellStyle name="Percent 6 4 5" xfId="44892"/>
    <cellStyle name="Percent 6 4 5 2" xfId="44893"/>
    <cellStyle name="Percent 6 4 5 2 2" xfId="44894"/>
    <cellStyle name="Percent 6 4 5 2 2 2" xfId="44895"/>
    <cellStyle name="Percent 6 4 5 2 2 3" xfId="44896"/>
    <cellStyle name="Percent 6 4 5 2 2 4" xfId="44897"/>
    <cellStyle name="Percent 6 4 5 2 3" xfId="44898"/>
    <cellStyle name="Percent 6 4 5 2 3 2" xfId="44899"/>
    <cellStyle name="Percent 6 4 5 2 3 3" xfId="44900"/>
    <cellStyle name="Percent 6 4 5 2 3 4" xfId="44901"/>
    <cellStyle name="Percent 6 4 5 2 4" xfId="44902"/>
    <cellStyle name="Percent 6 4 5 2 5" xfId="44903"/>
    <cellStyle name="Percent 6 4 5 2 6" xfId="44904"/>
    <cellStyle name="Percent 6 4 5 3" xfId="44905"/>
    <cellStyle name="Percent 6 4 5 3 2" xfId="44906"/>
    <cellStyle name="Percent 6 4 5 3 2 2" xfId="44907"/>
    <cellStyle name="Percent 6 4 5 3 2 3" xfId="44908"/>
    <cellStyle name="Percent 6 4 5 3 2 4" xfId="44909"/>
    <cellStyle name="Percent 6 4 5 3 3" xfId="44910"/>
    <cellStyle name="Percent 6 4 5 3 3 2" xfId="44911"/>
    <cellStyle name="Percent 6 4 5 3 3 3" xfId="44912"/>
    <cellStyle name="Percent 6 4 5 3 3 4" xfId="44913"/>
    <cellStyle name="Percent 6 4 5 3 4" xfId="44914"/>
    <cellStyle name="Percent 6 4 5 3 5" xfId="44915"/>
    <cellStyle name="Percent 6 4 5 3 6" xfId="44916"/>
    <cellStyle name="Percent 6 4 5 4" xfId="44917"/>
    <cellStyle name="Percent 6 4 5 4 2" xfId="44918"/>
    <cellStyle name="Percent 6 4 5 4 3" xfId="44919"/>
    <cellStyle name="Percent 6 4 5 4 4" xfId="44920"/>
    <cellStyle name="Percent 6 4 5 5" xfId="44921"/>
    <cellStyle name="Percent 6 4 5 5 2" xfId="44922"/>
    <cellStyle name="Percent 6 4 5 5 3" xfId="44923"/>
    <cellStyle name="Percent 6 4 5 5 4" xfId="44924"/>
    <cellStyle name="Percent 6 4 5 6" xfId="44925"/>
    <cellStyle name="Percent 6 4 5 7" xfId="44926"/>
    <cellStyle name="Percent 6 4 5 8" xfId="44927"/>
    <cellStyle name="Percent 6 4 6" xfId="44928"/>
    <cellStyle name="Percent 6 4 6 2" xfId="44929"/>
    <cellStyle name="Percent 6 4 6 2 2" xfId="44930"/>
    <cellStyle name="Percent 6 4 6 2 2 2" xfId="44931"/>
    <cellStyle name="Percent 6 4 6 2 2 3" xfId="44932"/>
    <cellStyle name="Percent 6 4 6 2 2 4" xfId="44933"/>
    <cellStyle name="Percent 6 4 6 2 3" xfId="44934"/>
    <cellStyle name="Percent 6 4 6 2 3 2" xfId="44935"/>
    <cellStyle name="Percent 6 4 6 2 3 3" xfId="44936"/>
    <cellStyle name="Percent 6 4 6 2 3 4" xfId="44937"/>
    <cellStyle name="Percent 6 4 6 2 4" xfId="44938"/>
    <cellStyle name="Percent 6 4 6 2 5" xfId="44939"/>
    <cellStyle name="Percent 6 4 6 2 6" xfId="44940"/>
    <cellStyle name="Percent 6 4 6 3" xfId="44941"/>
    <cellStyle name="Percent 6 4 6 3 2" xfId="44942"/>
    <cellStyle name="Percent 6 4 6 3 2 2" xfId="44943"/>
    <cellStyle name="Percent 6 4 6 3 2 3" xfId="44944"/>
    <cellStyle name="Percent 6 4 6 3 2 4" xfId="44945"/>
    <cellStyle name="Percent 6 4 6 3 3" xfId="44946"/>
    <cellStyle name="Percent 6 4 6 3 3 2" xfId="44947"/>
    <cellStyle name="Percent 6 4 6 3 3 3" xfId="44948"/>
    <cellStyle name="Percent 6 4 6 3 3 4" xfId="44949"/>
    <cellStyle name="Percent 6 4 6 3 4" xfId="44950"/>
    <cellStyle name="Percent 6 4 6 3 5" xfId="44951"/>
    <cellStyle name="Percent 6 4 6 3 6" xfId="44952"/>
    <cellStyle name="Percent 6 4 6 4" xfId="44953"/>
    <cellStyle name="Percent 6 4 6 4 2" xfId="44954"/>
    <cellStyle name="Percent 6 4 6 4 3" xfId="44955"/>
    <cellStyle name="Percent 6 4 6 4 4" xfId="44956"/>
    <cellStyle name="Percent 6 4 6 5" xfId="44957"/>
    <cellStyle name="Percent 6 4 6 5 2" xfId="44958"/>
    <cellStyle name="Percent 6 4 6 5 3" xfId="44959"/>
    <cellStyle name="Percent 6 4 6 5 4" xfId="44960"/>
    <cellStyle name="Percent 6 4 6 6" xfId="44961"/>
    <cellStyle name="Percent 6 4 6 7" xfId="44962"/>
    <cellStyle name="Percent 6 4 6 8" xfId="44963"/>
    <cellStyle name="Percent 6 4 7" xfId="44964"/>
    <cellStyle name="Percent 6 4 7 2" xfId="44965"/>
    <cellStyle name="Percent 6 4 7 2 2" xfId="44966"/>
    <cellStyle name="Percent 6 4 7 2 3" xfId="44967"/>
    <cellStyle name="Percent 6 4 7 2 4" xfId="44968"/>
    <cellStyle name="Percent 6 4 7 3" xfId="44969"/>
    <cellStyle name="Percent 6 4 7 3 2" xfId="44970"/>
    <cellStyle name="Percent 6 4 7 3 3" xfId="44971"/>
    <cellStyle name="Percent 6 4 7 3 4" xfId="44972"/>
    <cellStyle name="Percent 6 4 7 4" xfId="44973"/>
    <cellStyle name="Percent 6 4 7 5" xfId="44974"/>
    <cellStyle name="Percent 6 4 7 6" xfId="44975"/>
    <cellStyle name="Percent 6 4 8" xfId="44976"/>
    <cellStyle name="Percent 6 4 8 2" xfId="44977"/>
    <cellStyle name="Percent 6 4 8 2 2" xfId="44978"/>
    <cellStyle name="Percent 6 4 8 2 3" xfId="44979"/>
    <cellStyle name="Percent 6 4 8 2 4" xfId="44980"/>
    <cellStyle name="Percent 6 4 8 3" xfId="44981"/>
    <cellStyle name="Percent 6 4 8 3 2" xfId="44982"/>
    <cellStyle name="Percent 6 4 8 3 3" xfId="44983"/>
    <cellStyle name="Percent 6 4 8 3 4" xfId="44984"/>
    <cellStyle name="Percent 6 4 8 4" xfId="44985"/>
    <cellStyle name="Percent 6 4 8 5" xfId="44986"/>
    <cellStyle name="Percent 6 4 8 6" xfId="44987"/>
    <cellStyle name="Percent 6 4 9" xfId="44988"/>
    <cellStyle name="Percent 6 4 9 2" xfId="44989"/>
    <cellStyle name="Percent 6 4 9 3" xfId="44990"/>
    <cellStyle name="Percent 6 4 9 4" xfId="44991"/>
    <cellStyle name="Percent 6 5" xfId="44992"/>
    <cellStyle name="Percent 6 5 10" xfId="44993"/>
    <cellStyle name="Percent 6 5 11" xfId="44994"/>
    <cellStyle name="Percent 6 5 12" xfId="44995"/>
    <cellStyle name="Percent 6 5 2" xfId="44996"/>
    <cellStyle name="Percent 6 5 2 10" xfId="44997"/>
    <cellStyle name="Percent 6 5 2 2" xfId="44998"/>
    <cellStyle name="Percent 6 5 2 2 2" xfId="44999"/>
    <cellStyle name="Percent 6 5 2 2 2 2" xfId="45000"/>
    <cellStyle name="Percent 6 5 2 2 2 2 2" xfId="45001"/>
    <cellStyle name="Percent 6 5 2 2 2 2 3" xfId="45002"/>
    <cellStyle name="Percent 6 5 2 2 2 2 4" xfId="45003"/>
    <cellStyle name="Percent 6 5 2 2 2 3" xfId="45004"/>
    <cellStyle name="Percent 6 5 2 2 2 3 2" xfId="45005"/>
    <cellStyle name="Percent 6 5 2 2 2 3 3" xfId="45006"/>
    <cellStyle name="Percent 6 5 2 2 2 3 4" xfId="45007"/>
    <cellStyle name="Percent 6 5 2 2 2 4" xfId="45008"/>
    <cellStyle name="Percent 6 5 2 2 2 5" xfId="45009"/>
    <cellStyle name="Percent 6 5 2 2 2 6" xfId="45010"/>
    <cellStyle name="Percent 6 5 2 2 3" xfId="45011"/>
    <cellStyle name="Percent 6 5 2 2 3 2" xfId="45012"/>
    <cellStyle name="Percent 6 5 2 2 3 2 2" xfId="45013"/>
    <cellStyle name="Percent 6 5 2 2 3 2 3" xfId="45014"/>
    <cellStyle name="Percent 6 5 2 2 3 2 4" xfId="45015"/>
    <cellStyle name="Percent 6 5 2 2 3 3" xfId="45016"/>
    <cellStyle name="Percent 6 5 2 2 3 3 2" xfId="45017"/>
    <cellStyle name="Percent 6 5 2 2 3 3 3" xfId="45018"/>
    <cellStyle name="Percent 6 5 2 2 3 3 4" xfId="45019"/>
    <cellStyle name="Percent 6 5 2 2 3 4" xfId="45020"/>
    <cellStyle name="Percent 6 5 2 2 3 5" xfId="45021"/>
    <cellStyle name="Percent 6 5 2 2 3 6" xfId="45022"/>
    <cellStyle name="Percent 6 5 2 2 4" xfId="45023"/>
    <cellStyle name="Percent 6 5 2 2 4 2" xfId="45024"/>
    <cellStyle name="Percent 6 5 2 2 4 3" xfId="45025"/>
    <cellStyle name="Percent 6 5 2 2 4 4" xfId="45026"/>
    <cellStyle name="Percent 6 5 2 2 5" xfId="45027"/>
    <cellStyle name="Percent 6 5 2 2 5 2" xfId="45028"/>
    <cellStyle name="Percent 6 5 2 2 5 3" xfId="45029"/>
    <cellStyle name="Percent 6 5 2 2 5 4" xfId="45030"/>
    <cellStyle name="Percent 6 5 2 2 6" xfId="45031"/>
    <cellStyle name="Percent 6 5 2 2 7" xfId="45032"/>
    <cellStyle name="Percent 6 5 2 2 8" xfId="45033"/>
    <cellStyle name="Percent 6 5 2 3" xfId="45034"/>
    <cellStyle name="Percent 6 5 2 3 2" xfId="45035"/>
    <cellStyle name="Percent 6 5 2 3 2 2" xfId="45036"/>
    <cellStyle name="Percent 6 5 2 3 2 2 2" xfId="45037"/>
    <cellStyle name="Percent 6 5 2 3 2 2 3" xfId="45038"/>
    <cellStyle name="Percent 6 5 2 3 2 2 4" xfId="45039"/>
    <cellStyle name="Percent 6 5 2 3 2 3" xfId="45040"/>
    <cellStyle name="Percent 6 5 2 3 2 3 2" xfId="45041"/>
    <cellStyle name="Percent 6 5 2 3 2 3 3" xfId="45042"/>
    <cellStyle name="Percent 6 5 2 3 2 3 4" xfId="45043"/>
    <cellStyle name="Percent 6 5 2 3 2 4" xfId="45044"/>
    <cellStyle name="Percent 6 5 2 3 2 5" xfId="45045"/>
    <cellStyle name="Percent 6 5 2 3 2 6" xfId="45046"/>
    <cellStyle name="Percent 6 5 2 3 3" xfId="45047"/>
    <cellStyle name="Percent 6 5 2 3 3 2" xfId="45048"/>
    <cellStyle name="Percent 6 5 2 3 3 2 2" xfId="45049"/>
    <cellStyle name="Percent 6 5 2 3 3 2 3" xfId="45050"/>
    <cellStyle name="Percent 6 5 2 3 3 2 4" xfId="45051"/>
    <cellStyle name="Percent 6 5 2 3 3 3" xfId="45052"/>
    <cellStyle name="Percent 6 5 2 3 3 3 2" xfId="45053"/>
    <cellStyle name="Percent 6 5 2 3 3 3 3" xfId="45054"/>
    <cellStyle name="Percent 6 5 2 3 3 3 4" xfId="45055"/>
    <cellStyle name="Percent 6 5 2 3 3 4" xfId="45056"/>
    <cellStyle name="Percent 6 5 2 3 3 5" xfId="45057"/>
    <cellStyle name="Percent 6 5 2 3 3 6" xfId="45058"/>
    <cellStyle name="Percent 6 5 2 3 4" xfId="45059"/>
    <cellStyle name="Percent 6 5 2 3 4 2" xfId="45060"/>
    <cellStyle name="Percent 6 5 2 3 4 3" xfId="45061"/>
    <cellStyle name="Percent 6 5 2 3 4 4" xfId="45062"/>
    <cellStyle name="Percent 6 5 2 3 5" xfId="45063"/>
    <cellStyle name="Percent 6 5 2 3 5 2" xfId="45064"/>
    <cellStyle name="Percent 6 5 2 3 5 3" xfId="45065"/>
    <cellStyle name="Percent 6 5 2 3 5 4" xfId="45066"/>
    <cellStyle name="Percent 6 5 2 3 6" xfId="45067"/>
    <cellStyle name="Percent 6 5 2 3 7" xfId="45068"/>
    <cellStyle name="Percent 6 5 2 3 8" xfId="45069"/>
    <cellStyle name="Percent 6 5 2 4" xfId="45070"/>
    <cellStyle name="Percent 6 5 2 4 2" xfId="45071"/>
    <cellStyle name="Percent 6 5 2 4 2 2" xfId="45072"/>
    <cellStyle name="Percent 6 5 2 4 2 3" xfId="45073"/>
    <cellStyle name="Percent 6 5 2 4 2 4" xfId="45074"/>
    <cellStyle name="Percent 6 5 2 4 3" xfId="45075"/>
    <cellStyle name="Percent 6 5 2 4 3 2" xfId="45076"/>
    <cellStyle name="Percent 6 5 2 4 3 3" xfId="45077"/>
    <cellStyle name="Percent 6 5 2 4 3 4" xfId="45078"/>
    <cellStyle name="Percent 6 5 2 4 4" xfId="45079"/>
    <cellStyle name="Percent 6 5 2 4 5" xfId="45080"/>
    <cellStyle name="Percent 6 5 2 4 6" xfId="45081"/>
    <cellStyle name="Percent 6 5 2 5" xfId="45082"/>
    <cellStyle name="Percent 6 5 2 5 2" xfId="45083"/>
    <cellStyle name="Percent 6 5 2 5 2 2" xfId="45084"/>
    <cellStyle name="Percent 6 5 2 5 2 3" xfId="45085"/>
    <cellStyle name="Percent 6 5 2 5 2 4" xfId="45086"/>
    <cellStyle name="Percent 6 5 2 5 3" xfId="45087"/>
    <cellStyle name="Percent 6 5 2 5 3 2" xfId="45088"/>
    <cellStyle name="Percent 6 5 2 5 3 3" xfId="45089"/>
    <cellStyle name="Percent 6 5 2 5 3 4" xfId="45090"/>
    <cellStyle name="Percent 6 5 2 5 4" xfId="45091"/>
    <cellStyle name="Percent 6 5 2 5 5" xfId="45092"/>
    <cellStyle name="Percent 6 5 2 5 6" xfId="45093"/>
    <cellStyle name="Percent 6 5 2 6" xfId="45094"/>
    <cellStyle name="Percent 6 5 2 6 2" xfId="45095"/>
    <cellStyle name="Percent 6 5 2 6 3" xfId="45096"/>
    <cellStyle name="Percent 6 5 2 6 4" xfId="45097"/>
    <cellStyle name="Percent 6 5 2 7" xfId="45098"/>
    <cellStyle name="Percent 6 5 2 7 2" xfId="45099"/>
    <cellStyle name="Percent 6 5 2 7 3" xfId="45100"/>
    <cellStyle name="Percent 6 5 2 7 4" xfId="45101"/>
    <cellStyle name="Percent 6 5 2 8" xfId="45102"/>
    <cellStyle name="Percent 6 5 2 9" xfId="45103"/>
    <cellStyle name="Percent 6 5 3" xfId="45104"/>
    <cellStyle name="Percent 6 5 3 2" xfId="45105"/>
    <cellStyle name="Percent 6 5 3 2 2" xfId="45106"/>
    <cellStyle name="Percent 6 5 3 2 2 2" xfId="45107"/>
    <cellStyle name="Percent 6 5 3 2 2 3" xfId="45108"/>
    <cellStyle name="Percent 6 5 3 2 2 4" xfId="45109"/>
    <cellStyle name="Percent 6 5 3 2 3" xfId="45110"/>
    <cellStyle name="Percent 6 5 3 2 3 2" xfId="45111"/>
    <cellStyle name="Percent 6 5 3 2 3 3" xfId="45112"/>
    <cellStyle name="Percent 6 5 3 2 3 4" xfId="45113"/>
    <cellStyle name="Percent 6 5 3 2 4" xfId="45114"/>
    <cellStyle name="Percent 6 5 3 2 5" xfId="45115"/>
    <cellStyle name="Percent 6 5 3 2 6" xfId="45116"/>
    <cellStyle name="Percent 6 5 3 3" xfId="45117"/>
    <cellStyle name="Percent 6 5 3 3 2" xfId="45118"/>
    <cellStyle name="Percent 6 5 3 3 2 2" xfId="45119"/>
    <cellStyle name="Percent 6 5 3 3 2 3" xfId="45120"/>
    <cellStyle name="Percent 6 5 3 3 2 4" xfId="45121"/>
    <cellStyle name="Percent 6 5 3 3 3" xfId="45122"/>
    <cellStyle name="Percent 6 5 3 3 3 2" xfId="45123"/>
    <cellStyle name="Percent 6 5 3 3 3 3" xfId="45124"/>
    <cellStyle name="Percent 6 5 3 3 3 4" xfId="45125"/>
    <cellStyle name="Percent 6 5 3 3 4" xfId="45126"/>
    <cellStyle name="Percent 6 5 3 3 5" xfId="45127"/>
    <cellStyle name="Percent 6 5 3 3 6" xfId="45128"/>
    <cellStyle name="Percent 6 5 3 4" xfId="45129"/>
    <cellStyle name="Percent 6 5 3 4 2" xfId="45130"/>
    <cellStyle name="Percent 6 5 3 4 3" xfId="45131"/>
    <cellStyle name="Percent 6 5 3 4 4" xfId="45132"/>
    <cellStyle name="Percent 6 5 3 5" xfId="45133"/>
    <cellStyle name="Percent 6 5 3 5 2" xfId="45134"/>
    <cellStyle name="Percent 6 5 3 5 3" xfId="45135"/>
    <cellStyle name="Percent 6 5 3 5 4" xfId="45136"/>
    <cellStyle name="Percent 6 5 3 6" xfId="45137"/>
    <cellStyle name="Percent 6 5 3 7" xfId="45138"/>
    <cellStyle name="Percent 6 5 3 8" xfId="45139"/>
    <cellStyle name="Percent 6 5 4" xfId="45140"/>
    <cellStyle name="Percent 6 5 4 2" xfId="45141"/>
    <cellStyle name="Percent 6 5 4 2 2" xfId="45142"/>
    <cellStyle name="Percent 6 5 4 2 2 2" xfId="45143"/>
    <cellStyle name="Percent 6 5 4 2 2 3" xfId="45144"/>
    <cellStyle name="Percent 6 5 4 2 2 4" xfId="45145"/>
    <cellStyle name="Percent 6 5 4 2 3" xfId="45146"/>
    <cellStyle name="Percent 6 5 4 2 3 2" xfId="45147"/>
    <cellStyle name="Percent 6 5 4 2 3 3" xfId="45148"/>
    <cellStyle name="Percent 6 5 4 2 3 4" xfId="45149"/>
    <cellStyle name="Percent 6 5 4 2 4" xfId="45150"/>
    <cellStyle name="Percent 6 5 4 2 5" xfId="45151"/>
    <cellStyle name="Percent 6 5 4 2 6" xfId="45152"/>
    <cellStyle name="Percent 6 5 4 3" xfId="45153"/>
    <cellStyle name="Percent 6 5 4 3 2" xfId="45154"/>
    <cellStyle name="Percent 6 5 4 3 2 2" xfId="45155"/>
    <cellStyle name="Percent 6 5 4 3 2 3" xfId="45156"/>
    <cellStyle name="Percent 6 5 4 3 2 4" xfId="45157"/>
    <cellStyle name="Percent 6 5 4 3 3" xfId="45158"/>
    <cellStyle name="Percent 6 5 4 3 3 2" xfId="45159"/>
    <cellStyle name="Percent 6 5 4 3 3 3" xfId="45160"/>
    <cellStyle name="Percent 6 5 4 3 3 4" xfId="45161"/>
    <cellStyle name="Percent 6 5 4 3 4" xfId="45162"/>
    <cellStyle name="Percent 6 5 4 3 5" xfId="45163"/>
    <cellStyle name="Percent 6 5 4 3 6" xfId="45164"/>
    <cellStyle name="Percent 6 5 4 4" xfId="45165"/>
    <cellStyle name="Percent 6 5 4 4 2" xfId="45166"/>
    <cellStyle name="Percent 6 5 4 4 3" xfId="45167"/>
    <cellStyle name="Percent 6 5 4 4 4" xfId="45168"/>
    <cellStyle name="Percent 6 5 4 5" xfId="45169"/>
    <cellStyle name="Percent 6 5 4 5 2" xfId="45170"/>
    <cellStyle name="Percent 6 5 4 5 3" xfId="45171"/>
    <cellStyle name="Percent 6 5 4 5 4" xfId="45172"/>
    <cellStyle name="Percent 6 5 4 6" xfId="45173"/>
    <cellStyle name="Percent 6 5 4 7" xfId="45174"/>
    <cellStyle name="Percent 6 5 4 8" xfId="45175"/>
    <cellStyle name="Percent 6 5 5" xfId="45176"/>
    <cellStyle name="Percent 6 5 5 2" xfId="45177"/>
    <cellStyle name="Percent 6 5 5 2 2" xfId="45178"/>
    <cellStyle name="Percent 6 5 5 2 2 2" xfId="45179"/>
    <cellStyle name="Percent 6 5 5 2 2 3" xfId="45180"/>
    <cellStyle name="Percent 6 5 5 2 2 4" xfId="45181"/>
    <cellStyle name="Percent 6 5 5 2 3" xfId="45182"/>
    <cellStyle name="Percent 6 5 5 2 3 2" xfId="45183"/>
    <cellStyle name="Percent 6 5 5 2 3 3" xfId="45184"/>
    <cellStyle name="Percent 6 5 5 2 3 4" xfId="45185"/>
    <cellStyle name="Percent 6 5 5 2 4" xfId="45186"/>
    <cellStyle name="Percent 6 5 5 2 5" xfId="45187"/>
    <cellStyle name="Percent 6 5 5 2 6" xfId="45188"/>
    <cellStyle name="Percent 6 5 5 3" xfId="45189"/>
    <cellStyle name="Percent 6 5 5 3 2" xfId="45190"/>
    <cellStyle name="Percent 6 5 5 3 2 2" xfId="45191"/>
    <cellStyle name="Percent 6 5 5 3 2 3" xfId="45192"/>
    <cellStyle name="Percent 6 5 5 3 2 4" xfId="45193"/>
    <cellStyle name="Percent 6 5 5 3 3" xfId="45194"/>
    <cellStyle name="Percent 6 5 5 3 3 2" xfId="45195"/>
    <cellStyle name="Percent 6 5 5 3 3 3" xfId="45196"/>
    <cellStyle name="Percent 6 5 5 3 3 4" xfId="45197"/>
    <cellStyle name="Percent 6 5 5 3 4" xfId="45198"/>
    <cellStyle name="Percent 6 5 5 3 5" xfId="45199"/>
    <cellStyle name="Percent 6 5 5 3 6" xfId="45200"/>
    <cellStyle name="Percent 6 5 5 4" xfId="45201"/>
    <cellStyle name="Percent 6 5 5 4 2" xfId="45202"/>
    <cellStyle name="Percent 6 5 5 4 3" xfId="45203"/>
    <cellStyle name="Percent 6 5 5 4 4" xfId="45204"/>
    <cellStyle name="Percent 6 5 5 5" xfId="45205"/>
    <cellStyle name="Percent 6 5 5 5 2" xfId="45206"/>
    <cellStyle name="Percent 6 5 5 5 3" xfId="45207"/>
    <cellStyle name="Percent 6 5 5 5 4" xfId="45208"/>
    <cellStyle name="Percent 6 5 5 6" xfId="45209"/>
    <cellStyle name="Percent 6 5 5 7" xfId="45210"/>
    <cellStyle name="Percent 6 5 5 8" xfId="45211"/>
    <cellStyle name="Percent 6 5 6" xfId="45212"/>
    <cellStyle name="Percent 6 5 6 2" xfId="45213"/>
    <cellStyle name="Percent 6 5 6 2 2" xfId="45214"/>
    <cellStyle name="Percent 6 5 6 2 3" xfId="45215"/>
    <cellStyle name="Percent 6 5 6 2 4" xfId="45216"/>
    <cellStyle name="Percent 6 5 6 3" xfId="45217"/>
    <cellStyle name="Percent 6 5 6 3 2" xfId="45218"/>
    <cellStyle name="Percent 6 5 6 3 3" xfId="45219"/>
    <cellStyle name="Percent 6 5 6 3 4" xfId="45220"/>
    <cellStyle name="Percent 6 5 6 4" xfId="45221"/>
    <cellStyle name="Percent 6 5 6 5" xfId="45222"/>
    <cellStyle name="Percent 6 5 6 6" xfId="45223"/>
    <cellStyle name="Percent 6 5 7" xfId="45224"/>
    <cellStyle name="Percent 6 5 7 2" xfId="45225"/>
    <cellStyle name="Percent 6 5 7 2 2" xfId="45226"/>
    <cellStyle name="Percent 6 5 7 2 3" xfId="45227"/>
    <cellStyle name="Percent 6 5 7 2 4" xfId="45228"/>
    <cellStyle name="Percent 6 5 7 3" xfId="45229"/>
    <cellStyle name="Percent 6 5 7 3 2" xfId="45230"/>
    <cellStyle name="Percent 6 5 7 3 3" xfId="45231"/>
    <cellStyle name="Percent 6 5 7 3 4" xfId="45232"/>
    <cellStyle name="Percent 6 5 7 4" xfId="45233"/>
    <cellStyle name="Percent 6 5 7 5" xfId="45234"/>
    <cellStyle name="Percent 6 5 7 6" xfId="45235"/>
    <cellStyle name="Percent 6 5 8" xfId="45236"/>
    <cellStyle name="Percent 6 5 8 2" xfId="45237"/>
    <cellStyle name="Percent 6 5 8 3" xfId="45238"/>
    <cellStyle name="Percent 6 5 8 4" xfId="45239"/>
    <cellStyle name="Percent 6 5 9" xfId="45240"/>
    <cellStyle name="Percent 6 5 9 2" xfId="45241"/>
    <cellStyle name="Percent 6 5 9 3" xfId="45242"/>
    <cellStyle name="Percent 6 5 9 4" xfId="45243"/>
    <cellStyle name="Percent 6 6" xfId="45244"/>
    <cellStyle name="Percent 6 6 10" xfId="45245"/>
    <cellStyle name="Percent 6 6 2" xfId="45246"/>
    <cellStyle name="Percent 6 6 2 2" xfId="45247"/>
    <cellStyle name="Percent 6 6 2 2 2" xfId="45248"/>
    <cellStyle name="Percent 6 6 2 2 2 2" xfId="45249"/>
    <cellStyle name="Percent 6 6 2 2 2 3" xfId="45250"/>
    <cellStyle name="Percent 6 6 2 2 2 4" xfId="45251"/>
    <cellStyle name="Percent 6 6 2 2 3" xfId="45252"/>
    <cellStyle name="Percent 6 6 2 2 3 2" xfId="45253"/>
    <cellStyle name="Percent 6 6 2 2 3 3" xfId="45254"/>
    <cellStyle name="Percent 6 6 2 2 3 4" xfId="45255"/>
    <cellStyle name="Percent 6 6 2 2 4" xfId="45256"/>
    <cellStyle name="Percent 6 6 2 2 5" xfId="45257"/>
    <cellStyle name="Percent 6 6 2 2 6" xfId="45258"/>
    <cellStyle name="Percent 6 6 2 3" xfId="45259"/>
    <cellStyle name="Percent 6 6 2 3 2" xfId="45260"/>
    <cellStyle name="Percent 6 6 2 3 2 2" xfId="45261"/>
    <cellStyle name="Percent 6 6 2 3 2 3" xfId="45262"/>
    <cellStyle name="Percent 6 6 2 3 2 4" xfId="45263"/>
    <cellStyle name="Percent 6 6 2 3 3" xfId="45264"/>
    <cellStyle name="Percent 6 6 2 3 3 2" xfId="45265"/>
    <cellStyle name="Percent 6 6 2 3 3 3" xfId="45266"/>
    <cellStyle name="Percent 6 6 2 3 3 4" xfId="45267"/>
    <cellStyle name="Percent 6 6 2 3 4" xfId="45268"/>
    <cellStyle name="Percent 6 6 2 3 5" xfId="45269"/>
    <cellStyle name="Percent 6 6 2 3 6" xfId="45270"/>
    <cellStyle name="Percent 6 6 2 4" xfId="45271"/>
    <cellStyle name="Percent 6 6 2 4 2" xfId="45272"/>
    <cellStyle name="Percent 6 6 2 4 3" xfId="45273"/>
    <cellStyle name="Percent 6 6 2 4 4" xfId="45274"/>
    <cellStyle name="Percent 6 6 2 5" xfId="45275"/>
    <cellStyle name="Percent 6 6 2 5 2" xfId="45276"/>
    <cellStyle name="Percent 6 6 2 5 3" xfId="45277"/>
    <cellStyle name="Percent 6 6 2 5 4" xfId="45278"/>
    <cellStyle name="Percent 6 6 2 6" xfId="45279"/>
    <cellStyle name="Percent 6 6 2 7" xfId="45280"/>
    <cellStyle name="Percent 6 6 2 8" xfId="45281"/>
    <cellStyle name="Percent 6 6 3" xfId="45282"/>
    <cellStyle name="Percent 6 6 3 2" xfId="45283"/>
    <cellStyle name="Percent 6 6 3 2 2" xfId="45284"/>
    <cellStyle name="Percent 6 6 3 2 2 2" xfId="45285"/>
    <cellStyle name="Percent 6 6 3 2 2 3" xfId="45286"/>
    <cellStyle name="Percent 6 6 3 2 2 4" xfId="45287"/>
    <cellStyle name="Percent 6 6 3 2 3" xfId="45288"/>
    <cellStyle name="Percent 6 6 3 2 3 2" xfId="45289"/>
    <cellStyle name="Percent 6 6 3 2 3 3" xfId="45290"/>
    <cellStyle name="Percent 6 6 3 2 3 4" xfId="45291"/>
    <cellStyle name="Percent 6 6 3 2 4" xfId="45292"/>
    <cellStyle name="Percent 6 6 3 2 5" xfId="45293"/>
    <cellStyle name="Percent 6 6 3 2 6" xfId="45294"/>
    <cellStyle name="Percent 6 6 3 3" xfId="45295"/>
    <cellStyle name="Percent 6 6 3 3 2" xfId="45296"/>
    <cellStyle name="Percent 6 6 3 3 2 2" xfId="45297"/>
    <cellStyle name="Percent 6 6 3 3 2 3" xfId="45298"/>
    <cellStyle name="Percent 6 6 3 3 2 4" xfId="45299"/>
    <cellStyle name="Percent 6 6 3 3 3" xfId="45300"/>
    <cellStyle name="Percent 6 6 3 3 3 2" xfId="45301"/>
    <cellStyle name="Percent 6 6 3 3 3 3" xfId="45302"/>
    <cellStyle name="Percent 6 6 3 3 3 4" xfId="45303"/>
    <cellStyle name="Percent 6 6 3 3 4" xfId="45304"/>
    <cellStyle name="Percent 6 6 3 3 5" xfId="45305"/>
    <cellStyle name="Percent 6 6 3 3 6" xfId="45306"/>
    <cellStyle name="Percent 6 6 3 4" xfId="45307"/>
    <cellStyle name="Percent 6 6 3 4 2" xfId="45308"/>
    <cellStyle name="Percent 6 6 3 4 3" xfId="45309"/>
    <cellStyle name="Percent 6 6 3 4 4" xfId="45310"/>
    <cellStyle name="Percent 6 6 3 5" xfId="45311"/>
    <cellStyle name="Percent 6 6 3 5 2" xfId="45312"/>
    <cellStyle name="Percent 6 6 3 5 3" xfId="45313"/>
    <cellStyle name="Percent 6 6 3 5 4" xfId="45314"/>
    <cellStyle name="Percent 6 6 3 6" xfId="45315"/>
    <cellStyle name="Percent 6 6 3 7" xfId="45316"/>
    <cellStyle name="Percent 6 6 3 8" xfId="45317"/>
    <cellStyle name="Percent 6 6 4" xfId="45318"/>
    <cellStyle name="Percent 6 6 4 2" xfId="45319"/>
    <cellStyle name="Percent 6 6 4 2 2" xfId="45320"/>
    <cellStyle name="Percent 6 6 4 2 3" xfId="45321"/>
    <cellStyle name="Percent 6 6 4 2 4" xfId="45322"/>
    <cellStyle name="Percent 6 6 4 3" xfId="45323"/>
    <cellStyle name="Percent 6 6 4 3 2" xfId="45324"/>
    <cellStyle name="Percent 6 6 4 3 3" xfId="45325"/>
    <cellStyle name="Percent 6 6 4 3 4" xfId="45326"/>
    <cellStyle name="Percent 6 6 4 4" xfId="45327"/>
    <cellStyle name="Percent 6 6 4 5" xfId="45328"/>
    <cellStyle name="Percent 6 6 4 6" xfId="45329"/>
    <cellStyle name="Percent 6 6 5" xfId="45330"/>
    <cellStyle name="Percent 6 6 5 2" xfId="45331"/>
    <cellStyle name="Percent 6 6 5 2 2" xfId="45332"/>
    <cellStyle name="Percent 6 6 5 2 3" xfId="45333"/>
    <cellStyle name="Percent 6 6 5 2 4" xfId="45334"/>
    <cellStyle name="Percent 6 6 5 3" xfId="45335"/>
    <cellStyle name="Percent 6 6 5 3 2" xfId="45336"/>
    <cellStyle name="Percent 6 6 5 3 3" xfId="45337"/>
    <cellStyle name="Percent 6 6 5 3 4" xfId="45338"/>
    <cellStyle name="Percent 6 6 5 4" xfId="45339"/>
    <cellStyle name="Percent 6 6 5 5" xfId="45340"/>
    <cellStyle name="Percent 6 6 5 6" xfId="45341"/>
    <cellStyle name="Percent 6 6 6" xfId="45342"/>
    <cellStyle name="Percent 6 6 6 2" xfId="45343"/>
    <cellStyle name="Percent 6 6 6 3" xfId="45344"/>
    <cellStyle name="Percent 6 6 6 4" xfId="45345"/>
    <cellStyle name="Percent 6 6 7" xfId="45346"/>
    <cellStyle name="Percent 6 6 7 2" xfId="45347"/>
    <cellStyle name="Percent 6 6 7 3" xfId="45348"/>
    <cellStyle name="Percent 6 6 7 4" xfId="45349"/>
    <cellStyle name="Percent 6 6 8" xfId="45350"/>
    <cellStyle name="Percent 6 6 9" xfId="45351"/>
    <cellStyle name="Percent 6 7" xfId="45352"/>
    <cellStyle name="Percent 6 7 2" xfId="45353"/>
    <cellStyle name="Percent 6 7 2 2" xfId="45354"/>
    <cellStyle name="Percent 6 7 2 2 2" xfId="45355"/>
    <cellStyle name="Percent 6 7 2 2 3" xfId="45356"/>
    <cellStyle name="Percent 6 7 2 2 4" xfId="45357"/>
    <cellStyle name="Percent 6 7 2 3" xfId="45358"/>
    <cellStyle name="Percent 6 7 2 3 2" xfId="45359"/>
    <cellStyle name="Percent 6 7 2 3 3" xfId="45360"/>
    <cellStyle name="Percent 6 7 2 3 4" xfId="45361"/>
    <cellStyle name="Percent 6 7 2 4" xfId="45362"/>
    <cellStyle name="Percent 6 7 2 5" xfId="45363"/>
    <cellStyle name="Percent 6 7 2 6" xfId="45364"/>
    <cellStyle name="Percent 6 7 3" xfId="45365"/>
    <cellStyle name="Percent 6 7 3 2" xfId="45366"/>
    <cellStyle name="Percent 6 7 3 2 2" xfId="45367"/>
    <cellStyle name="Percent 6 7 3 2 3" xfId="45368"/>
    <cellStyle name="Percent 6 7 3 2 4" xfId="45369"/>
    <cellStyle name="Percent 6 7 3 3" xfId="45370"/>
    <cellStyle name="Percent 6 7 3 3 2" xfId="45371"/>
    <cellStyle name="Percent 6 7 3 3 3" xfId="45372"/>
    <cellStyle name="Percent 6 7 3 3 4" xfId="45373"/>
    <cellStyle name="Percent 6 7 3 4" xfId="45374"/>
    <cellStyle name="Percent 6 7 3 5" xfId="45375"/>
    <cellStyle name="Percent 6 7 3 6" xfId="45376"/>
    <cellStyle name="Percent 6 7 4" xfId="45377"/>
    <cellStyle name="Percent 6 7 4 2" xfId="45378"/>
    <cellStyle name="Percent 6 7 4 3" xfId="45379"/>
    <cellStyle name="Percent 6 7 4 4" xfId="45380"/>
    <cellStyle name="Percent 6 7 5" xfId="45381"/>
    <cellStyle name="Percent 6 7 5 2" xfId="45382"/>
    <cellStyle name="Percent 6 7 5 3" xfId="45383"/>
    <cellStyle name="Percent 6 7 5 4" xfId="45384"/>
    <cellStyle name="Percent 6 7 6" xfId="45385"/>
    <cellStyle name="Percent 6 7 7" xfId="45386"/>
    <cellStyle name="Percent 6 7 8" xfId="45387"/>
    <cellStyle name="Percent 6 8" xfId="45388"/>
    <cellStyle name="Percent 6 8 2" xfId="45389"/>
    <cellStyle name="Percent 6 8 2 2" xfId="45390"/>
    <cellStyle name="Percent 6 8 2 2 2" xfId="45391"/>
    <cellStyle name="Percent 6 8 2 2 3" xfId="45392"/>
    <cellStyle name="Percent 6 8 2 2 4" xfId="45393"/>
    <cellStyle name="Percent 6 8 2 3" xfId="45394"/>
    <cellStyle name="Percent 6 8 2 3 2" xfId="45395"/>
    <cellStyle name="Percent 6 8 2 3 3" xfId="45396"/>
    <cellStyle name="Percent 6 8 2 3 4" xfId="45397"/>
    <cellStyle name="Percent 6 8 2 4" xfId="45398"/>
    <cellStyle name="Percent 6 8 2 5" xfId="45399"/>
    <cellStyle name="Percent 6 8 2 6" xfId="45400"/>
    <cellStyle name="Percent 6 8 3" xfId="45401"/>
    <cellStyle name="Percent 6 8 3 2" xfId="45402"/>
    <cellStyle name="Percent 6 8 3 2 2" xfId="45403"/>
    <cellStyle name="Percent 6 8 3 2 3" xfId="45404"/>
    <cellStyle name="Percent 6 8 3 2 4" xfId="45405"/>
    <cellStyle name="Percent 6 8 3 3" xfId="45406"/>
    <cellStyle name="Percent 6 8 3 3 2" xfId="45407"/>
    <cellStyle name="Percent 6 8 3 3 3" xfId="45408"/>
    <cellStyle name="Percent 6 8 3 3 4" xfId="45409"/>
    <cellStyle name="Percent 6 8 3 4" xfId="45410"/>
    <cellStyle name="Percent 6 8 3 5" xfId="45411"/>
    <cellStyle name="Percent 6 8 3 6" xfId="45412"/>
    <cellStyle name="Percent 6 8 4" xfId="45413"/>
    <cellStyle name="Percent 6 8 4 2" xfId="45414"/>
    <cellStyle name="Percent 6 8 4 3" xfId="45415"/>
    <cellStyle name="Percent 6 8 4 4" xfId="45416"/>
    <cellStyle name="Percent 6 8 5" xfId="45417"/>
    <cellStyle name="Percent 6 8 5 2" xfId="45418"/>
    <cellStyle name="Percent 6 8 5 3" xfId="45419"/>
    <cellStyle name="Percent 6 8 5 4" xfId="45420"/>
    <cellStyle name="Percent 6 8 6" xfId="45421"/>
    <cellStyle name="Percent 6 8 7" xfId="45422"/>
    <cellStyle name="Percent 6 8 8" xfId="45423"/>
    <cellStyle name="Percent 6 9" xfId="45424"/>
    <cellStyle name="Percent 6 9 2" xfId="45425"/>
    <cellStyle name="Percent 6 9 2 2" xfId="45426"/>
    <cellStyle name="Percent 6 9 2 2 2" xfId="45427"/>
    <cellStyle name="Percent 6 9 2 2 3" xfId="45428"/>
    <cellStyle name="Percent 6 9 2 2 4" xfId="45429"/>
    <cellStyle name="Percent 6 9 2 3" xfId="45430"/>
    <cellStyle name="Percent 6 9 2 3 2" xfId="45431"/>
    <cellStyle name="Percent 6 9 2 3 3" xfId="45432"/>
    <cellStyle name="Percent 6 9 2 3 4" xfId="45433"/>
    <cellStyle name="Percent 6 9 2 4" xfId="45434"/>
    <cellStyle name="Percent 6 9 2 5" xfId="45435"/>
    <cellStyle name="Percent 6 9 2 6" xfId="45436"/>
    <cellStyle name="Percent 6 9 3" xfId="45437"/>
    <cellStyle name="Percent 6 9 3 2" xfId="45438"/>
    <cellStyle name="Percent 6 9 3 2 2" xfId="45439"/>
    <cellStyle name="Percent 6 9 3 2 3" xfId="45440"/>
    <cellStyle name="Percent 6 9 3 2 4" xfId="45441"/>
    <cellStyle name="Percent 6 9 3 3" xfId="45442"/>
    <cellStyle name="Percent 6 9 3 3 2" xfId="45443"/>
    <cellStyle name="Percent 6 9 3 3 3" xfId="45444"/>
    <cellStyle name="Percent 6 9 3 3 4" xfId="45445"/>
    <cellStyle name="Percent 6 9 3 4" xfId="45446"/>
    <cellStyle name="Percent 6 9 3 5" xfId="45447"/>
    <cellStyle name="Percent 6 9 3 6" xfId="45448"/>
    <cellStyle name="Percent 6 9 4" xfId="45449"/>
    <cellStyle name="Percent 6 9 4 2" xfId="45450"/>
    <cellStyle name="Percent 6 9 4 3" xfId="45451"/>
    <cellStyle name="Percent 6 9 4 4" xfId="45452"/>
    <cellStyle name="Percent 6 9 5" xfId="45453"/>
    <cellStyle name="Percent 6 9 5 2" xfId="45454"/>
    <cellStyle name="Percent 6 9 5 3" xfId="45455"/>
    <cellStyle name="Percent 6 9 5 4" xfId="45456"/>
    <cellStyle name="Percent 6 9 6" xfId="45457"/>
    <cellStyle name="Percent 6 9 7" xfId="45458"/>
    <cellStyle name="Percent 6 9 8" xfId="45459"/>
    <cellStyle name="Percent 60" xfId="45460"/>
    <cellStyle name="Percent 60 2" xfId="45461"/>
    <cellStyle name="Percent 61" xfId="45462"/>
    <cellStyle name="Percent 62" xfId="45463"/>
    <cellStyle name="Percent 7" xfId="45464"/>
    <cellStyle name="Percent 7 10" xfId="45465"/>
    <cellStyle name="Percent 7 10 2" xfId="45466"/>
    <cellStyle name="Percent 7 10 2 2" xfId="45467"/>
    <cellStyle name="Percent 7 10 2 3" xfId="45468"/>
    <cellStyle name="Percent 7 10 2 4" xfId="45469"/>
    <cellStyle name="Percent 7 10 3" xfId="45470"/>
    <cellStyle name="Percent 7 10 3 2" xfId="45471"/>
    <cellStyle name="Percent 7 10 3 3" xfId="45472"/>
    <cellStyle name="Percent 7 10 3 4" xfId="45473"/>
    <cellStyle name="Percent 7 10 4" xfId="45474"/>
    <cellStyle name="Percent 7 10 5" xfId="45475"/>
    <cellStyle name="Percent 7 10 6" xfId="45476"/>
    <cellStyle name="Percent 7 11" xfId="45477"/>
    <cellStyle name="Percent 7 11 2" xfId="45478"/>
    <cellStyle name="Percent 7 11 3" xfId="45479"/>
    <cellStyle name="Percent 7 11 4" xfId="45480"/>
    <cellStyle name="Percent 7 12" xfId="45481"/>
    <cellStyle name="Percent 7 12 2" xfId="45482"/>
    <cellStyle name="Percent 7 12 3" xfId="45483"/>
    <cellStyle name="Percent 7 12 4" xfId="45484"/>
    <cellStyle name="Percent 7 13" xfId="45485"/>
    <cellStyle name="Percent 7 13 2" xfId="45486"/>
    <cellStyle name="Percent 7 13 3" xfId="45487"/>
    <cellStyle name="Percent 7 13 4" xfId="45488"/>
    <cellStyle name="Percent 7 13 5" xfId="45489"/>
    <cellStyle name="Percent 7 14" xfId="45490"/>
    <cellStyle name="Percent 7 15" xfId="45491"/>
    <cellStyle name="Percent 7 16" xfId="45492"/>
    <cellStyle name="Percent 7 17" xfId="45493"/>
    <cellStyle name="Percent 7 18" xfId="45494"/>
    <cellStyle name="Percent 7 2" xfId="45495"/>
    <cellStyle name="Percent 7 2 10" xfId="45496"/>
    <cellStyle name="Percent 7 2 10 2" xfId="45497"/>
    <cellStyle name="Percent 7 2 10 3" xfId="45498"/>
    <cellStyle name="Percent 7 2 10 4" xfId="45499"/>
    <cellStyle name="Percent 7 2 11" xfId="45500"/>
    <cellStyle name="Percent 7 2 11 2" xfId="45501"/>
    <cellStyle name="Percent 7 2 11 3" xfId="45502"/>
    <cellStyle name="Percent 7 2 11 4" xfId="45503"/>
    <cellStyle name="Percent 7 2 12" xfId="45504"/>
    <cellStyle name="Percent 7 2 12 2" xfId="45505"/>
    <cellStyle name="Percent 7 2 12 3" xfId="45506"/>
    <cellStyle name="Percent 7 2 12 4" xfId="45507"/>
    <cellStyle name="Percent 7 2 12 5" xfId="45508"/>
    <cellStyle name="Percent 7 2 13" xfId="45509"/>
    <cellStyle name="Percent 7 2 14" xfId="45510"/>
    <cellStyle name="Percent 7 2 15" xfId="45511"/>
    <cellStyle name="Percent 7 2 16" xfId="45512"/>
    <cellStyle name="Percent 7 2 17" xfId="45513"/>
    <cellStyle name="Percent 7 2 2" xfId="45514"/>
    <cellStyle name="Percent 7 2 2 10" xfId="45515"/>
    <cellStyle name="Percent 7 2 2 10 2" xfId="45516"/>
    <cellStyle name="Percent 7 2 2 10 3" xfId="45517"/>
    <cellStyle name="Percent 7 2 2 10 4" xfId="45518"/>
    <cellStyle name="Percent 7 2 2 11" xfId="45519"/>
    <cellStyle name="Percent 7 2 2 11 2" xfId="45520"/>
    <cellStyle name="Percent 7 2 2 11 3" xfId="45521"/>
    <cellStyle name="Percent 7 2 2 11 4" xfId="45522"/>
    <cellStyle name="Percent 7 2 2 12" xfId="45523"/>
    <cellStyle name="Percent 7 2 2 13" xfId="45524"/>
    <cellStyle name="Percent 7 2 2 14" xfId="45525"/>
    <cellStyle name="Percent 7 2 2 15" xfId="45526"/>
    <cellStyle name="Percent 7 2 2 16" xfId="45527"/>
    <cellStyle name="Percent 7 2 2 2" xfId="45528"/>
    <cellStyle name="Percent 7 2 2 2 10" xfId="45529"/>
    <cellStyle name="Percent 7 2 2 2 11" xfId="45530"/>
    <cellStyle name="Percent 7 2 2 2 12" xfId="45531"/>
    <cellStyle name="Percent 7 2 2 2 2" xfId="45532"/>
    <cellStyle name="Percent 7 2 2 2 2 10" xfId="45533"/>
    <cellStyle name="Percent 7 2 2 2 2 2" xfId="45534"/>
    <cellStyle name="Percent 7 2 2 2 2 2 2" xfId="45535"/>
    <cellStyle name="Percent 7 2 2 2 2 2 2 2" xfId="45536"/>
    <cellStyle name="Percent 7 2 2 2 2 2 2 2 2" xfId="45537"/>
    <cellStyle name="Percent 7 2 2 2 2 2 2 2 3" xfId="45538"/>
    <cellStyle name="Percent 7 2 2 2 2 2 2 2 4" xfId="45539"/>
    <cellStyle name="Percent 7 2 2 2 2 2 2 3" xfId="45540"/>
    <cellStyle name="Percent 7 2 2 2 2 2 2 3 2" xfId="45541"/>
    <cellStyle name="Percent 7 2 2 2 2 2 2 3 3" xfId="45542"/>
    <cellStyle name="Percent 7 2 2 2 2 2 2 3 4" xfId="45543"/>
    <cellStyle name="Percent 7 2 2 2 2 2 2 4" xfId="45544"/>
    <cellStyle name="Percent 7 2 2 2 2 2 2 5" xfId="45545"/>
    <cellStyle name="Percent 7 2 2 2 2 2 2 6" xfId="45546"/>
    <cellStyle name="Percent 7 2 2 2 2 2 3" xfId="45547"/>
    <cellStyle name="Percent 7 2 2 2 2 2 3 2" xfId="45548"/>
    <cellStyle name="Percent 7 2 2 2 2 2 3 2 2" xfId="45549"/>
    <cellStyle name="Percent 7 2 2 2 2 2 3 2 3" xfId="45550"/>
    <cellStyle name="Percent 7 2 2 2 2 2 3 2 4" xfId="45551"/>
    <cellStyle name="Percent 7 2 2 2 2 2 3 3" xfId="45552"/>
    <cellStyle name="Percent 7 2 2 2 2 2 3 3 2" xfId="45553"/>
    <cellStyle name="Percent 7 2 2 2 2 2 3 3 3" xfId="45554"/>
    <cellStyle name="Percent 7 2 2 2 2 2 3 3 4" xfId="45555"/>
    <cellStyle name="Percent 7 2 2 2 2 2 3 4" xfId="45556"/>
    <cellStyle name="Percent 7 2 2 2 2 2 3 5" xfId="45557"/>
    <cellStyle name="Percent 7 2 2 2 2 2 3 6" xfId="45558"/>
    <cellStyle name="Percent 7 2 2 2 2 2 4" xfId="45559"/>
    <cellStyle name="Percent 7 2 2 2 2 2 4 2" xfId="45560"/>
    <cellStyle name="Percent 7 2 2 2 2 2 4 3" xfId="45561"/>
    <cellStyle name="Percent 7 2 2 2 2 2 4 4" xfId="45562"/>
    <cellStyle name="Percent 7 2 2 2 2 2 5" xfId="45563"/>
    <cellStyle name="Percent 7 2 2 2 2 2 5 2" xfId="45564"/>
    <cellStyle name="Percent 7 2 2 2 2 2 5 3" xfId="45565"/>
    <cellStyle name="Percent 7 2 2 2 2 2 5 4" xfId="45566"/>
    <cellStyle name="Percent 7 2 2 2 2 2 6" xfId="45567"/>
    <cellStyle name="Percent 7 2 2 2 2 2 7" xfId="45568"/>
    <cellStyle name="Percent 7 2 2 2 2 2 8" xfId="45569"/>
    <cellStyle name="Percent 7 2 2 2 2 3" xfId="45570"/>
    <cellStyle name="Percent 7 2 2 2 2 3 2" xfId="45571"/>
    <cellStyle name="Percent 7 2 2 2 2 3 2 2" xfId="45572"/>
    <cellStyle name="Percent 7 2 2 2 2 3 2 2 2" xfId="45573"/>
    <cellStyle name="Percent 7 2 2 2 2 3 2 2 3" xfId="45574"/>
    <cellStyle name="Percent 7 2 2 2 2 3 2 2 4" xfId="45575"/>
    <cellStyle name="Percent 7 2 2 2 2 3 2 3" xfId="45576"/>
    <cellStyle name="Percent 7 2 2 2 2 3 2 3 2" xfId="45577"/>
    <cellStyle name="Percent 7 2 2 2 2 3 2 3 3" xfId="45578"/>
    <cellStyle name="Percent 7 2 2 2 2 3 2 3 4" xfId="45579"/>
    <cellStyle name="Percent 7 2 2 2 2 3 2 4" xfId="45580"/>
    <cellStyle name="Percent 7 2 2 2 2 3 2 5" xfId="45581"/>
    <cellStyle name="Percent 7 2 2 2 2 3 2 6" xfId="45582"/>
    <cellStyle name="Percent 7 2 2 2 2 3 3" xfId="45583"/>
    <cellStyle name="Percent 7 2 2 2 2 3 3 2" xfId="45584"/>
    <cellStyle name="Percent 7 2 2 2 2 3 3 2 2" xfId="45585"/>
    <cellStyle name="Percent 7 2 2 2 2 3 3 2 3" xfId="45586"/>
    <cellStyle name="Percent 7 2 2 2 2 3 3 2 4" xfId="45587"/>
    <cellStyle name="Percent 7 2 2 2 2 3 3 3" xfId="45588"/>
    <cellStyle name="Percent 7 2 2 2 2 3 3 3 2" xfId="45589"/>
    <cellStyle name="Percent 7 2 2 2 2 3 3 3 3" xfId="45590"/>
    <cellStyle name="Percent 7 2 2 2 2 3 3 3 4" xfId="45591"/>
    <cellStyle name="Percent 7 2 2 2 2 3 3 4" xfId="45592"/>
    <cellStyle name="Percent 7 2 2 2 2 3 3 5" xfId="45593"/>
    <cellStyle name="Percent 7 2 2 2 2 3 3 6" xfId="45594"/>
    <cellStyle name="Percent 7 2 2 2 2 3 4" xfId="45595"/>
    <cellStyle name="Percent 7 2 2 2 2 3 4 2" xfId="45596"/>
    <cellStyle name="Percent 7 2 2 2 2 3 4 3" xfId="45597"/>
    <cellStyle name="Percent 7 2 2 2 2 3 4 4" xfId="45598"/>
    <cellStyle name="Percent 7 2 2 2 2 3 5" xfId="45599"/>
    <cellStyle name="Percent 7 2 2 2 2 3 5 2" xfId="45600"/>
    <cellStyle name="Percent 7 2 2 2 2 3 5 3" xfId="45601"/>
    <cellStyle name="Percent 7 2 2 2 2 3 5 4" xfId="45602"/>
    <cellStyle name="Percent 7 2 2 2 2 3 6" xfId="45603"/>
    <cellStyle name="Percent 7 2 2 2 2 3 7" xfId="45604"/>
    <cellStyle name="Percent 7 2 2 2 2 3 8" xfId="45605"/>
    <cellStyle name="Percent 7 2 2 2 2 4" xfId="45606"/>
    <cellStyle name="Percent 7 2 2 2 2 4 2" xfId="45607"/>
    <cellStyle name="Percent 7 2 2 2 2 4 2 2" xfId="45608"/>
    <cellStyle name="Percent 7 2 2 2 2 4 2 3" xfId="45609"/>
    <cellStyle name="Percent 7 2 2 2 2 4 2 4" xfId="45610"/>
    <cellStyle name="Percent 7 2 2 2 2 4 3" xfId="45611"/>
    <cellStyle name="Percent 7 2 2 2 2 4 3 2" xfId="45612"/>
    <cellStyle name="Percent 7 2 2 2 2 4 3 3" xfId="45613"/>
    <cellStyle name="Percent 7 2 2 2 2 4 3 4" xfId="45614"/>
    <cellStyle name="Percent 7 2 2 2 2 4 4" xfId="45615"/>
    <cellStyle name="Percent 7 2 2 2 2 4 5" xfId="45616"/>
    <cellStyle name="Percent 7 2 2 2 2 4 6" xfId="45617"/>
    <cellStyle name="Percent 7 2 2 2 2 5" xfId="45618"/>
    <cellStyle name="Percent 7 2 2 2 2 5 2" xfId="45619"/>
    <cellStyle name="Percent 7 2 2 2 2 5 2 2" xfId="45620"/>
    <cellStyle name="Percent 7 2 2 2 2 5 2 3" xfId="45621"/>
    <cellStyle name="Percent 7 2 2 2 2 5 2 4" xfId="45622"/>
    <cellStyle name="Percent 7 2 2 2 2 5 3" xfId="45623"/>
    <cellStyle name="Percent 7 2 2 2 2 5 3 2" xfId="45624"/>
    <cellStyle name="Percent 7 2 2 2 2 5 3 3" xfId="45625"/>
    <cellStyle name="Percent 7 2 2 2 2 5 3 4" xfId="45626"/>
    <cellStyle name="Percent 7 2 2 2 2 5 4" xfId="45627"/>
    <cellStyle name="Percent 7 2 2 2 2 5 5" xfId="45628"/>
    <cellStyle name="Percent 7 2 2 2 2 5 6" xfId="45629"/>
    <cellStyle name="Percent 7 2 2 2 2 6" xfId="45630"/>
    <cellStyle name="Percent 7 2 2 2 2 6 2" xfId="45631"/>
    <cellStyle name="Percent 7 2 2 2 2 6 3" xfId="45632"/>
    <cellStyle name="Percent 7 2 2 2 2 6 4" xfId="45633"/>
    <cellStyle name="Percent 7 2 2 2 2 7" xfId="45634"/>
    <cellStyle name="Percent 7 2 2 2 2 7 2" xfId="45635"/>
    <cellStyle name="Percent 7 2 2 2 2 7 3" xfId="45636"/>
    <cellStyle name="Percent 7 2 2 2 2 7 4" xfId="45637"/>
    <cellStyle name="Percent 7 2 2 2 2 8" xfId="45638"/>
    <cellStyle name="Percent 7 2 2 2 2 9" xfId="45639"/>
    <cellStyle name="Percent 7 2 2 2 3" xfId="45640"/>
    <cellStyle name="Percent 7 2 2 2 3 2" xfId="45641"/>
    <cellStyle name="Percent 7 2 2 2 3 2 2" xfId="45642"/>
    <cellStyle name="Percent 7 2 2 2 3 2 2 2" xfId="45643"/>
    <cellStyle name="Percent 7 2 2 2 3 2 2 3" xfId="45644"/>
    <cellStyle name="Percent 7 2 2 2 3 2 2 4" xfId="45645"/>
    <cellStyle name="Percent 7 2 2 2 3 2 3" xfId="45646"/>
    <cellStyle name="Percent 7 2 2 2 3 2 3 2" xfId="45647"/>
    <cellStyle name="Percent 7 2 2 2 3 2 3 3" xfId="45648"/>
    <cellStyle name="Percent 7 2 2 2 3 2 3 4" xfId="45649"/>
    <cellStyle name="Percent 7 2 2 2 3 2 4" xfId="45650"/>
    <cellStyle name="Percent 7 2 2 2 3 2 5" xfId="45651"/>
    <cellStyle name="Percent 7 2 2 2 3 2 6" xfId="45652"/>
    <cellStyle name="Percent 7 2 2 2 3 3" xfId="45653"/>
    <cellStyle name="Percent 7 2 2 2 3 3 2" xfId="45654"/>
    <cellStyle name="Percent 7 2 2 2 3 3 2 2" xfId="45655"/>
    <cellStyle name="Percent 7 2 2 2 3 3 2 3" xfId="45656"/>
    <cellStyle name="Percent 7 2 2 2 3 3 2 4" xfId="45657"/>
    <cellStyle name="Percent 7 2 2 2 3 3 3" xfId="45658"/>
    <cellStyle name="Percent 7 2 2 2 3 3 3 2" xfId="45659"/>
    <cellStyle name="Percent 7 2 2 2 3 3 3 3" xfId="45660"/>
    <cellStyle name="Percent 7 2 2 2 3 3 3 4" xfId="45661"/>
    <cellStyle name="Percent 7 2 2 2 3 3 4" xfId="45662"/>
    <cellStyle name="Percent 7 2 2 2 3 3 5" xfId="45663"/>
    <cellStyle name="Percent 7 2 2 2 3 3 6" xfId="45664"/>
    <cellStyle name="Percent 7 2 2 2 3 4" xfId="45665"/>
    <cellStyle name="Percent 7 2 2 2 3 4 2" xfId="45666"/>
    <cellStyle name="Percent 7 2 2 2 3 4 3" xfId="45667"/>
    <cellStyle name="Percent 7 2 2 2 3 4 4" xfId="45668"/>
    <cellStyle name="Percent 7 2 2 2 3 5" xfId="45669"/>
    <cellStyle name="Percent 7 2 2 2 3 5 2" xfId="45670"/>
    <cellStyle name="Percent 7 2 2 2 3 5 3" xfId="45671"/>
    <cellStyle name="Percent 7 2 2 2 3 5 4" xfId="45672"/>
    <cellStyle name="Percent 7 2 2 2 3 6" xfId="45673"/>
    <cellStyle name="Percent 7 2 2 2 3 7" xfId="45674"/>
    <cellStyle name="Percent 7 2 2 2 3 8" xfId="45675"/>
    <cellStyle name="Percent 7 2 2 2 4" xfId="45676"/>
    <cellStyle name="Percent 7 2 2 2 4 2" xfId="45677"/>
    <cellStyle name="Percent 7 2 2 2 4 2 2" xfId="45678"/>
    <cellStyle name="Percent 7 2 2 2 4 2 2 2" xfId="45679"/>
    <cellStyle name="Percent 7 2 2 2 4 2 2 3" xfId="45680"/>
    <cellStyle name="Percent 7 2 2 2 4 2 2 4" xfId="45681"/>
    <cellStyle name="Percent 7 2 2 2 4 2 3" xfId="45682"/>
    <cellStyle name="Percent 7 2 2 2 4 2 3 2" xfId="45683"/>
    <cellStyle name="Percent 7 2 2 2 4 2 3 3" xfId="45684"/>
    <cellStyle name="Percent 7 2 2 2 4 2 3 4" xfId="45685"/>
    <cellStyle name="Percent 7 2 2 2 4 2 4" xfId="45686"/>
    <cellStyle name="Percent 7 2 2 2 4 2 5" xfId="45687"/>
    <cellStyle name="Percent 7 2 2 2 4 2 6" xfId="45688"/>
    <cellStyle name="Percent 7 2 2 2 4 3" xfId="45689"/>
    <cellStyle name="Percent 7 2 2 2 4 3 2" xfId="45690"/>
    <cellStyle name="Percent 7 2 2 2 4 3 2 2" xfId="45691"/>
    <cellStyle name="Percent 7 2 2 2 4 3 2 3" xfId="45692"/>
    <cellStyle name="Percent 7 2 2 2 4 3 2 4" xfId="45693"/>
    <cellStyle name="Percent 7 2 2 2 4 3 3" xfId="45694"/>
    <cellStyle name="Percent 7 2 2 2 4 3 3 2" xfId="45695"/>
    <cellStyle name="Percent 7 2 2 2 4 3 3 3" xfId="45696"/>
    <cellStyle name="Percent 7 2 2 2 4 3 3 4" xfId="45697"/>
    <cellStyle name="Percent 7 2 2 2 4 3 4" xfId="45698"/>
    <cellStyle name="Percent 7 2 2 2 4 3 5" xfId="45699"/>
    <cellStyle name="Percent 7 2 2 2 4 3 6" xfId="45700"/>
    <cellStyle name="Percent 7 2 2 2 4 4" xfId="45701"/>
    <cellStyle name="Percent 7 2 2 2 4 4 2" xfId="45702"/>
    <cellStyle name="Percent 7 2 2 2 4 4 3" xfId="45703"/>
    <cellStyle name="Percent 7 2 2 2 4 4 4" xfId="45704"/>
    <cellStyle name="Percent 7 2 2 2 4 5" xfId="45705"/>
    <cellStyle name="Percent 7 2 2 2 4 5 2" xfId="45706"/>
    <cellStyle name="Percent 7 2 2 2 4 5 3" xfId="45707"/>
    <cellStyle name="Percent 7 2 2 2 4 5 4" xfId="45708"/>
    <cellStyle name="Percent 7 2 2 2 4 6" xfId="45709"/>
    <cellStyle name="Percent 7 2 2 2 4 7" xfId="45710"/>
    <cellStyle name="Percent 7 2 2 2 4 8" xfId="45711"/>
    <cellStyle name="Percent 7 2 2 2 5" xfId="45712"/>
    <cellStyle name="Percent 7 2 2 2 5 2" xfId="45713"/>
    <cellStyle name="Percent 7 2 2 2 5 2 2" xfId="45714"/>
    <cellStyle name="Percent 7 2 2 2 5 2 2 2" xfId="45715"/>
    <cellStyle name="Percent 7 2 2 2 5 2 2 3" xfId="45716"/>
    <cellStyle name="Percent 7 2 2 2 5 2 2 4" xfId="45717"/>
    <cellStyle name="Percent 7 2 2 2 5 2 3" xfId="45718"/>
    <cellStyle name="Percent 7 2 2 2 5 2 3 2" xfId="45719"/>
    <cellStyle name="Percent 7 2 2 2 5 2 3 3" xfId="45720"/>
    <cellStyle name="Percent 7 2 2 2 5 2 3 4" xfId="45721"/>
    <cellStyle name="Percent 7 2 2 2 5 2 4" xfId="45722"/>
    <cellStyle name="Percent 7 2 2 2 5 2 5" xfId="45723"/>
    <cellStyle name="Percent 7 2 2 2 5 2 6" xfId="45724"/>
    <cellStyle name="Percent 7 2 2 2 5 3" xfId="45725"/>
    <cellStyle name="Percent 7 2 2 2 5 3 2" xfId="45726"/>
    <cellStyle name="Percent 7 2 2 2 5 3 2 2" xfId="45727"/>
    <cellStyle name="Percent 7 2 2 2 5 3 2 3" xfId="45728"/>
    <cellStyle name="Percent 7 2 2 2 5 3 2 4" xfId="45729"/>
    <cellStyle name="Percent 7 2 2 2 5 3 3" xfId="45730"/>
    <cellStyle name="Percent 7 2 2 2 5 3 3 2" xfId="45731"/>
    <cellStyle name="Percent 7 2 2 2 5 3 3 3" xfId="45732"/>
    <cellStyle name="Percent 7 2 2 2 5 3 3 4" xfId="45733"/>
    <cellStyle name="Percent 7 2 2 2 5 3 4" xfId="45734"/>
    <cellStyle name="Percent 7 2 2 2 5 3 5" xfId="45735"/>
    <cellStyle name="Percent 7 2 2 2 5 3 6" xfId="45736"/>
    <cellStyle name="Percent 7 2 2 2 5 4" xfId="45737"/>
    <cellStyle name="Percent 7 2 2 2 5 4 2" xfId="45738"/>
    <cellStyle name="Percent 7 2 2 2 5 4 3" xfId="45739"/>
    <cellStyle name="Percent 7 2 2 2 5 4 4" xfId="45740"/>
    <cellStyle name="Percent 7 2 2 2 5 5" xfId="45741"/>
    <cellStyle name="Percent 7 2 2 2 5 5 2" xfId="45742"/>
    <cellStyle name="Percent 7 2 2 2 5 5 3" xfId="45743"/>
    <cellStyle name="Percent 7 2 2 2 5 5 4" xfId="45744"/>
    <cellStyle name="Percent 7 2 2 2 5 6" xfId="45745"/>
    <cellStyle name="Percent 7 2 2 2 5 7" xfId="45746"/>
    <cellStyle name="Percent 7 2 2 2 5 8" xfId="45747"/>
    <cellStyle name="Percent 7 2 2 2 6" xfId="45748"/>
    <cellStyle name="Percent 7 2 2 2 6 2" xfId="45749"/>
    <cellStyle name="Percent 7 2 2 2 6 2 2" xfId="45750"/>
    <cellStyle name="Percent 7 2 2 2 6 2 3" xfId="45751"/>
    <cellStyle name="Percent 7 2 2 2 6 2 4" xfId="45752"/>
    <cellStyle name="Percent 7 2 2 2 6 3" xfId="45753"/>
    <cellStyle name="Percent 7 2 2 2 6 3 2" xfId="45754"/>
    <cellStyle name="Percent 7 2 2 2 6 3 3" xfId="45755"/>
    <cellStyle name="Percent 7 2 2 2 6 3 4" xfId="45756"/>
    <cellStyle name="Percent 7 2 2 2 6 4" xfId="45757"/>
    <cellStyle name="Percent 7 2 2 2 6 5" xfId="45758"/>
    <cellStyle name="Percent 7 2 2 2 6 6" xfId="45759"/>
    <cellStyle name="Percent 7 2 2 2 7" xfId="45760"/>
    <cellStyle name="Percent 7 2 2 2 7 2" xfId="45761"/>
    <cellStyle name="Percent 7 2 2 2 7 2 2" xfId="45762"/>
    <cellStyle name="Percent 7 2 2 2 7 2 3" xfId="45763"/>
    <cellStyle name="Percent 7 2 2 2 7 2 4" xfId="45764"/>
    <cellStyle name="Percent 7 2 2 2 7 3" xfId="45765"/>
    <cellStyle name="Percent 7 2 2 2 7 3 2" xfId="45766"/>
    <cellStyle name="Percent 7 2 2 2 7 3 3" xfId="45767"/>
    <cellStyle name="Percent 7 2 2 2 7 3 4" xfId="45768"/>
    <cellStyle name="Percent 7 2 2 2 7 4" xfId="45769"/>
    <cellStyle name="Percent 7 2 2 2 7 5" xfId="45770"/>
    <cellStyle name="Percent 7 2 2 2 7 6" xfId="45771"/>
    <cellStyle name="Percent 7 2 2 2 8" xfId="45772"/>
    <cellStyle name="Percent 7 2 2 2 8 2" xfId="45773"/>
    <cellStyle name="Percent 7 2 2 2 8 3" xfId="45774"/>
    <cellStyle name="Percent 7 2 2 2 8 4" xfId="45775"/>
    <cellStyle name="Percent 7 2 2 2 9" xfId="45776"/>
    <cellStyle name="Percent 7 2 2 2 9 2" xfId="45777"/>
    <cellStyle name="Percent 7 2 2 2 9 3" xfId="45778"/>
    <cellStyle name="Percent 7 2 2 2 9 4" xfId="45779"/>
    <cellStyle name="Percent 7 2 2 3" xfId="45780"/>
    <cellStyle name="Percent 7 2 2 3 10" xfId="45781"/>
    <cellStyle name="Percent 7 2 2 3 2" xfId="45782"/>
    <cellStyle name="Percent 7 2 2 3 2 2" xfId="45783"/>
    <cellStyle name="Percent 7 2 2 3 2 2 2" xfId="45784"/>
    <cellStyle name="Percent 7 2 2 3 2 2 2 2" xfId="45785"/>
    <cellStyle name="Percent 7 2 2 3 2 2 2 3" xfId="45786"/>
    <cellStyle name="Percent 7 2 2 3 2 2 2 4" xfId="45787"/>
    <cellStyle name="Percent 7 2 2 3 2 2 3" xfId="45788"/>
    <cellStyle name="Percent 7 2 2 3 2 2 3 2" xfId="45789"/>
    <cellStyle name="Percent 7 2 2 3 2 2 3 3" xfId="45790"/>
    <cellStyle name="Percent 7 2 2 3 2 2 3 4" xfId="45791"/>
    <cellStyle name="Percent 7 2 2 3 2 2 4" xfId="45792"/>
    <cellStyle name="Percent 7 2 2 3 2 2 5" xfId="45793"/>
    <cellStyle name="Percent 7 2 2 3 2 2 6" xfId="45794"/>
    <cellStyle name="Percent 7 2 2 3 2 3" xfId="45795"/>
    <cellStyle name="Percent 7 2 2 3 2 3 2" xfId="45796"/>
    <cellStyle name="Percent 7 2 2 3 2 3 2 2" xfId="45797"/>
    <cellStyle name="Percent 7 2 2 3 2 3 2 3" xfId="45798"/>
    <cellStyle name="Percent 7 2 2 3 2 3 2 4" xfId="45799"/>
    <cellStyle name="Percent 7 2 2 3 2 3 3" xfId="45800"/>
    <cellStyle name="Percent 7 2 2 3 2 3 3 2" xfId="45801"/>
    <cellStyle name="Percent 7 2 2 3 2 3 3 3" xfId="45802"/>
    <cellStyle name="Percent 7 2 2 3 2 3 3 4" xfId="45803"/>
    <cellStyle name="Percent 7 2 2 3 2 3 4" xfId="45804"/>
    <cellStyle name="Percent 7 2 2 3 2 3 5" xfId="45805"/>
    <cellStyle name="Percent 7 2 2 3 2 3 6" xfId="45806"/>
    <cellStyle name="Percent 7 2 2 3 2 4" xfId="45807"/>
    <cellStyle name="Percent 7 2 2 3 2 4 2" xfId="45808"/>
    <cellStyle name="Percent 7 2 2 3 2 4 3" xfId="45809"/>
    <cellStyle name="Percent 7 2 2 3 2 4 4" xfId="45810"/>
    <cellStyle name="Percent 7 2 2 3 2 5" xfId="45811"/>
    <cellStyle name="Percent 7 2 2 3 2 5 2" xfId="45812"/>
    <cellStyle name="Percent 7 2 2 3 2 5 3" xfId="45813"/>
    <cellStyle name="Percent 7 2 2 3 2 5 4" xfId="45814"/>
    <cellStyle name="Percent 7 2 2 3 2 6" xfId="45815"/>
    <cellStyle name="Percent 7 2 2 3 2 7" xfId="45816"/>
    <cellStyle name="Percent 7 2 2 3 2 8" xfId="45817"/>
    <cellStyle name="Percent 7 2 2 3 3" xfId="45818"/>
    <cellStyle name="Percent 7 2 2 3 3 2" xfId="45819"/>
    <cellStyle name="Percent 7 2 2 3 3 2 2" xfId="45820"/>
    <cellStyle name="Percent 7 2 2 3 3 2 2 2" xfId="45821"/>
    <cellStyle name="Percent 7 2 2 3 3 2 2 3" xfId="45822"/>
    <cellStyle name="Percent 7 2 2 3 3 2 2 4" xfId="45823"/>
    <cellStyle name="Percent 7 2 2 3 3 2 3" xfId="45824"/>
    <cellStyle name="Percent 7 2 2 3 3 2 3 2" xfId="45825"/>
    <cellStyle name="Percent 7 2 2 3 3 2 3 3" xfId="45826"/>
    <cellStyle name="Percent 7 2 2 3 3 2 3 4" xfId="45827"/>
    <cellStyle name="Percent 7 2 2 3 3 2 4" xfId="45828"/>
    <cellStyle name="Percent 7 2 2 3 3 2 5" xfId="45829"/>
    <cellStyle name="Percent 7 2 2 3 3 2 6" xfId="45830"/>
    <cellStyle name="Percent 7 2 2 3 3 3" xfId="45831"/>
    <cellStyle name="Percent 7 2 2 3 3 3 2" xfId="45832"/>
    <cellStyle name="Percent 7 2 2 3 3 3 2 2" xfId="45833"/>
    <cellStyle name="Percent 7 2 2 3 3 3 2 3" xfId="45834"/>
    <cellStyle name="Percent 7 2 2 3 3 3 2 4" xfId="45835"/>
    <cellStyle name="Percent 7 2 2 3 3 3 3" xfId="45836"/>
    <cellStyle name="Percent 7 2 2 3 3 3 3 2" xfId="45837"/>
    <cellStyle name="Percent 7 2 2 3 3 3 3 3" xfId="45838"/>
    <cellStyle name="Percent 7 2 2 3 3 3 3 4" xfId="45839"/>
    <cellStyle name="Percent 7 2 2 3 3 3 4" xfId="45840"/>
    <cellStyle name="Percent 7 2 2 3 3 3 5" xfId="45841"/>
    <cellStyle name="Percent 7 2 2 3 3 3 6" xfId="45842"/>
    <cellStyle name="Percent 7 2 2 3 3 4" xfId="45843"/>
    <cellStyle name="Percent 7 2 2 3 3 4 2" xfId="45844"/>
    <cellStyle name="Percent 7 2 2 3 3 4 3" xfId="45845"/>
    <cellStyle name="Percent 7 2 2 3 3 4 4" xfId="45846"/>
    <cellStyle name="Percent 7 2 2 3 3 5" xfId="45847"/>
    <cellStyle name="Percent 7 2 2 3 3 5 2" xfId="45848"/>
    <cellStyle name="Percent 7 2 2 3 3 5 3" xfId="45849"/>
    <cellStyle name="Percent 7 2 2 3 3 5 4" xfId="45850"/>
    <cellStyle name="Percent 7 2 2 3 3 6" xfId="45851"/>
    <cellStyle name="Percent 7 2 2 3 3 7" xfId="45852"/>
    <cellStyle name="Percent 7 2 2 3 3 8" xfId="45853"/>
    <cellStyle name="Percent 7 2 2 3 4" xfId="45854"/>
    <cellStyle name="Percent 7 2 2 3 4 2" xfId="45855"/>
    <cellStyle name="Percent 7 2 2 3 4 2 2" xfId="45856"/>
    <cellStyle name="Percent 7 2 2 3 4 2 3" xfId="45857"/>
    <cellStyle name="Percent 7 2 2 3 4 2 4" xfId="45858"/>
    <cellStyle name="Percent 7 2 2 3 4 3" xfId="45859"/>
    <cellStyle name="Percent 7 2 2 3 4 3 2" xfId="45860"/>
    <cellStyle name="Percent 7 2 2 3 4 3 3" xfId="45861"/>
    <cellStyle name="Percent 7 2 2 3 4 3 4" xfId="45862"/>
    <cellStyle name="Percent 7 2 2 3 4 4" xfId="45863"/>
    <cellStyle name="Percent 7 2 2 3 4 5" xfId="45864"/>
    <cellStyle name="Percent 7 2 2 3 4 6" xfId="45865"/>
    <cellStyle name="Percent 7 2 2 3 5" xfId="45866"/>
    <cellStyle name="Percent 7 2 2 3 5 2" xfId="45867"/>
    <cellStyle name="Percent 7 2 2 3 5 2 2" xfId="45868"/>
    <cellStyle name="Percent 7 2 2 3 5 2 3" xfId="45869"/>
    <cellStyle name="Percent 7 2 2 3 5 2 4" xfId="45870"/>
    <cellStyle name="Percent 7 2 2 3 5 3" xfId="45871"/>
    <cellStyle name="Percent 7 2 2 3 5 3 2" xfId="45872"/>
    <cellStyle name="Percent 7 2 2 3 5 3 3" xfId="45873"/>
    <cellStyle name="Percent 7 2 2 3 5 3 4" xfId="45874"/>
    <cellStyle name="Percent 7 2 2 3 5 4" xfId="45875"/>
    <cellStyle name="Percent 7 2 2 3 5 5" xfId="45876"/>
    <cellStyle name="Percent 7 2 2 3 5 6" xfId="45877"/>
    <cellStyle name="Percent 7 2 2 3 6" xfId="45878"/>
    <cellStyle name="Percent 7 2 2 3 6 2" xfId="45879"/>
    <cellStyle name="Percent 7 2 2 3 6 3" xfId="45880"/>
    <cellStyle name="Percent 7 2 2 3 6 4" xfId="45881"/>
    <cellStyle name="Percent 7 2 2 3 7" xfId="45882"/>
    <cellStyle name="Percent 7 2 2 3 7 2" xfId="45883"/>
    <cellStyle name="Percent 7 2 2 3 7 3" xfId="45884"/>
    <cellStyle name="Percent 7 2 2 3 7 4" xfId="45885"/>
    <cellStyle name="Percent 7 2 2 3 8" xfId="45886"/>
    <cellStyle name="Percent 7 2 2 3 9" xfId="45887"/>
    <cellStyle name="Percent 7 2 2 4" xfId="45888"/>
    <cellStyle name="Percent 7 2 2 4 2" xfId="45889"/>
    <cellStyle name="Percent 7 2 2 4 2 2" xfId="45890"/>
    <cellStyle name="Percent 7 2 2 4 2 2 2" xfId="45891"/>
    <cellStyle name="Percent 7 2 2 4 2 2 3" xfId="45892"/>
    <cellStyle name="Percent 7 2 2 4 2 2 4" xfId="45893"/>
    <cellStyle name="Percent 7 2 2 4 2 3" xfId="45894"/>
    <cellStyle name="Percent 7 2 2 4 2 3 2" xfId="45895"/>
    <cellStyle name="Percent 7 2 2 4 2 3 3" xfId="45896"/>
    <cellStyle name="Percent 7 2 2 4 2 3 4" xfId="45897"/>
    <cellStyle name="Percent 7 2 2 4 2 4" xfId="45898"/>
    <cellStyle name="Percent 7 2 2 4 2 5" xfId="45899"/>
    <cellStyle name="Percent 7 2 2 4 2 6" xfId="45900"/>
    <cellStyle name="Percent 7 2 2 4 3" xfId="45901"/>
    <cellStyle name="Percent 7 2 2 4 3 2" xfId="45902"/>
    <cellStyle name="Percent 7 2 2 4 3 2 2" xfId="45903"/>
    <cellStyle name="Percent 7 2 2 4 3 2 3" xfId="45904"/>
    <cellStyle name="Percent 7 2 2 4 3 2 4" xfId="45905"/>
    <cellStyle name="Percent 7 2 2 4 3 3" xfId="45906"/>
    <cellStyle name="Percent 7 2 2 4 3 3 2" xfId="45907"/>
    <cellStyle name="Percent 7 2 2 4 3 3 3" xfId="45908"/>
    <cellStyle name="Percent 7 2 2 4 3 3 4" xfId="45909"/>
    <cellStyle name="Percent 7 2 2 4 3 4" xfId="45910"/>
    <cellStyle name="Percent 7 2 2 4 3 5" xfId="45911"/>
    <cellStyle name="Percent 7 2 2 4 3 6" xfId="45912"/>
    <cellStyle name="Percent 7 2 2 4 4" xfId="45913"/>
    <cellStyle name="Percent 7 2 2 4 4 2" xfId="45914"/>
    <cellStyle name="Percent 7 2 2 4 4 3" xfId="45915"/>
    <cellStyle name="Percent 7 2 2 4 4 4" xfId="45916"/>
    <cellStyle name="Percent 7 2 2 4 5" xfId="45917"/>
    <cellStyle name="Percent 7 2 2 4 5 2" xfId="45918"/>
    <cellStyle name="Percent 7 2 2 4 5 3" xfId="45919"/>
    <cellStyle name="Percent 7 2 2 4 5 4" xfId="45920"/>
    <cellStyle name="Percent 7 2 2 4 6" xfId="45921"/>
    <cellStyle name="Percent 7 2 2 4 7" xfId="45922"/>
    <cellStyle name="Percent 7 2 2 4 8" xfId="45923"/>
    <cellStyle name="Percent 7 2 2 5" xfId="45924"/>
    <cellStyle name="Percent 7 2 2 5 2" xfId="45925"/>
    <cellStyle name="Percent 7 2 2 5 2 2" xfId="45926"/>
    <cellStyle name="Percent 7 2 2 5 2 2 2" xfId="45927"/>
    <cellStyle name="Percent 7 2 2 5 2 2 3" xfId="45928"/>
    <cellStyle name="Percent 7 2 2 5 2 2 4" xfId="45929"/>
    <cellStyle name="Percent 7 2 2 5 2 3" xfId="45930"/>
    <cellStyle name="Percent 7 2 2 5 2 3 2" xfId="45931"/>
    <cellStyle name="Percent 7 2 2 5 2 3 3" xfId="45932"/>
    <cellStyle name="Percent 7 2 2 5 2 3 4" xfId="45933"/>
    <cellStyle name="Percent 7 2 2 5 2 4" xfId="45934"/>
    <cellStyle name="Percent 7 2 2 5 2 5" xfId="45935"/>
    <cellStyle name="Percent 7 2 2 5 2 6" xfId="45936"/>
    <cellStyle name="Percent 7 2 2 5 3" xfId="45937"/>
    <cellStyle name="Percent 7 2 2 5 3 2" xfId="45938"/>
    <cellStyle name="Percent 7 2 2 5 3 2 2" xfId="45939"/>
    <cellStyle name="Percent 7 2 2 5 3 2 3" xfId="45940"/>
    <cellStyle name="Percent 7 2 2 5 3 2 4" xfId="45941"/>
    <cellStyle name="Percent 7 2 2 5 3 3" xfId="45942"/>
    <cellStyle name="Percent 7 2 2 5 3 3 2" xfId="45943"/>
    <cellStyle name="Percent 7 2 2 5 3 3 3" xfId="45944"/>
    <cellStyle name="Percent 7 2 2 5 3 3 4" xfId="45945"/>
    <cellStyle name="Percent 7 2 2 5 3 4" xfId="45946"/>
    <cellStyle name="Percent 7 2 2 5 3 5" xfId="45947"/>
    <cellStyle name="Percent 7 2 2 5 3 6" xfId="45948"/>
    <cellStyle name="Percent 7 2 2 5 4" xfId="45949"/>
    <cellStyle name="Percent 7 2 2 5 4 2" xfId="45950"/>
    <cellStyle name="Percent 7 2 2 5 4 3" xfId="45951"/>
    <cellStyle name="Percent 7 2 2 5 4 4" xfId="45952"/>
    <cellStyle name="Percent 7 2 2 5 5" xfId="45953"/>
    <cellStyle name="Percent 7 2 2 5 5 2" xfId="45954"/>
    <cellStyle name="Percent 7 2 2 5 5 3" xfId="45955"/>
    <cellStyle name="Percent 7 2 2 5 5 4" xfId="45956"/>
    <cellStyle name="Percent 7 2 2 5 6" xfId="45957"/>
    <cellStyle name="Percent 7 2 2 5 7" xfId="45958"/>
    <cellStyle name="Percent 7 2 2 5 8" xfId="45959"/>
    <cellStyle name="Percent 7 2 2 6" xfId="45960"/>
    <cellStyle name="Percent 7 2 2 6 2" xfId="45961"/>
    <cellStyle name="Percent 7 2 2 6 2 2" xfId="45962"/>
    <cellStyle name="Percent 7 2 2 6 2 2 2" xfId="45963"/>
    <cellStyle name="Percent 7 2 2 6 2 2 3" xfId="45964"/>
    <cellStyle name="Percent 7 2 2 6 2 2 4" xfId="45965"/>
    <cellStyle name="Percent 7 2 2 6 2 3" xfId="45966"/>
    <cellStyle name="Percent 7 2 2 6 2 3 2" xfId="45967"/>
    <cellStyle name="Percent 7 2 2 6 2 3 3" xfId="45968"/>
    <cellStyle name="Percent 7 2 2 6 2 3 4" xfId="45969"/>
    <cellStyle name="Percent 7 2 2 6 2 4" xfId="45970"/>
    <cellStyle name="Percent 7 2 2 6 2 5" xfId="45971"/>
    <cellStyle name="Percent 7 2 2 6 2 6" xfId="45972"/>
    <cellStyle name="Percent 7 2 2 6 3" xfId="45973"/>
    <cellStyle name="Percent 7 2 2 6 3 2" xfId="45974"/>
    <cellStyle name="Percent 7 2 2 6 3 2 2" xfId="45975"/>
    <cellStyle name="Percent 7 2 2 6 3 2 3" xfId="45976"/>
    <cellStyle name="Percent 7 2 2 6 3 2 4" xfId="45977"/>
    <cellStyle name="Percent 7 2 2 6 3 3" xfId="45978"/>
    <cellStyle name="Percent 7 2 2 6 3 3 2" xfId="45979"/>
    <cellStyle name="Percent 7 2 2 6 3 3 3" xfId="45980"/>
    <cellStyle name="Percent 7 2 2 6 3 3 4" xfId="45981"/>
    <cellStyle name="Percent 7 2 2 6 3 4" xfId="45982"/>
    <cellStyle name="Percent 7 2 2 6 3 5" xfId="45983"/>
    <cellStyle name="Percent 7 2 2 6 3 6" xfId="45984"/>
    <cellStyle name="Percent 7 2 2 6 4" xfId="45985"/>
    <cellStyle name="Percent 7 2 2 6 4 2" xfId="45986"/>
    <cellStyle name="Percent 7 2 2 6 4 3" xfId="45987"/>
    <cellStyle name="Percent 7 2 2 6 4 4" xfId="45988"/>
    <cellStyle name="Percent 7 2 2 6 5" xfId="45989"/>
    <cellStyle name="Percent 7 2 2 6 5 2" xfId="45990"/>
    <cellStyle name="Percent 7 2 2 6 5 3" xfId="45991"/>
    <cellStyle name="Percent 7 2 2 6 5 4" xfId="45992"/>
    <cellStyle name="Percent 7 2 2 6 6" xfId="45993"/>
    <cellStyle name="Percent 7 2 2 6 7" xfId="45994"/>
    <cellStyle name="Percent 7 2 2 6 8" xfId="45995"/>
    <cellStyle name="Percent 7 2 2 7" xfId="45996"/>
    <cellStyle name="Percent 7 2 2 7 2" xfId="45997"/>
    <cellStyle name="Percent 7 2 2 7 2 2" xfId="45998"/>
    <cellStyle name="Percent 7 2 2 7 2 3" xfId="45999"/>
    <cellStyle name="Percent 7 2 2 7 2 4" xfId="46000"/>
    <cellStyle name="Percent 7 2 2 7 3" xfId="46001"/>
    <cellStyle name="Percent 7 2 2 7 3 2" xfId="46002"/>
    <cellStyle name="Percent 7 2 2 7 3 3" xfId="46003"/>
    <cellStyle name="Percent 7 2 2 7 3 4" xfId="46004"/>
    <cellStyle name="Percent 7 2 2 7 4" xfId="46005"/>
    <cellStyle name="Percent 7 2 2 7 5" xfId="46006"/>
    <cellStyle name="Percent 7 2 2 7 6" xfId="46007"/>
    <cellStyle name="Percent 7 2 2 8" xfId="46008"/>
    <cellStyle name="Percent 7 2 2 8 2" xfId="46009"/>
    <cellStyle name="Percent 7 2 2 8 2 2" xfId="46010"/>
    <cellStyle name="Percent 7 2 2 8 2 3" xfId="46011"/>
    <cellStyle name="Percent 7 2 2 8 2 4" xfId="46012"/>
    <cellStyle name="Percent 7 2 2 8 3" xfId="46013"/>
    <cellStyle name="Percent 7 2 2 8 3 2" xfId="46014"/>
    <cellStyle name="Percent 7 2 2 8 3 3" xfId="46015"/>
    <cellStyle name="Percent 7 2 2 8 3 4" xfId="46016"/>
    <cellStyle name="Percent 7 2 2 8 4" xfId="46017"/>
    <cellStyle name="Percent 7 2 2 8 5" xfId="46018"/>
    <cellStyle name="Percent 7 2 2 8 6" xfId="46019"/>
    <cellStyle name="Percent 7 2 2 9" xfId="46020"/>
    <cellStyle name="Percent 7 2 2 9 2" xfId="46021"/>
    <cellStyle name="Percent 7 2 2 9 3" xfId="46022"/>
    <cellStyle name="Percent 7 2 2 9 4" xfId="46023"/>
    <cellStyle name="Percent 7 2 3" xfId="46024"/>
    <cellStyle name="Percent 7 2 3 10" xfId="46025"/>
    <cellStyle name="Percent 7 2 3 11" xfId="46026"/>
    <cellStyle name="Percent 7 2 3 12" xfId="46027"/>
    <cellStyle name="Percent 7 2 3 2" xfId="46028"/>
    <cellStyle name="Percent 7 2 3 2 10" xfId="46029"/>
    <cellStyle name="Percent 7 2 3 2 2" xfId="46030"/>
    <cellStyle name="Percent 7 2 3 2 2 2" xfId="46031"/>
    <cellStyle name="Percent 7 2 3 2 2 2 2" xfId="46032"/>
    <cellStyle name="Percent 7 2 3 2 2 2 2 2" xfId="46033"/>
    <cellStyle name="Percent 7 2 3 2 2 2 2 3" xfId="46034"/>
    <cellStyle name="Percent 7 2 3 2 2 2 2 4" xfId="46035"/>
    <cellStyle name="Percent 7 2 3 2 2 2 3" xfId="46036"/>
    <cellStyle name="Percent 7 2 3 2 2 2 3 2" xfId="46037"/>
    <cellStyle name="Percent 7 2 3 2 2 2 3 3" xfId="46038"/>
    <cellStyle name="Percent 7 2 3 2 2 2 3 4" xfId="46039"/>
    <cellStyle name="Percent 7 2 3 2 2 2 4" xfId="46040"/>
    <cellStyle name="Percent 7 2 3 2 2 2 5" xfId="46041"/>
    <cellStyle name="Percent 7 2 3 2 2 2 6" xfId="46042"/>
    <cellStyle name="Percent 7 2 3 2 2 3" xfId="46043"/>
    <cellStyle name="Percent 7 2 3 2 2 3 2" xfId="46044"/>
    <cellStyle name="Percent 7 2 3 2 2 3 2 2" xfId="46045"/>
    <cellStyle name="Percent 7 2 3 2 2 3 2 3" xfId="46046"/>
    <cellStyle name="Percent 7 2 3 2 2 3 2 4" xfId="46047"/>
    <cellStyle name="Percent 7 2 3 2 2 3 3" xfId="46048"/>
    <cellStyle name="Percent 7 2 3 2 2 3 3 2" xfId="46049"/>
    <cellStyle name="Percent 7 2 3 2 2 3 3 3" xfId="46050"/>
    <cellStyle name="Percent 7 2 3 2 2 3 3 4" xfId="46051"/>
    <cellStyle name="Percent 7 2 3 2 2 3 4" xfId="46052"/>
    <cellStyle name="Percent 7 2 3 2 2 3 5" xfId="46053"/>
    <cellStyle name="Percent 7 2 3 2 2 3 6" xfId="46054"/>
    <cellStyle name="Percent 7 2 3 2 2 4" xfId="46055"/>
    <cellStyle name="Percent 7 2 3 2 2 4 2" xfId="46056"/>
    <cellStyle name="Percent 7 2 3 2 2 4 3" xfId="46057"/>
    <cellStyle name="Percent 7 2 3 2 2 4 4" xfId="46058"/>
    <cellStyle name="Percent 7 2 3 2 2 5" xfId="46059"/>
    <cellStyle name="Percent 7 2 3 2 2 5 2" xfId="46060"/>
    <cellStyle name="Percent 7 2 3 2 2 5 3" xfId="46061"/>
    <cellStyle name="Percent 7 2 3 2 2 5 4" xfId="46062"/>
    <cellStyle name="Percent 7 2 3 2 2 6" xfId="46063"/>
    <cellStyle name="Percent 7 2 3 2 2 7" xfId="46064"/>
    <cellStyle name="Percent 7 2 3 2 2 8" xfId="46065"/>
    <cellStyle name="Percent 7 2 3 2 3" xfId="46066"/>
    <cellStyle name="Percent 7 2 3 2 3 2" xfId="46067"/>
    <cellStyle name="Percent 7 2 3 2 3 2 2" xfId="46068"/>
    <cellStyle name="Percent 7 2 3 2 3 2 2 2" xfId="46069"/>
    <cellStyle name="Percent 7 2 3 2 3 2 2 3" xfId="46070"/>
    <cellStyle name="Percent 7 2 3 2 3 2 2 4" xfId="46071"/>
    <cellStyle name="Percent 7 2 3 2 3 2 3" xfId="46072"/>
    <cellStyle name="Percent 7 2 3 2 3 2 3 2" xfId="46073"/>
    <cellStyle name="Percent 7 2 3 2 3 2 3 3" xfId="46074"/>
    <cellStyle name="Percent 7 2 3 2 3 2 3 4" xfId="46075"/>
    <cellStyle name="Percent 7 2 3 2 3 2 4" xfId="46076"/>
    <cellStyle name="Percent 7 2 3 2 3 2 5" xfId="46077"/>
    <cellStyle name="Percent 7 2 3 2 3 2 6" xfId="46078"/>
    <cellStyle name="Percent 7 2 3 2 3 3" xfId="46079"/>
    <cellStyle name="Percent 7 2 3 2 3 3 2" xfId="46080"/>
    <cellStyle name="Percent 7 2 3 2 3 3 2 2" xfId="46081"/>
    <cellStyle name="Percent 7 2 3 2 3 3 2 3" xfId="46082"/>
    <cellStyle name="Percent 7 2 3 2 3 3 2 4" xfId="46083"/>
    <cellStyle name="Percent 7 2 3 2 3 3 3" xfId="46084"/>
    <cellStyle name="Percent 7 2 3 2 3 3 3 2" xfId="46085"/>
    <cellStyle name="Percent 7 2 3 2 3 3 3 3" xfId="46086"/>
    <cellStyle name="Percent 7 2 3 2 3 3 3 4" xfId="46087"/>
    <cellStyle name="Percent 7 2 3 2 3 3 4" xfId="46088"/>
    <cellStyle name="Percent 7 2 3 2 3 3 5" xfId="46089"/>
    <cellStyle name="Percent 7 2 3 2 3 3 6" xfId="46090"/>
    <cellStyle name="Percent 7 2 3 2 3 4" xfId="46091"/>
    <cellStyle name="Percent 7 2 3 2 3 4 2" xfId="46092"/>
    <cellStyle name="Percent 7 2 3 2 3 4 3" xfId="46093"/>
    <cellStyle name="Percent 7 2 3 2 3 4 4" xfId="46094"/>
    <cellStyle name="Percent 7 2 3 2 3 5" xfId="46095"/>
    <cellStyle name="Percent 7 2 3 2 3 5 2" xfId="46096"/>
    <cellStyle name="Percent 7 2 3 2 3 5 3" xfId="46097"/>
    <cellStyle name="Percent 7 2 3 2 3 5 4" xfId="46098"/>
    <cellStyle name="Percent 7 2 3 2 3 6" xfId="46099"/>
    <cellStyle name="Percent 7 2 3 2 3 7" xfId="46100"/>
    <cellStyle name="Percent 7 2 3 2 3 8" xfId="46101"/>
    <cellStyle name="Percent 7 2 3 2 4" xfId="46102"/>
    <cellStyle name="Percent 7 2 3 2 4 2" xfId="46103"/>
    <cellStyle name="Percent 7 2 3 2 4 2 2" xfId="46104"/>
    <cellStyle name="Percent 7 2 3 2 4 2 3" xfId="46105"/>
    <cellStyle name="Percent 7 2 3 2 4 2 4" xfId="46106"/>
    <cellStyle name="Percent 7 2 3 2 4 3" xfId="46107"/>
    <cellStyle name="Percent 7 2 3 2 4 3 2" xfId="46108"/>
    <cellStyle name="Percent 7 2 3 2 4 3 3" xfId="46109"/>
    <cellStyle name="Percent 7 2 3 2 4 3 4" xfId="46110"/>
    <cellStyle name="Percent 7 2 3 2 4 4" xfId="46111"/>
    <cellStyle name="Percent 7 2 3 2 4 5" xfId="46112"/>
    <cellStyle name="Percent 7 2 3 2 4 6" xfId="46113"/>
    <cellStyle name="Percent 7 2 3 2 5" xfId="46114"/>
    <cellStyle name="Percent 7 2 3 2 5 2" xfId="46115"/>
    <cellStyle name="Percent 7 2 3 2 5 2 2" xfId="46116"/>
    <cellStyle name="Percent 7 2 3 2 5 2 3" xfId="46117"/>
    <cellStyle name="Percent 7 2 3 2 5 2 4" xfId="46118"/>
    <cellStyle name="Percent 7 2 3 2 5 3" xfId="46119"/>
    <cellStyle name="Percent 7 2 3 2 5 3 2" xfId="46120"/>
    <cellStyle name="Percent 7 2 3 2 5 3 3" xfId="46121"/>
    <cellStyle name="Percent 7 2 3 2 5 3 4" xfId="46122"/>
    <cellStyle name="Percent 7 2 3 2 5 4" xfId="46123"/>
    <cellStyle name="Percent 7 2 3 2 5 5" xfId="46124"/>
    <cellStyle name="Percent 7 2 3 2 5 6" xfId="46125"/>
    <cellStyle name="Percent 7 2 3 2 6" xfId="46126"/>
    <cellStyle name="Percent 7 2 3 2 6 2" xfId="46127"/>
    <cellStyle name="Percent 7 2 3 2 6 3" xfId="46128"/>
    <cellStyle name="Percent 7 2 3 2 6 4" xfId="46129"/>
    <cellStyle name="Percent 7 2 3 2 7" xfId="46130"/>
    <cellStyle name="Percent 7 2 3 2 7 2" xfId="46131"/>
    <cellStyle name="Percent 7 2 3 2 7 3" xfId="46132"/>
    <cellStyle name="Percent 7 2 3 2 7 4" xfId="46133"/>
    <cellStyle name="Percent 7 2 3 2 8" xfId="46134"/>
    <cellStyle name="Percent 7 2 3 2 9" xfId="46135"/>
    <cellStyle name="Percent 7 2 3 3" xfId="46136"/>
    <cellStyle name="Percent 7 2 3 3 2" xfId="46137"/>
    <cellStyle name="Percent 7 2 3 3 2 2" xfId="46138"/>
    <cellStyle name="Percent 7 2 3 3 2 2 2" xfId="46139"/>
    <cellStyle name="Percent 7 2 3 3 2 2 3" xfId="46140"/>
    <cellStyle name="Percent 7 2 3 3 2 2 4" xfId="46141"/>
    <cellStyle name="Percent 7 2 3 3 2 3" xfId="46142"/>
    <cellStyle name="Percent 7 2 3 3 2 3 2" xfId="46143"/>
    <cellStyle name="Percent 7 2 3 3 2 3 3" xfId="46144"/>
    <cellStyle name="Percent 7 2 3 3 2 3 4" xfId="46145"/>
    <cellStyle name="Percent 7 2 3 3 2 4" xfId="46146"/>
    <cellStyle name="Percent 7 2 3 3 2 5" xfId="46147"/>
    <cellStyle name="Percent 7 2 3 3 2 6" xfId="46148"/>
    <cellStyle name="Percent 7 2 3 3 3" xfId="46149"/>
    <cellStyle name="Percent 7 2 3 3 3 2" xfId="46150"/>
    <cellStyle name="Percent 7 2 3 3 3 2 2" xfId="46151"/>
    <cellStyle name="Percent 7 2 3 3 3 2 3" xfId="46152"/>
    <cellStyle name="Percent 7 2 3 3 3 2 4" xfId="46153"/>
    <cellStyle name="Percent 7 2 3 3 3 3" xfId="46154"/>
    <cellStyle name="Percent 7 2 3 3 3 3 2" xfId="46155"/>
    <cellStyle name="Percent 7 2 3 3 3 3 3" xfId="46156"/>
    <cellStyle name="Percent 7 2 3 3 3 3 4" xfId="46157"/>
    <cellStyle name="Percent 7 2 3 3 3 4" xfId="46158"/>
    <cellStyle name="Percent 7 2 3 3 3 5" xfId="46159"/>
    <cellStyle name="Percent 7 2 3 3 3 6" xfId="46160"/>
    <cellStyle name="Percent 7 2 3 3 4" xfId="46161"/>
    <cellStyle name="Percent 7 2 3 3 4 2" xfId="46162"/>
    <cellStyle name="Percent 7 2 3 3 4 3" xfId="46163"/>
    <cellStyle name="Percent 7 2 3 3 4 4" xfId="46164"/>
    <cellStyle name="Percent 7 2 3 3 5" xfId="46165"/>
    <cellStyle name="Percent 7 2 3 3 5 2" xfId="46166"/>
    <cellStyle name="Percent 7 2 3 3 5 3" xfId="46167"/>
    <cellStyle name="Percent 7 2 3 3 5 4" xfId="46168"/>
    <cellStyle name="Percent 7 2 3 3 6" xfId="46169"/>
    <cellStyle name="Percent 7 2 3 3 7" xfId="46170"/>
    <cellStyle name="Percent 7 2 3 3 8" xfId="46171"/>
    <cellStyle name="Percent 7 2 3 4" xfId="46172"/>
    <cellStyle name="Percent 7 2 3 4 2" xfId="46173"/>
    <cellStyle name="Percent 7 2 3 4 2 2" xfId="46174"/>
    <cellStyle name="Percent 7 2 3 4 2 2 2" xfId="46175"/>
    <cellStyle name="Percent 7 2 3 4 2 2 3" xfId="46176"/>
    <cellStyle name="Percent 7 2 3 4 2 2 4" xfId="46177"/>
    <cellStyle name="Percent 7 2 3 4 2 3" xfId="46178"/>
    <cellStyle name="Percent 7 2 3 4 2 3 2" xfId="46179"/>
    <cellStyle name="Percent 7 2 3 4 2 3 3" xfId="46180"/>
    <cellStyle name="Percent 7 2 3 4 2 3 4" xfId="46181"/>
    <cellStyle name="Percent 7 2 3 4 2 4" xfId="46182"/>
    <cellStyle name="Percent 7 2 3 4 2 5" xfId="46183"/>
    <cellStyle name="Percent 7 2 3 4 2 6" xfId="46184"/>
    <cellStyle name="Percent 7 2 3 4 3" xfId="46185"/>
    <cellStyle name="Percent 7 2 3 4 3 2" xfId="46186"/>
    <cellStyle name="Percent 7 2 3 4 3 2 2" xfId="46187"/>
    <cellStyle name="Percent 7 2 3 4 3 2 3" xfId="46188"/>
    <cellStyle name="Percent 7 2 3 4 3 2 4" xfId="46189"/>
    <cellStyle name="Percent 7 2 3 4 3 3" xfId="46190"/>
    <cellStyle name="Percent 7 2 3 4 3 3 2" xfId="46191"/>
    <cellStyle name="Percent 7 2 3 4 3 3 3" xfId="46192"/>
    <cellStyle name="Percent 7 2 3 4 3 3 4" xfId="46193"/>
    <cellStyle name="Percent 7 2 3 4 3 4" xfId="46194"/>
    <cellStyle name="Percent 7 2 3 4 3 5" xfId="46195"/>
    <cellStyle name="Percent 7 2 3 4 3 6" xfId="46196"/>
    <cellStyle name="Percent 7 2 3 4 4" xfId="46197"/>
    <cellStyle name="Percent 7 2 3 4 4 2" xfId="46198"/>
    <cellStyle name="Percent 7 2 3 4 4 3" xfId="46199"/>
    <cellStyle name="Percent 7 2 3 4 4 4" xfId="46200"/>
    <cellStyle name="Percent 7 2 3 4 5" xfId="46201"/>
    <cellStyle name="Percent 7 2 3 4 5 2" xfId="46202"/>
    <cellStyle name="Percent 7 2 3 4 5 3" xfId="46203"/>
    <cellStyle name="Percent 7 2 3 4 5 4" xfId="46204"/>
    <cellStyle name="Percent 7 2 3 4 6" xfId="46205"/>
    <cellStyle name="Percent 7 2 3 4 7" xfId="46206"/>
    <cellStyle name="Percent 7 2 3 4 8" xfId="46207"/>
    <cellStyle name="Percent 7 2 3 5" xfId="46208"/>
    <cellStyle name="Percent 7 2 3 5 2" xfId="46209"/>
    <cellStyle name="Percent 7 2 3 5 2 2" xfId="46210"/>
    <cellStyle name="Percent 7 2 3 5 2 2 2" xfId="46211"/>
    <cellStyle name="Percent 7 2 3 5 2 2 3" xfId="46212"/>
    <cellStyle name="Percent 7 2 3 5 2 2 4" xfId="46213"/>
    <cellStyle name="Percent 7 2 3 5 2 3" xfId="46214"/>
    <cellStyle name="Percent 7 2 3 5 2 3 2" xfId="46215"/>
    <cellStyle name="Percent 7 2 3 5 2 3 3" xfId="46216"/>
    <cellStyle name="Percent 7 2 3 5 2 3 4" xfId="46217"/>
    <cellStyle name="Percent 7 2 3 5 2 4" xfId="46218"/>
    <cellStyle name="Percent 7 2 3 5 2 5" xfId="46219"/>
    <cellStyle name="Percent 7 2 3 5 2 6" xfId="46220"/>
    <cellStyle name="Percent 7 2 3 5 3" xfId="46221"/>
    <cellStyle name="Percent 7 2 3 5 3 2" xfId="46222"/>
    <cellStyle name="Percent 7 2 3 5 3 2 2" xfId="46223"/>
    <cellStyle name="Percent 7 2 3 5 3 2 3" xfId="46224"/>
    <cellStyle name="Percent 7 2 3 5 3 2 4" xfId="46225"/>
    <cellStyle name="Percent 7 2 3 5 3 3" xfId="46226"/>
    <cellStyle name="Percent 7 2 3 5 3 3 2" xfId="46227"/>
    <cellStyle name="Percent 7 2 3 5 3 3 3" xfId="46228"/>
    <cellStyle name="Percent 7 2 3 5 3 3 4" xfId="46229"/>
    <cellStyle name="Percent 7 2 3 5 3 4" xfId="46230"/>
    <cellStyle name="Percent 7 2 3 5 3 5" xfId="46231"/>
    <cellStyle name="Percent 7 2 3 5 3 6" xfId="46232"/>
    <cellStyle name="Percent 7 2 3 5 4" xfId="46233"/>
    <cellStyle name="Percent 7 2 3 5 4 2" xfId="46234"/>
    <cellStyle name="Percent 7 2 3 5 4 3" xfId="46235"/>
    <cellStyle name="Percent 7 2 3 5 4 4" xfId="46236"/>
    <cellStyle name="Percent 7 2 3 5 5" xfId="46237"/>
    <cellStyle name="Percent 7 2 3 5 5 2" xfId="46238"/>
    <cellStyle name="Percent 7 2 3 5 5 3" xfId="46239"/>
    <cellStyle name="Percent 7 2 3 5 5 4" xfId="46240"/>
    <cellStyle name="Percent 7 2 3 5 6" xfId="46241"/>
    <cellStyle name="Percent 7 2 3 5 7" xfId="46242"/>
    <cellStyle name="Percent 7 2 3 5 8" xfId="46243"/>
    <cellStyle name="Percent 7 2 3 6" xfId="46244"/>
    <cellStyle name="Percent 7 2 3 6 2" xfId="46245"/>
    <cellStyle name="Percent 7 2 3 6 2 2" xfId="46246"/>
    <cellStyle name="Percent 7 2 3 6 2 3" xfId="46247"/>
    <cellStyle name="Percent 7 2 3 6 2 4" xfId="46248"/>
    <cellStyle name="Percent 7 2 3 6 3" xfId="46249"/>
    <cellStyle name="Percent 7 2 3 6 3 2" xfId="46250"/>
    <cellStyle name="Percent 7 2 3 6 3 3" xfId="46251"/>
    <cellStyle name="Percent 7 2 3 6 3 4" xfId="46252"/>
    <cellStyle name="Percent 7 2 3 6 4" xfId="46253"/>
    <cellStyle name="Percent 7 2 3 6 5" xfId="46254"/>
    <cellStyle name="Percent 7 2 3 6 6" xfId="46255"/>
    <cellStyle name="Percent 7 2 3 7" xfId="46256"/>
    <cellStyle name="Percent 7 2 3 7 2" xfId="46257"/>
    <cellStyle name="Percent 7 2 3 7 2 2" xfId="46258"/>
    <cellStyle name="Percent 7 2 3 7 2 3" xfId="46259"/>
    <cellStyle name="Percent 7 2 3 7 2 4" xfId="46260"/>
    <cellStyle name="Percent 7 2 3 7 3" xfId="46261"/>
    <cellStyle name="Percent 7 2 3 7 3 2" xfId="46262"/>
    <cellStyle name="Percent 7 2 3 7 3 3" xfId="46263"/>
    <cellStyle name="Percent 7 2 3 7 3 4" xfId="46264"/>
    <cellStyle name="Percent 7 2 3 7 4" xfId="46265"/>
    <cellStyle name="Percent 7 2 3 7 5" xfId="46266"/>
    <cellStyle name="Percent 7 2 3 7 6" xfId="46267"/>
    <cellStyle name="Percent 7 2 3 8" xfId="46268"/>
    <cellStyle name="Percent 7 2 3 8 2" xfId="46269"/>
    <cellStyle name="Percent 7 2 3 8 3" xfId="46270"/>
    <cellStyle name="Percent 7 2 3 8 4" xfId="46271"/>
    <cellStyle name="Percent 7 2 3 9" xfId="46272"/>
    <cellStyle name="Percent 7 2 3 9 2" xfId="46273"/>
    <cellStyle name="Percent 7 2 3 9 3" xfId="46274"/>
    <cellStyle name="Percent 7 2 3 9 4" xfId="46275"/>
    <cellStyle name="Percent 7 2 4" xfId="46276"/>
    <cellStyle name="Percent 7 2 4 10" xfId="46277"/>
    <cellStyle name="Percent 7 2 4 2" xfId="46278"/>
    <cellStyle name="Percent 7 2 4 2 2" xfId="46279"/>
    <cellStyle name="Percent 7 2 4 2 2 2" xfId="46280"/>
    <cellStyle name="Percent 7 2 4 2 2 2 2" xfId="46281"/>
    <cellStyle name="Percent 7 2 4 2 2 2 3" xfId="46282"/>
    <cellStyle name="Percent 7 2 4 2 2 2 4" xfId="46283"/>
    <cellStyle name="Percent 7 2 4 2 2 3" xfId="46284"/>
    <cellStyle name="Percent 7 2 4 2 2 3 2" xfId="46285"/>
    <cellStyle name="Percent 7 2 4 2 2 3 3" xfId="46286"/>
    <cellStyle name="Percent 7 2 4 2 2 3 4" xfId="46287"/>
    <cellStyle name="Percent 7 2 4 2 2 4" xfId="46288"/>
    <cellStyle name="Percent 7 2 4 2 2 5" xfId="46289"/>
    <cellStyle name="Percent 7 2 4 2 2 6" xfId="46290"/>
    <cellStyle name="Percent 7 2 4 2 3" xfId="46291"/>
    <cellStyle name="Percent 7 2 4 2 3 2" xfId="46292"/>
    <cellStyle name="Percent 7 2 4 2 3 2 2" xfId="46293"/>
    <cellStyle name="Percent 7 2 4 2 3 2 3" xfId="46294"/>
    <cellStyle name="Percent 7 2 4 2 3 2 4" xfId="46295"/>
    <cellStyle name="Percent 7 2 4 2 3 3" xfId="46296"/>
    <cellStyle name="Percent 7 2 4 2 3 3 2" xfId="46297"/>
    <cellStyle name="Percent 7 2 4 2 3 3 3" xfId="46298"/>
    <cellStyle name="Percent 7 2 4 2 3 3 4" xfId="46299"/>
    <cellStyle name="Percent 7 2 4 2 3 4" xfId="46300"/>
    <cellStyle name="Percent 7 2 4 2 3 5" xfId="46301"/>
    <cellStyle name="Percent 7 2 4 2 3 6" xfId="46302"/>
    <cellStyle name="Percent 7 2 4 2 4" xfId="46303"/>
    <cellStyle name="Percent 7 2 4 2 4 2" xfId="46304"/>
    <cellStyle name="Percent 7 2 4 2 4 3" xfId="46305"/>
    <cellStyle name="Percent 7 2 4 2 4 4" xfId="46306"/>
    <cellStyle name="Percent 7 2 4 2 5" xfId="46307"/>
    <cellStyle name="Percent 7 2 4 2 5 2" xfId="46308"/>
    <cellStyle name="Percent 7 2 4 2 5 3" xfId="46309"/>
    <cellStyle name="Percent 7 2 4 2 5 4" xfId="46310"/>
    <cellStyle name="Percent 7 2 4 2 6" xfId="46311"/>
    <cellStyle name="Percent 7 2 4 2 7" xfId="46312"/>
    <cellStyle name="Percent 7 2 4 2 8" xfId="46313"/>
    <cellStyle name="Percent 7 2 4 3" xfId="46314"/>
    <cellStyle name="Percent 7 2 4 3 2" xfId="46315"/>
    <cellStyle name="Percent 7 2 4 3 2 2" xfId="46316"/>
    <cellStyle name="Percent 7 2 4 3 2 2 2" xfId="46317"/>
    <cellStyle name="Percent 7 2 4 3 2 2 3" xfId="46318"/>
    <cellStyle name="Percent 7 2 4 3 2 2 4" xfId="46319"/>
    <cellStyle name="Percent 7 2 4 3 2 3" xfId="46320"/>
    <cellStyle name="Percent 7 2 4 3 2 3 2" xfId="46321"/>
    <cellStyle name="Percent 7 2 4 3 2 3 3" xfId="46322"/>
    <cellStyle name="Percent 7 2 4 3 2 3 4" xfId="46323"/>
    <cellStyle name="Percent 7 2 4 3 2 4" xfId="46324"/>
    <cellStyle name="Percent 7 2 4 3 2 5" xfId="46325"/>
    <cellStyle name="Percent 7 2 4 3 2 6" xfId="46326"/>
    <cellStyle name="Percent 7 2 4 3 3" xfId="46327"/>
    <cellStyle name="Percent 7 2 4 3 3 2" xfId="46328"/>
    <cellStyle name="Percent 7 2 4 3 3 2 2" xfId="46329"/>
    <cellStyle name="Percent 7 2 4 3 3 2 3" xfId="46330"/>
    <cellStyle name="Percent 7 2 4 3 3 2 4" xfId="46331"/>
    <cellStyle name="Percent 7 2 4 3 3 3" xfId="46332"/>
    <cellStyle name="Percent 7 2 4 3 3 3 2" xfId="46333"/>
    <cellStyle name="Percent 7 2 4 3 3 3 3" xfId="46334"/>
    <cellStyle name="Percent 7 2 4 3 3 3 4" xfId="46335"/>
    <cellStyle name="Percent 7 2 4 3 3 4" xfId="46336"/>
    <cellStyle name="Percent 7 2 4 3 3 5" xfId="46337"/>
    <cellStyle name="Percent 7 2 4 3 3 6" xfId="46338"/>
    <cellStyle name="Percent 7 2 4 3 4" xfId="46339"/>
    <cellStyle name="Percent 7 2 4 3 4 2" xfId="46340"/>
    <cellStyle name="Percent 7 2 4 3 4 3" xfId="46341"/>
    <cellStyle name="Percent 7 2 4 3 4 4" xfId="46342"/>
    <cellStyle name="Percent 7 2 4 3 5" xfId="46343"/>
    <cellStyle name="Percent 7 2 4 3 5 2" xfId="46344"/>
    <cellStyle name="Percent 7 2 4 3 5 3" xfId="46345"/>
    <cellStyle name="Percent 7 2 4 3 5 4" xfId="46346"/>
    <cellStyle name="Percent 7 2 4 3 6" xfId="46347"/>
    <cellStyle name="Percent 7 2 4 3 7" xfId="46348"/>
    <cellStyle name="Percent 7 2 4 3 8" xfId="46349"/>
    <cellStyle name="Percent 7 2 4 4" xfId="46350"/>
    <cellStyle name="Percent 7 2 4 4 2" xfId="46351"/>
    <cellStyle name="Percent 7 2 4 4 2 2" xfId="46352"/>
    <cellStyle name="Percent 7 2 4 4 2 3" xfId="46353"/>
    <cellStyle name="Percent 7 2 4 4 2 4" xfId="46354"/>
    <cellStyle name="Percent 7 2 4 4 3" xfId="46355"/>
    <cellStyle name="Percent 7 2 4 4 3 2" xfId="46356"/>
    <cellStyle name="Percent 7 2 4 4 3 3" xfId="46357"/>
    <cellStyle name="Percent 7 2 4 4 3 4" xfId="46358"/>
    <cellStyle name="Percent 7 2 4 4 4" xfId="46359"/>
    <cellStyle name="Percent 7 2 4 4 5" xfId="46360"/>
    <cellStyle name="Percent 7 2 4 4 6" xfId="46361"/>
    <cellStyle name="Percent 7 2 4 5" xfId="46362"/>
    <cellStyle name="Percent 7 2 4 5 2" xfId="46363"/>
    <cellStyle name="Percent 7 2 4 5 2 2" xfId="46364"/>
    <cellStyle name="Percent 7 2 4 5 2 3" xfId="46365"/>
    <cellStyle name="Percent 7 2 4 5 2 4" xfId="46366"/>
    <cellStyle name="Percent 7 2 4 5 3" xfId="46367"/>
    <cellStyle name="Percent 7 2 4 5 3 2" xfId="46368"/>
    <cellStyle name="Percent 7 2 4 5 3 3" xfId="46369"/>
    <cellStyle name="Percent 7 2 4 5 3 4" xfId="46370"/>
    <cellStyle name="Percent 7 2 4 5 4" xfId="46371"/>
    <cellStyle name="Percent 7 2 4 5 5" xfId="46372"/>
    <cellStyle name="Percent 7 2 4 5 6" xfId="46373"/>
    <cellStyle name="Percent 7 2 4 6" xfId="46374"/>
    <cellStyle name="Percent 7 2 4 6 2" xfId="46375"/>
    <cellStyle name="Percent 7 2 4 6 3" xfId="46376"/>
    <cellStyle name="Percent 7 2 4 6 4" xfId="46377"/>
    <cellStyle name="Percent 7 2 4 7" xfId="46378"/>
    <cellStyle name="Percent 7 2 4 7 2" xfId="46379"/>
    <cellStyle name="Percent 7 2 4 7 3" xfId="46380"/>
    <cellStyle name="Percent 7 2 4 7 4" xfId="46381"/>
    <cellStyle name="Percent 7 2 4 8" xfId="46382"/>
    <cellStyle name="Percent 7 2 4 9" xfId="46383"/>
    <cellStyle name="Percent 7 2 5" xfId="46384"/>
    <cellStyle name="Percent 7 2 5 2" xfId="46385"/>
    <cellStyle name="Percent 7 2 5 2 2" xfId="46386"/>
    <cellStyle name="Percent 7 2 5 2 2 2" xfId="46387"/>
    <cellStyle name="Percent 7 2 5 2 2 3" xfId="46388"/>
    <cellStyle name="Percent 7 2 5 2 2 4" xfId="46389"/>
    <cellStyle name="Percent 7 2 5 2 3" xfId="46390"/>
    <cellStyle name="Percent 7 2 5 2 3 2" xfId="46391"/>
    <cellStyle name="Percent 7 2 5 2 3 3" xfId="46392"/>
    <cellStyle name="Percent 7 2 5 2 3 4" xfId="46393"/>
    <cellStyle name="Percent 7 2 5 2 4" xfId="46394"/>
    <cellStyle name="Percent 7 2 5 2 5" xfId="46395"/>
    <cellStyle name="Percent 7 2 5 2 6" xfId="46396"/>
    <cellStyle name="Percent 7 2 5 3" xfId="46397"/>
    <cellStyle name="Percent 7 2 5 3 2" xfId="46398"/>
    <cellStyle name="Percent 7 2 5 3 2 2" xfId="46399"/>
    <cellStyle name="Percent 7 2 5 3 2 3" xfId="46400"/>
    <cellStyle name="Percent 7 2 5 3 2 4" xfId="46401"/>
    <cellStyle name="Percent 7 2 5 3 3" xfId="46402"/>
    <cellStyle name="Percent 7 2 5 3 3 2" xfId="46403"/>
    <cellStyle name="Percent 7 2 5 3 3 3" xfId="46404"/>
    <cellStyle name="Percent 7 2 5 3 3 4" xfId="46405"/>
    <cellStyle name="Percent 7 2 5 3 4" xfId="46406"/>
    <cellStyle name="Percent 7 2 5 3 5" xfId="46407"/>
    <cellStyle name="Percent 7 2 5 3 6" xfId="46408"/>
    <cellStyle name="Percent 7 2 5 4" xfId="46409"/>
    <cellStyle name="Percent 7 2 5 4 2" xfId="46410"/>
    <cellStyle name="Percent 7 2 5 4 3" xfId="46411"/>
    <cellStyle name="Percent 7 2 5 4 4" xfId="46412"/>
    <cellStyle name="Percent 7 2 5 5" xfId="46413"/>
    <cellStyle name="Percent 7 2 5 5 2" xfId="46414"/>
    <cellStyle name="Percent 7 2 5 5 3" xfId="46415"/>
    <cellStyle name="Percent 7 2 5 5 4" xfId="46416"/>
    <cellStyle name="Percent 7 2 5 6" xfId="46417"/>
    <cellStyle name="Percent 7 2 5 7" xfId="46418"/>
    <cellStyle name="Percent 7 2 5 8" xfId="46419"/>
    <cellStyle name="Percent 7 2 6" xfId="46420"/>
    <cellStyle name="Percent 7 2 6 2" xfId="46421"/>
    <cellStyle name="Percent 7 2 6 2 2" xfId="46422"/>
    <cellStyle name="Percent 7 2 6 2 2 2" xfId="46423"/>
    <cellStyle name="Percent 7 2 6 2 2 3" xfId="46424"/>
    <cellStyle name="Percent 7 2 6 2 2 4" xfId="46425"/>
    <cellStyle name="Percent 7 2 6 2 3" xfId="46426"/>
    <cellStyle name="Percent 7 2 6 2 3 2" xfId="46427"/>
    <cellStyle name="Percent 7 2 6 2 3 3" xfId="46428"/>
    <cellStyle name="Percent 7 2 6 2 3 4" xfId="46429"/>
    <cellStyle name="Percent 7 2 6 2 4" xfId="46430"/>
    <cellStyle name="Percent 7 2 6 2 5" xfId="46431"/>
    <cellStyle name="Percent 7 2 6 2 6" xfId="46432"/>
    <cellStyle name="Percent 7 2 6 3" xfId="46433"/>
    <cellStyle name="Percent 7 2 6 3 2" xfId="46434"/>
    <cellStyle name="Percent 7 2 6 3 2 2" xfId="46435"/>
    <cellStyle name="Percent 7 2 6 3 2 3" xfId="46436"/>
    <cellStyle name="Percent 7 2 6 3 2 4" xfId="46437"/>
    <cellStyle name="Percent 7 2 6 3 3" xfId="46438"/>
    <cellStyle name="Percent 7 2 6 3 3 2" xfId="46439"/>
    <cellStyle name="Percent 7 2 6 3 3 3" xfId="46440"/>
    <cellStyle name="Percent 7 2 6 3 3 4" xfId="46441"/>
    <cellStyle name="Percent 7 2 6 3 4" xfId="46442"/>
    <cellStyle name="Percent 7 2 6 3 5" xfId="46443"/>
    <cellStyle name="Percent 7 2 6 3 6" xfId="46444"/>
    <cellStyle name="Percent 7 2 6 4" xfId="46445"/>
    <cellStyle name="Percent 7 2 6 4 2" xfId="46446"/>
    <cellStyle name="Percent 7 2 6 4 3" xfId="46447"/>
    <cellStyle name="Percent 7 2 6 4 4" xfId="46448"/>
    <cellStyle name="Percent 7 2 6 5" xfId="46449"/>
    <cellStyle name="Percent 7 2 6 5 2" xfId="46450"/>
    <cellStyle name="Percent 7 2 6 5 3" xfId="46451"/>
    <cellStyle name="Percent 7 2 6 5 4" xfId="46452"/>
    <cellStyle name="Percent 7 2 6 6" xfId="46453"/>
    <cellStyle name="Percent 7 2 6 7" xfId="46454"/>
    <cellStyle name="Percent 7 2 6 8" xfId="46455"/>
    <cellStyle name="Percent 7 2 7" xfId="46456"/>
    <cellStyle name="Percent 7 2 7 2" xfId="46457"/>
    <cellStyle name="Percent 7 2 7 2 2" xfId="46458"/>
    <cellStyle name="Percent 7 2 7 2 2 2" xfId="46459"/>
    <cellStyle name="Percent 7 2 7 2 2 3" xfId="46460"/>
    <cellStyle name="Percent 7 2 7 2 2 4" xfId="46461"/>
    <cellStyle name="Percent 7 2 7 2 3" xfId="46462"/>
    <cellStyle name="Percent 7 2 7 2 3 2" xfId="46463"/>
    <cellStyle name="Percent 7 2 7 2 3 3" xfId="46464"/>
    <cellStyle name="Percent 7 2 7 2 3 4" xfId="46465"/>
    <cellStyle name="Percent 7 2 7 2 4" xfId="46466"/>
    <cellStyle name="Percent 7 2 7 2 5" xfId="46467"/>
    <cellStyle name="Percent 7 2 7 2 6" xfId="46468"/>
    <cellStyle name="Percent 7 2 7 3" xfId="46469"/>
    <cellStyle name="Percent 7 2 7 3 2" xfId="46470"/>
    <cellStyle name="Percent 7 2 7 3 2 2" xfId="46471"/>
    <cellStyle name="Percent 7 2 7 3 2 3" xfId="46472"/>
    <cellStyle name="Percent 7 2 7 3 2 4" xfId="46473"/>
    <cellStyle name="Percent 7 2 7 3 3" xfId="46474"/>
    <cellStyle name="Percent 7 2 7 3 3 2" xfId="46475"/>
    <cellStyle name="Percent 7 2 7 3 3 3" xfId="46476"/>
    <cellStyle name="Percent 7 2 7 3 3 4" xfId="46477"/>
    <cellStyle name="Percent 7 2 7 3 4" xfId="46478"/>
    <cellStyle name="Percent 7 2 7 3 5" xfId="46479"/>
    <cellStyle name="Percent 7 2 7 3 6" xfId="46480"/>
    <cellStyle name="Percent 7 2 7 4" xfId="46481"/>
    <cellStyle name="Percent 7 2 7 4 2" xfId="46482"/>
    <cellStyle name="Percent 7 2 7 4 3" xfId="46483"/>
    <cellStyle name="Percent 7 2 7 4 4" xfId="46484"/>
    <cellStyle name="Percent 7 2 7 5" xfId="46485"/>
    <cellStyle name="Percent 7 2 7 5 2" xfId="46486"/>
    <cellStyle name="Percent 7 2 7 5 3" xfId="46487"/>
    <cellStyle name="Percent 7 2 7 5 4" xfId="46488"/>
    <cellStyle name="Percent 7 2 7 6" xfId="46489"/>
    <cellStyle name="Percent 7 2 7 7" xfId="46490"/>
    <cellStyle name="Percent 7 2 7 8" xfId="46491"/>
    <cellStyle name="Percent 7 2 8" xfId="46492"/>
    <cellStyle name="Percent 7 2 8 2" xfId="46493"/>
    <cellStyle name="Percent 7 2 8 2 2" xfId="46494"/>
    <cellStyle name="Percent 7 2 8 2 3" xfId="46495"/>
    <cellStyle name="Percent 7 2 8 2 4" xfId="46496"/>
    <cellStyle name="Percent 7 2 8 3" xfId="46497"/>
    <cellStyle name="Percent 7 2 8 3 2" xfId="46498"/>
    <cellStyle name="Percent 7 2 8 3 3" xfId="46499"/>
    <cellStyle name="Percent 7 2 8 3 4" xfId="46500"/>
    <cellStyle name="Percent 7 2 8 4" xfId="46501"/>
    <cellStyle name="Percent 7 2 8 5" xfId="46502"/>
    <cellStyle name="Percent 7 2 8 6" xfId="46503"/>
    <cellStyle name="Percent 7 2 9" xfId="46504"/>
    <cellStyle name="Percent 7 2 9 2" xfId="46505"/>
    <cellStyle name="Percent 7 2 9 2 2" xfId="46506"/>
    <cellStyle name="Percent 7 2 9 2 3" xfId="46507"/>
    <cellStyle name="Percent 7 2 9 2 4" xfId="46508"/>
    <cellStyle name="Percent 7 2 9 3" xfId="46509"/>
    <cellStyle name="Percent 7 2 9 3 2" xfId="46510"/>
    <cellStyle name="Percent 7 2 9 3 3" xfId="46511"/>
    <cellStyle name="Percent 7 2 9 3 4" xfId="46512"/>
    <cellStyle name="Percent 7 2 9 4" xfId="46513"/>
    <cellStyle name="Percent 7 2 9 5" xfId="46514"/>
    <cellStyle name="Percent 7 2 9 6" xfId="46515"/>
    <cellStyle name="Percent 7 3" xfId="46516"/>
    <cellStyle name="Percent 7 3 10" xfId="46517"/>
    <cellStyle name="Percent 7 3 10 2" xfId="46518"/>
    <cellStyle name="Percent 7 3 10 3" xfId="46519"/>
    <cellStyle name="Percent 7 3 10 4" xfId="46520"/>
    <cellStyle name="Percent 7 3 11" xfId="46521"/>
    <cellStyle name="Percent 7 3 11 2" xfId="46522"/>
    <cellStyle name="Percent 7 3 11 3" xfId="46523"/>
    <cellStyle name="Percent 7 3 11 4" xfId="46524"/>
    <cellStyle name="Percent 7 3 11 5" xfId="46525"/>
    <cellStyle name="Percent 7 3 12" xfId="46526"/>
    <cellStyle name="Percent 7 3 13" xfId="46527"/>
    <cellStyle name="Percent 7 3 14" xfId="46528"/>
    <cellStyle name="Percent 7 3 15" xfId="46529"/>
    <cellStyle name="Percent 7 3 16" xfId="46530"/>
    <cellStyle name="Percent 7 3 2" xfId="46531"/>
    <cellStyle name="Percent 7 3 2 10" xfId="46532"/>
    <cellStyle name="Percent 7 3 2 11" xfId="46533"/>
    <cellStyle name="Percent 7 3 2 12" xfId="46534"/>
    <cellStyle name="Percent 7 3 2 2" xfId="46535"/>
    <cellStyle name="Percent 7 3 2 2 10" xfId="46536"/>
    <cellStyle name="Percent 7 3 2 2 2" xfId="46537"/>
    <cellStyle name="Percent 7 3 2 2 2 2" xfId="46538"/>
    <cellStyle name="Percent 7 3 2 2 2 2 2" xfId="46539"/>
    <cellStyle name="Percent 7 3 2 2 2 2 2 2" xfId="46540"/>
    <cellStyle name="Percent 7 3 2 2 2 2 2 3" xfId="46541"/>
    <cellStyle name="Percent 7 3 2 2 2 2 2 4" xfId="46542"/>
    <cellStyle name="Percent 7 3 2 2 2 2 3" xfId="46543"/>
    <cellStyle name="Percent 7 3 2 2 2 2 3 2" xfId="46544"/>
    <cellStyle name="Percent 7 3 2 2 2 2 3 3" xfId="46545"/>
    <cellStyle name="Percent 7 3 2 2 2 2 3 4" xfId="46546"/>
    <cellStyle name="Percent 7 3 2 2 2 2 4" xfId="46547"/>
    <cellStyle name="Percent 7 3 2 2 2 2 5" xfId="46548"/>
    <cellStyle name="Percent 7 3 2 2 2 2 6" xfId="46549"/>
    <cellStyle name="Percent 7 3 2 2 2 3" xfId="46550"/>
    <cellStyle name="Percent 7 3 2 2 2 3 2" xfId="46551"/>
    <cellStyle name="Percent 7 3 2 2 2 3 2 2" xfId="46552"/>
    <cellStyle name="Percent 7 3 2 2 2 3 2 3" xfId="46553"/>
    <cellStyle name="Percent 7 3 2 2 2 3 2 4" xfId="46554"/>
    <cellStyle name="Percent 7 3 2 2 2 3 3" xfId="46555"/>
    <cellStyle name="Percent 7 3 2 2 2 3 3 2" xfId="46556"/>
    <cellStyle name="Percent 7 3 2 2 2 3 3 3" xfId="46557"/>
    <cellStyle name="Percent 7 3 2 2 2 3 3 4" xfId="46558"/>
    <cellStyle name="Percent 7 3 2 2 2 3 4" xfId="46559"/>
    <cellStyle name="Percent 7 3 2 2 2 3 5" xfId="46560"/>
    <cellStyle name="Percent 7 3 2 2 2 3 6" xfId="46561"/>
    <cellStyle name="Percent 7 3 2 2 2 4" xfId="46562"/>
    <cellStyle name="Percent 7 3 2 2 2 4 2" xfId="46563"/>
    <cellStyle name="Percent 7 3 2 2 2 4 3" xfId="46564"/>
    <cellStyle name="Percent 7 3 2 2 2 4 4" xfId="46565"/>
    <cellStyle name="Percent 7 3 2 2 2 5" xfId="46566"/>
    <cellStyle name="Percent 7 3 2 2 2 5 2" xfId="46567"/>
    <cellStyle name="Percent 7 3 2 2 2 5 3" xfId="46568"/>
    <cellStyle name="Percent 7 3 2 2 2 5 4" xfId="46569"/>
    <cellStyle name="Percent 7 3 2 2 2 6" xfId="46570"/>
    <cellStyle name="Percent 7 3 2 2 2 7" xfId="46571"/>
    <cellStyle name="Percent 7 3 2 2 2 8" xfId="46572"/>
    <cellStyle name="Percent 7 3 2 2 3" xfId="46573"/>
    <cellStyle name="Percent 7 3 2 2 3 2" xfId="46574"/>
    <cellStyle name="Percent 7 3 2 2 3 2 2" xfId="46575"/>
    <cellStyle name="Percent 7 3 2 2 3 2 2 2" xfId="46576"/>
    <cellStyle name="Percent 7 3 2 2 3 2 2 3" xfId="46577"/>
    <cellStyle name="Percent 7 3 2 2 3 2 2 4" xfId="46578"/>
    <cellStyle name="Percent 7 3 2 2 3 2 3" xfId="46579"/>
    <cellStyle name="Percent 7 3 2 2 3 2 3 2" xfId="46580"/>
    <cellStyle name="Percent 7 3 2 2 3 2 3 3" xfId="46581"/>
    <cellStyle name="Percent 7 3 2 2 3 2 3 4" xfId="46582"/>
    <cellStyle name="Percent 7 3 2 2 3 2 4" xfId="46583"/>
    <cellStyle name="Percent 7 3 2 2 3 2 5" xfId="46584"/>
    <cellStyle name="Percent 7 3 2 2 3 2 6" xfId="46585"/>
    <cellStyle name="Percent 7 3 2 2 3 3" xfId="46586"/>
    <cellStyle name="Percent 7 3 2 2 3 3 2" xfId="46587"/>
    <cellStyle name="Percent 7 3 2 2 3 3 2 2" xfId="46588"/>
    <cellStyle name="Percent 7 3 2 2 3 3 2 3" xfId="46589"/>
    <cellStyle name="Percent 7 3 2 2 3 3 2 4" xfId="46590"/>
    <cellStyle name="Percent 7 3 2 2 3 3 3" xfId="46591"/>
    <cellStyle name="Percent 7 3 2 2 3 3 3 2" xfId="46592"/>
    <cellStyle name="Percent 7 3 2 2 3 3 3 3" xfId="46593"/>
    <cellStyle name="Percent 7 3 2 2 3 3 3 4" xfId="46594"/>
    <cellStyle name="Percent 7 3 2 2 3 3 4" xfId="46595"/>
    <cellStyle name="Percent 7 3 2 2 3 3 5" xfId="46596"/>
    <cellStyle name="Percent 7 3 2 2 3 3 6" xfId="46597"/>
    <cellStyle name="Percent 7 3 2 2 3 4" xfId="46598"/>
    <cellStyle name="Percent 7 3 2 2 3 4 2" xfId="46599"/>
    <cellStyle name="Percent 7 3 2 2 3 4 3" xfId="46600"/>
    <cellStyle name="Percent 7 3 2 2 3 4 4" xfId="46601"/>
    <cellStyle name="Percent 7 3 2 2 3 5" xfId="46602"/>
    <cellStyle name="Percent 7 3 2 2 3 5 2" xfId="46603"/>
    <cellStyle name="Percent 7 3 2 2 3 5 3" xfId="46604"/>
    <cellStyle name="Percent 7 3 2 2 3 5 4" xfId="46605"/>
    <cellStyle name="Percent 7 3 2 2 3 6" xfId="46606"/>
    <cellStyle name="Percent 7 3 2 2 3 7" xfId="46607"/>
    <cellStyle name="Percent 7 3 2 2 3 8" xfId="46608"/>
    <cellStyle name="Percent 7 3 2 2 4" xfId="46609"/>
    <cellStyle name="Percent 7 3 2 2 4 2" xfId="46610"/>
    <cellStyle name="Percent 7 3 2 2 4 2 2" xfId="46611"/>
    <cellStyle name="Percent 7 3 2 2 4 2 3" xfId="46612"/>
    <cellStyle name="Percent 7 3 2 2 4 2 4" xfId="46613"/>
    <cellStyle name="Percent 7 3 2 2 4 3" xfId="46614"/>
    <cellStyle name="Percent 7 3 2 2 4 3 2" xfId="46615"/>
    <cellStyle name="Percent 7 3 2 2 4 3 3" xfId="46616"/>
    <cellStyle name="Percent 7 3 2 2 4 3 4" xfId="46617"/>
    <cellStyle name="Percent 7 3 2 2 4 4" xfId="46618"/>
    <cellStyle name="Percent 7 3 2 2 4 5" xfId="46619"/>
    <cellStyle name="Percent 7 3 2 2 4 6" xfId="46620"/>
    <cellStyle name="Percent 7 3 2 2 5" xfId="46621"/>
    <cellStyle name="Percent 7 3 2 2 5 2" xfId="46622"/>
    <cellStyle name="Percent 7 3 2 2 5 2 2" xfId="46623"/>
    <cellStyle name="Percent 7 3 2 2 5 2 3" xfId="46624"/>
    <cellStyle name="Percent 7 3 2 2 5 2 4" xfId="46625"/>
    <cellStyle name="Percent 7 3 2 2 5 3" xfId="46626"/>
    <cellStyle name="Percent 7 3 2 2 5 3 2" xfId="46627"/>
    <cellStyle name="Percent 7 3 2 2 5 3 3" xfId="46628"/>
    <cellStyle name="Percent 7 3 2 2 5 3 4" xfId="46629"/>
    <cellStyle name="Percent 7 3 2 2 5 4" xfId="46630"/>
    <cellStyle name="Percent 7 3 2 2 5 5" xfId="46631"/>
    <cellStyle name="Percent 7 3 2 2 5 6" xfId="46632"/>
    <cellStyle name="Percent 7 3 2 2 6" xfId="46633"/>
    <cellStyle name="Percent 7 3 2 2 6 2" xfId="46634"/>
    <cellStyle name="Percent 7 3 2 2 6 3" xfId="46635"/>
    <cellStyle name="Percent 7 3 2 2 6 4" xfId="46636"/>
    <cellStyle name="Percent 7 3 2 2 7" xfId="46637"/>
    <cellStyle name="Percent 7 3 2 2 7 2" xfId="46638"/>
    <cellStyle name="Percent 7 3 2 2 7 3" xfId="46639"/>
    <cellStyle name="Percent 7 3 2 2 7 4" xfId="46640"/>
    <cellStyle name="Percent 7 3 2 2 8" xfId="46641"/>
    <cellStyle name="Percent 7 3 2 2 9" xfId="46642"/>
    <cellStyle name="Percent 7 3 2 3" xfId="46643"/>
    <cellStyle name="Percent 7 3 2 3 2" xfId="46644"/>
    <cellStyle name="Percent 7 3 2 3 2 2" xfId="46645"/>
    <cellStyle name="Percent 7 3 2 3 2 2 2" xfId="46646"/>
    <cellStyle name="Percent 7 3 2 3 2 2 3" xfId="46647"/>
    <cellStyle name="Percent 7 3 2 3 2 2 4" xfId="46648"/>
    <cellStyle name="Percent 7 3 2 3 2 3" xfId="46649"/>
    <cellStyle name="Percent 7 3 2 3 2 3 2" xfId="46650"/>
    <cellStyle name="Percent 7 3 2 3 2 3 3" xfId="46651"/>
    <cellStyle name="Percent 7 3 2 3 2 3 4" xfId="46652"/>
    <cellStyle name="Percent 7 3 2 3 2 4" xfId="46653"/>
    <cellStyle name="Percent 7 3 2 3 2 5" xfId="46654"/>
    <cellStyle name="Percent 7 3 2 3 2 6" xfId="46655"/>
    <cellStyle name="Percent 7 3 2 3 3" xfId="46656"/>
    <cellStyle name="Percent 7 3 2 3 3 2" xfId="46657"/>
    <cellStyle name="Percent 7 3 2 3 3 2 2" xfId="46658"/>
    <cellStyle name="Percent 7 3 2 3 3 2 3" xfId="46659"/>
    <cellStyle name="Percent 7 3 2 3 3 2 4" xfId="46660"/>
    <cellStyle name="Percent 7 3 2 3 3 3" xfId="46661"/>
    <cellStyle name="Percent 7 3 2 3 3 3 2" xfId="46662"/>
    <cellStyle name="Percent 7 3 2 3 3 3 3" xfId="46663"/>
    <cellStyle name="Percent 7 3 2 3 3 3 4" xfId="46664"/>
    <cellStyle name="Percent 7 3 2 3 3 4" xfId="46665"/>
    <cellStyle name="Percent 7 3 2 3 3 5" xfId="46666"/>
    <cellStyle name="Percent 7 3 2 3 3 6" xfId="46667"/>
    <cellStyle name="Percent 7 3 2 3 4" xfId="46668"/>
    <cellStyle name="Percent 7 3 2 3 4 2" xfId="46669"/>
    <cellStyle name="Percent 7 3 2 3 4 3" xfId="46670"/>
    <cellStyle name="Percent 7 3 2 3 4 4" xfId="46671"/>
    <cellStyle name="Percent 7 3 2 3 5" xfId="46672"/>
    <cellStyle name="Percent 7 3 2 3 5 2" xfId="46673"/>
    <cellStyle name="Percent 7 3 2 3 5 3" xfId="46674"/>
    <cellStyle name="Percent 7 3 2 3 5 4" xfId="46675"/>
    <cellStyle name="Percent 7 3 2 3 6" xfId="46676"/>
    <cellStyle name="Percent 7 3 2 3 7" xfId="46677"/>
    <cellStyle name="Percent 7 3 2 3 8" xfId="46678"/>
    <cellStyle name="Percent 7 3 2 4" xfId="46679"/>
    <cellStyle name="Percent 7 3 2 4 2" xfId="46680"/>
    <cellStyle name="Percent 7 3 2 4 2 2" xfId="46681"/>
    <cellStyle name="Percent 7 3 2 4 2 2 2" xfId="46682"/>
    <cellStyle name="Percent 7 3 2 4 2 2 3" xfId="46683"/>
    <cellStyle name="Percent 7 3 2 4 2 2 4" xfId="46684"/>
    <cellStyle name="Percent 7 3 2 4 2 3" xfId="46685"/>
    <cellStyle name="Percent 7 3 2 4 2 3 2" xfId="46686"/>
    <cellStyle name="Percent 7 3 2 4 2 3 3" xfId="46687"/>
    <cellStyle name="Percent 7 3 2 4 2 3 4" xfId="46688"/>
    <cellStyle name="Percent 7 3 2 4 2 4" xfId="46689"/>
    <cellStyle name="Percent 7 3 2 4 2 5" xfId="46690"/>
    <cellStyle name="Percent 7 3 2 4 2 6" xfId="46691"/>
    <cellStyle name="Percent 7 3 2 4 3" xfId="46692"/>
    <cellStyle name="Percent 7 3 2 4 3 2" xfId="46693"/>
    <cellStyle name="Percent 7 3 2 4 3 2 2" xfId="46694"/>
    <cellStyle name="Percent 7 3 2 4 3 2 3" xfId="46695"/>
    <cellStyle name="Percent 7 3 2 4 3 2 4" xfId="46696"/>
    <cellStyle name="Percent 7 3 2 4 3 3" xfId="46697"/>
    <cellStyle name="Percent 7 3 2 4 3 3 2" xfId="46698"/>
    <cellStyle name="Percent 7 3 2 4 3 3 3" xfId="46699"/>
    <cellStyle name="Percent 7 3 2 4 3 3 4" xfId="46700"/>
    <cellStyle name="Percent 7 3 2 4 3 4" xfId="46701"/>
    <cellStyle name="Percent 7 3 2 4 3 5" xfId="46702"/>
    <cellStyle name="Percent 7 3 2 4 3 6" xfId="46703"/>
    <cellStyle name="Percent 7 3 2 4 4" xfId="46704"/>
    <cellStyle name="Percent 7 3 2 4 4 2" xfId="46705"/>
    <cellStyle name="Percent 7 3 2 4 4 3" xfId="46706"/>
    <cellStyle name="Percent 7 3 2 4 4 4" xfId="46707"/>
    <cellStyle name="Percent 7 3 2 4 5" xfId="46708"/>
    <cellStyle name="Percent 7 3 2 4 5 2" xfId="46709"/>
    <cellStyle name="Percent 7 3 2 4 5 3" xfId="46710"/>
    <cellStyle name="Percent 7 3 2 4 5 4" xfId="46711"/>
    <cellStyle name="Percent 7 3 2 4 6" xfId="46712"/>
    <cellStyle name="Percent 7 3 2 4 7" xfId="46713"/>
    <cellStyle name="Percent 7 3 2 4 8" xfId="46714"/>
    <cellStyle name="Percent 7 3 2 5" xfId="46715"/>
    <cellStyle name="Percent 7 3 2 5 2" xfId="46716"/>
    <cellStyle name="Percent 7 3 2 5 2 2" xfId="46717"/>
    <cellStyle name="Percent 7 3 2 5 2 2 2" xfId="46718"/>
    <cellStyle name="Percent 7 3 2 5 2 2 3" xfId="46719"/>
    <cellStyle name="Percent 7 3 2 5 2 2 4" xfId="46720"/>
    <cellStyle name="Percent 7 3 2 5 2 3" xfId="46721"/>
    <cellStyle name="Percent 7 3 2 5 2 3 2" xfId="46722"/>
    <cellStyle name="Percent 7 3 2 5 2 3 3" xfId="46723"/>
    <cellStyle name="Percent 7 3 2 5 2 3 4" xfId="46724"/>
    <cellStyle name="Percent 7 3 2 5 2 4" xfId="46725"/>
    <cellStyle name="Percent 7 3 2 5 2 5" xfId="46726"/>
    <cellStyle name="Percent 7 3 2 5 2 6" xfId="46727"/>
    <cellStyle name="Percent 7 3 2 5 3" xfId="46728"/>
    <cellStyle name="Percent 7 3 2 5 3 2" xfId="46729"/>
    <cellStyle name="Percent 7 3 2 5 3 2 2" xfId="46730"/>
    <cellStyle name="Percent 7 3 2 5 3 2 3" xfId="46731"/>
    <cellStyle name="Percent 7 3 2 5 3 2 4" xfId="46732"/>
    <cellStyle name="Percent 7 3 2 5 3 3" xfId="46733"/>
    <cellStyle name="Percent 7 3 2 5 3 3 2" xfId="46734"/>
    <cellStyle name="Percent 7 3 2 5 3 3 3" xfId="46735"/>
    <cellStyle name="Percent 7 3 2 5 3 3 4" xfId="46736"/>
    <cellStyle name="Percent 7 3 2 5 3 4" xfId="46737"/>
    <cellStyle name="Percent 7 3 2 5 3 5" xfId="46738"/>
    <cellStyle name="Percent 7 3 2 5 3 6" xfId="46739"/>
    <cellStyle name="Percent 7 3 2 5 4" xfId="46740"/>
    <cellStyle name="Percent 7 3 2 5 4 2" xfId="46741"/>
    <cellStyle name="Percent 7 3 2 5 4 3" xfId="46742"/>
    <cellStyle name="Percent 7 3 2 5 4 4" xfId="46743"/>
    <cellStyle name="Percent 7 3 2 5 5" xfId="46744"/>
    <cellStyle name="Percent 7 3 2 5 5 2" xfId="46745"/>
    <cellStyle name="Percent 7 3 2 5 5 3" xfId="46746"/>
    <cellStyle name="Percent 7 3 2 5 5 4" xfId="46747"/>
    <cellStyle name="Percent 7 3 2 5 6" xfId="46748"/>
    <cellStyle name="Percent 7 3 2 5 7" xfId="46749"/>
    <cellStyle name="Percent 7 3 2 5 8" xfId="46750"/>
    <cellStyle name="Percent 7 3 2 6" xfId="46751"/>
    <cellStyle name="Percent 7 3 2 6 2" xfId="46752"/>
    <cellStyle name="Percent 7 3 2 6 2 2" xfId="46753"/>
    <cellStyle name="Percent 7 3 2 6 2 3" xfId="46754"/>
    <cellStyle name="Percent 7 3 2 6 2 4" xfId="46755"/>
    <cellStyle name="Percent 7 3 2 6 3" xfId="46756"/>
    <cellStyle name="Percent 7 3 2 6 3 2" xfId="46757"/>
    <cellStyle name="Percent 7 3 2 6 3 3" xfId="46758"/>
    <cellStyle name="Percent 7 3 2 6 3 4" xfId="46759"/>
    <cellStyle name="Percent 7 3 2 6 4" xfId="46760"/>
    <cellStyle name="Percent 7 3 2 6 5" xfId="46761"/>
    <cellStyle name="Percent 7 3 2 6 6" xfId="46762"/>
    <cellStyle name="Percent 7 3 2 7" xfId="46763"/>
    <cellStyle name="Percent 7 3 2 7 2" xfId="46764"/>
    <cellStyle name="Percent 7 3 2 7 2 2" xfId="46765"/>
    <cellStyle name="Percent 7 3 2 7 2 3" xfId="46766"/>
    <cellStyle name="Percent 7 3 2 7 2 4" xfId="46767"/>
    <cellStyle name="Percent 7 3 2 7 3" xfId="46768"/>
    <cellStyle name="Percent 7 3 2 7 3 2" xfId="46769"/>
    <cellStyle name="Percent 7 3 2 7 3 3" xfId="46770"/>
    <cellStyle name="Percent 7 3 2 7 3 4" xfId="46771"/>
    <cellStyle name="Percent 7 3 2 7 4" xfId="46772"/>
    <cellStyle name="Percent 7 3 2 7 5" xfId="46773"/>
    <cellStyle name="Percent 7 3 2 7 6" xfId="46774"/>
    <cellStyle name="Percent 7 3 2 8" xfId="46775"/>
    <cellStyle name="Percent 7 3 2 8 2" xfId="46776"/>
    <cellStyle name="Percent 7 3 2 8 3" xfId="46777"/>
    <cellStyle name="Percent 7 3 2 8 4" xfId="46778"/>
    <cellStyle name="Percent 7 3 2 9" xfId="46779"/>
    <cellStyle name="Percent 7 3 2 9 2" xfId="46780"/>
    <cellStyle name="Percent 7 3 2 9 3" xfId="46781"/>
    <cellStyle name="Percent 7 3 2 9 4" xfId="46782"/>
    <cellStyle name="Percent 7 3 3" xfId="46783"/>
    <cellStyle name="Percent 7 3 3 10" xfId="46784"/>
    <cellStyle name="Percent 7 3 3 2" xfId="46785"/>
    <cellStyle name="Percent 7 3 3 2 2" xfId="46786"/>
    <cellStyle name="Percent 7 3 3 2 2 2" xfId="46787"/>
    <cellStyle name="Percent 7 3 3 2 2 2 2" xfId="46788"/>
    <cellStyle name="Percent 7 3 3 2 2 2 3" xfId="46789"/>
    <cellStyle name="Percent 7 3 3 2 2 2 4" xfId="46790"/>
    <cellStyle name="Percent 7 3 3 2 2 3" xfId="46791"/>
    <cellStyle name="Percent 7 3 3 2 2 3 2" xfId="46792"/>
    <cellStyle name="Percent 7 3 3 2 2 3 3" xfId="46793"/>
    <cellStyle name="Percent 7 3 3 2 2 3 4" xfId="46794"/>
    <cellStyle name="Percent 7 3 3 2 2 4" xfId="46795"/>
    <cellStyle name="Percent 7 3 3 2 2 5" xfId="46796"/>
    <cellStyle name="Percent 7 3 3 2 2 6" xfId="46797"/>
    <cellStyle name="Percent 7 3 3 2 3" xfId="46798"/>
    <cellStyle name="Percent 7 3 3 2 3 2" xfId="46799"/>
    <cellStyle name="Percent 7 3 3 2 3 2 2" xfId="46800"/>
    <cellStyle name="Percent 7 3 3 2 3 2 3" xfId="46801"/>
    <cellStyle name="Percent 7 3 3 2 3 2 4" xfId="46802"/>
    <cellStyle name="Percent 7 3 3 2 3 3" xfId="46803"/>
    <cellStyle name="Percent 7 3 3 2 3 3 2" xfId="46804"/>
    <cellStyle name="Percent 7 3 3 2 3 3 3" xfId="46805"/>
    <cellStyle name="Percent 7 3 3 2 3 3 4" xfId="46806"/>
    <cellStyle name="Percent 7 3 3 2 3 4" xfId="46807"/>
    <cellStyle name="Percent 7 3 3 2 3 5" xfId="46808"/>
    <cellStyle name="Percent 7 3 3 2 3 6" xfId="46809"/>
    <cellStyle name="Percent 7 3 3 2 4" xfId="46810"/>
    <cellStyle name="Percent 7 3 3 2 4 2" xfId="46811"/>
    <cellStyle name="Percent 7 3 3 2 4 3" xfId="46812"/>
    <cellStyle name="Percent 7 3 3 2 4 4" xfId="46813"/>
    <cellStyle name="Percent 7 3 3 2 5" xfId="46814"/>
    <cellStyle name="Percent 7 3 3 2 5 2" xfId="46815"/>
    <cellStyle name="Percent 7 3 3 2 5 3" xfId="46816"/>
    <cellStyle name="Percent 7 3 3 2 5 4" xfId="46817"/>
    <cellStyle name="Percent 7 3 3 2 6" xfId="46818"/>
    <cellStyle name="Percent 7 3 3 2 7" xfId="46819"/>
    <cellStyle name="Percent 7 3 3 2 8" xfId="46820"/>
    <cellStyle name="Percent 7 3 3 3" xfId="46821"/>
    <cellStyle name="Percent 7 3 3 3 2" xfId="46822"/>
    <cellStyle name="Percent 7 3 3 3 2 2" xfId="46823"/>
    <cellStyle name="Percent 7 3 3 3 2 2 2" xfId="46824"/>
    <cellStyle name="Percent 7 3 3 3 2 2 3" xfId="46825"/>
    <cellStyle name="Percent 7 3 3 3 2 2 4" xfId="46826"/>
    <cellStyle name="Percent 7 3 3 3 2 3" xfId="46827"/>
    <cellStyle name="Percent 7 3 3 3 2 3 2" xfId="46828"/>
    <cellStyle name="Percent 7 3 3 3 2 3 3" xfId="46829"/>
    <cellStyle name="Percent 7 3 3 3 2 3 4" xfId="46830"/>
    <cellStyle name="Percent 7 3 3 3 2 4" xfId="46831"/>
    <cellStyle name="Percent 7 3 3 3 2 5" xfId="46832"/>
    <cellStyle name="Percent 7 3 3 3 2 6" xfId="46833"/>
    <cellStyle name="Percent 7 3 3 3 3" xfId="46834"/>
    <cellStyle name="Percent 7 3 3 3 3 2" xfId="46835"/>
    <cellStyle name="Percent 7 3 3 3 3 2 2" xfId="46836"/>
    <cellStyle name="Percent 7 3 3 3 3 2 3" xfId="46837"/>
    <cellStyle name="Percent 7 3 3 3 3 2 4" xfId="46838"/>
    <cellStyle name="Percent 7 3 3 3 3 3" xfId="46839"/>
    <cellStyle name="Percent 7 3 3 3 3 3 2" xfId="46840"/>
    <cellStyle name="Percent 7 3 3 3 3 3 3" xfId="46841"/>
    <cellStyle name="Percent 7 3 3 3 3 3 4" xfId="46842"/>
    <cellStyle name="Percent 7 3 3 3 3 4" xfId="46843"/>
    <cellStyle name="Percent 7 3 3 3 3 5" xfId="46844"/>
    <cellStyle name="Percent 7 3 3 3 3 6" xfId="46845"/>
    <cellStyle name="Percent 7 3 3 3 4" xfId="46846"/>
    <cellStyle name="Percent 7 3 3 3 4 2" xfId="46847"/>
    <cellStyle name="Percent 7 3 3 3 4 3" xfId="46848"/>
    <cellStyle name="Percent 7 3 3 3 4 4" xfId="46849"/>
    <cellStyle name="Percent 7 3 3 3 5" xfId="46850"/>
    <cellStyle name="Percent 7 3 3 3 5 2" xfId="46851"/>
    <cellStyle name="Percent 7 3 3 3 5 3" xfId="46852"/>
    <cellStyle name="Percent 7 3 3 3 5 4" xfId="46853"/>
    <cellStyle name="Percent 7 3 3 3 6" xfId="46854"/>
    <cellStyle name="Percent 7 3 3 3 7" xfId="46855"/>
    <cellStyle name="Percent 7 3 3 3 8" xfId="46856"/>
    <cellStyle name="Percent 7 3 3 4" xfId="46857"/>
    <cellStyle name="Percent 7 3 3 4 2" xfId="46858"/>
    <cellStyle name="Percent 7 3 3 4 2 2" xfId="46859"/>
    <cellStyle name="Percent 7 3 3 4 2 3" xfId="46860"/>
    <cellStyle name="Percent 7 3 3 4 2 4" xfId="46861"/>
    <cellStyle name="Percent 7 3 3 4 3" xfId="46862"/>
    <cellStyle name="Percent 7 3 3 4 3 2" xfId="46863"/>
    <cellStyle name="Percent 7 3 3 4 3 3" xfId="46864"/>
    <cellStyle name="Percent 7 3 3 4 3 4" xfId="46865"/>
    <cellStyle name="Percent 7 3 3 4 4" xfId="46866"/>
    <cellStyle name="Percent 7 3 3 4 5" xfId="46867"/>
    <cellStyle name="Percent 7 3 3 4 6" xfId="46868"/>
    <cellStyle name="Percent 7 3 3 5" xfId="46869"/>
    <cellStyle name="Percent 7 3 3 5 2" xfId="46870"/>
    <cellStyle name="Percent 7 3 3 5 2 2" xfId="46871"/>
    <cellStyle name="Percent 7 3 3 5 2 3" xfId="46872"/>
    <cellStyle name="Percent 7 3 3 5 2 4" xfId="46873"/>
    <cellStyle name="Percent 7 3 3 5 3" xfId="46874"/>
    <cellStyle name="Percent 7 3 3 5 3 2" xfId="46875"/>
    <cellStyle name="Percent 7 3 3 5 3 3" xfId="46876"/>
    <cellStyle name="Percent 7 3 3 5 3 4" xfId="46877"/>
    <cellStyle name="Percent 7 3 3 5 4" xfId="46878"/>
    <cellStyle name="Percent 7 3 3 5 5" xfId="46879"/>
    <cellStyle name="Percent 7 3 3 5 6" xfId="46880"/>
    <cellStyle name="Percent 7 3 3 6" xfId="46881"/>
    <cellStyle name="Percent 7 3 3 6 2" xfId="46882"/>
    <cellStyle name="Percent 7 3 3 6 3" xfId="46883"/>
    <cellStyle name="Percent 7 3 3 6 4" xfId="46884"/>
    <cellStyle name="Percent 7 3 3 7" xfId="46885"/>
    <cellStyle name="Percent 7 3 3 7 2" xfId="46886"/>
    <cellStyle name="Percent 7 3 3 7 3" xfId="46887"/>
    <cellStyle name="Percent 7 3 3 7 4" xfId="46888"/>
    <cellStyle name="Percent 7 3 3 8" xfId="46889"/>
    <cellStyle name="Percent 7 3 3 9" xfId="46890"/>
    <cellStyle name="Percent 7 3 4" xfId="46891"/>
    <cellStyle name="Percent 7 3 4 2" xfId="46892"/>
    <cellStyle name="Percent 7 3 4 2 2" xfId="46893"/>
    <cellStyle name="Percent 7 3 4 2 2 2" xfId="46894"/>
    <cellStyle name="Percent 7 3 4 2 2 3" xfId="46895"/>
    <cellStyle name="Percent 7 3 4 2 2 4" xfId="46896"/>
    <cellStyle name="Percent 7 3 4 2 3" xfId="46897"/>
    <cellStyle name="Percent 7 3 4 2 3 2" xfId="46898"/>
    <cellStyle name="Percent 7 3 4 2 3 3" xfId="46899"/>
    <cellStyle name="Percent 7 3 4 2 3 4" xfId="46900"/>
    <cellStyle name="Percent 7 3 4 2 4" xfId="46901"/>
    <cellStyle name="Percent 7 3 4 2 5" xfId="46902"/>
    <cellStyle name="Percent 7 3 4 2 6" xfId="46903"/>
    <cellStyle name="Percent 7 3 4 3" xfId="46904"/>
    <cellStyle name="Percent 7 3 4 3 2" xfId="46905"/>
    <cellStyle name="Percent 7 3 4 3 2 2" xfId="46906"/>
    <cellStyle name="Percent 7 3 4 3 2 3" xfId="46907"/>
    <cellStyle name="Percent 7 3 4 3 2 4" xfId="46908"/>
    <cellStyle name="Percent 7 3 4 3 3" xfId="46909"/>
    <cellStyle name="Percent 7 3 4 3 3 2" xfId="46910"/>
    <cellStyle name="Percent 7 3 4 3 3 3" xfId="46911"/>
    <cellStyle name="Percent 7 3 4 3 3 4" xfId="46912"/>
    <cellStyle name="Percent 7 3 4 3 4" xfId="46913"/>
    <cellStyle name="Percent 7 3 4 3 5" xfId="46914"/>
    <cellStyle name="Percent 7 3 4 3 6" xfId="46915"/>
    <cellStyle name="Percent 7 3 4 4" xfId="46916"/>
    <cellStyle name="Percent 7 3 4 4 2" xfId="46917"/>
    <cellStyle name="Percent 7 3 4 4 3" xfId="46918"/>
    <cellStyle name="Percent 7 3 4 4 4" xfId="46919"/>
    <cellStyle name="Percent 7 3 4 5" xfId="46920"/>
    <cellStyle name="Percent 7 3 4 5 2" xfId="46921"/>
    <cellStyle name="Percent 7 3 4 5 3" xfId="46922"/>
    <cellStyle name="Percent 7 3 4 5 4" xfId="46923"/>
    <cellStyle name="Percent 7 3 4 6" xfId="46924"/>
    <cellStyle name="Percent 7 3 4 7" xfId="46925"/>
    <cellStyle name="Percent 7 3 4 8" xfId="46926"/>
    <cellStyle name="Percent 7 3 5" xfId="46927"/>
    <cellStyle name="Percent 7 3 5 2" xfId="46928"/>
    <cellStyle name="Percent 7 3 5 2 2" xfId="46929"/>
    <cellStyle name="Percent 7 3 5 2 2 2" xfId="46930"/>
    <cellStyle name="Percent 7 3 5 2 2 3" xfId="46931"/>
    <cellStyle name="Percent 7 3 5 2 2 4" xfId="46932"/>
    <cellStyle name="Percent 7 3 5 2 3" xfId="46933"/>
    <cellStyle name="Percent 7 3 5 2 3 2" xfId="46934"/>
    <cellStyle name="Percent 7 3 5 2 3 3" xfId="46935"/>
    <cellStyle name="Percent 7 3 5 2 3 4" xfId="46936"/>
    <cellStyle name="Percent 7 3 5 2 4" xfId="46937"/>
    <cellStyle name="Percent 7 3 5 2 5" xfId="46938"/>
    <cellStyle name="Percent 7 3 5 2 6" xfId="46939"/>
    <cellStyle name="Percent 7 3 5 3" xfId="46940"/>
    <cellStyle name="Percent 7 3 5 3 2" xfId="46941"/>
    <cellStyle name="Percent 7 3 5 3 2 2" xfId="46942"/>
    <cellStyle name="Percent 7 3 5 3 2 3" xfId="46943"/>
    <cellStyle name="Percent 7 3 5 3 2 4" xfId="46944"/>
    <cellStyle name="Percent 7 3 5 3 3" xfId="46945"/>
    <cellStyle name="Percent 7 3 5 3 3 2" xfId="46946"/>
    <cellStyle name="Percent 7 3 5 3 3 3" xfId="46947"/>
    <cellStyle name="Percent 7 3 5 3 3 4" xfId="46948"/>
    <cellStyle name="Percent 7 3 5 3 4" xfId="46949"/>
    <cellStyle name="Percent 7 3 5 3 5" xfId="46950"/>
    <cellStyle name="Percent 7 3 5 3 6" xfId="46951"/>
    <cellStyle name="Percent 7 3 5 4" xfId="46952"/>
    <cellStyle name="Percent 7 3 5 4 2" xfId="46953"/>
    <cellStyle name="Percent 7 3 5 4 3" xfId="46954"/>
    <cellStyle name="Percent 7 3 5 4 4" xfId="46955"/>
    <cellStyle name="Percent 7 3 5 5" xfId="46956"/>
    <cellStyle name="Percent 7 3 5 5 2" xfId="46957"/>
    <cellStyle name="Percent 7 3 5 5 3" xfId="46958"/>
    <cellStyle name="Percent 7 3 5 5 4" xfId="46959"/>
    <cellStyle name="Percent 7 3 5 6" xfId="46960"/>
    <cellStyle name="Percent 7 3 5 7" xfId="46961"/>
    <cellStyle name="Percent 7 3 5 8" xfId="46962"/>
    <cellStyle name="Percent 7 3 6" xfId="46963"/>
    <cellStyle name="Percent 7 3 6 2" xfId="46964"/>
    <cellStyle name="Percent 7 3 6 2 2" xfId="46965"/>
    <cellStyle name="Percent 7 3 6 2 2 2" xfId="46966"/>
    <cellStyle name="Percent 7 3 6 2 2 3" xfId="46967"/>
    <cellStyle name="Percent 7 3 6 2 2 4" xfId="46968"/>
    <cellStyle name="Percent 7 3 6 2 3" xfId="46969"/>
    <cellStyle name="Percent 7 3 6 2 3 2" xfId="46970"/>
    <cellStyle name="Percent 7 3 6 2 3 3" xfId="46971"/>
    <cellStyle name="Percent 7 3 6 2 3 4" xfId="46972"/>
    <cellStyle name="Percent 7 3 6 2 4" xfId="46973"/>
    <cellStyle name="Percent 7 3 6 2 5" xfId="46974"/>
    <cellStyle name="Percent 7 3 6 2 6" xfId="46975"/>
    <cellStyle name="Percent 7 3 6 3" xfId="46976"/>
    <cellStyle name="Percent 7 3 6 3 2" xfId="46977"/>
    <cellStyle name="Percent 7 3 6 3 2 2" xfId="46978"/>
    <cellStyle name="Percent 7 3 6 3 2 3" xfId="46979"/>
    <cellStyle name="Percent 7 3 6 3 2 4" xfId="46980"/>
    <cellStyle name="Percent 7 3 6 3 3" xfId="46981"/>
    <cellStyle name="Percent 7 3 6 3 3 2" xfId="46982"/>
    <cellStyle name="Percent 7 3 6 3 3 3" xfId="46983"/>
    <cellStyle name="Percent 7 3 6 3 3 4" xfId="46984"/>
    <cellStyle name="Percent 7 3 6 3 4" xfId="46985"/>
    <cellStyle name="Percent 7 3 6 3 5" xfId="46986"/>
    <cellStyle name="Percent 7 3 6 3 6" xfId="46987"/>
    <cellStyle name="Percent 7 3 6 4" xfId="46988"/>
    <cellStyle name="Percent 7 3 6 4 2" xfId="46989"/>
    <cellStyle name="Percent 7 3 6 4 3" xfId="46990"/>
    <cellStyle name="Percent 7 3 6 4 4" xfId="46991"/>
    <cellStyle name="Percent 7 3 6 5" xfId="46992"/>
    <cellStyle name="Percent 7 3 6 5 2" xfId="46993"/>
    <cellStyle name="Percent 7 3 6 5 3" xfId="46994"/>
    <cellStyle name="Percent 7 3 6 5 4" xfId="46995"/>
    <cellStyle name="Percent 7 3 6 6" xfId="46996"/>
    <cellStyle name="Percent 7 3 6 7" xfId="46997"/>
    <cellStyle name="Percent 7 3 6 8" xfId="46998"/>
    <cellStyle name="Percent 7 3 7" xfId="46999"/>
    <cellStyle name="Percent 7 3 7 2" xfId="47000"/>
    <cellStyle name="Percent 7 3 7 2 2" xfId="47001"/>
    <cellStyle name="Percent 7 3 7 2 3" xfId="47002"/>
    <cellStyle name="Percent 7 3 7 2 4" xfId="47003"/>
    <cellStyle name="Percent 7 3 7 3" xfId="47004"/>
    <cellStyle name="Percent 7 3 7 3 2" xfId="47005"/>
    <cellStyle name="Percent 7 3 7 3 3" xfId="47006"/>
    <cellStyle name="Percent 7 3 7 3 4" xfId="47007"/>
    <cellStyle name="Percent 7 3 7 4" xfId="47008"/>
    <cellStyle name="Percent 7 3 7 5" xfId="47009"/>
    <cellStyle name="Percent 7 3 7 6" xfId="47010"/>
    <cellStyle name="Percent 7 3 8" xfId="47011"/>
    <cellStyle name="Percent 7 3 8 2" xfId="47012"/>
    <cellStyle name="Percent 7 3 8 2 2" xfId="47013"/>
    <cellStyle name="Percent 7 3 8 2 3" xfId="47014"/>
    <cellStyle name="Percent 7 3 8 2 4" xfId="47015"/>
    <cellStyle name="Percent 7 3 8 3" xfId="47016"/>
    <cellStyle name="Percent 7 3 8 3 2" xfId="47017"/>
    <cellStyle name="Percent 7 3 8 3 3" xfId="47018"/>
    <cellStyle name="Percent 7 3 8 3 4" xfId="47019"/>
    <cellStyle name="Percent 7 3 8 4" xfId="47020"/>
    <cellStyle name="Percent 7 3 8 5" xfId="47021"/>
    <cellStyle name="Percent 7 3 8 6" xfId="47022"/>
    <cellStyle name="Percent 7 3 9" xfId="47023"/>
    <cellStyle name="Percent 7 3 9 2" xfId="47024"/>
    <cellStyle name="Percent 7 3 9 3" xfId="47025"/>
    <cellStyle name="Percent 7 3 9 4" xfId="47026"/>
    <cellStyle name="Percent 7 4" xfId="47027"/>
    <cellStyle name="Percent 7 4 10" xfId="47028"/>
    <cellStyle name="Percent 7 4 11" xfId="47029"/>
    <cellStyle name="Percent 7 4 12" xfId="47030"/>
    <cellStyle name="Percent 7 4 2" xfId="47031"/>
    <cellStyle name="Percent 7 4 2 10" xfId="47032"/>
    <cellStyle name="Percent 7 4 2 2" xfId="47033"/>
    <cellStyle name="Percent 7 4 2 2 2" xfId="47034"/>
    <cellStyle name="Percent 7 4 2 2 2 2" xfId="47035"/>
    <cellStyle name="Percent 7 4 2 2 2 2 2" xfId="47036"/>
    <cellStyle name="Percent 7 4 2 2 2 2 3" xfId="47037"/>
    <cellStyle name="Percent 7 4 2 2 2 2 4" xfId="47038"/>
    <cellStyle name="Percent 7 4 2 2 2 3" xfId="47039"/>
    <cellStyle name="Percent 7 4 2 2 2 3 2" xfId="47040"/>
    <cellStyle name="Percent 7 4 2 2 2 3 3" xfId="47041"/>
    <cellStyle name="Percent 7 4 2 2 2 3 4" xfId="47042"/>
    <cellStyle name="Percent 7 4 2 2 2 4" xfId="47043"/>
    <cellStyle name="Percent 7 4 2 2 2 5" xfId="47044"/>
    <cellStyle name="Percent 7 4 2 2 2 6" xfId="47045"/>
    <cellStyle name="Percent 7 4 2 2 3" xfId="47046"/>
    <cellStyle name="Percent 7 4 2 2 3 2" xfId="47047"/>
    <cellStyle name="Percent 7 4 2 2 3 2 2" xfId="47048"/>
    <cellStyle name="Percent 7 4 2 2 3 2 3" xfId="47049"/>
    <cellStyle name="Percent 7 4 2 2 3 2 4" xfId="47050"/>
    <cellStyle name="Percent 7 4 2 2 3 3" xfId="47051"/>
    <cellStyle name="Percent 7 4 2 2 3 3 2" xfId="47052"/>
    <cellStyle name="Percent 7 4 2 2 3 3 3" xfId="47053"/>
    <cellStyle name="Percent 7 4 2 2 3 3 4" xfId="47054"/>
    <cellStyle name="Percent 7 4 2 2 3 4" xfId="47055"/>
    <cellStyle name="Percent 7 4 2 2 3 5" xfId="47056"/>
    <cellStyle name="Percent 7 4 2 2 3 6" xfId="47057"/>
    <cellStyle name="Percent 7 4 2 2 4" xfId="47058"/>
    <cellStyle name="Percent 7 4 2 2 4 2" xfId="47059"/>
    <cellStyle name="Percent 7 4 2 2 4 3" xfId="47060"/>
    <cellStyle name="Percent 7 4 2 2 4 4" xfId="47061"/>
    <cellStyle name="Percent 7 4 2 2 5" xfId="47062"/>
    <cellStyle name="Percent 7 4 2 2 5 2" xfId="47063"/>
    <cellStyle name="Percent 7 4 2 2 5 3" xfId="47064"/>
    <cellStyle name="Percent 7 4 2 2 5 4" xfId="47065"/>
    <cellStyle name="Percent 7 4 2 2 6" xfId="47066"/>
    <cellStyle name="Percent 7 4 2 2 7" xfId="47067"/>
    <cellStyle name="Percent 7 4 2 2 8" xfId="47068"/>
    <cellStyle name="Percent 7 4 2 3" xfId="47069"/>
    <cellStyle name="Percent 7 4 2 3 2" xfId="47070"/>
    <cellStyle name="Percent 7 4 2 3 2 2" xfId="47071"/>
    <cellStyle name="Percent 7 4 2 3 2 2 2" xfId="47072"/>
    <cellStyle name="Percent 7 4 2 3 2 2 3" xfId="47073"/>
    <cellStyle name="Percent 7 4 2 3 2 2 4" xfId="47074"/>
    <cellStyle name="Percent 7 4 2 3 2 3" xfId="47075"/>
    <cellStyle name="Percent 7 4 2 3 2 3 2" xfId="47076"/>
    <cellStyle name="Percent 7 4 2 3 2 3 3" xfId="47077"/>
    <cellStyle name="Percent 7 4 2 3 2 3 4" xfId="47078"/>
    <cellStyle name="Percent 7 4 2 3 2 4" xfId="47079"/>
    <cellStyle name="Percent 7 4 2 3 2 5" xfId="47080"/>
    <cellStyle name="Percent 7 4 2 3 2 6" xfId="47081"/>
    <cellStyle name="Percent 7 4 2 3 3" xfId="47082"/>
    <cellStyle name="Percent 7 4 2 3 3 2" xfId="47083"/>
    <cellStyle name="Percent 7 4 2 3 3 2 2" xfId="47084"/>
    <cellStyle name="Percent 7 4 2 3 3 2 3" xfId="47085"/>
    <cellStyle name="Percent 7 4 2 3 3 2 4" xfId="47086"/>
    <cellStyle name="Percent 7 4 2 3 3 3" xfId="47087"/>
    <cellStyle name="Percent 7 4 2 3 3 3 2" xfId="47088"/>
    <cellStyle name="Percent 7 4 2 3 3 3 3" xfId="47089"/>
    <cellStyle name="Percent 7 4 2 3 3 3 4" xfId="47090"/>
    <cellStyle name="Percent 7 4 2 3 3 4" xfId="47091"/>
    <cellStyle name="Percent 7 4 2 3 3 5" xfId="47092"/>
    <cellStyle name="Percent 7 4 2 3 3 6" xfId="47093"/>
    <cellStyle name="Percent 7 4 2 3 4" xfId="47094"/>
    <cellStyle name="Percent 7 4 2 3 4 2" xfId="47095"/>
    <cellStyle name="Percent 7 4 2 3 4 3" xfId="47096"/>
    <cellStyle name="Percent 7 4 2 3 4 4" xfId="47097"/>
    <cellStyle name="Percent 7 4 2 3 5" xfId="47098"/>
    <cellStyle name="Percent 7 4 2 3 5 2" xfId="47099"/>
    <cellStyle name="Percent 7 4 2 3 5 3" xfId="47100"/>
    <cellStyle name="Percent 7 4 2 3 5 4" xfId="47101"/>
    <cellStyle name="Percent 7 4 2 3 6" xfId="47102"/>
    <cellStyle name="Percent 7 4 2 3 7" xfId="47103"/>
    <cellStyle name="Percent 7 4 2 3 8" xfId="47104"/>
    <cellStyle name="Percent 7 4 2 4" xfId="47105"/>
    <cellStyle name="Percent 7 4 2 4 2" xfId="47106"/>
    <cellStyle name="Percent 7 4 2 4 2 2" xfId="47107"/>
    <cellStyle name="Percent 7 4 2 4 2 3" xfId="47108"/>
    <cellStyle name="Percent 7 4 2 4 2 4" xfId="47109"/>
    <cellStyle name="Percent 7 4 2 4 3" xfId="47110"/>
    <cellStyle name="Percent 7 4 2 4 3 2" xfId="47111"/>
    <cellStyle name="Percent 7 4 2 4 3 3" xfId="47112"/>
    <cellStyle name="Percent 7 4 2 4 3 4" xfId="47113"/>
    <cellStyle name="Percent 7 4 2 4 4" xfId="47114"/>
    <cellStyle name="Percent 7 4 2 4 5" xfId="47115"/>
    <cellStyle name="Percent 7 4 2 4 6" xfId="47116"/>
    <cellStyle name="Percent 7 4 2 5" xfId="47117"/>
    <cellStyle name="Percent 7 4 2 5 2" xfId="47118"/>
    <cellStyle name="Percent 7 4 2 5 2 2" xfId="47119"/>
    <cellStyle name="Percent 7 4 2 5 2 3" xfId="47120"/>
    <cellStyle name="Percent 7 4 2 5 2 4" xfId="47121"/>
    <cellStyle name="Percent 7 4 2 5 3" xfId="47122"/>
    <cellStyle name="Percent 7 4 2 5 3 2" xfId="47123"/>
    <cellStyle name="Percent 7 4 2 5 3 3" xfId="47124"/>
    <cellStyle name="Percent 7 4 2 5 3 4" xfId="47125"/>
    <cellStyle name="Percent 7 4 2 5 4" xfId="47126"/>
    <cellStyle name="Percent 7 4 2 5 5" xfId="47127"/>
    <cellStyle name="Percent 7 4 2 5 6" xfId="47128"/>
    <cellStyle name="Percent 7 4 2 6" xfId="47129"/>
    <cellStyle name="Percent 7 4 2 6 2" xfId="47130"/>
    <cellStyle name="Percent 7 4 2 6 3" xfId="47131"/>
    <cellStyle name="Percent 7 4 2 6 4" xfId="47132"/>
    <cellStyle name="Percent 7 4 2 7" xfId="47133"/>
    <cellStyle name="Percent 7 4 2 7 2" xfId="47134"/>
    <cellStyle name="Percent 7 4 2 7 3" xfId="47135"/>
    <cellStyle name="Percent 7 4 2 7 4" xfId="47136"/>
    <cellStyle name="Percent 7 4 2 7 5" xfId="47137"/>
    <cellStyle name="Percent 7 4 2 8" xfId="47138"/>
    <cellStyle name="Percent 7 4 2 9" xfId="47139"/>
    <cellStyle name="Percent 7 4 3" xfId="47140"/>
    <cellStyle name="Percent 7 4 3 2" xfId="47141"/>
    <cellStyle name="Percent 7 4 3 2 2" xfId="47142"/>
    <cellStyle name="Percent 7 4 3 2 2 2" xfId="47143"/>
    <cellStyle name="Percent 7 4 3 2 2 3" xfId="47144"/>
    <cellStyle name="Percent 7 4 3 2 2 4" xfId="47145"/>
    <cellStyle name="Percent 7 4 3 2 3" xfId="47146"/>
    <cellStyle name="Percent 7 4 3 2 3 2" xfId="47147"/>
    <cellStyle name="Percent 7 4 3 2 3 3" xfId="47148"/>
    <cellStyle name="Percent 7 4 3 2 3 4" xfId="47149"/>
    <cellStyle name="Percent 7 4 3 2 4" xfId="47150"/>
    <cellStyle name="Percent 7 4 3 2 5" xfId="47151"/>
    <cellStyle name="Percent 7 4 3 2 6" xfId="47152"/>
    <cellStyle name="Percent 7 4 3 3" xfId="47153"/>
    <cellStyle name="Percent 7 4 3 3 2" xfId="47154"/>
    <cellStyle name="Percent 7 4 3 3 2 2" xfId="47155"/>
    <cellStyle name="Percent 7 4 3 3 2 3" xfId="47156"/>
    <cellStyle name="Percent 7 4 3 3 2 4" xfId="47157"/>
    <cellStyle name="Percent 7 4 3 3 3" xfId="47158"/>
    <cellStyle name="Percent 7 4 3 3 3 2" xfId="47159"/>
    <cellStyle name="Percent 7 4 3 3 3 3" xfId="47160"/>
    <cellStyle name="Percent 7 4 3 3 3 4" xfId="47161"/>
    <cellStyle name="Percent 7 4 3 3 4" xfId="47162"/>
    <cellStyle name="Percent 7 4 3 3 5" xfId="47163"/>
    <cellStyle name="Percent 7 4 3 3 6" xfId="47164"/>
    <cellStyle name="Percent 7 4 3 4" xfId="47165"/>
    <cellStyle name="Percent 7 4 3 4 2" xfId="47166"/>
    <cellStyle name="Percent 7 4 3 4 3" xfId="47167"/>
    <cellStyle name="Percent 7 4 3 4 4" xfId="47168"/>
    <cellStyle name="Percent 7 4 3 5" xfId="47169"/>
    <cellStyle name="Percent 7 4 3 5 2" xfId="47170"/>
    <cellStyle name="Percent 7 4 3 5 3" xfId="47171"/>
    <cellStyle name="Percent 7 4 3 5 4" xfId="47172"/>
    <cellStyle name="Percent 7 4 3 6" xfId="47173"/>
    <cellStyle name="Percent 7 4 3 7" xfId="47174"/>
    <cellStyle name="Percent 7 4 3 8" xfId="47175"/>
    <cellStyle name="Percent 7 4 4" xfId="47176"/>
    <cellStyle name="Percent 7 4 4 2" xfId="47177"/>
    <cellStyle name="Percent 7 4 4 2 2" xfId="47178"/>
    <cellStyle name="Percent 7 4 4 2 2 2" xfId="47179"/>
    <cellStyle name="Percent 7 4 4 2 2 3" xfId="47180"/>
    <cellStyle name="Percent 7 4 4 2 2 4" xfId="47181"/>
    <cellStyle name="Percent 7 4 4 2 3" xfId="47182"/>
    <cellStyle name="Percent 7 4 4 2 3 2" xfId="47183"/>
    <cellStyle name="Percent 7 4 4 2 3 3" xfId="47184"/>
    <cellStyle name="Percent 7 4 4 2 3 4" xfId="47185"/>
    <cellStyle name="Percent 7 4 4 2 4" xfId="47186"/>
    <cellStyle name="Percent 7 4 4 2 5" xfId="47187"/>
    <cellStyle name="Percent 7 4 4 2 6" xfId="47188"/>
    <cellStyle name="Percent 7 4 4 3" xfId="47189"/>
    <cellStyle name="Percent 7 4 4 3 2" xfId="47190"/>
    <cellStyle name="Percent 7 4 4 3 2 2" xfId="47191"/>
    <cellStyle name="Percent 7 4 4 3 2 3" xfId="47192"/>
    <cellStyle name="Percent 7 4 4 3 2 4" xfId="47193"/>
    <cellStyle name="Percent 7 4 4 3 3" xfId="47194"/>
    <cellStyle name="Percent 7 4 4 3 3 2" xfId="47195"/>
    <cellStyle name="Percent 7 4 4 3 3 3" xfId="47196"/>
    <cellStyle name="Percent 7 4 4 3 3 4" xfId="47197"/>
    <cellStyle name="Percent 7 4 4 3 4" xfId="47198"/>
    <cellStyle name="Percent 7 4 4 3 5" xfId="47199"/>
    <cellStyle name="Percent 7 4 4 3 6" xfId="47200"/>
    <cellStyle name="Percent 7 4 4 4" xfId="47201"/>
    <cellStyle name="Percent 7 4 4 4 2" xfId="47202"/>
    <cellStyle name="Percent 7 4 4 4 3" xfId="47203"/>
    <cellStyle name="Percent 7 4 4 4 4" xfId="47204"/>
    <cellStyle name="Percent 7 4 4 5" xfId="47205"/>
    <cellStyle name="Percent 7 4 4 5 2" xfId="47206"/>
    <cellStyle name="Percent 7 4 4 5 3" xfId="47207"/>
    <cellStyle name="Percent 7 4 4 5 4" xfId="47208"/>
    <cellStyle name="Percent 7 4 4 6" xfId="47209"/>
    <cellStyle name="Percent 7 4 4 7" xfId="47210"/>
    <cellStyle name="Percent 7 4 4 8" xfId="47211"/>
    <cellStyle name="Percent 7 4 5" xfId="47212"/>
    <cellStyle name="Percent 7 4 5 2" xfId="47213"/>
    <cellStyle name="Percent 7 4 5 2 2" xfId="47214"/>
    <cellStyle name="Percent 7 4 5 2 2 2" xfId="47215"/>
    <cellStyle name="Percent 7 4 5 2 2 3" xfId="47216"/>
    <cellStyle name="Percent 7 4 5 2 2 4" xfId="47217"/>
    <cellStyle name="Percent 7 4 5 2 3" xfId="47218"/>
    <cellStyle name="Percent 7 4 5 2 3 2" xfId="47219"/>
    <cellStyle name="Percent 7 4 5 2 3 3" xfId="47220"/>
    <cellStyle name="Percent 7 4 5 2 3 4" xfId="47221"/>
    <cellStyle name="Percent 7 4 5 2 4" xfId="47222"/>
    <cellStyle name="Percent 7 4 5 2 5" xfId="47223"/>
    <cellStyle name="Percent 7 4 5 2 6" xfId="47224"/>
    <cellStyle name="Percent 7 4 5 3" xfId="47225"/>
    <cellStyle name="Percent 7 4 5 3 2" xfId="47226"/>
    <cellStyle name="Percent 7 4 5 3 2 2" xfId="47227"/>
    <cellStyle name="Percent 7 4 5 3 2 3" xfId="47228"/>
    <cellStyle name="Percent 7 4 5 3 2 4" xfId="47229"/>
    <cellStyle name="Percent 7 4 5 3 3" xfId="47230"/>
    <cellStyle name="Percent 7 4 5 3 3 2" xfId="47231"/>
    <cellStyle name="Percent 7 4 5 3 3 3" xfId="47232"/>
    <cellStyle name="Percent 7 4 5 3 3 4" xfId="47233"/>
    <cellStyle name="Percent 7 4 5 3 4" xfId="47234"/>
    <cellStyle name="Percent 7 4 5 3 5" xfId="47235"/>
    <cellStyle name="Percent 7 4 5 3 6" xfId="47236"/>
    <cellStyle name="Percent 7 4 5 4" xfId="47237"/>
    <cellStyle name="Percent 7 4 5 4 2" xfId="47238"/>
    <cellStyle name="Percent 7 4 5 4 3" xfId="47239"/>
    <cellStyle name="Percent 7 4 5 4 4" xfId="47240"/>
    <cellStyle name="Percent 7 4 5 5" xfId="47241"/>
    <cellStyle name="Percent 7 4 5 5 2" xfId="47242"/>
    <cellStyle name="Percent 7 4 5 5 3" xfId="47243"/>
    <cellStyle name="Percent 7 4 5 5 4" xfId="47244"/>
    <cellStyle name="Percent 7 4 5 6" xfId="47245"/>
    <cellStyle name="Percent 7 4 5 7" xfId="47246"/>
    <cellStyle name="Percent 7 4 5 8" xfId="47247"/>
    <cellStyle name="Percent 7 4 6" xfId="47248"/>
    <cellStyle name="Percent 7 4 6 2" xfId="47249"/>
    <cellStyle name="Percent 7 4 6 2 2" xfId="47250"/>
    <cellStyle name="Percent 7 4 6 2 3" xfId="47251"/>
    <cellStyle name="Percent 7 4 6 2 4" xfId="47252"/>
    <cellStyle name="Percent 7 4 6 3" xfId="47253"/>
    <cellStyle name="Percent 7 4 6 3 2" xfId="47254"/>
    <cellStyle name="Percent 7 4 6 3 3" xfId="47255"/>
    <cellStyle name="Percent 7 4 6 3 4" xfId="47256"/>
    <cellStyle name="Percent 7 4 6 4" xfId="47257"/>
    <cellStyle name="Percent 7 4 6 5" xfId="47258"/>
    <cellStyle name="Percent 7 4 6 6" xfId="47259"/>
    <cellStyle name="Percent 7 4 7" xfId="47260"/>
    <cellStyle name="Percent 7 4 7 2" xfId="47261"/>
    <cellStyle name="Percent 7 4 7 2 2" xfId="47262"/>
    <cellStyle name="Percent 7 4 7 2 3" xfId="47263"/>
    <cellStyle name="Percent 7 4 7 2 4" xfId="47264"/>
    <cellStyle name="Percent 7 4 7 3" xfId="47265"/>
    <cellStyle name="Percent 7 4 7 3 2" xfId="47266"/>
    <cellStyle name="Percent 7 4 7 3 3" xfId="47267"/>
    <cellStyle name="Percent 7 4 7 3 4" xfId="47268"/>
    <cellStyle name="Percent 7 4 7 4" xfId="47269"/>
    <cellStyle name="Percent 7 4 7 5" xfId="47270"/>
    <cellStyle name="Percent 7 4 7 6" xfId="47271"/>
    <cellStyle name="Percent 7 4 8" xfId="47272"/>
    <cellStyle name="Percent 7 4 8 2" xfId="47273"/>
    <cellStyle name="Percent 7 4 8 3" xfId="47274"/>
    <cellStyle name="Percent 7 4 8 4" xfId="47275"/>
    <cellStyle name="Percent 7 4 9" xfId="47276"/>
    <cellStyle name="Percent 7 4 9 2" xfId="47277"/>
    <cellStyle name="Percent 7 4 9 3" xfId="47278"/>
    <cellStyle name="Percent 7 4 9 4" xfId="47279"/>
    <cellStyle name="Percent 7 4 9 5" xfId="47280"/>
    <cellStyle name="Percent 7 5" xfId="47281"/>
    <cellStyle name="Percent 7 5 10" xfId="47282"/>
    <cellStyle name="Percent 7 5 2" xfId="47283"/>
    <cellStyle name="Percent 7 5 2 2" xfId="47284"/>
    <cellStyle name="Percent 7 5 2 2 2" xfId="47285"/>
    <cellStyle name="Percent 7 5 2 2 2 2" xfId="47286"/>
    <cellStyle name="Percent 7 5 2 2 2 3" xfId="47287"/>
    <cellStyle name="Percent 7 5 2 2 2 4" xfId="47288"/>
    <cellStyle name="Percent 7 5 2 2 3" xfId="47289"/>
    <cellStyle name="Percent 7 5 2 2 3 2" xfId="47290"/>
    <cellStyle name="Percent 7 5 2 2 3 3" xfId="47291"/>
    <cellStyle name="Percent 7 5 2 2 3 4" xfId="47292"/>
    <cellStyle name="Percent 7 5 2 2 4" xfId="47293"/>
    <cellStyle name="Percent 7 5 2 2 5" xfId="47294"/>
    <cellStyle name="Percent 7 5 2 2 6" xfId="47295"/>
    <cellStyle name="Percent 7 5 2 3" xfId="47296"/>
    <cellStyle name="Percent 7 5 2 3 2" xfId="47297"/>
    <cellStyle name="Percent 7 5 2 3 2 2" xfId="47298"/>
    <cellStyle name="Percent 7 5 2 3 2 3" xfId="47299"/>
    <cellStyle name="Percent 7 5 2 3 2 4" xfId="47300"/>
    <cellStyle name="Percent 7 5 2 3 3" xfId="47301"/>
    <cellStyle name="Percent 7 5 2 3 3 2" xfId="47302"/>
    <cellStyle name="Percent 7 5 2 3 3 3" xfId="47303"/>
    <cellStyle name="Percent 7 5 2 3 3 4" xfId="47304"/>
    <cellStyle name="Percent 7 5 2 3 4" xfId="47305"/>
    <cellStyle name="Percent 7 5 2 3 5" xfId="47306"/>
    <cellStyle name="Percent 7 5 2 3 6" xfId="47307"/>
    <cellStyle name="Percent 7 5 2 4" xfId="47308"/>
    <cellStyle name="Percent 7 5 2 4 2" xfId="47309"/>
    <cellStyle name="Percent 7 5 2 4 3" xfId="47310"/>
    <cellStyle name="Percent 7 5 2 4 4" xfId="47311"/>
    <cellStyle name="Percent 7 5 2 5" xfId="47312"/>
    <cellStyle name="Percent 7 5 2 5 2" xfId="47313"/>
    <cellStyle name="Percent 7 5 2 5 3" xfId="47314"/>
    <cellStyle name="Percent 7 5 2 5 4" xfId="47315"/>
    <cellStyle name="Percent 7 5 2 5 5" xfId="47316"/>
    <cellStyle name="Percent 7 5 2 6" xfId="47317"/>
    <cellStyle name="Percent 7 5 2 7" xfId="47318"/>
    <cellStyle name="Percent 7 5 2 8" xfId="47319"/>
    <cellStyle name="Percent 7 5 3" xfId="47320"/>
    <cellStyle name="Percent 7 5 3 2" xfId="47321"/>
    <cellStyle name="Percent 7 5 3 2 2" xfId="47322"/>
    <cellStyle name="Percent 7 5 3 2 2 2" xfId="47323"/>
    <cellStyle name="Percent 7 5 3 2 2 3" xfId="47324"/>
    <cellStyle name="Percent 7 5 3 2 2 4" xfId="47325"/>
    <cellStyle name="Percent 7 5 3 2 3" xfId="47326"/>
    <cellStyle name="Percent 7 5 3 2 3 2" xfId="47327"/>
    <cellStyle name="Percent 7 5 3 2 3 3" xfId="47328"/>
    <cellStyle name="Percent 7 5 3 2 3 4" xfId="47329"/>
    <cellStyle name="Percent 7 5 3 2 4" xfId="47330"/>
    <cellStyle name="Percent 7 5 3 2 5" xfId="47331"/>
    <cellStyle name="Percent 7 5 3 2 6" xfId="47332"/>
    <cellStyle name="Percent 7 5 3 3" xfId="47333"/>
    <cellStyle name="Percent 7 5 3 3 2" xfId="47334"/>
    <cellStyle name="Percent 7 5 3 3 2 2" xfId="47335"/>
    <cellStyle name="Percent 7 5 3 3 2 3" xfId="47336"/>
    <cellStyle name="Percent 7 5 3 3 2 4" xfId="47337"/>
    <cellStyle name="Percent 7 5 3 3 3" xfId="47338"/>
    <cellStyle name="Percent 7 5 3 3 3 2" xfId="47339"/>
    <cellStyle name="Percent 7 5 3 3 3 3" xfId="47340"/>
    <cellStyle name="Percent 7 5 3 3 3 4" xfId="47341"/>
    <cellStyle name="Percent 7 5 3 3 4" xfId="47342"/>
    <cellStyle name="Percent 7 5 3 3 5" xfId="47343"/>
    <cellStyle name="Percent 7 5 3 3 6" xfId="47344"/>
    <cellStyle name="Percent 7 5 3 4" xfId="47345"/>
    <cellStyle name="Percent 7 5 3 4 2" xfId="47346"/>
    <cellStyle name="Percent 7 5 3 4 3" xfId="47347"/>
    <cellStyle name="Percent 7 5 3 4 4" xfId="47348"/>
    <cellStyle name="Percent 7 5 3 5" xfId="47349"/>
    <cellStyle name="Percent 7 5 3 5 2" xfId="47350"/>
    <cellStyle name="Percent 7 5 3 5 3" xfId="47351"/>
    <cellStyle name="Percent 7 5 3 5 4" xfId="47352"/>
    <cellStyle name="Percent 7 5 3 6" xfId="47353"/>
    <cellStyle name="Percent 7 5 3 7" xfId="47354"/>
    <cellStyle name="Percent 7 5 3 8" xfId="47355"/>
    <cellStyle name="Percent 7 5 4" xfId="47356"/>
    <cellStyle name="Percent 7 5 4 2" xfId="47357"/>
    <cellStyle name="Percent 7 5 4 2 2" xfId="47358"/>
    <cellStyle name="Percent 7 5 4 2 3" xfId="47359"/>
    <cellStyle name="Percent 7 5 4 2 4" xfId="47360"/>
    <cellStyle name="Percent 7 5 4 3" xfId="47361"/>
    <cellStyle name="Percent 7 5 4 3 2" xfId="47362"/>
    <cellStyle name="Percent 7 5 4 3 3" xfId="47363"/>
    <cellStyle name="Percent 7 5 4 3 4" xfId="47364"/>
    <cellStyle name="Percent 7 5 4 4" xfId="47365"/>
    <cellStyle name="Percent 7 5 4 5" xfId="47366"/>
    <cellStyle name="Percent 7 5 4 6" xfId="47367"/>
    <cellStyle name="Percent 7 5 5" xfId="47368"/>
    <cellStyle name="Percent 7 5 5 2" xfId="47369"/>
    <cellStyle name="Percent 7 5 5 2 2" xfId="47370"/>
    <cellStyle name="Percent 7 5 5 2 3" xfId="47371"/>
    <cellStyle name="Percent 7 5 5 2 4" xfId="47372"/>
    <cellStyle name="Percent 7 5 5 3" xfId="47373"/>
    <cellStyle name="Percent 7 5 5 3 2" xfId="47374"/>
    <cellStyle name="Percent 7 5 5 3 3" xfId="47375"/>
    <cellStyle name="Percent 7 5 5 3 4" xfId="47376"/>
    <cellStyle name="Percent 7 5 5 4" xfId="47377"/>
    <cellStyle name="Percent 7 5 5 5" xfId="47378"/>
    <cellStyle name="Percent 7 5 5 6" xfId="47379"/>
    <cellStyle name="Percent 7 5 6" xfId="47380"/>
    <cellStyle name="Percent 7 5 6 2" xfId="47381"/>
    <cellStyle name="Percent 7 5 6 3" xfId="47382"/>
    <cellStyle name="Percent 7 5 6 4" xfId="47383"/>
    <cellStyle name="Percent 7 5 7" xfId="47384"/>
    <cellStyle name="Percent 7 5 7 2" xfId="47385"/>
    <cellStyle name="Percent 7 5 7 3" xfId="47386"/>
    <cellStyle name="Percent 7 5 7 4" xfId="47387"/>
    <cellStyle name="Percent 7 5 7 5" xfId="47388"/>
    <cellStyle name="Percent 7 5 8" xfId="47389"/>
    <cellStyle name="Percent 7 5 9" xfId="47390"/>
    <cellStyle name="Percent 7 6" xfId="47391"/>
    <cellStyle name="Percent 7 6 2" xfId="47392"/>
    <cellStyle name="Percent 7 6 2 2" xfId="47393"/>
    <cellStyle name="Percent 7 6 2 2 2" xfId="47394"/>
    <cellStyle name="Percent 7 6 2 2 3" xfId="47395"/>
    <cellStyle name="Percent 7 6 2 2 4" xfId="47396"/>
    <cellStyle name="Percent 7 6 2 3" xfId="47397"/>
    <cellStyle name="Percent 7 6 2 3 2" xfId="47398"/>
    <cellStyle name="Percent 7 6 2 3 3" xfId="47399"/>
    <cellStyle name="Percent 7 6 2 3 4" xfId="47400"/>
    <cellStyle name="Percent 7 6 2 4" xfId="47401"/>
    <cellStyle name="Percent 7 6 2 5" xfId="47402"/>
    <cellStyle name="Percent 7 6 2 6" xfId="47403"/>
    <cellStyle name="Percent 7 6 3" xfId="47404"/>
    <cellStyle name="Percent 7 6 3 2" xfId="47405"/>
    <cellStyle name="Percent 7 6 3 2 2" xfId="47406"/>
    <cellStyle name="Percent 7 6 3 2 3" xfId="47407"/>
    <cellStyle name="Percent 7 6 3 2 4" xfId="47408"/>
    <cellStyle name="Percent 7 6 3 3" xfId="47409"/>
    <cellStyle name="Percent 7 6 3 3 2" xfId="47410"/>
    <cellStyle name="Percent 7 6 3 3 3" xfId="47411"/>
    <cellStyle name="Percent 7 6 3 3 4" xfId="47412"/>
    <cellStyle name="Percent 7 6 3 4" xfId="47413"/>
    <cellStyle name="Percent 7 6 3 5" xfId="47414"/>
    <cellStyle name="Percent 7 6 3 6" xfId="47415"/>
    <cellStyle name="Percent 7 6 4" xfId="47416"/>
    <cellStyle name="Percent 7 6 4 2" xfId="47417"/>
    <cellStyle name="Percent 7 6 4 3" xfId="47418"/>
    <cellStyle name="Percent 7 6 4 4" xfId="47419"/>
    <cellStyle name="Percent 7 6 5" xfId="47420"/>
    <cellStyle name="Percent 7 6 5 2" xfId="47421"/>
    <cellStyle name="Percent 7 6 5 3" xfId="47422"/>
    <cellStyle name="Percent 7 6 5 4" xfId="47423"/>
    <cellStyle name="Percent 7 6 6" xfId="47424"/>
    <cellStyle name="Percent 7 6 7" xfId="47425"/>
    <cellStyle name="Percent 7 6 8" xfId="47426"/>
    <cellStyle name="Percent 7 7" xfId="47427"/>
    <cellStyle name="Percent 7 7 2" xfId="47428"/>
    <cellStyle name="Percent 7 7 2 2" xfId="47429"/>
    <cellStyle name="Percent 7 7 2 2 2" xfId="47430"/>
    <cellStyle name="Percent 7 7 2 2 3" xfId="47431"/>
    <cellStyle name="Percent 7 7 2 2 4" xfId="47432"/>
    <cellStyle name="Percent 7 7 2 3" xfId="47433"/>
    <cellStyle name="Percent 7 7 2 3 2" xfId="47434"/>
    <cellStyle name="Percent 7 7 2 3 3" xfId="47435"/>
    <cellStyle name="Percent 7 7 2 3 4" xfId="47436"/>
    <cellStyle name="Percent 7 7 2 4" xfId="47437"/>
    <cellStyle name="Percent 7 7 2 5" xfId="47438"/>
    <cellStyle name="Percent 7 7 2 6" xfId="47439"/>
    <cellStyle name="Percent 7 7 3" xfId="47440"/>
    <cellStyle name="Percent 7 7 3 2" xfId="47441"/>
    <cellStyle name="Percent 7 7 3 2 2" xfId="47442"/>
    <cellStyle name="Percent 7 7 3 2 3" xfId="47443"/>
    <cellStyle name="Percent 7 7 3 2 4" xfId="47444"/>
    <cellStyle name="Percent 7 7 3 3" xfId="47445"/>
    <cellStyle name="Percent 7 7 3 3 2" xfId="47446"/>
    <cellStyle name="Percent 7 7 3 3 3" xfId="47447"/>
    <cellStyle name="Percent 7 7 3 3 4" xfId="47448"/>
    <cellStyle name="Percent 7 7 3 4" xfId="47449"/>
    <cellStyle name="Percent 7 7 3 5" xfId="47450"/>
    <cellStyle name="Percent 7 7 3 6" xfId="47451"/>
    <cellStyle name="Percent 7 7 4" xfId="47452"/>
    <cellStyle name="Percent 7 7 4 2" xfId="47453"/>
    <cellStyle name="Percent 7 7 4 3" xfId="47454"/>
    <cellStyle name="Percent 7 7 4 4" xfId="47455"/>
    <cellStyle name="Percent 7 7 5" xfId="47456"/>
    <cellStyle name="Percent 7 7 5 2" xfId="47457"/>
    <cellStyle name="Percent 7 7 5 3" xfId="47458"/>
    <cellStyle name="Percent 7 7 5 4" xfId="47459"/>
    <cellStyle name="Percent 7 7 6" xfId="47460"/>
    <cellStyle name="Percent 7 7 7" xfId="47461"/>
    <cellStyle name="Percent 7 7 8" xfId="47462"/>
    <cellStyle name="Percent 7 8" xfId="47463"/>
    <cellStyle name="Percent 7 8 2" xfId="47464"/>
    <cellStyle name="Percent 7 8 2 2" xfId="47465"/>
    <cellStyle name="Percent 7 8 2 2 2" xfId="47466"/>
    <cellStyle name="Percent 7 8 2 2 3" xfId="47467"/>
    <cellStyle name="Percent 7 8 2 2 4" xfId="47468"/>
    <cellStyle name="Percent 7 8 2 3" xfId="47469"/>
    <cellStyle name="Percent 7 8 2 3 2" xfId="47470"/>
    <cellStyle name="Percent 7 8 2 3 3" xfId="47471"/>
    <cellStyle name="Percent 7 8 2 3 4" xfId="47472"/>
    <cellStyle name="Percent 7 8 2 4" xfId="47473"/>
    <cellStyle name="Percent 7 8 2 5" xfId="47474"/>
    <cellStyle name="Percent 7 8 2 6" xfId="47475"/>
    <cellStyle name="Percent 7 8 3" xfId="47476"/>
    <cellStyle name="Percent 7 8 3 2" xfId="47477"/>
    <cellStyle name="Percent 7 8 3 2 2" xfId="47478"/>
    <cellStyle name="Percent 7 8 3 2 3" xfId="47479"/>
    <cellStyle name="Percent 7 8 3 2 4" xfId="47480"/>
    <cellStyle name="Percent 7 8 3 3" xfId="47481"/>
    <cellStyle name="Percent 7 8 3 3 2" xfId="47482"/>
    <cellStyle name="Percent 7 8 3 3 3" xfId="47483"/>
    <cellStyle name="Percent 7 8 3 3 4" xfId="47484"/>
    <cellStyle name="Percent 7 8 3 4" xfId="47485"/>
    <cellStyle name="Percent 7 8 3 5" xfId="47486"/>
    <cellStyle name="Percent 7 8 3 6" xfId="47487"/>
    <cellStyle name="Percent 7 8 4" xfId="47488"/>
    <cellStyle name="Percent 7 8 4 2" xfId="47489"/>
    <cellStyle name="Percent 7 8 4 3" xfId="47490"/>
    <cellStyle name="Percent 7 8 4 4" xfId="47491"/>
    <cellStyle name="Percent 7 8 5" xfId="47492"/>
    <cellStyle name="Percent 7 8 5 2" xfId="47493"/>
    <cellStyle name="Percent 7 8 5 3" xfId="47494"/>
    <cellStyle name="Percent 7 8 5 4" xfId="47495"/>
    <cellStyle name="Percent 7 8 6" xfId="47496"/>
    <cellStyle name="Percent 7 8 7" xfId="47497"/>
    <cellStyle name="Percent 7 8 8" xfId="47498"/>
    <cellStyle name="Percent 7 9" xfId="47499"/>
    <cellStyle name="Percent 7 9 2" xfId="47500"/>
    <cellStyle name="Percent 7 9 2 2" xfId="47501"/>
    <cellStyle name="Percent 7 9 2 3" xfId="47502"/>
    <cellStyle name="Percent 7 9 2 4" xfId="47503"/>
    <cellStyle name="Percent 7 9 3" xfId="47504"/>
    <cellStyle name="Percent 7 9 3 2" xfId="47505"/>
    <cellStyle name="Percent 7 9 3 3" xfId="47506"/>
    <cellStyle name="Percent 7 9 3 4" xfId="47507"/>
    <cellStyle name="Percent 7 9 4" xfId="47508"/>
    <cellStyle name="Percent 7 9 5" xfId="47509"/>
    <cellStyle name="Percent 7 9 6" xfId="47510"/>
    <cellStyle name="Percent 76" xfId="47511"/>
    <cellStyle name="Percent 8" xfId="47512"/>
    <cellStyle name="Percent 8 10" xfId="47513"/>
    <cellStyle name="Percent 8 10 2" xfId="47514"/>
    <cellStyle name="Percent 8 10 2 2" xfId="47515"/>
    <cellStyle name="Percent 8 10 2 3" xfId="47516"/>
    <cellStyle name="Percent 8 10 2 4" xfId="47517"/>
    <cellStyle name="Percent 8 10 3" xfId="47518"/>
    <cellStyle name="Percent 8 10 3 2" xfId="47519"/>
    <cellStyle name="Percent 8 10 3 3" xfId="47520"/>
    <cellStyle name="Percent 8 10 3 4" xfId="47521"/>
    <cellStyle name="Percent 8 10 4" xfId="47522"/>
    <cellStyle name="Percent 8 10 5" xfId="47523"/>
    <cellStyle name="Percent 8 10 6" xfId="47524"/>
    <cellStyle name="Percent 8 11" xfId="47525"/>
    <cellStyle name="Percent 8 11 2" xfId="47526"/>
    <cellStyle name="Percent 8 11 3" xfId="47527"/>
    <cellStyle name="Percent 8 11 4" xfId="47528"/>
    <cellStyle name="Percent 8 12" xfId="47529"/>
    <cellStyle name="Percent 8 12 2" xfId="47530"/>
    <cellStyle name="Percent 8 12 3" xfId="47531"/>
    <cellStyle name="Percent 8 12 4" xfId="47532"/>
    <cellStyle name="Percent 8 13" xfId="47533"/>
    <cellStyle name="Percent 8 13 2" xfId="47534"/>
    <cellStyle name="Percent 8 13 3" xfId="47535"/>
    <cellStyle name="Percent 8 13 4" xfId="47536"/>
    <cellStyle name="Percent 8 13 5" xfId="47537"/>
    <cellStyle name="Percent 8 14" xfId="47538"/>
    <cellStyle name="Percent 8 15" xfId="47539"/>
    <cellStyle name="Percent 8 16" xfId="47540"/>
    <cellStyle name="Percent 8 17" xfId="47541"/>
    <cellStyle name="Percent 8 18" xfId="47542"/>
    <cellStyle name="Percent 8 2" xfId="47543"/>
    <cellStyle name="Percent 8 2 10" xfId="47544"/>
    <cellStyle name="Percent 8 2 10 2" xfId="47545"/>
    <cellStyle name="Percent 8 2 10 3" xfId="47546"/>
    <cellStyle name="Percent 8 2 10 4" xfId="47547"/>
    <cellStyle name="Percent 8 2 11" xfId="47548"/>
    <cellStyle name="Percent 8 2 11 2" xfId="47549"/>
    <cellStyle name="Percent 8 2 11 3" xfId="47550"/>
    <cellStyle name="Percent 8 2 11 4" xfId="47551"/>
    <cellStyle name="Percent 8 2 12" xfId="47552"/>
    <cellStyle name="Percent 8 2 12 2" xfId="47553"/>
    <cellStyle name="Percent 8 2 12 3" xfId="47554"/>
    <cellStyle name="Percent 8 2 12 4" xfId="47555"/>
    <cellStyle name="Percent 8 2 12 5" xfId="47556"/>
    <cellStyle name="Percent 8 2 13" xfId="47557"/>
    <cellStyle name="Percent 8 2 14" xfId="47558"/>
    <cellStyle name="Percent 8 2 15" xfId="47559"/>
    <cellStyle name="Percent 8 2 16" xfId="47560"/>
    <cellStyle name="Percent 8 2 17" xfId="47561"/>
    <cellStyle name="Percent 8 2 2" xfId="47562"/>
    <cellStyle name="Percent 8 2 2 10" xfId="47563"/>
    <cellStyle name="Percent 8 2 2 10 2" xfId="47564"/>
    <cellStyle name="Percent 8 2 2 10 3" xfId="47565"/>
    <cellStyle name="Percent 8 2 2 10 4" xfId="47566"/>
    <cellStyle name="Percent 8 2 2 11" xfId="47567"/>
    <cellStyle name="Percent 8 2 2 12" xfId="47568"/>
    <cellStyle name="Percent 8 2 2 13" xfId="47569"/>
    <cellStyle name="Percent 8 2 2 2" xfId="47570"/>
    <cellStyle name="Percent 8 2 2 2 10" xfId="47571"/>
    <cellStyle name="Percent 8 2 2 2 11" xfId="47572"/>
    <cellStyle name="Percent 8 2 2 2 12" xfId="47573"/>
    <cellStyle name="Percent 8 2 2 2 2" xfId="47574"/>
    <cellStyle name="Percent 8 2 2 2 2 10" xfId="47575"/>
    <cellStyle name="Percent 8 2 2 2 2 2" xfId="47576"/>
    <cellStyle name="Percent 8 2 2 2 2 2 2" xfId="47577"/>
    <cellStyle name="Percent 8 2 2 2 2 2 2 2" xfId="47578"/>
    <cellStyle name="Percent 8 2 2 2 2 2 2 2 2" xfId="47579"/>
    <cellStyle name="Percent 8 2 2 2 2 2 2 2 3" xfId="47580"/>
    <cellStyle name="Percent 8 2 2 2 2 2 2 2 4" xfId="47581"/>
    <cellStyle name="Percent 8 2 2 2 2 2 2 3" xfId="47582"/>
    <cellStyle name="Percent 8 2 2 2 2 2 2 3 2" xfId="47583"/>
    <cellStyle name="Percent 8 2 2 2 2 2 2 3 3" xfId="47584"/>
    <cellStyle name="Percent 8 2 2 2 2 2 2 3 4" xfId="47585"/>
    <cellStyle name="Percent 8 2 2 2 2 2 2 4" xfId="47586"/>
    <cellStyle name="Percent 8 2 2 2 2 2 2 5" xfId="47587"/>
    <cellStyle name="Percent 8 2 2 2 2 2 2 6" xfId="47588"/>
    <cellStyle name="Percent 8 2 2 2 2 2 3" xfId="47589"/>
    <cellStyle name="Percent 8 2 2 2 2 2 3 2" xfId="47590"/>
    <cellStyle name="Percent 8 2 2 2 2 2 3 2 2" xfId="47591"/>
    <cellStyle name="Percent 8 2 2 2 2 2 3 2 3" xfId="47592"/>
    <cellStyle name="Percent 8 2 2 2 2 2 3 2 4" xfId="47593"/>
    <cellStyle name="Percent 8 2 2 2 2 2 3 3" xfId="47594"/>
    <cellStyle name="Percent 8 2 2 2 2 2 3 3 2" xfId="47595"/>
    <cellStyle name="Percent 8 2 2 2 2 2 3 3 3" xfId="47596"/>
    <cellStyle name="Percent 8 2 2 2 2 2 3 3 4" xfId="47597"/>
    <cellStyle name="Percent 8 2 2 2 2 2 3 4" xfId="47598"/>
    <cellStyle name="Percent 8 2 2 2 2 2 3 5" xfId="47599"/>
    <cellStyle name="Percent 8 2 2 2 2 2 3 6" xfId="47600"/>
    <cellStyle name="Percent 8 2 2 2 2 2 4" xfId="47601"/>
    <cellStyle name="Percent 8 2 2 2 2 2 4 2" xfId="47602"/>
    <cellStyle name="Percent 8 2 2 2 2 2 4 3" xfId="47603"/>
    <cellStyle name="Percent 8 2 2 2 2 2 4 4" xfId="47604"/>
    <cellStyle name="Percent 8 2 2 2 2 2 5" xfId="47605"/>
    <cellStyle name="Percent 8 2 2 2 2 2 5 2" xfId="47606"/>
    <cellStyle name="Percent 8 2 2 2 2 2 5 3" xfId="47607"/>
    <cellStyle name="Percent 8 2 2 2 2 2 5 4" xfId="47608"/>
    <cellStyle name="Percent 8 2 2 2 2 2 6" xfId="47609"/>
    <cellStyle name="Percent 8 2 2 2 2 2 7" xfId="47610"/>
    <cellStyle name="Percent 8 2 2 2 2 2 8" xfId="47611"/>
    <cellStyle name="Percent 8 2 2 2 2 3" xfId="47612"/>
    <cellStyle name="Percent 8 2 2 2 2 3 2" xfId="47613"/>
    <cellStyle name="Percent 8 2 2 2 2 3 2 2" xfId="47614"/>
    <cellStyle name="Percent 8 2 2 2 2 3 2 2 2" xfId="47615"/>
    <cellStyle name="Percent 8 2 2 2 2 3 2 2 3" xfId="47616"/>
    <cellStyle name="Percent 8 2 2 2 2 3 2 2 4" xfId="47617"/>
    <cellStyle name="Percent 8 2 2 2 2 3 2 3" xfId="47618"/>
    <cellStyle name="Percent 8 2 2 2 2 3 2 3 2" xfId="47619"/>
    <cellStyle name="Percent 8 2 2 2 2 3 2 3 3" xfId="47620"/>
    <cellStyle name="Percent 8 2 2 2 2 3 2 3 4" xfId="47621"/>
    <cellStyle name="Percent 8 2 2 2 2 3 2 4" xfId="47622"/>
    <cellStyle name="Percent 8 2 2 2 2 3 2 5" xfId="47623"/>
    <cellStyle name="Percent 8 2 2 2 2 3 2 6" xfId="47624"/>
    <cellStyle name="Percent 8 2 2 2 2 3 3" xfId="47625"/>
    <cellStyle name="Percent 8 2 2 2 2 3 3 2" xfId="47626"/>
    <cellStyle name="Percent 8 2 2 2 2 3 3 2 2" xfId="47627"/>
    <cellStyle name="Percent 8 2 2 2 2 3 3 2 3" xfId="47628"/>
    <cellStyle name="Percent 8 2 2 2 2 3 3 2 4" xfId="47629"/>
    <cellStyle name="Percent 8 2 2 2 2 3 3 3" xfId="47630"/>
    <cellStyle name="Percent 8 2 2 2 2 3 3 3 2" xfId="47631"/>
    <cellStyle name="Percent 8 2 2 2 2 3 3 3 3" xfId="47632"/>
    <cellStyle name="Percent 8 2 2 2 2 3 3 3 4" xfId="47633"/>
    <cellStyle name="Percent 8 2 2 2 2 3 3 4" xfId="47634"/>
    <cellStyle name="Percent 8 2 2 2 2 3 3 5" xfId="47635"/>
    <cellStyle name="Percent 8 2 2 2 2 3 3 6" xfId="47636"/>
    <cellStyle name="Percent 8 2 2 2 2 3 4" xfId="47637"/>
    <cellStyle name="Percent 8 2 2 2 2 3 4 2" xfId="47638"/>
    <cellStyle name="Percent 8 2 2 2 2 3 4 3" xfId="47639"/>
    <cellStyle name="Percent 8 2 2 2 2 3 4 4" xfId="47640"/>
    <cellStyle name="Percent 8 2 2 2 2 3 5" xfId="47641"/>
    <cellStyle name="Percent 8 2 2 2 2 3 5 2" xfId="47642"/>
    <cellStyle name="Percent 8 2 2 2 2 3 5 3" xfId="47643"/>
    <cellStyle name="Percent 8 2 2 2 2 3 5 4" xfId="47644"/>
    <cellStyle name="Percent 8 2 2 2 2 3 6" xfId="47645"/>
    <cellStyle name="Percent 8 2 2 2 2 3 7" xfId="47646"/>
    <cellStyle name="Percent 8 2 2 2 2 3 8" xfId="47647"/>
    <cellStyle name="Percent 8 2 2 2 2 4" xfId="47648"/>
    <cellStyle name="Percent 8 2 2 2 2 4 2" xfId="47649"/>
    <cellStyle name="Percent 8 2 2 2 2 4 2 2" xfId="47650"/>
    <cellStyle name="Percent 8 2 2 2 2 4 2 3" xfId="47651"/>
    <cellStyle name="Percent 8 2 2 2 2 4 2 4" xfId="47652"/>
    <cellStyle name="Percent 8 2 2 2 2 4 3" xfId="47653"/>
    <cellStyle name="Percent 8 2 2 2 2 4 3 2" xfId="47654"/>
    <cellStyle name="Percent 8 2 2 2 2 4 3 3" xfId="47655"/>
    <cellStyle name="Percent 8 2 2 2 2 4 3 4" xfId="47656"/>
    <cellStyle name="Percent 8 2 2 2 2 4 4" xfId="47657"/>
    <cellStyle name="Percent 8 2 2 2 2 4 5" xfId="47658"/>
    <cellStyle name="Percent 8 2 2 2 2 4 6" xfId="47659"/>
    <cellStyle name="Percent 8 2 2 2 2 5" xfId="47660"/>
    <cellStyle name="Percent 8 2 2 2 2 5 2" xfId="47661"/>
    <cellStyle name="Percent 8 2 2 2 2 5 2 2" xfId="47662"/>
    <cellStyle name="Percent 8 2 2 2 2 5 2 3" xfId="47663"/>
    <cellStyle name="Percent 8 2 2 2 2 5 2 4" xfId="47664"/>
    <cellStyle name="Percent 8 2 2 2 2 5 3" xfId="47665"/>
    <cellStyle name="Percent 8 2 2 2 2 5 3 2" xfId="47666"/>
    <cellStyle name="Percent 8 2 2 2 2 5 3 3" xfId="47667"/>
    <cellStyle name="Percent 8 2 2 2 2 5 3 4" xfId="47668"/>
    <cellStyle name="Percent 8 2 2 2 2 5 4" xfId="47669"/>
    <cellStyle name="Percent 8 2 2 2 2 5 5" xfId="47670"/>
    <cellStyle name="Percent 8 2 2 2 2 5 6" xfId="47671"/>
    <cellStyle name="Percent 8 2 2 2 2 6" xfId="47672"/>
    <cellStyle name="Percent 8 2 2 2 2 6 2" xfId="47673"/>
    <cellStyle name="Percent 8 2 2 2 2 6 3" xfId="47674"/>
    <cellStyle name="Percent 8 2 2 2 2 6 4" xfId="47675"/>
    <cellStyle name="Percent 8 2 2 2 2 7" xfId="47676"/>
    <cellStyle name="Percent 8 2 2 2 2 7 2" xfId="47677"/>
    <cellStyle name="Percent 8 2 2 2 2 7 3" xfId="47678"/>
    <cellStyle name="Percent 8 2 2 2 2 7 4" xfId="47679"/>
    <cellStyle name="Percent 8 2 2 2 2 8" xfId="47680"/>
    <cellStyle name="Percent 8 2 2 2 2 9" xfId="47681"/>
    <cellStyle name="Percent 8 2 2 2 3" xfId="47682"/>
    <cellStyle name="Percent 8 2 2 2 3 2" xfId="47683"/>
    <cellStyle name="Percent 8 2 2 2 3 2 2" xfId="47684"/>
    <cellStyle name="Percent 8 2 2 2 3 2 2 2" xfId="47685"/>
    <cellStyle name="Percent 8 2 2 2 3 2 2 3" xfId="47686"/>
    <cellStyle name="Percent 8 2 2 2 3 2 2 4" xfId="47687"/>
    <cellStyle name="Percent 8 2 2 2 3 2 3" xfId="47688"/>
    <cellStyle name="Percent 8 2 2 2 3 2 3 2" xfId="47689"/>
    <cellStyle name="Percent 8 2 2 2 3 2 3 3" xfId="47690"/>
    <cellStyle name="Percent 8 2 2 2 3 2 3 4" xfId="47691"/>
    <cellStyle name="Percent 8 2 2 2 3 2 4" xfId="47692"/>
    <cellStyle name="Percent 8 2 2 2 3 2 5" xfId="47693"/>
    <cellStyle name="Percent 8 2 2 2 3 2 6" xfId="47694"/>
    <cellStyle name="Percent 8 2 2 2 3 3" xfId="47695"/>
    <cellStyle name="Percent 8 2 2 2 3 3 2" xfId="47696"/>
    <cellStyle name="Percent 8 2 2 2 3 3 2 2" xfId="47697"/>
    <cellStyle name="Percent 8 2 2 2 3 3 2 3" xfId="47698"/>
    <cellStyle name="Percent 8 2 2 2 3 3 2 4" xfId="47699"/>
    <cellStyle name="Percent 8 2 2 2 3 3 3" xfId="47700"/>
    <cellStyle name="Percent 8 2 2 2 3 3 3 2" xfId="47701"/>
    <cellStyle name="Percent 8 2 2 2 3 3 3 3" xfId="47702"/>
    <cellStyle name="Percent 8 2 2 2 3 3 3 4" xfId="47703"/>
    <cellStyle name="Percent 8 2 2 2 3 3 4" xfId="47704"/>
    <cellStyle name="Percent 8 2 2 2 3 3 5" xfId="47705"/>
    <cellStyle name="Percent 8 2 2 2 3 3 6" xfId="47706"/>
    <cellStyle name="Percent 8 2 2 2 3 4" xfId="47707"/>
    <cellStyle name="Percent 8 2 2 2 3 4 2" xfId="47708"/>
    <cellStyle name="Percent 8 2 2 2 3 4 3" xfId="47709"/>
    <cellStyle name="Percent 8 2 2 2 3 4 4" xfId="47710"/>
    <cellStyle name="Percent 8 2 2 2 3 5" xfId="47711"/>
    <cellStyle name="Percent 8 2 2 2 3 5 2" xfId="47712"/>
    <cellStyle name="Percent 8 2 2 2 3 5 3" xfId="47713"/>
    <cellStyle name="Percent 8 2 2 2 3 5 4" xfId="47714"/>
    <cellStyle name="Percent 8 2 2 2 3 6" xfId="47715"/>
    <cellStyle name="Percent 8 2 2 2 3 7" xfId="47716"/>
    <cellStyle name="Percent 8 2 2 2 3 8" xfId="47717"/>
    <cellStyle name="Percent 8 2 2 2 4" xfId="47718"/>
    <cellStyle name="Percent 8 2 2 2 4 2" xfId="47719"/>
    <cellStyle name="Percent 8 2 2 2 4 2 2" xfId="47720"/>
    <cellStyle name="Percent 8 2 2 2 4 2 2 2" xfId="47721"/>
    <cellStyle name="Percent 8 2 2 2 4 2 2 3" xfId="47722"/>
    <cellStyle name="Percent 8 2 2 2 4 2 2 4" xfId="47723"/>
    <cellStyle name="Percent 8 2 2 2 4 2 3" xfId="47724"/>
    <cellStyle name="Percent 8 2 2 2 4 2 3 2" xfId="47725"/>
    <cellStyle name="Percent 8 2 2 2 4 2 3 3" xfId="47726"/>
    <cellStyle name="Percent 8 2 2 2 4 2 3 4" xfId="47727"/>
    <cellStyle name="Percent 8 2 2 2 4 2 4" xfId="47728"/>
    <cellStyle name="Percent 8 2 2 2 4 2 5" xfId="47729"/>
    <cellStyle name="Percent 8 2 2 2 4 2 6" xfId="47730"/>
    <cellStyle name="Percent 8 2 2 2 4 3" xfId="47731"/>
    <cellStyle name="Percent 8 2 2 2 4 3 2" xfId="47732"/>
    <cellStyle name="Percent 8 2 2 2 4 3 2 2" xfId="47733"/>
    <cellStyle name="Percent 8 2 2 2 4 3 2 3" xfId="47734"/>
    <cellStyle name="Percent 8 2 2 2 4 3 2 4" xfId="47735"/>
    <cellStyle name="Percent 8 2 2 2 4 3 3" xfId="47736"/>
    <cellStyle name="Percent 8 2 2 2 4 3 3 2" xfId="47737"/>
    <cellStyle name="Percent 8 2 2 2 4 3 3 3" xfId="47738"/>
    <cellStyle name="Percent 8 2 2 2 4 3 3 4" xfId="47739"/>
    <cellStyle name="Percent 8 2 2 2 4 3 4" xfId="47740"/>
    <cellStyle name="Percent 8 2 2 2 4 3 5" xfId="47741"/>
    <cellStyle name="Percent 8 2 2 2 4 3 6" xfId="47742"/>
    <cellStyle name="Percent 8 2 2 2 4 4" xfId="47743"/>
    <cellStyle name="Percent 8 2 2 2 4 4 2" xfId="47744"/>
    <cellStyle name="Percent 8 2 2 2 4 4 3" xfId="47745"/>
    <cellStyle name="Percent 8 2 2 2 4 4 4" xfId="47746"/>
    <cellStyle name="Percent 8 2 2 2 4 5" xfId="47747"/>
    <cellStyle name="Percent 8 2 2 2 4 5 2" xfId="47748"/>
    <cellStyle name="Percent 8 2 2 2 4 5 3" xfId="47749"/>
    <cellStyle name="Percent 8 2 2 2 4 5 4" xfId="47750"/>
    <cellStyle name="Percent 8 2 2 2 4 6" xfId="47751"/>
    <cellStyle name="Percent 8 2 2 2 4 7" xfId="47752"/>
    <cellStyle name="Percent 8 2 2 2 4 8" xfId="47753"/>
    <cellStyle name="Percent 8 2 2 2 5" xfId="47754"/>
    <cellStyle name="Percent 8 2 2 2 5 2" xfId="47755"/>
    <cellStyle name="Percent 8 2 2 2 5 2 2" xfId="47756"/>
    <cellStyle name="Percent 8 2 2 2 5 2 2 2" xfId="47757"/>
    <cellStyle name="Percent 8 2 2 2 5 2 2 3" xfId="47758"/>
    <cellStyle name="Percent 8 2 2 2 5 2 2 4" xfId="47759"/>
    <cellStyle name="Percent 8 2 2 2 5 2 3" xfId="47760"/>
    <cellStyle name="Percent 8 2 2 2 5 2 3 2" xfId="47761"/>
    <cellStyle name="Percent 8 2 2 2 5 2 3 3" xfId="47762"/>
    <cellStyle name="Percent 8 2 2 2 5 2 3 4" xfId="47763"/>
    <cellStyle name="Percent 8 2 2 2 5 2 4" xfId="47764"/>
    <cellStyle name="Percent 8 2 2 2 5 2 5" xfId="47765"/>
    <cellStyle name="Percent 8 2 2 2 5 2 6" xfId="47766"/>
    <cellStyle name="Percent 8 2 2 2 5 3" xfId="47767"/>
    <cellStyle name="Percent 8 2 2 2 5 3 2" xfId="47768"/>
    <cellStyle name="Percent 8 2 2 2 5 3 2 2" xfId="47769"/>
    <cellStyle name="Percent 8 2 2 2 5 3 2 3" xfId="47770"/>
    <cellStyle name="Percent 8 2 2 2 5 3 2 4" xfId="47771"/>
    <cellStyle name="Percent 8 2 2 2 5 3 3" xfId="47772"/>
    <cellStyle name="Percent 8 2 2 2 5 3 3 2" xfId="47773"/>
    <cellStyle name="Percent 8 2 2 2 5 3 3 3" xfId="47774"/>
    <cellStyle name="Percent 8 2 2 2 5 3 3 4" xfId="47775"/>
    <cellStyle name="Percent 8 2 2 2 5 3 4" xfId="47776"/>
    <cellStyle name="Percent 8 2 2 2 5 3 5" xfId="47777"/>
    <cellStyle name="Percent 8 2 2 2 5 3 6" xfId="47778"/>
    <cellStyle name="Percent 8 2 2 2 5 4" xfId="47779"/>
    <cellStyle name="Percent 8 2 2 2 5 4 2" xfId="47780"/>
    <cellStyle name="Percent 8 2 2 2 5 4 3" xfId="47781"/>
    <cellStyle name="Percent 8 2 2 2 5 4 4" xfId="47782"/>
    <cellStyle name="Percent 8 2 2 2 5 5" xfId="47783"/>
    <cellStyle name="Percent 8 2 2 2 5 5 2" xfId="47784"/>
    <cellStyle name="Percent 8 2 2 2 5 5 3" xfId="47785"/>
    <cellStyle name="Percent 8 2 2 2 5 5 4" xfId="47786"/>
    <cellStyle name="Percent 8 2 2 2 5 6" xfId="47787"/>
    <cellStyle name="Percent 8 2 2 2 5 7" xfId="47788"/>
    <cellStyle name="Percent 8 2 2 2 5 8" xfId="47789"/>
    <cellStyle name="Percent 8 2 2 2 6" xfId="47790"/>
    <cellStyle name="Percent 8 2 2 2 6 2" xfId="47791"/>
    <cellStyle name="Percent 8 2 2 2 6 2 2" xfId="47792"/>
    <cellStyle name="Percent 8 2 2 2 6 2 3" xfId="47793"/>
    <cellStyle name="Percent 8 2 2 2 6 2 4" xfId="47794"/>
    <cellStyle name="Percent 8 2 2 2 6 3" xfId="47795"/>
    <cellStyle name="Percent 8 2 2 2 6 3 2" xfId="47796"/>
    <cellStyle name="Percent 8 2 2 2 6 3 3" xfId="47797"/>
    <cellStyle name="Percent 8 2 2 2 6 3 4" xfId="47798"/>
    <cellStyle name="Percent 8 2 2 2 6 4" xfId="47799"/>
    <cellStyle name="Percent 8 2 2 2 6 5" xfId="47800"/>
    <cellStyle name="Percent 8 2 2 2 6 6" xfId="47801"/>
    <cellStyle name="Percent 8 2 2 2 7" xfId="47802"/>
    <cellStyle name="Percent 8 2 2 2 7 2" xfId="47803"/>
    <cellStyle name="Percent 8 2 2 2 7 2 2" xfId="47804"/>
    <cellStyle name="Percent 8 2 2 2 7 2 3" xfId="47805"/>
    <cellStyle name="Percent 8 2 2 2 7 2 4" xfId="47806"/>
    <cellStyle name="Percent 8 2 2 2 7 3" xfId="47807"/>
    <cellStyle name="Percent 8 2 2 2 7 3 2" xfId="47808"/>
    <cellStyle name="Percent 8 2 2 2 7 3 3" xfId="47809"/>
    <cellStyle name="Percent 8 2 2 2 7 3 4" xfId="47810"/>
    <cellStyle name="Percent 8 2 2 2 7 4" xfId="47811"/>
    <cellStyle name="Percent 8 2 2 2 7 5" xfId="47812"/>
    <cellStyle name="Percent 8 2 2 2 7 6" xfId="47813"/>
    <cellStyle name="Percent 8 2 2 2 8" xfId="47814"/>
    <cellStyle name="Percent 8 2 2 2 8 2" xfId="47815"/>
    <cellStyle name="Percent 8 2 2 2 8 3" xfId="47816"/>
    <cellStyle name="Percent 8 2 2 2 8 4" xfId="47817"/>
    <cellStyle name="Percent 8 2 2 2 9" xfId="47818"/>
    <cellStyle name="Percent 8 2 2 2 9 2" xfId="47819"/>
    <cellStyle name="Percent 8 2 2 2 9 3" xfId="47820"/>
    <cellStyle name="Percent 8 2 2 2 9 4" xfId="47821"/>
    <cellStyle name="Percent 8 2 2 3" xfId="47822"/>
    <cellStyle name="Percent 8 2 2 3 10" xfId="47823"/>
    <cellStyle name="Percent 8 2 2 3 2" xfId="47824"/>
    <cellStyle name="Percent 8 2 2 3 2 2" xfId="47825"/>
    <cellStyle name="Percent 8 2 2 3 2 2 2" xfId="47826"/>
    <cellStyle name="Percent 8 2 2 3 2 2 2 2" xfId="47827"/>
    <cellStyle name="Percent 8 2 2 3 2 2 2 3" xfId="47828"/>
    <cellStyle name="Percent 8 2 2 3 2 2 2 4" xfId="47829"/>
    <cellStyle name="Percent 8 2 2 3 2 2 3" xfId="47830"/>
    <cellStyle name="Percent 8 2 2 3 2 2 3 2" xfId="47831"/>
    <cellStyle name="Percent 8 2 2 3 2 2 3 3" xfId="47832"/>
    <cellStyle name="Percent 8 2 2 3 2 2 3 4" xfId="47833"/>
    <cellStyle name="Percent 8 2 2 3 2 2 4" xfId="47834"/>
    <cellStyle name="Percent 8 2 2 3 2 2 5" xfId="47835"/>
    <cellStyle name="Percent 8 2 2 3 2 2 6" xfId="47836"/>
    <cellStyle name="Percent 8 2 2 3 2 3" xfId="47837"/>
    <cellStyle name="Percent 8 2 2 3 2 3 2" xfId="47838"/>
    <cellStyle name="Percent 8 2 2 3 2 3 2 2" xfId="47839"/>
    <cellStyle name="Percent 8 2 2 3 2 3 2 3" xfId="47840"/>
    <cellStyle name="Percent 8 2 2 3 2 3 2 4" xfId="47841"/>
    <cellStyle name="Percent 8 2 2 3 2 3 3" xfId="47842"/>
    <cellStyle name="Percent 8 2 2 3 2 3 3 2" xfId="47843"/>
    <cellStyle name="Percent 8 2 2 3 2 3 3 3" xfId="47844"/>
    <cellStyle name="Percent 8 2 2 3 2 3 3 4" xfId="47845"/>
    <cellStyle name="Percent 8 2 2 3 2 3 4" xfId="47846"/>
    <cellStyle name="Percent 8 2 2 3 2 3 5" xfId="47847"/>
    <cellStyle name="Percent 8 2 2 3 2 3 6" xfId="47848"/>
    <cellStyle name="Percent 8 2 2 3 2 4" xfId="47849"/>
    <cellStyle name="Percent 8 2 2 3 2 4 2" xfId="47850"/>
    <cellStyle name="Percent 8 2 2 3 2 4 3" xfId="47851"/>
    <cellStyle name="Percent 8 2 2 3 2 4 4" xfId="47852"/>
    <cellStyle name="Percent 8 2 2 3 2 5" xfId="47853"/>
    <cellStyle name="Percent 8 2 2 3 2 5 2" xfId="47854"/>
    <cellStyle name="Percent 8 2 2 3 2 5 3" xfId="47855"/>
    <cellStyle name="Percent 8 2 2 3 2 5 4" xfId="47856"/>
    <cellStyle name="Percent 8 2 2 3 2 6" xfId="47857"/>
    <cellStyle name="Percent 8 2 2 3 2 7" xfId="47858"/>
    <cellStyle name="Percent 8 2 2 3 2 8" xfId="47859"/>
    <cellStyle name="Percent 8 2 2 3 3" xfId="47860"/>
    <cellStyle name="Percent 8 2 2 3 3 2" xfId="47861"/>
    <cellStyle name="Percent 8 2 2 3 3 2 2" xfId="47862"/>
    <cellStyle name="Percent 8 2 2 3 3 2 2 2" xfId="47863"/>
    <cellStyle name="Percent 8 2 2 3 3 2 2 3" xfId="47864"/>
    <cellStyle name="Percent 8 2 2 3 3 2 2 4" xfId="47865"/>
    <cellStyle name="Percent 8 2 2 3 3 2 3" xfId="47866"/>
    <cellStyle name="Percent 8 2 2 3 3 2 3 2" xfId="47867"/>
    <cellStyle name="Percent 8 2 2 3 3 2 3 3" xfId="47868"/>
    <cellStyle name="Percent 8 2 2 3 3 2 3 4" xfId="47869"/>
    <cellStyle name="Percent 8 2 2 3 3 2 4" xfId="47870"/>
    <cellStyle name="Percent 8 2 2 3 3 2 5" xfId="47871"/>
    <cellStyle name="Percent 8 2 2 3 3 2 6" xfId="47872"/>
    <cellStyle name="Percent 8 2 2 3 3 3" xfId="47873"/>
    <cellStyle name="Percent 8 2 2 3 3 3 2" xfId="47874"/>
    <cellStyle name="Percent 8 2 2 3 3 3 2 2" xfId="47875"/>
    <cellStyle name="Percent 8 2 2 3 3 3 2 3" xfId="47876"/>
    <cellStyle name="Percent 8 2 2 3 3 3 2 4" xfId="47877"/>
    <cellStyle name="Percent 8 2 2 3 3 3 3" xfId="47878"/>
    <cellStyle name="Percent 8 2 2 3 3 3 3 2" xfId="47879"/>
    <cellStyle name="Percent 8 2 2 3 3 3 3 3" xfId="47880"/>
    <cellStyle name="Percent 8 2 2 3 3 3 3 4" xfId="47881"/>
    <cellStyle name="Percent 8 2 2 3 3 3 4" xfId="47882"/>
    <cellStyle name="Percent 8 2 2 3 3 3 5" xfId="47883"/>
    <cellStyle name="Percent 8 2 2 3 3 3 6" xfId="47884"/>
    <cellStyle name="Percent 8 2 2 3 3 4" xfId="47885"/>
    <cellStyle name="Percent 8 2 2 3 3 4 2" xfId="47886"/>
    <cellStyle name="Percent 8 2 2 3 3 4 3" xfId="47887"/>
    <cellStyle name="Percent 8 2 2 3 3 4 4" xfId="47888"/>
    <cellStyle name="Percent 8 2 2 3 3 5" xfId="47889"/>
    <cellStyle name="Percent 8 2 2 3 3 5 2" xfId="47890"/>
    <cellStyle name="Percent 8 2 2 3 3 5 3" xfId="47891"/>
    <cellStyle name="Percent 8 2 2 3 3 5 4" xfId="47892"/>
    <cellStyle name="Percent 8 2 2 3 3 6" xfId="47893"/>
    <cellStyle name="Percent 8 2 2 3 3 7" xfId="47894"/>
    <cellStyle name="Percent 8 2 2 3 3 8" xfId="47895"/>
    <cellStyle name="Percent 8 2 2 3 4" xfId="47896"/>
    <cellStyle name="Percent 8 2 2 3 4 2" xfId="47897"/>
    <cellStyle name="Percent 8 2 2 3 4 2 2" xfId="47898"/>
    <cellStyle name="Percent 8 2 2 3 4 2 3" xfId="47899"/>
    <cellStyle name="Percent 8 2 2 3 4 2 4" xfId="47900"/>
    <cellStyle name="Percent 8 2 2 3 4 3" xfId="47901"/>
    <cellStyle name="Percent 8 2 2 3 4 3 2" xfId="47902"/>
    <cellStyle name="Percent 8 2 2 3 4 3 3" xfId="47903"/>
    <cellStyle name="Percent 8 2 2 3 4 3 4" xfId="47904"/>
    <cellStyle name="Percent 8 2 2 3 4 4" xfId="47905"/>
    <cellStyle name="Percent 8 2 2 3 4 5" xfId="47906"/>
    <cellStyle name="Percent 8 2 2 3 4 6" xfId="47907"/>
    <cellStyle name="Percent 8 2 2 3 5" xfId="47908"/>
    <cellStyle name="Percent 8 2 2 3 5 2" xfId="47909"/>
    <cellStyle name="Percent 8 2 2 3 5 2 2" xfId="47910"/>
    <cellStyle name="Percent 8 2 2 3 5 2 3" xfId="47911"/>
    <cellStyle name="Percent 8 2 2 3 5 2 4" xfId="47912"/>
    <cellStyle name="Percent 8 2 2 3 5 3" xfId="47913"/>
    <cellStyle name="Percent 8 2 2 3 5 3 2" xfId="47914"/>
    <cellStyle name="Percent 8 2 2 3 5 3 3" xfId="47915"/>
    <cellStyle name="Percent 8 2 2 3 5 3 4" xfId="47916"/>
    <cellStyle name="Percent 8 2 2 3 5 4" xfId="47917"/>
    <cellStyle name="Percent 8 2 2 3 5 5" xfId="47918"/>
    <cellStyle name="Percent 8 2 2 3 5 6" xfId="47919"/>
    <cellStyle name="Percent 8 2 2 3 6" xfId="47920"/>
    <cellStyle name="Percent 8 2 2 3 6 2" xfId="47921"/>
    <cellStyle name="Percent 8 2 2 3 6 3" xfId="47922"/>
    <cellStyle name="Percent 8 2 2 3 6 4" xfId="47923"/>
    <cellStyle name="Percent 8 2 2 3 7" xfId="47924"/>
    <cellStyle name="Percent 8 2 2 3 7 2" xfId="47925"/>
    <cellStyle name="Percent 8 2 2 3 7 3" xfId="47926"/>
    <cellStyle name="Percent 8 2 2 3 7 4" xfId="47927"/>
    <cellStyle name="Percent 8 2 2 3 8" xfId="47928"/>
    <cellStyle name="Percent 8 2 2 3 9" xfId="47929"/>
    <cellStyle name="Percent 8 2 2 4" xfId="47930"/>
    <cellStyle name="Percent 8 2 2 4 2" xfId="47931"/>
    <cellStyle name="Percent 8 2 2 4 2 2" xfId="47932"/>
    <cellStyle name="Percent 8 2 2 4 2 2 2" xfId="47933"/>
    <cellStyle name="Percent 8 2 2 4 2 2 3" xfId="47934"/>
    <cellStyle name="Percent 8 2 2 4 2 2 4" xfId="47935"/>
    <cellStyle name="Percent 8 2 2 4 2 3" xfId="47936"/>
    <cellStyle name="Percent 8 2 2 4 2 3 2" xfId="47937"/>
    <cellStyle name="Percent 8 2 2 4 2 3 3" xfId="47938"/>
    <cellStyle name="Percent 8 2 2 4 2 3 4" xfId="47939"/>
    <cellStyle name="Percent 8 2 2 4 2 4" xfId="47940"/>
    <cellStyle name="Percent 8 2 2 4 2 5" xfId="47941"/>
    <cellStyle name="Percent 8 2 2 4 2 6" xfId="47942"/>
    <cellStyle name="Percent 8 2 2 4 3" xfId="47943"/>
    <cellStyle name="Percent 8 2 2 4 3 2" xfId="47944"/>
    <cellStyle name="Percent 8 2 2 4 3 2 2" xfId="47945"/>
    <cellStyle name="Percent 8 2 2 4 3 2 3" xfId="47946"/>
    <cellStyle name="Percent 8 2 2 4 3 2 4" xfId="47947"/>
    <cellStyle name="Percent 8 2 2 4 3 3" xfId="47948"/>
    <cellStyle name="Percent 8 2 2 4 3 3 2" xfId="47949"/>
    <cellStyle name="Percent 8 2 2 4 3 3 3" xfId="47950"/>
    <cellStyle name="Percent 8 2 2 4 3 3 4" xfId="47951"/>
    <cellStyle name="Percent 8 2 2 4 3 4" xfId="47952"/>
    <cellStyle name="Percent 8 2 2 4 3 5" xfId="47953"/>
    <cellStyle name="Percent 8 2 2 4 3 6" xfId="47954"/>
    <cellStyle name="Percent 8 2 2 4 4" xfId="47955"/>
    <cellStyle name="Percent 8 2 2 4 4 2" xfId="47956"/>
    <cellStyle name="Percent 8 2 2 4 4 3" xfId="47957"/>
    <cellStyle name="Percent 8 2 2 4 4 4" xfId="47958"/>
    <cellStyle name="Percent 8 2 2 4 5" xfId="47959"/>
    <cellStyle name="Percent 8 2 2 4 5 2" xfId="47960"/>
    <cellStyle name="Percent 8 2 2 4 5 3" xfId="47961"/>
    <cellStyle name="Percent 8 2 2 4 5 4" xfId="47962"/>
    <cellStyle name="Percent 8 2 2 4 6" xfId="47963"/>
    <cellStyle name="Percent 8 2 2 4 7" xfId="47964"/>
    <cellStyle name="Percent 8 2 2 4 8" xfId="47965"/>
    <cellStyle name="Percent 8 2 2 5" xfId="47966"/>
    <cellStyle name="Percent 8 2 2 5 2" xfId="47967"/>
    <cellStyle name="Percent 8 2 2 5 2 2" xfId="47968"/>
    <cellStyle name="Percent 8 2 2 5 2 2 2" xfId="47969"/>
    <cellStyle name="Percent 8 2 2 5 2 2 3" xfId="47970"/>
    <cellStyle name="Percent 8 2 2 5 2 2 4" xfId="47971"/>
    <cellStyle name="Percent 8 2 2 5 2 3" xfId="47972"/>
    <cellStyle name="Percent 8 2 2 5 2 3 2" xfId="47973"/>
    <cellStyle name="Percent 8 2 2 5 2 3 3" xfId="47974"/>
    <cellStyle name="Percent 8 2 2 5 2 3 4" xfId="47975"/>
    <cellStyle name="Percent 8 2 2 5 2 4" xfId="47976"/>
    <cellStyle name="Percent 8 2 2 5 2 5" xfId="47977"/>
    <cellStyle name="Percent 8 2 2 5 2 6" xfId="47978"/>
    <cellStyle name="Percent 8 2 2 5 3" xfId="47979"/>
    <cellStyle name="Percent 8 2 2 5 3 2" xfId="47980"/>
    <cellStyle name="Percent 8 2 2 5 3 2 2" xfId="47981"/>
    <cellStyle name="Percent 8 2 2 5 3 2 3" xfId="47982"/>
    <cellStyle name="Percent 8 2 2 5 3 2 4" xfId="47983"/>
    <cellStyle name="Percent 8 2 2 5 3 3" xfId="47984"/>
    <cellStyle name="Percent 8 2 2 5 3 3 2" xfId="47985"/>
    <cellStyle name="Percent 8 2 2 5 3 3 3" xfId="47986"/>
    <cellStyle name="Percent 8 2 2 5 3 3 4" xfId="47987"/>
    <cellStyle name="Percent 8 2 2 5 3 4" xfId="47988"/>
    <cellStyle name="Percent 8 2 2 5 3 5" xfId="47989"/>
    <cellStyle name="Percent 8 2 2 5 3 6" xfId="47990"/>
    <cellStyle name="Percent 8 2 2 5 4" xfId="47991"/>
    <cellStyle name="Percent 8 2 2 5 4 2" xfId="47992"/>
    <cellStyle name="Percent 8 2 2 5 4 3" xfId="47993"/>
    <cellStyle name="Percent 8 2 2 5 4 4" xfId="47994"/>
    <cellStyle name="Percent 8 2 2 5 5" xfId="47995"/>
    <cellStyle name="Percent 8 2 2 5 5 2" xfId="47996"/>
    <cellStyle name="Percent 8 2 2 5 5 3" xfId="47997"/>
    <cellStyle name="Percent 8 2 2 5 5 4" xfId="47998"/>
    <cellStyle name="Percent 8 2 2 5 6" xfId="47999"/>
    <cellStyle name="Percent 8 2 2 5 7" xfId="48000"/>
    <cellStyle name="Percent 8 2 2 5 8" xfId="48001"/>
    <cellStyle name="Percent 8 2 2 6" xfId="48002"/>
    <cellStyle name="Percent 8 2 2 6 2" xfId="48003"/>
    <cellStyle name="Percent 8 2 2 6 2 2" xfId="48004"/>
    <cellStyle name="Percent 8 2 2 6 2 2 2" xfId="48005"/>
    <cellStyle name="Percent 8 2 2 6 2 2 3" xfId="48006"/>
    <cellStyle name="Percent 8 2 2 6 2 2 4" xfId="48007"/>
    <cellStyle name="Percent 8 2 2 6 2 3" xfId="48008"/>
    <cellStyle name="Percent 8 2 2 6 2 3 2" xfId="48009"/>
    <cellStyle name="Percent 8 2 2 6 2 3 3" xfId="48010"/>
    <cellStyle name="Percent 8 2 2 6 2 3 4" xfId="48011"/>
    <cellStyle name="Percent 8 2 2 6 2 4" xfId="48012"/>
    <cellStyle name="Percent 8 2 2 6 2 5" xfId="48013"/>
    <cellStyle name="Percent 8 2 2 6 2 6" xfId="48014"/>
    <cellStyle name="Percent 8 2 2 6 3" xfId="48015"/>
    <cellStyle name="Percent 8 2 2 6 3 2" xfId="48016"/>
    <cellStyle name="Percent 8 2 2 6 3 2 2" xfId="48017"/>
    <cellStyle name="Percent 8 2 2 6 3 2 3" xfId="48018"/>
    <cellStyle name="Percent 8 2 2 6 3 2 4" xfId="48019"/>
    <cellStyle name="Percent 8 2 2 6 3 3" xfId="48020"/>
    <cellStyle name="Percent 8 2 2 6 3 3 2" xfId="48021"/>
    <cellStyle name="Percent 8 2 2 6 3 3 3" xfId="48022"/>
    <cellStyle name="Percent 8 2 2 6 3 3 4" xfId="48023"/>
    <cellStyle name="Percent 8 2 2 6 3 4" xfId="48024"/>
    <cellStyle name="Percent 8 2 2 6 3 5" xfId="48025"/>
    <cellStyle name="Percent 8 2 2 6 3 6" xfId="48026"/>
    <cellStyle name="Percent 8 2 2 6 4" xfId="48027"/>
    <cellStyle name="Percent 8 2 2 6 4 2" xfId="48028"/>
    <cellStyle name="Percent 8 2 2 6 4 3" xfId="48029"/>
    <cellStyle name="Percent 8 2 2 6 4 4" xfId="48030"/>
    <cellStyle name="Percent 8 2 2 6 5" xfId="48031"/>
    <cellStyle name="Percent 8 2 2 6 5 2" xfId="48032"/>
    <cellStyle name="Percent 8 2 2 6 5 3" xfId="48033"/>
    <cellStyle name="Percent 8 2 2 6 5 4" xfId="48034"/>
    <cellStyle name="Percent 8 2 2 6 6" xfId="48035"/>
    <cellStyle name="Percent 8 2 2 6 7" xfId="48036"/>
    <cellStyle name="Percent 8 2 2 6 8" xfId="48037"/>
    <cellStyle name="Percent 8 2 2 7" xfId="48038"/>
    <cellStyle name="Percent 8 2 2 7 2" xfId="48039"/>
    <cellStyle name="Percent 8 2 2 7 2 2" xfId="48040"/>
    <cellStyle name="Percent 8 2 2 7 2 3" xfId="48041"/>
    <cellStyle name="Percent 8 2 2 7 2 4" xfId="48042"/>
    <cellStyle name="Percent 8 2 2 7 3" xfId="48043"/>
    <cellStyle name="Percent 8 2 2 7 3 2" xfId="48044"/>
    <cellStyle name="Percent 8 2 2 7 3 3" xfId="48045"/>
    <cellStyle name="Percent 8 2 2 7 3 4" xfId="48046"/>
    <cellStyle name="Percent 8 2 2 7 4" xfId="48047"/>
    <cellStyle name="Percent 8 2 2 7 5" xfId="48048"/>
    <cellStyle name="Percent 8 2 2 7 6" xfId="48049"/>
    <cellStyle name="Percent 8 2 2 8" xfId="48050"/>
    <cellStyle name="Percent 8 2 2 8 2" xfId="48051"/>
    <cellStyle name="Percent 8 2 2 8 2 2" xfId="48052"/>
    <cellStyle name="Percent 8 2 2 8 2 3" xfId="48053"/>
    <cellStyle name="Percent 8 2 2 8 2 4" xfId="48054"/>
    <cellStyle name="Percent 8 2 2 8 3" xfId="48055"/>
    <cellStyle name="Percent 8 2 2 8 3 2" xfId="48056"/>
    <cellStyle name="Percent 8 2 2 8 3 3" xfId="48057"/>
    <cellStyle name="Percent 8 2 2 8 3 4" xfId="48058"/>
    <cellStyle name="Percent 8 2 2 8 4" xfId="48059"/>
    <cellStyle name="Percent 8 2 2 8 5" xfId="48060"/>
    <cellStyle name="Percent 8 2 2 8 6" xfId="48061"/>
    <cellStyle name="Percent 8 2 2 9" xfId="48062"/>
    <cellStyle name="Percent 8 2 2 9 2" xfId="48063"/>
    <cellStyle name="Percent 8 2 2 9 3" xfId="48064"/>
    <cellStyle name="Percent 8 2 2 9 4" xfId="48065"/>
    <cellStyle name="Percent 8 2 3" xfId="48066"/>
    <cellStyle name="Percent 8 2 3 10" xfId="48067"/>
    <cellStyle name="Percent 8 2 3 11" xfId="48068"/>
    <cellStyle name="Percent 8 2 3 12" xfId="48069"/>
    <cellStyle name="Percent 8 2 3 2" xfId="48070"/>
    <cellStyle name="Percent 8 2 3 2 10" xfId="48071"/>
    <cellStyle name="Percent 8 2 3 2 2" xfId="48072"/>
    <cellStyle name="Percent 8 2 3 2 2 2" xfId="48073"/>
    <cellStyle name="Percent 8 2 3 2 2 2 2" xfId="48074"/>
    <cellStyle name="Percent 8 2 3 2 2 2 2 2" xfId="48075"/>
    <cellStyle name="Percent 8 2 3 2 2 2 2 3" xfId="48076"/>
    <cellStyle name="Percent 8 2 3 2 2 2 2 4" xfId="48077"/>
    <cellStyle name="Percent 8 2 3 2 2 2 3" xfId="48078"/>
    <cellStyle name="Percent 8 2 3 2 2 2 3 2" xfId="48079"/>
    <cellStyle name="Percent 8 2 3 2 2 2 3 3" xfId="48080"/>
    <cellStyle name="Percent 8 2 3 2 2 2 3 4" xfId="48081"/>
    <cellStyle name="Percent 8 2 3 2 2 2 4" xfId="48082"/>
    <cellStyle name="Percent 8 2 3 2 2 2 5" xfId="48083"/>
    <cellStyle name="Percent 8 2 3 2 2 2 6" xfId="48084"/>
    <cellStyle name="Percent 8 2 3 2 2 3" xfId="48085"/>
    <cellStyle name="Percent 8 2 3 2 2 3 2" xfId="48086"/>
    <cellStyle name="Percent 8 2 3 2 2 3 2 2" xfId="48087"/>
    <cellStyle name="Percent 8 2 3 2 2 3 2 3" xfId="48088"/>
    <cellStyle name="Percent 8 2 3 2 2 3 2 4" xfId="48089"/>
    <cellStyle name="Percent 8 2 3 2 2 3 3" xfId="48090"/>
    <cellStyle name="Percent 8 2 3 2 2 3 3 2" xfId="48091"/>
    <cellStyle name="Percent 8 2 3 2 2 3 3 3" xfId="48092"/>
    <cellStyle name="Percent 8 2 3 2 2 3 3 4" xfId="48093"/>
    <cellStyle name="Percent 8 2 3 2 2 3 4" xfId="48094"/>
    <cellStyle name="Percent 8 2 3 2 2 3 5" xfId="48095"/>
    <cellStyle name="Percent 8 2 3 2 2 3 6" xfId="48096"/>
    <cellStyle name="Percent 8 2 3 2 2 4" xfId="48097"/>
    <cellStyle name="Percent 8 2 3 2 2 4 2" xfId="48098"/>
    <cellStyle name="Percent 8 2 3 2 2 4 3" xfId="48099"/>
    <cellStyle name="Percent 8 2 3 2 2 4 4" xfId="48100"/>
    <cellStyle name="Percent 8 2 3 2 2 5" xfId="48101"/>
    <cellStyle name="Percent 8 2 3 2 2 5 2" xfId="48102"/>
    <cellStyle name="Percent 8 2 3 2 2 5 3" xfId="48103"/>
    <cellStyle name="Percent 8 2 3 2 2 5 4" xfId="48104"/>
    <cellStyle name="Percent 8 2 3 2 2 6" xfId="48105"/>
    <cellStyle name="Percent 8 2 3 2 2 7" xfId="48106"/>
    <cellStyle name="Percent 8 2 3 2 2 8" xfId="48107"/>
    <cellStyle name="Percent 8 2 3 2 3" xfId="48108"/>
    <cellStyle name="Percent 8 2 3 2 3 2" xfId="48109"/>
    <cellStyle name="Percent 8 2 3 2 3 2 2" xfId="48110"/>
    <cellStyle name="Percent 8 2 3 2 3 2 2 2" xfId="48111"/>
    <cellStyle name="Percent 8 2 3 2 3 2 2 3" xfId="48112"/>
    <cellStyle name="Percent 8 2 3 2 3 2 2 4" xfId="48113"/>
    <cellStyle name="Percent 8 2 3 2 3 2 3" xfId="48114"/>
    <cellStyle name="Percent 8 2 3 2 3 2 3 2" xfId="48115"/>
    <cellStyle name="Percent 8 2 3 2 3 2 3 3" xfId="48116"/>
    <cellStyle name="Percent 8 2 3 2 3 2 3 4" xfId="48117"/>
    <cellStyle name="Percent 8 2 3 2 3 2 4" xfId="48118"/>
    <cellStyle name="Percent 8 2 3 2 3 2 5" xfId="48119"/>
    <cellStyle name="Percent 8 2 3 2 3 2 6" xfId="48120"/>
    <cellStyle name="Percent 8 2 3 2 3 3" xfId="48121"/>
    <cellStyle name="Percent 8 2 3 2 3 3 2" xfId="48122"/>
    <cellStyle name="Percent 8 2 3 2 3 3 2 2" xfId="48123"/>
    <cellStyle name="Percent 8 2 3 2 3 3 2 3" xfId="48124"/>
    <cellStyle name="Percent 8 2 3 2 3 3 2 4" xfId="48125"/>
    <cellStyle name="Percent 8 2 3 2 3 3 3" xfId="48126"/>
    <cellStyle name="Percent 8 2 3 2 3 3 3 2" xfId="48127"/>
    <cellStyle name="Percent 8 2 3 2 3 3 3 3" xfId="48128"/>
    <cellStyle name="Percent 8 2 3 2 3 3 3 4" xfId="48129"/>
    <cellStyle name="Percent 8 2 3 2 3 3 4" xfId="48130"/>
    <cellStyle name="Percent 8 2 3 2 3 3 5" xfId="48131"/>
    <cellStyle name="Percent 8 2 3 2 3 3 6" xfId="48132"/>
    <cellStyle name="Percent 8 2 3 2 3 4" xfId="48133"/>
    <cellStyle name="Percent 8 2 3 2 3 4 2" xfId="48134"/>
    <cellStyle name="Percent 8 2 3 2 3 4 3" xfId="48135"/>
    <cellStyle name="Percent 8 2 3 2 3 4 4" xfId="48136"/>
    <cellStyle name="Percent 8 2 3 2 3 5" xfId="48137"/>
    <cellStyle name="Percent 8 2 3 2 3 5 2" xfId="48138"/>
    <cellStyle name="Percent 8 2 3 2 3 5 3" xfId="48139"/>
    <cellStyle name="Percent 8 2 3 2 3 5 4" xfId="48140"/>
    <cellStyle name="Percent 8 2 3 2 3 6" xfId="48141"/>
    <cellStyle name="Percent 8 2 3 2 3 7" xfId="48142"/>
    <cellStyle name="Percent 8 2 3 2 3 8" xfId="48143"/>
    <cellStyle name="Percent 8 2 3 2 4" xfId="48144"/>
    <cellStyle name="Percent 8 2 3 2 4 2" xfId="48145"/>
    <cellStyle name="Percent 8 2 3 2 4 2 2" xfId="48146"/>
    <cellStyle name="Percent 8 2 3 2 4 2 3" xfId="48147"/>
    <cellStyle name="Percent 8 2 3 2 4 2 4" xfId="48148"/>
    <cellStyle name="Percent 8 2 3 2 4 3" xfId="48149"/>
    <cellStyle name="Percent 8 2 3 2 4 3 2" xfId="48150"/>
    <cellStyle name="Percent 8 2 3 2 4 3 3" xfId="48151"/>
    <cellStyle name="Percent 8 2 3 2 4 3 4" xfId="48152"/>
    <cellStyle name="Percent 8 2 3 2 4 4" xfId="48153"/>
    <cellStyle name="Percent 8 2 3 2 4 5" xfId="48154"/>
    <cellStyle name="Percent 8 2 3 2 4 6" xfId="48155"/>
    <cellStyle name="Percent 8 2 3 2 5" xfId="48156"/>
    <cellStyle name="Percent 8 2 3 2 5 2" xfId="48157"/>
    <cellStyle name="Percent 8 2 3 2 5 2 2" xfId="48158"/>
    <cellStyle name="Percent 8 2 3 2 5 2 3" xfId="48159"/>
    <cellStyle name="Percent 8 2 3 2 5 2 4" xfId="48160"/>
    <cellStyle name="Percent 8 2 3 2 5 3" xfId="48161"/>
    <cellStyle name="Percent 8 2 3 2 5 3 2" xfId="48162"/>
    <cellStyle name="Percent 8 2 3 2 5 3 3" xfId="48163"/>
    <cellStyle name="Percent 8 2 3 2 5 3 4" xfId="48164"/>
    <cellStyle name="Percent 8 2 3 2 5 4" xfId="48165"/>
    <cellStyle name="Percent 8 2 3 2 5 5" xfId="48166"/>
    <cellStyle name="Percent 8 2 3 2 5 6" xfId="48167"/>
    <cellStyle name="Percent 8 2 3 2 6" xfId="48168"/>
    <cellStyle name="Percent 8 2 3 2 6 2" xfId="48169"/>
    <cellStyle name="Percent 8 2 3 2 6 3" xfId="48170"/>
    <cellStyle name="Percent 8 2 3 2 6 4" xfId="48171"/>
    <cellStyle name="Percent 8 2 3 2 7" xfId="48172"/>
    <cellStyle name="Percent 8 2 3 2 7 2" xfId="48173"/>
    <cellStyle name="Percent 8 2 3 2 7 3" xfId="48174"/>
    <cellStyle name="Percent 8 2 3 2 7 4" xfId="48175"/>
    <cellStyle name="Percent 8 2 3 2 8" xfId="48176"/>
    <cellStyle name="Percent 8 2 3 2 9" xfId="48177"/>
    <cellStyle name="Percent 8 2 3 3" xfId="48178"/>
    <cellStyle name="Percent 8 2 3 3 2" xfId="48179"/>
    <cellStyle name="Percent 8 2 3 3 2 2" xfId="48180"/>
    <cellStyle name="Percent 8 2 3 3 2 2 2" xfId="48181"/>
    <cellStyle name="Percent 8 2 3 3 2 2 3" xfId="48182"/>
    <cellStyle name="Percent 8 2 3 3 2 2 4" xfId="48183"/>
    <cellStyle name="Percent 8 2 3 3 2 3" xfId="48184"/>
    <cellStyle name="Percent 8 2 3 3 2 3 2" xfId="48185"/>
    <cellStyle name="Percent 8 2 3 3 2 3 3" xfId="48186"/>
    <cellStyle name="Percent 8 2 3 3 2 3 4" xfId="48187"/>
    <cellStyle name="Percent 8 2 3 3 2 4" xfId="48188"/>
    <cellStyle name="Percent 8 2 3 3 2 5" xfId="48189"/>
    <cellStyle name="Percent 8 2 3 3 2 6" xfId="48190"/>
    <cellStyle name="Percent 8 2 3 3 3" xfId="48191"/>
    <cellStyle name="Percent 8 2 3 3 3 2" xfId="48192"/>
    <cellStyle name="Percent 8 2 3 3 3 2 2" xfId="48193"/>
    <cellStyle name="Percent 8 2 3 3 3 2 3" xfId="48194"/>
    <cellStyle name="Percent 8 2 3 3 3 2 4" xfId="48195"/>
    <cellStyle name="Percent 8 2 3 3 3 3" xfId="48196"/>
    <cellStyle name="Percent 8 2 3 3 3 3 2" xfId="48197"/>
    <cellStyle name="Percent 8 2 3 3 3 3 3" xfId="48198"/>
    <cellStyle name="Percent 8 2 3 3 3 3 4" xfId="48199"/>
    <cellStyle name="Percent 8 2 3 3 3 4" xfId="48200"/>
    <cellStyle name="Percent 8 2 3 3 3 5" xfId="48201"/>
    <cellStyle name="Percent 8 2 3 3 3 6" xfId="48202"/>
    <cellStyle name="Percent 8 2 3 3 4" xfId="48203"/>
    <cellStyle name="Percent 8 2 3 3 4 2" xfId="48204"/>
    <cellStyle name="Percent 8 2 3 3 4 3" xfId="48205"/>
    <cellStyle name="Percent 8 2 3 3 4 4" xfId="48206"/>
    <cellStyle name="Percent 8 2 3 3 5" xfId="48207"/>
    <cellStyle name="Percent 8 2 3 3 5 2" xfId="48208"/>
    <cellStyle name="Percent 8 2 3 3 5 3" xfId="48209"/>
    <cellStyle name="Percent 8 2 3 3 5 4" xfId="48210"/>
    <cellStyle name="Percent 8 2 3 3 6" xfId="48211"/>
    <cellStyle name="Percent 8 2 3 3 7" xfId="48212"/>
    <cellStyle name="Percent 8 2 3 3 8" xfId="48213"/>
    <cellStyle name="Percent 8 2 3 4" xfId="48214"/>
    <cellStyle name="Percent 8 2 3 4 2" xfId="48215"/>
    <cellStyle name="Percent 8 2 3 4 2 2" xfId="48216"/>
    <cellStyle name="Percent 8 2 3 4 2 2 2" xfId="48217"/>
    <cellStyle name="Percent 8 2 3 4 2 2 3" xfId="48218"/>
    <cellStyle name="Percent 8 2 3 4 2 2 4" xfId="48219"/>
    <cellStyle name="Percent 8 2 3 4 2 3" xfId="48220"/>
    <cellStyle name="Percent 8 2 3 4 2 3 2" xfId="48221"/>
    <cellStyle name="Percent 8 2 3 4 2 3 3" xfId="48222"/>
    <cellStyle name="Percent 8 2 3 4 2 3 4" xfId="48223"/>
    <cellStyle name="Percent 8 2 3 4 2 4" xfId="48224"/>
    <cellStyle name="Percent 8 2 3 4 2 5" xfId="48225"/>
    <cellStyle name="Percent 8 2 3 4 2 6" xfId="48226"/>
    <cellStyle name="Percent 8 2 3 4 3" xfId="48227"/>
    <cellStyle name="Percent 8 2 3 4 3 2" xfId="48228"/>
    <cellStyle name="Percent 8 2 3 4 3 2 2" xfId="48229"/>
    <cellStyle name="Percent 8 2 3 4 3 2 3" xfId="48230"/>
    <cellStyle name="Percent 8 2 3 4 3 2 4" xfId="48231"/>
    <cellStyle name="Percent 8 2 3 4 3 3" xfId="48232"/>
    <cellStyle name="Percent 8 2 3 4 3 3 2" xfId="48233"/>
    <cellStyle name="Percent 8 2 3 4 3 3 3" xfId="48234"/>
    <cellStyle name="Percent 8 2 3 4 3 3 4" xfId="48235"/>
    <cellStyle name="Percent 8 2 3 4 3 4" xfId="48236"/>
    <cellStyle name="Percent 8 2 3 4 3 5" xfId="48237"/>
    <cellStyle name="Percent 8 2 3 4 3 6" xfId="48238"/>
    <cellStyle name="Percent 8 2 3 4 4" xfId="48239"/>
    <cellStyle name="Percent 8 2 3 4 4 2" xfId="48240"/>
    <cellStyle name="Percent 8 2 3 4 4 3" xfId="48241"/>
    <cellStyle name="Percent 8 2 3 4 4 4" xfId="48242"/>
    <cellStyle name="Percent 8 2 3 4 5" xfId="48243"/>
    <cellStyle name="Percent 8 2 3 4 5 2" xfId="48244"/>
    <cellStyle name="Percent 8 2 3 4 5 3" xfId="48245"/>
    <cellStyle name="Percent 8 2 3 4 5 4" xfId="48246"/>
    <cellStyle name="Percent 8 2 3 4 6" xfId="48247"/>
    <cellStyle name="Percent 8 2 3 4 7" xfId="48248"/>
    <cellStyle name="Percent 8 2 3 4 8" xfId="48249"/>
    <cellStyle name="Percent 8 2 3 5" xfId="48250"/>
    <cellStyle name="Percent 8 2 3 5 2" xfId="48251"/>
    <cellStyle name="Percent 8 2 3 5 2 2" xfId="48252"/>
    <cellStyle name="Percent 8 2 3 5 2 2 2" xfId="48253"/>
    <cellStyle name="Percent 8 2 3 5 2 2 3" xfId="48254"/>
    <cellStyle name="Percent 8 2 3 5 2 2 4" xfId="48255"/>
    <cellStyle name="Percent 8 2 3 5 2 3" xfId="48256"/>
    <cellStyle name="Percent 8 2 3 5 2 3 2" xfId="48257"/>
    <cellStyle name="Percent 8 2 3 5 2 3 3" xfId="48258"/>
    <cellStyle name="Percent 8 2 3 5 2 3 4" xfId="48259"/>
    <cellStyle name="Percent 8 2 3 5 2 4" xfId="48260"/>
    <cellStyle name="Percent 8 2 3 5 2 5" xfId="48261"/>
    <cellStyle name="Percent 8 2 3 5 2 6" xfId="48262"/>
    <cellStyle name="Percent 8 2 3 5 3" xfId="48263"/>
    <cellStyle name="Percent 8 2 3 5 3 2" xfId="48264"/>
    <cellStyle name="Percent 8 2 3 5 3 2 2" xfId="48265"/>
    <cellStyle name="Percent 8 2 3 5 3 2 3" xfId="48266"/>
    <cellStyle name="Percent 8 2 3 5 3 2 4" xfId="48267"/>
    <cellStyle name="Percent 8 2 3 5 3 3" xfId="48268"/>
    <cellStyle name="Percent 8 2 3 5 3 3 2" xfId="48269"/>
    <cellStyle name="Percent 8 2 3 5 3 3 3" xfId="48270"/>
    <cellStyle name="Percent 8 2 3 5 3 3 4" xfId="48271"/>
    <cellStyle name="Percent 8 2 3 5 3 4" xfId="48272"/>
    <cellStyle name="Percent 8 2 3 5 3 5" xfId="48273"/>
    <cellStyle name="Percent 8 2 3 5 3 6" xfId="48274"/>
    <cellStyle name="Percent 8 2 3 5 4" xfId="48275"/>
    <cellStyle name="Percent 8 2 3 5 4 2" xfId="48276"/>
    <cellStyle name="Percent 8 2 3 5 4 3" xfId="48277"/>
    <cellStyle name="Percent 8 2 3 5 4 4" xfId="48278"/>
    <cellStyle name="Percent 8 2 3 5 5" xfId="48279"/>
    <cellStyle name="Percent 8 2 3 5 5 2" xfId="48280"/>
    <cellStyle name="Percent 8 2 3 5 5 3" xfId="48281"/>
    <cellStyle name="Percent 8 2 3 5 5 4" xfId="48282"/>
    <cellStyle name="Percent 8 2 3 5 6" xfId="48283"/>
    <cellStyle name="Percent 8 2 3 5 7" xfId="48284"/>
    <cellStyle name="Percent 8 2 3 5 8" xfId="48285"/>
    <cellStyle name="Percent 8 2 3 6" xfId="48286"/>
    <cellStyle name="Percent 8 2 3 6 2" xfId="48287"/>
    <cellStyle name="Percent 8 2 3 6 2 2" xfId="48288"/>
    <cellStyle name="Percent 8 2 3 6 2 3" xfId="48289"/>
    <cellStyle name="Percent 8 2 3 6 2 4" xfId="48290"/>
    <cellStyle name="Percent 8 2 3 6 3" xfId="48291"/>
    <cellStyle name="Percent 8 2 3 6 3 2" xfId="48292"/>
    <cellStyle name="Percent 8 2 3 6 3 3" xfId="48293"/>
    <cellStyle name="Percent 8 2 3 6 3 4" xfId="48294"/>
    <cellStyle name="Percent 8 2 3 6 4" xfId="48295"/>
    <cellStyle name="Percent 8 2 3 6 5" xfId="48296"/>
    <cellStyle name="Percent 8 2 3 6 6" xfId="48297"/>
    <cellStyle name="Percent 8 2 3 7" xfId="48298"/>
    <cellStyle name="Percent 8 2 3 7 2" xfId="48299"/>
    <cellStyle name="Percent 8 2 3 7 2 2" xfId="48300"/>
    <cellStyle name="Percent 8 2 3 7 2 3" xfId="48301"/>
    <cellStyle name="Percent 8 2 3 7 2 4" xfId="48302"/>
    <cellStyle name="Percent 8 2 3 7 3" xfId="48303"/>
    <cellStyle name="Percent 8 2 3 7 3 2" xfId="48304"/>
    <cellStyle name="Percent 8 2 3 7 3 3" xfId="48305"/>
    <cellStyle name="Percent 8 2 3 7 3 4" xfId="48306"/>
    <cellStyle name="Percent 8 2 3 7 4" xfId="48307"/>
    <cellStyle name="Percent 8 2 3 7 5" xfId="48308"/>
    <cellStyle name="Percent 8 2 3 7 6" xfId="48309"/>
    <cellStyle name="Percent 8 2 3 8" xfId="48310"/>
    <cellStyle name="Percent 8 2 3 8 2" xfId="48311"/>
    <cellStyle name="Percent 8 2 3 8 3" xfId="48312"/>
    <cellStyle name="Percent 8 2 3 8 4" xfId="48313"/>
    <cellStyle name="Percent 8 2 3 9" xfId="48314"/>
    <cellStyle name="Percent 8 2 3 9 2" xfId="48315"/>
    <cellStyle name="Percent 8 2 3 9 3" xfId="48316"/>
    <cellStyle name="Percent 8 2 3 9 4" xfId="48317"/>
    <cellStyle name="Percent 8 2 4" xfId="48318"/>
    <cellStyle name="Percent 8 2 4 10" xfId="48319"/>
    <cellStyle name="Percent 8 2 4 2" xfId="48320"/>
    <cellStyle name="Percent 8 2 4 2 2" xfId="48321"/>
    <cellStyle name="Percent 8 2 4 2 2 2" xfId="48322"/>
    <cellStyle name="Percent 8 2 4 2 2 2 2" xfId="48323"/>
    <cellStyle name="Percent 8 2 4 2 2 2 3" xfId="48324"/>
    <cellStyle name="Percent 8 2 4 2 2 2 4" xfId="48325"/>
    <cellStyle name="Percent 8 2 4 2 2 3" xfId="48326"/>
    <cellStyle name="Percent 8 2 4 2 2 3 2" xfId="48327"/>
    <cellStyle name="Percent 8 2 4 2 2 3 3" xfId="48328"/>
    <cellStyle name="Percent 8 2 4 2 2 3 4" xfId="48329"/>
    <cellStyle name="Percent 8 2 4 2 2 4" xfId="48330"/>
    <cellStyle name="Percent 8 2 4 2 2 5" xfId="48331"/>
    <cellStyle name="Percent 8 2 4 2 2 6" xfId="48332"/>
    <cellStyle name="Percent 8 2 4 2 3" xfId="48333"/>
    <cellStyle name="Percent 8 2 4 2 3 2" xfId="48334"/>
    <cellStyle name="Percent 8 2 4 2 3 2 2" xfId="48335"/>
    <cellStyle name="Percent 8 2 4 2 3 2 3" xfId="48336"/>
    <cellStyle name="Percent 8 2 4 2 3 2 4" xfId="48337"/>
    <cellStyle name="Percent 8 2 4 2 3 3" xfId="48338"/>
    <cellStyle name="Percent 8 2 4 2 3 3 2" xfId="48339"/>
    <cellStyle name="Percent 8 2 4 2 3 3 3" xfId="48340"/>
    <cellStyle name="Percent 8 2 4 2 3 3 4" xfId="48341"/>
    <cellStyle name="Percent 8 2 4 2 3 4" xfId="48342"/>
    <cellStyle name="Percent 8 2 4 2 3 5" xfId="48343"/>
    <cellStyle name="Percent 8 2 4 2 3 6" xfId="48344"/>
    <cellStyle name="Percent 8 2 4 2 4" xfId="48345"/>
    <cellStyle name="Percent 8 2 4 2 4 2" xfId="48346"/>
    <cellStyle name="Percent 8 2 4 2 4 3" xfId="48347"/>
    <cellStyle name="Percent 8 2 4 2 4 4" xfId="48348"/>
    <cellStyle name="Percent 8 2 4 2 5" xfId="48349"/>
    <cellStyle name="Percent 8 2 4 2 5 2" xfId="48350"/>
    <cellStyle name="Percent 8 2 4 2 5 3" xfId="48351"/>
    <cellStyle name="Percent 8 2 4 2 5 4" xfId="48352"/>
    <cellStyle name="Percent 8 2 4 2 6" xfId="48353"/>
    <cellStyle name="Percent 8 2 4 2 7" xfId="48354"/>
    <cellStyle name="Percent 8 2 4 2 8" xfId="48355"/>
    <cellStyle name="Percent 8 2 4 3" xfId="48356"/>
    <cellStyle name="Percent 8 2 4 3 2" xfId="48357"/>
    <cellStyle name="Percent 8 2 4 3 2 2" xfId="48358"/>
    <cellStyle name="Percent 8 2 4 3 2 2 2" xfId="48359"/>
    <cellStyle name="Percent 8 2 4 3 2 2 3" xfId="48360"/>
    <cellStyle name="Percent 8 2 4 3 2 2 4" xfId="48361"/>
    <cellStyle name="Percent 8 2 4 3 2 3" xfId="48362"/>
    <cellStyle name="Percent 8 2 4 3 2 3 2" xfId="48363"/>
    <cellStyle name="Percent 8 2 4 3 2 3 3" xfId="48364"/>
    <cellStyle name="Percent 8 2 4 3 2 3 4" xfId="48365"/>
    <cellStyle name="Percent 8 2 4 3 2 4" xfId="48366"/>
    <cellStyle name="Percent 8 2 4 3 2 5" xfId="48367"/>
    <cellStyle name="Percent 8 2 4 3 2 6" xfId="48368"/>
    <cellStyle name="Percent 8 2 4 3 3" xfId="48369"/>
    <cellStyle name="Percent 8 2 4 3 3 2" xfId="48370"/>
    <cellStyle name="Percent 8 2 4 3 3 2 2" xfId="48371"/>
    <cellStyle name="Percent 8 2 4 3 3 2 3" xfId="48372"/>
    <cellStyle name="Percent 8 2 4 3 3 2 4" xfId="48373"/>
    <cellStyle name="Percent 8 2 4 3 3 3" xfId="48374"/>
    <cellStyle name="Percent 8 2 4 3 3 3 2" xfId="48375"/>
    <cellStyle name="Percent 8 2 4 3 3 3 3" xfId="48376"/>
    <cellStyle name="Percent 8 2 4 3 3 3 4" xfId="48377"/>
    <cellStyle name="Percent 8 2 4 3 3 4" xfId="48378"/>
    <cellStyle name="Percent 8 2 4 3 3 5" xfId="48379"/>
    <cellStyle name="Percent 8 2 4 3 3 6" xfId="48380"/>
    <cellStyle name="Percent 8 2 4 3 4" xfId="48381"/>
    <cellStyle name="Percent 8 2 4 3 4 2" xfId="48382"/>
    <cellStyle name="Percent 8 2 4 3 4 3" xfId="48383"/>
    <cellStyle name="Percent 8 2 4 3 4 4" xfId="48384"/>
    <cellStyle name="Percent 8 2 4 3 5" xfId="48385"/>
    <cellStyle name="Percent 8 2 4 3 5 2" xfId="48386"/>
    <cellStyle name="Percent 8 2 4 3 5 3" xfId="48387"/>
    <cellStyle name="Percent 8 2 4 3 5 4" xfId="48388"/>
    <cellStyle name="Percent 8 2 4 3 6" xfId="48389"/>
    <cellStyle name="Percent 8 2 4 3 7" xfId="48390"/>
    <cellStyle name="Percent 8 2 4 3 8" xfId="48391"/>
    <cellStyle name="Percent 8 2 4 4" xfId="48392"/>
    <cellStyle name="Percent 8 2 4 4 2" xfId="48393"/>
    <cellStyle name="Percent 8 2 4 4 2 2" xfId="48394"/>
    <cellStyle name="Percent 8 2 4 4 2 3" xfId="48395"/>
    <cellStyle name="Percent 8 2 4 4 2 4" xfId="48396"/>
    <cellStyle name="Percent 8 2 4 4 3" xfId="48397"/>
    <cellStyle name="Percent 8 2 4 4 3 2" xfId="48398"/>
    <cellStyle name="Percent 8 2 4 4 3 3" xfId="48399"/>
    <cellStyle name="Percent 8 2 4 4 3 4" xfId="48400"/>
    <cellStyle name="Percent 8 2 4 4 4" xfId="48401"/>
    <cellStyle name="Percent 8 2 4 4 5" xfId="48402"/>
    <cellStyle name="Percent 8 2 4 4 6" xfId="48403"/>
    <cellStyle name="Percent 8 2 4 5" xfId="48404"/>
    <cellStyle name="Percent 8 2 4 5 2" xfId="48405"/>
    <cellStyle name="Percent 8 2 4 5 2 2" xfId="48406"/>
    <cellStyle name="Percent 8 2 4 5 2 3" xfId="48407"/>
    <cellStyle name="Percent 8 2 4 5 2 4" xfId="48408"/>
    <cellStyle name="Percent 8 2 4 5 3" xfId="48409"/>
    <cellStyle name="Percent 8 2 4 5 3 2" xfId="48410"/>
    <cellStyle name="Percent 8 2 4 5 3 3" xfId="48411"/>
    <cellStyle name="Percent 8 2 4 5 3 4" xfId="48412"/>
    <cellStyle name="Percent 8 2 4 5 4" xfId="48413"/>
    <cellStyle name="Percent 8 2 4 5 5" xfId="48414"/>
    <cellStyle name="Percent 8 2 4 5 6" xfId="48415"/>
    <cellStyle name="Percent 8 2 4 6" xfId="48416"/>
    <cellStyle name="Percent 8 2 4 6 2" xfId="48417"/>
    <cellStyle name="Percent 8 2 4 6 3" xfId="48418"/>
    <cellStyle name="Percent 8 2 4 6 4" xfId="48419"/>
    <cellStyle name="Percent 8 2 4 7" xfId="48420"/>
    <cellStyle name="Percent 8 2 4 7 2" xfId="48421"/>
    <cellStyle name="Percent 8 2 4 7 3" xfId="48422"/>
    <cellStyle name="Percent 8 2 4 7 4" xfId="48423"/>
    <cellStyle name="Percent 8 2 4 8" xfId="48424"/>
    <cellStyle name="Percent 8 2 4 9" xfId="48425"/>
    <cellStyle name="Percent 8 2 5" xfId="48426"/>
    <cellStyle name="Percent 8 2 5 2" xfId="48427"/>
    <cellStyle name="Percent 8 2 5 2 2" xfId="48428"/>
    <cellStyle name="Percent 8 2 5 2 2 2" xfId="48429"/>
    <cellStyle name="Percent 8 2 5 2 2 3" xfId="48430"/>
    <cellStyle name="Percent 8 2 5 2 2 4" xfId="48431"/>
    <cellStyle name="Percent 8 2 5 2 3" xfId="48432"/>
    <cellStyle name="Percent 8 2 5 2 3 2" xfId="48433"/>
    <cellStyle name="Percent 8 2 5 2 3 3" xfId="48434"/>
    <cellStyle name="Percent 8 2 5 2 3 4" xfId="48435"/>
    <cellStyle name="Percent 8 2 5 2 4" xfId="48436"/>
    <cellStyle name="Percent 8 2 5 2 5" xfId="48437"/>
    <cellStyle name="Percent 8 2 5 2 6" xfId="48438"/>
    <cellStyle name="Percent 8 2 5 3" xfId="48439"/>
    <cellStyle name="Percent 8 2 5 3 2" xfId="48440"/>
    <cellStyle name="Percent 8 2 5 3 2 2" xfId="48441"/>
    <cellStyle name="Percent 8 2 5 3 2 3" xfId="48442"/>
    <cellStyle name="Percent 8 2 5 3 2 4" xfId="48443"/>
    <cellStyle name="Percent 8 2 5 3 3" xfId="48444"/>
    <cellStyle name="Percent 8 2 5 3 3 2" xfId="48445"/>
    <cellStyle name="Percent 8 2 5 3 3 3" xfId="48446"/>
    <cellStyle name="Percent 8 2 5 3 3 4" xfId="48447"/>
    <cellStyle name="Percent 8 2 5 3 4" xfId="48448"/>
    <cellStyle name="Percent 8 2 5 3 5" xfId="48449"/>
    <cellStyle name="Percent 8 2 5 3 6" xfId="48450"/>
    <cellStyle name="Percent 8 2 5 4" xfId="48451"/>
    <cellStyle name="Percent 8 2 5 4 2" xfId="48452"/>
    <cellStyle name="Percent 8 2 5 4 3" xfId="48453"/>
    <cellStyle name="Percent 8 2 5 4 4" xfId="48454"/>
    <cellStyle name="Percent 8 2 5 5" xfId="48455"/>
    <cellStyle name="Percent 8 2 5 5 2" xfId="48456"/>
    <cellStyle name="Percent 8 2 5 5 3" xfId="48457"/>
    <cellStyle name="Percent 8 2 5 5 4" xfId="48458"/>
    <cellStyle name="Percent 8 2 5 6" xfId="48459"/>
    <cellStyle name="Percent 8 2 5 7" xfId="48460"/>
    <cellStyle name="Percent 8 2 5 8" xfId="48461"/>
    <cellStyle name="Percent 8 2 6" xfId="48462"/>
    <cellStyle name="Percent 8 2 6 2" xfId="48463"/>
    <cellStyle name="Percent 8 2 6 2 2" xfId="48464"/>
    <cellStyle name="Percent 8 2 6 2 2 2" xfId="48465"/>
    <cellStyle name="Percent 8 2 6 2 2 3" xfId="48466"/>
    <cellStyle name="Percent 8 2 6 2 2 4" xfId="48467"/>
    <cellStyle name="Percent 8 2 6 2 3" xfId="48468"/>
    <cellStyle name="Percent 8 2 6 2 3 2" xfId="48469"/>
    <cellStyle name="Percent 8 2 6 2 3 3" xfId="48470"/>
    <cellStyle name="Percent 8 2 6 2 3 4" xfId="48471"/>
    <cellStyle name="Percent 8 2 6 2 4" xfId="48472"/>
    <cellStyle name="Percent 8 2 6 2 5" xfId="48473"/>
    <cellStyle name="Percent 8 2 6 2 6" xfId="48474"/>
    <cellStyle name="Percent 8 2 6 3" xfId="48475"/>
    <cellStyle name="Percent 8 2 6 3 2" xfId="48476"/>
    <cellStyle name="Percent 8 2 6 3 2 2" xfId="48477"/>
    <cellStyle name="Percent 8 2 6 3 2 3" xfId="48478"/>
    <cellStyle name="Percent 8 2 6 3 2 4" xfId="48479"/>
    <cellStyle name="Percent 8 2 6 3 3" xfId="48480"/>
    <cellStyle name="Percent 8 2 6 3 3 2" xfId="48481"/>
    <cellStyle name="Percent 8 2 6 3 3 3" xfId="48482"/>
    <cellStyle name="Percent 8 2 6 3 3 4" xfId="48483"/>
    <cellStyle name="Percent 8 2 6 3 4" xfId="48484"/>
    <cellStyle name="Percent 8 2 6 3 5" xfId="48485"/>
    <cellStyle name="Percent 8 2 6 3 6" xfId="48486"/>
    <cellStyle name="Percent 8 2 6 4" xfId="48487"/>
    <cellStyle name="Percent 8 2 6 4 2" xfId="48488"/>
    <cellStyle name="Percent 8 2 6 4 3" xfId="48489"/>
    <cellStyle name="Percent 8 2 6 4 4" xfId="48490"/>
    <cellStyle name="Percent 8 2 6 5" xfId="48491"/>
    <cellStyle name="Percent 8 2 6 5 2" xfId="48492"/>
    <cellStyle name="Percent 8 2 6 5 3" xfId="48493"/>
    <cellStyle name="Percent 8 2 6 5 4" xfId="48494"/>
    <cellStyle name="Percent 8 2 6 6" xfId="48495"/>
    <cellStyle name="Percent 8 2 6 7" xfId="48496"/>
    <cellStyle name="Percent 8 2 6 8" xfId="48497"/>
    <cellStyle name="Percent 8 2 7" xfId="48498"/>
    <cellStyle name="Percent 8 2 7 2" xfId="48499"/>
    <cellStyle name="Percent 8 2 7 2 2" xfId="48500"/>
    <cellStyle name="Percent 8 2 7 2 2 2" xfId="48501"/>
    <cellStyle name="Percent 8 2 7 2 2 3" xfId="48502"/>
    <cellStyle name="Percent 8 2 7 2 2 4" xfId="48503"/>
    <cellStyle name="Percent 8 2 7 2 3" xfId="48504"/>
    <cellStyle name="Percent 8 2 7 2 3 2" xfId="48505"/>
    <cellStyle name="Percent 8 2 7 2 3 3" xfId="48506"/>
    <cellStyle name="Percent 8 2 7 2 3 4" xfId="48507"/>
    <cellStyle name="Percent 8 2 7 2 4" xfId="48508"/>
    <cellStyle name="Percent 8 2 7 2 5" xfId="48509"/>
    <cellStyle name="Percent 8 2 7 2 6" xfId="48510"/>
    <cellStyle name="Percent 8 2 7 3" xfId="48511"/>
    <cellStyle name="Percent 8 2 7 3 2" xfId="48512"/>
    <cellStyle name="Percent 8 2 7 3 2 2" xfId="48513"/>
    <cellStyle name="Percent 8 2 7 3 2 3" xfId="48514"/>
    <cellStyle name="Percent 8 2 7 3 2 4" xfId="48515"/>
    <cellStyle name="Percent 8 2 7 3 3" xfId="48516"/>
    <cellStyle name="Percent 8 2 7 3 3 2" xfId="48517"/>
    <cellStyle name="Percent 8 2 7 3 3 3" xfId="48518"/>
    <cellStyle name="Percent 8 2 7 3 3 4" xfId="48519"/>
    <cellStyle name="Percent 8 2 7 3 4" xfId="48520"/>
    <cellStyle name="Percent 8 2 7 3 5" xfId="48521"/>
    <cellStyle name="Percent 8 2 7 3 6" xfId="48522"/>
    <cellStyle name="Percent 8 2 7 4" xfId="48523"/>
    <cellStyle name="Percent 8 2 7 4 2" xfId="48524"/>
    <cellStyle name="Percent 8 2 7 4 3" xfId="48525"/>
    <cellStyle name="Percent 8 2 7 4 4" xfId="48526"/>
    <cellStyle name="Percent 8 2 7 5" xfId="48527"/>
    <cellStyle name="Percent 8 2 7 5 2" xfId="48528"/>
    <cellStyle name="Percent 8 2 7 5 3" xfId="48529"/>
    <cellStyle name="Percent 8 2 7 5 4" xfId="48530"/>
    <cellStyle name="Percent 8 2 7 6" xfId="48531"/>
    <cellStyle name="Percent 8 2 7 7" xfId="48532"/>
    <cellStyle name="Percent 8 2 7 8" xfId="48533"/>
    <cellStyle name="Percent 8 2 8" xfId="48534"/>
    <cellStyle name="Percent 8 2 8 2" xfId="48535"/>
    <cellStyle name="Percent 8 2 8 2 2" xfId="48536"/>
    <cellStyle name="Percent 8 2 8 2 3" xfId="48537"/>
    <cellStyle name="Percent 8 2 8 2 4" xfId="48538"/>
    <cellStyle name="Percent 8 2 8 3" xfId="48539"/>
    <cellStyle name="Percent 8 2 8 3 2" xfId="48540"/>
    <cellStyle name="Percent 8 2 8 3 3" xfId="48541"/>
    <cellStyle name="Percent 8 2 8 3 4" xfId="48542"/>
    <cellStyle name="Percent 8 2 8 4" xfId="48543"/>
    <cellStyle name="Percent 8 2 8 5" xfId="48544"/>
    <cellStyle name="Percent 8 2 8 6" xfId="48545"/>
    <cellStyle name="Percent 8 2 9" xfId="48546"/>
    <cellStyle name="Percent 8 2 9 2" xfId="48547"/>
    <cellStyle name="Percent 8 2 9 2 2" xfId="48548"/>
    <cellStyle name="Percent 8 2 9 2 3" xfId="48549"/>
    <cellStyle name="Percent 8 2 9 2 4" xfId="48550"/>
    <cellStyle name="Percent 8 2 9 3" xfId="48551"/>
    <cellStyle name="Percent 8 2 9 3 2" xfId="48552"/>
    <cellStyle name="Percent 8 2 9 3 3" xfId="48553"/>
    <cellStyle name="Percent 8 2 9 3 4" xfId="48554"/>
    <cellStyle name="Percent 8 2 9 4" xfId="48555"/>
    <cellStyle name="Percent 8 2 9 5" xfId="48556"/>
    <cellStyle name="Percent 8 2 9 6" xfId="48557"/>
    <cellStyle name="Percent 8 3" xfId="48558"/>
    <cellStyle name="Percent 8 3 10" xfId="48559"/>
    <cellStyle name="Percent 8 3 10 2" xfId="48560"/>
    <cellStyle name="Percent 8 3 10 3" xfId="48561"/>
    <cellStyle name="Percent 8 3 10 4" xfId="48562"/>
    <cellStyle name="Percent 8 3 11" xfId="48563"/>
    <cellStyle name="Percent 8 3 12" xfId="48564"/>
    <cellStyle name="Percent 8 3 13" xfId="48565"/>
    <cellStyle name="Percent 8 3 2" xfId="48566"/>
    <cellStyle name="Percent 8 3 2 10" xfId="48567"/>
    <cellStyle name="Percent 8 3 2 11" xfId="48568"/>
    <cellStyle name="Percent 8 3 2 12" xfId="48569"/>
    <cellStyle name="Percent 8 3 2 2" xfId="48570"/>
    <cellStyle name="Percent 8 3 2 2 10" xfId="48571"/>
    <cellStyle name="Percent 8 3 2 2 2" xfId="48572"/>
    <cellStyle name="Percent 8 3 2 2 2 2" xfId="48573"/>
    <cellStyle name="Percent 8 3 2 2 2 2 2" xfId="48574"/>
    <cellStyle name="Percent 8 3 2 2 2 2 2 2" xfId="48575"/>
    <cellStyle name="Percent 8 3 2 2 2 2 2 3" xfId="48576"/>
    <cellStyle name="Percent 8 3 2 2 2 2 2 4" xfId="48577"/>
    <cellStyle name="Percent 8 3 2 2 2 2 3" xfId="48578"/>
    <cellStyle name="Percent 8 3 2 2 2 2 3 2" xfId="48579"/>
    <cellStyle name="Percent 8 3 2 2 2 2 3 3" xfId="48580"/>
    <cellStyle name="Percent 8 3 2 2 2 2 3 4" xfId="48581"/>
    <cellStyle name="Percent 8 3 2 2 2 2 4" xfId="48582"/>
    <cellStyle name="Percent 8 3 2 2 2 2 5" xfId="48583"/>
    <cellStyle name="Percent 8 3 2 2 2 2 6" xfId="48584"/>
    <cellStyle name="Percent 8 3 2 2 2 3" xfId="48585"/>
    <cellStyle name="Percent 8 3 2 2 2 3 2" xfId="48586"/>
    <cellStyle name="Percent 8 3 2 2 2 3 2 2" xfId="48587"/>
    <cellStyle name="Percent 8 3 2 2 2 3 2 3" xfId="48588"/>
    <cellStyle name="Percent 8 3 2 2 2 3 2 4" xfId="48589"/>
    <cellStyle name="Percent 8 3 2 2 2 3 3" xfId="48590"/>
    <cellStyle name="Percent 8 3 2 2 2 3 3 2" xfId="48591"/>
    <cellStyle name="Percent 8 3 2 2 2 3 3 3" xfId="48592"/>
    <cellStyle name="Percent 8 3 2 2 2 3 3 4" xfId="48593"/>
    <cellStyle name="Percent 8 3 2 2 2 3 4" xfId="48594"/>
    <cellStyle name="Percent 8 3 2 2 2 3 5" xfId="48595"/>
    <cellStyle name="Percent 8 3 2 2 2 3 6" xfId="48596"/>
    <cellStyle name="Percent 8 3 2 2 2 4" xfId="48597"/>
    <cellStyle name="Percent 8 3 2 2 2 4 2" xfId="48598"/>
    <cellStyle name="Percent 8 3 2 2 2 4 3" xfId="48599"/>
    <cellStyle name="Percent 8 3 2 2 2 4 4" xfId="48600"/>
    <cellStyle name="Percent 8 3 2 2 2 5" xfId="48601"/>
    <cellStyle name="Percent 8 3 2 2 2 5 2" xfId="48602"/>
    <cellStyle name="Percent 8 3 2 2 2 5 3" xfId="48603"/>
    <cellStyle name="Percent 8 3 2 2 2 5 4" xfId="48604"/>
    <cellStyle name="Percent 8 3 2 2 2 6" xfId="48605"/>
    <cellStyle name="Percent 8 3 2 2 2 7" xfId="48606"/>
    <cellStyle name="Percent 8 3 2 2 2 8" xfId="48607"/>
    <cellStyle name="Percent 8 3 2 2 3" xfId="48608"/>
    <cellStyle name="Percent 8 3 2 2 3 2" xfId="48609"/>
    <cellStyle name="Percent 8 3 2 2 3 2 2" xfId="48610"/>
    <cellStyle name="Percent 8 3 2 2 3 2 2 2" xfId="48611"/>
    <cellStyle name="Percent 8 3 2 2 3 2 2 3" xfId="48612"/>
    <cellStyle name="Percent 8 3 2 2 3 2 2 4" xfId="48613"/>
    <cellStyle name="Percent 8 3 2 2 3 2 3" xfId="48614"/>
    <cellStyle name="Percent 8 3 2 2 3 2 3 2" xfId="48615"/>
    <cellStyle name="Percent 8 3 2 2 3 2 3 3" xfId="48616"/>
    <cellStyle name="Percent 8 3 2 2 3 2 3 4" xfId="48617"/>
    <cellStyle name="Percent 8 3 2 2 3 2 4" xfId="48618"/>
    <cellStyle name="Percent 8 3 2 2 3 2 5" xfId="48619"/>
    <cellStyle name="Percent 8 3 2 2 3 2 6" xfId="48620"/>
    <cellStyle name="Percent 8 3 2 2 3 3" xfId="48621"/>
    <cellStyle name="Percent 8 3 2 2 3 3 2" xfId="48622"/>
    <cellStyle name="Percent 8 3 2 2 3 3 2 2" xfId="48623"/>
    <cellStyle name="Percent 8 3 2 2 3 3 2 3" xfId="48624"/>
    <cellStyle name="Percent 8 3 2 2 3 3 2 4" xfId="48625"/>
    <cellStyle name="Percent 8 3 2 2 3 3 3" xfId="48626"/>
    <cellStyle name="Percent 8 3 2 2 3 3 3 2" xfId="48627"/>
    <cellStyle name="Percent 8 3 2 2 3 3 3 3" xfId="48628"/>
    <cellStyle name="Percent 8 3 2 2 3 3 3 4" xfId="48629"/>
    <cellStyle name="Percent 8 3 2 2 3 3 4" xfId="48630"/>
    <cellStyle name="Percent 8 3 2 2 3 3 5" xfId="48631"/>
    <cellStyle name="Percent 8 3 2 2 3 3 6" xfId="48632"/>
    <cellStyle name="Percent 8 3 2 2 3 4" xfId="48633"/>
    <cellStyle name="Percent 8 3 2 2 3 4 2" xfId="48634"/>
    <cellStyle name="Percent 8 3 2 2 3 4 3" xfId="48635"/>
    <cellStyle name="Percent 8 3 2 2 3 4 4" xfId="48636"/>
    <cellStyle name="Percent 8 3 2 2 3 5" xfId="48637"/>
    <cellStyle name="Percent 8 3 2 2 3 5 2" xfId="48638"/>
    <cellStyle name="Percent 8 3 2 2 3 5 3" xfId="48639"/>
    <cellStyle name="Percent 8 3 2 2 3 5 4" xfId="48640"/>
    <cellStyle name="Percent 8 3 2 2 3 6" xfId="48641"/>
    <cellStyle name="Percent 8 3 2 2 3 7" xfId="48642"/>
    <cellStyle name="Percent 8 3 2 2 3 8" xfId="48643"/>
    <cellStyle name="Percent 8 3 2 2 4" xfId="48644"/>
    <cellStyle name="Percent 8 3 2 2 4 2" xfId="48645"/>
    <cellStyle name="Percent 8 3 2 2 4 2 2" xfId="48646"/>
    <cellStyle name="Percent 8 3 2 2 4 2 3" xfId="48647"/>
    <cellStyle name="Percent 8 3 2 2 4 2 4" xfId="48648"/>
    <cellStyle name="Percent 8 3 2 2 4 3" xfId="48649"/>
    <cellStyle name="Percent 8 3 2 2 4 3 2" xfId="48650"/>
    <cellStyle name="Percent 8 3 2 2 4 3 3" xfId="48651"/>
    <cellStyle name="Percent 8 3 2 2 4 3 4" xfId="48652"/>
    <cellStyle name="Percent 8 3 2 2 4 4" xfId="48653"/>
    <cellStyle name="Percent 8 3 2 2 4 5" xfId="48654"/>
    <cellStyle name="Percent 8 3 2 2 4 6" xfId="48655"/>
    <cellStyle name="Percent 8 3 2 2 5" xfId="48656"/>
    <cellStyle name="Percent 8 3 2 2 5 2" xfId="48657"/>
    <cellStyle name="Percent 8 3 2 2 5 2 2" xfId="48658"/>
    <cellStyle name="Percent 8 3 2 2 5 2 3" xfId="48659"/>
    <cellStyle name="Percent 8 3 2 2 5 2 4" xfId="48660"/>
    <cellStyle name="Percent 8 3 2 2 5 3" xfId="48661"/>
    <cellStyle name="Percent 8 3 2 2 5 3 2" xfId="48662"/>
    <cellStyle name="Percent 8 3 2 2 5 3 3" xfId="48663"/>
    <cellStyle name="Percent 8 3 2 2 5 3 4" xfId="48664"/>
    <cellStyle name="Percent 8 3 2 2 5 4" xfId="48665"/>
    <cellStyle name="Percent 8 3 2 2 5 5" xfId="48666"/>
    <cellStyle name="Percent 8 3 2 2 5 6" xfId="48667"/>
    <cellStyle name="Percent 8 3 2 2 6" xfId="48668"/>
    <cellStyle name="Percent 8 3 2 2 6 2" xfId="48669"/>
    <cellStyle name="Percent 8 3 2 2 6 3" xfId="48670"/>
    <cellStyle name="Percent 8 3 2 2 6 4" xfId="48671"/>
    <cellStyle name="Percent 8 3 2 2 7" xfId="48672"/>
    <cellStyle name="Percent 8 3 2 2 7 2" xfId="48673"/>
    <cellStyle name="Percent 8 3 2 2 7 3" xfId="48674"/>
    <cellStyle name="Percent 8 3 2 2 7 4" xfId="48675"/>
    <cellStyle name="Percent 8 3 2 2 8" xfId="48676"/>
    <cellStyle name="Percent 8 3 2 2 9" xfId="48677"/>
    <cellStyle name="Percent 8 3 2 3" xfId="48678"/>
    <cellStyle name="Percent 8 3 2 3 2" xfId="48679"/>
    <cellStyle name="Percent 8 3 2 3 2 2" xfId="48680"/>
    <cellStyle name="Percent 8 3 2 3 2 2 2" xfId="48681"/>
    <cellStyle name="Percent 8 3 2 3 2 2 3" xfId="48682"/>
    <cellStyle name="Percent 8 3 2 3 2 2 4" xfId="48683"/>
    <cellStyle name="Percent 8 3 2 3 2 3" xfId="48684"/>
    <cellStyle name="Percent 8 3 2 3 2 3 2" xfId="48685"/>
    <cellStyle name="Percent 8 3 2 3 2 3 3" xfId="48686"/>
    <cellStyle name="Percent 8 3 2 3 2 3 4" xfId="48687"/>
    <cellStyle name="Percent 8 3 2 3 2 4" xfId="48688"/>
    <cellStyle name="Percent 8 3 2 3 2 5" xfId="48689"/>
    <cellStyle name="Percent 8 3 2 3 2 6" xfId="48690"/>
    <cellStyle name="Percent 8 3 2 3 3" xfId="48691"/>
    <cellStyle name="Percent 8 3 2 3 3 2" xfId="48692"/>
    <cellStyle name="Percent 8 3 2 3 3 2 2" xfId="48693"/>
    <cellStyle name="Percent 8 3 2 3 3 2 3" xfId="48694"/>
    <cellStyle name="Percent 8 3 2 3 3 2 4" xfId="48695"/>
    <cellStyle name="Percent 8 3 2 3 3 3" xfId="48696"/>
    <cellStyle name="Percent 8 3 2 3 3 3 2" xfId="48697"/>
    <cellStyle name="Percent 8 3 2 3 3 3 3" xfId="48698"/>
    <cellStyle name="Percent 8 3 2 3 3 3 4" xfId="48699"/>
    <cellStyle name="Percent 8 3 2 3 3 4" xfId="48700"/>
    <cellStyle name="Percent 8 3 2 3 3 5" xfId="48701"/>
    <cellStyle name="Percent 8 3 2 3 3 6" xfId="48702"/>
    <cellStyle name="Percent 8 3 2 3 4" xfId="48703"/>
    <cellStyle name="Percent 8 3 2 3 4 2" xfId="48704"/>
    <cellStyle name="Percent 8 3 2 3 4 3" xfId="48705"/>
    <cellStyle name="Percent 8 3 2 3 4 4" xfId="48706"/>
    <cellStyle name="Percent 8 3 2 3 5" xfId="48707"/>
    <cellStyle name="Percent 8 3 2 3 5 2" xfId="48708"/>
    <cellStyle name="Percent 8 3 2 3 5 3" xfId="48709"/>
    <cellStyle name="Percent 8 3 2 3 5 4" xfId="48710"/>
    <cellStyle name="Percent 8 3 2 3 6" xfId="48711"/>
    <cellStyle name="Percent 8 3 2 3 7" xfId="48712"/>
    <cellStyle name="Percent 8 3 2 3 8" xfId="48713"/>
    <cellStyle name="Percent 8 3 2 4" xfId="48714"/>
    <cellStyle name="Percent 8 3 2 4 2" xfId="48715"/>
    <cellStyle name="Percent 8 3 2 4 2 2" xfId="48716"/>
    <cellStyle name="Percent 8 3 2 4 2 2 2" xfId="48717"/>
    <cellStyle name="Percent 8 3 2 4 2 2 3" xfId="48718"/>
    <cellStyle name="Percent 8 3 2 4 2 2 4" xfId="48719"/>
    <cellStyle name="Percent 8 3 2 4 2 3" xfId="48720"/>
    <cellStyle name="Percent 8 3 2 4 2 3 2" xfId="48721"/>
    <cellStyle name="Percent 8 3 2 4 2 3 3" xfId="48722"/>
    <cellStyle name="Percent 8 3 2 4 2 3 4" xfId="48723"/>
    <cellStyle name="Percent 8 3 2 4 2 4" xfId="48724"/>
    <cellStyle name="Percent 8 3 2 4 2 5" xfId="48725"/>
    <cellStyle name="Percent 8 3 2 4 2 6" xfId="48726"/>
    <cellStyle name="Percent 8 3 2 4 3" xfId="48727"/>
    <cellStyle name="Percent 8 3 2 4 3 2" xfId="48728"/>
    <cellStyle name="Percent 8 3 2 4 3 2 2" xfId="48729"/>
    <cellStyle name="Percent 8 3 2 4 3 2 3" xfId="48730"/>
    <cellStyle name="Percent 8 3 2 4 3 2 4" xfId="48731"/>
    <cellStyle name="Percent 8 3 2 4 3 3" xfId="48732"/>
    <cellStyle name="Percent 8 3 2 4 3 3 2" xfId="48733"/>
    <cellStyle name="Percent 8 3 2 4 3 3 3" xfId="48734"/>
    <cellStyle name="Percent 8 3 2 4 3 3 4" xfId="48735"/>
    <cellStyle name="Percent 8 3 2 4 3 4" xfId="48736"/>
    <cellStyle name="Percent 8 3 2 4 3 5" xfId="48737"/>
    <cellStyle name="Percent 8 3 2 4 3 6" xfId="48738"/>
    <cellStyle name="Percent 8 3 2 4 4" xfId="48739"/>
    <cellStyle name="Percent 8 3 2 4 4 2" xfId="48740"/>
    <cellStyle name="Percent 8 3 2 4 4 3" xfId="48741"/>
    <cellStyle name="Percent 8 3 2 4 4 4" xfId="48742"/>
    <cellStyle name="Percent 8 3 2 4 5" xfId="48743"/>
    <cellStyle name="Percent 8 3 2 4 5 2" xfId="48744"/>
    <cellStyle name="Percent 8 3 2 4 5 3" xfId="48745"/>
    <cellStyle name="Percent 8 3 2 4 5 4" xfId="48746"/>
    <cellStyle name="Percent 8 3 2 4 6" xfId="48747"/>
    <cellStyle name="Percent 8 3 2 4 7" xfId="48748"/>
    <cellStyle name="Percent 8 3 2 4 8" xfId="48749"/>
    <cellStyle name="Percent 8 3 2 5" xfId="48750"/>
    <cellStyle name="Percent 8 3 2 5 2" xfId="48751"/>
    <cellStyle name="Percent 8 3 2 5 2 2" xfId="48752"/>
    <cellStyle name="Percent 8 3 2 5 2 2 2" xfId="48753"/>
    <cellStyle name="Percent 8 3 2 5 2 2 3" xfId="48754"/>
    <cellStyle name="Percent 8 3 2 5 2 2 4" xfId="48755"/>
    <cellStyle name="Percent 8 3 2 5 2 3" xfId="48756"/>
    <cellStyle name="Percent 8 3 2 5 2 3 2" xfId="48757"/>
    <cellStyle name="Percent 8 3 2 5 2 3 3" xfId="48758"/>
    <cellStyle name="Percent 8 3 2 5 2 3 4" xfId="48759"/>
    <cellStyle name="Percent 8 3 2 5 2 4" xfId="48760"/>
    <cellStyle name="Percent 8 3 2 5 2 5" xfId="48761"/>
    <cellStyle name="Percent 8 3 2 5 2 6" xfId="48762"/>
    <cellStyle name="Percent 8 3 2 5 3" xfId="48763"/>
    <cellStyle name="Percent 8 3 2 5 3 2" xfId="48764"/>
    <cellStyle name="Percent 8 3 2 5 3 2 2" xfId="48765"/>
    <cellStyle name="Percent 8 3 2 5 3 2 3" xfId="48766"/>
    <cellStyle name="Percent 8 3 2 5 3 2 4" xfId="48767"/>
    <cellStyle name="Percent 8 3 2 5 3 3" xfId="48768"/>
    <cellStyle name="Percent 8 3 2 5 3 3 2" xfId="48769"/>
    <cellStyle name="Percent 8 3 2 5 3 3 3" xfId="48770"/>
    <cellStyle name="Percent 8 3 2 5 3 3 4" xfId="48771"/>
    <cellStyle name="Percent 8 3 2 5 3 4" xfId="48772"/>
    <cellStyle name="Percent 8 3 2 5 3 5" xfId="48773"/>
    <cellStyle name="Percent 8 3 2 5 3 6" xfId="48774"/>
    <cellStyle name="Percent 8 3 2 5 4" xfId="48775"/>
    <cellStyle name="Percent 8 3 2 5 4 2" xfId="48776"/>
    <cellStyle name="Percent 8 3 2 5 4 3" xfId="48777"/>
    <cellStyle name="Percent 8 3 2 5 4 4" xfId="48778"/>
    <cellStyle name="Percent 8 3 2 5 5" xfId="48779"/>
    <cellStyle name="Percent 8 3 2 5 5 2" xfId="48780"/>
    <cellStyle name="Percent 8 3 2 5 5 3" xfId="48781"/>
    <cellStyle name="Percent 8 3 2 5 5 4" xfId="48782"/>
    <cellStyle name="Percent 8 3 2 5 6" xfId="48783"/>
    <cellStyle name="Percent 8 3 2 5 7" xfId="48784"/>
    <cellStyle name="Percent 8 3 2 5 8" xfId="48785"/>
    <cellStyle name="Percent 8 3 2 6" xfId="48786"/>
    <cellStyle name="Percent 8 3 2 6 2" xfId="48787"/>
    <cellStyle name="Percent 8 3 2 6 2 2" xfId="48788"/>
    <cellStyle name="Percent 8 3 2 6 2 3" xfId="48789"/>
    <cellStyle name="Percent 8 3 2 6 2 4" xfId="48790"/>
    <cellStyle name="Percent 8 3 2 6 3" xfId="48791"/>
    <cellStyle name="Percent 8 3 2 6 3 2" xfId="48792"/>
    <cellStyle name="Percent 8 3 2 6 3 3" xfId="48793"/>
    <cellStyle name="Percent 8 3 2 6 3 4" xfId="48794"/>
    <cellStyle name="Percent 8 3 2 6 4" xfId="48795"/>
    <cellStyle name="Percent 8 3 2 6 5" xfId="48796"/>
    <cellStyle name="Percent 8 3 2 6 6" xfId="48797"/>
    <cellStyle name="Percent 8 3 2 7" xfId="48798"/>
    <cellStyle name="Percent 8 3 2 7 2" xfId="48799"/>
    <cellStyle name="Percent 8 3 2 7 2 2" xfId="48800"/>
    <cellStyle name="Percent 8 3 2 7 2 3" xfId="48801"/>
    <cellStyle name="Percent 8 3 2 7 2 4" xfId="48802"/>
    <cellStyle name="Percent 8 3 2 7 3" xfId="48803"/>
    <cellStyle name="Percent 8 3 2 7 3 2" xfId="48804"/>
    <cellStyle name="Percent 8 3 2 7 3 3" xfId="48805"/>
    <cellStyle name="Percent 8 3 2 7 3 4" xfId="48806"/>
    <cellStyle name="Percent 8 3 2 7 4" xfId="48807"/>
    <cellStyle name="Percent 8 3 2 7 5" xfId="48808"/>
    <cellStyle name="Percent 8 3 2 7 6" xfId="48809"/>
    <cellStyle name="Percent 8 3 2 8" xfId="48810"/>
    <cellStyle name="Percent 8 3 2 8 2" xfId="48811"/>
    <cellStyle name="Percent 8 3 2 8 3" xfId="48812"/>
    <cellStyle name="Percent 8 3 2 8 4" xfId="48813"/>
    <cellStyle name="Percent 8 3 2 9" xfId="48814"/>
    <cellStyle name="Percent 8 3 2 9 2" xfId="48815"/>
    <cellStyle name="Percent 8 3 2 9 3" xfId="48816"/>
    <cellStyle name="Percent 8 3 2 9 4" xfId="48817"/>
    <cellStyle name="Percent 8 3 3" xfId="48818"/>
    <cellStyle name="Percent 8 3 3 10" xfId="48819"/>
    <cellStyle name="Percent 8 3 3 2" xfId="48820"/>
    <cellStyle name="Percent 8 3 3 2 2" xfId="48821"/>
    <cellStyle name="Percent 8 3 3 2 2 2" xfId="48822"/>
    <cellStyle name="Percent 8 3 3 2 2 2 2" xfId="48823"/>
    <cellStyle name="Percent 8 3 3 2 2 2 3" xfId="48824"/>
    <cellStyle name="Percent 8 3 3 2 2 2 4" xfId="48825"/>
    <cellStyle name="Percent 8 3 3 2 2 3" xfId="48826"/>
    <cellStyle name="Percent 8 3 3 2 2 3 2" xfId="48827"/>
    <cellStyle name="Percent 8 3 3 2 2 3 3" xfId="48828"/>
    <cellStyle name="Percent 8 3 3 2 2 3 4" xfId="48829"/>
    <cellStyle name="Percent 8 3 3 2 2 4" xfId="48830"/>
    <cellStyle name="Percent 8 3 3 2 2 5" xfId="48831"/>
    <cellStyle name="Percent 8 3 3 2 2 6" xfId="48832"/>
    <cellStyle name="Percent 8 3 3 2 3" xfId="48833"/>
    <cellStyle name="Percent 8 3 3 2 3 2" xfId="48834"/>
    <cellStyle name="Percent 8 3 3 2 3 2 2" xfId="48835"/>
    <cellStyle name="Percent 8 3 3 2 3 2 3" xfId="48836"/>
    <cellStyle name="Percent 8 3 3 2 3 2 4" xfId="48837"/>
    <cellStyle name="Percent 8 3 3 2 3 3" xfId="48838"/>
    <cellStyle name="Percent 8 3 3 2 3 3 2" xfId="48839"/>
    <cellStyle name="Percent 8 3 3 2 3 3 3" xfId="48840"/>
    <cellStyle name="Percent 8 3 3 2 3 3 4" xfId="48841"/>
    <cellStyle name="Percent 8 3 3 2 3 4" xfId="48842"/>
    <cellStyle name="Percent 8 3 3 2 3 5" xfId="48843"/>
    <cellStyle name="Percent 8 3 3 2 3 6" xfId="48844"/>
    <cellStyle name="Percent 8 3 3 2 4" xfId="48845"/>
    <cellStyle name="Percent 8 3 3 2 4 2" xfId="48846"/>
    <cellStyle name="Percent 8 3 3 2 4 3" xfId="48847"/>
    <cellStyle name="Percent 8 3 3 2 4 4" xfId="48848"/>
    <cellStyle name="Percent 8 3 3 2 5" xfId="48849"/>
    <cellStyle name="Percent 8 3 3 2 5 2" xfId="48850"/>
    <cellStyle name="Percent 8 3 3 2 5 3" xfId="48851"/>
    <cellStyle name="Percent 8 3 3 2 5 4" xfId="48852"/>
    <cellStyle name="Percent 8 3 3 2 6" xfId="48853"/>
    <cellStyle name="Percent 8 3 3 2 7" xfId="48854"/>
    <cellStyle name="Percent 8 3 3 2 8" xfId="48855"/>
    <cellStyle name="Percent 8 3 3 3" xfId="48856"/>
    <cellStyle name="Percent 8 3 3 3 2" xfId="48857"/>
    <cellStyle name="Percent 8 3 3 3 2 2" xfId="48858"/>
    <cellStyle name="Percent 8 3 3 3 2 2 2" xfId="48859"/>
    <cellStyle name="Percent 8 3 3 3 2 2 3" xfId="48860"/>
    <cellStyle name="Percent 8 3 3 3 2 2 4" xfId="48861"/>
    <cellStyle name="Percent 8 3 3 3 2 3" xfId="48862"/>
    <cellStyle name="Percent 8 3 3 3 2 3 2" xfId="48863"/>
    <cellStyle name="Percent 8 3 3 3 2 3 3" xfId="48864"/>
    <cellStyle name="Percent 8 3 3 3 2 3 4" xfId="48865"/>
    <cellStyle name="Percent 8 3 3 3 2 4" xfId="48866"/>
    <cellStyle name="Percent 8 3 3 3 2 5" xfId="48867"/>
    <cellStyle name="Percent 8 3 3 3 2 6" xfId="48868"/>
    <cellStyle name="Percent 8 3 3 3 3" xfId="48869"/>
    <cellStyle name="Percent 8 3 3 3 3 2" xfId="48870"/>
    <cellStyle name="Percent 8 3 3 3 3 2 2" xfId="48871"/>
    <cellStyle name="Percent 8 3 3 3 3 2 3" xfId="48872"/>
    <cellStyle name="Percent 8 3 3 3 3 2 4" xfId="48873"/>
    <cellStyle name="Percent 8 3 3 3 3 3" xfId="48874"/>
    <cellStyle name="Percent 8 3 3 3 3 3 2" xfId="48875"/>
    <cellStyle name="Percent 8 3 3 3 3 3 3" xfId="48876"/>
    <cellStyle name="Percent 8 3 3 3 3 3 4" xfId="48877"/>
    <cellStyle name="Percent 8 3 3 3 3 4" xfId="48878"/>
    <cellStyle name="Percent 8 3 3 3 3 5" xfId="48879"/>
    <cellStyle name="Percent 8 3 3 3 3 6" xfId="48880"/>
    <cellStyle name="Percent 8 3 3 3 4" xfId="48881"/>
    <cellStyle name="Percent 8 3 3 3 4 2" xfId="48882"/>
    <cellStyle name="Percent 8 3 3 3 4 3" xfId="48883"/>
    <cellStyle name="Percent 8 3 3 3 4 4" xfId="48884"/>
    <cellStyle name="Percent 8 3 3 3 5" xfId="48885"/>
    <cellStyle name="Percent 8 3 3 3 5 2" xfId="48886"/>
    <cellStyle name="Percent 8 3 3 3 5 3" xfId="48887"/>
    <cellStyle name="Percent 8 3 3 3 5 4" xfId="48888"/>
    <cellStyle name="Percent 8 3 3 3 6" xfId="48889"/>
    <cellStyle name="Percent 8 3 3 3 7" xfId="48890"/>
    <cellStyle name="Percent 8 3 3 3 8" xfId="48891"/>
    <cellStyle name="Percent 8 3 3 4" xfId="48892"/>
    <cellStyle name="Percent 8 3 3 4 2" xfId="48893"/>
    <cellStyle name="Percent 8 3 3 4 2 2" xfId="48894"/>
    <cellStyle name="Percent 8 3 3 4 2 3" xfId="48895"/>
    <cellStyle name="Percent 8 3 3 4 2 4" xfId="48896"/>
    <cellStyle name="Percent 8 3 3 4 3" xfId="48897"/>
    <cellStyle name="Percent 8 3 3 4 3 2" xfId="48898"/>
    <cellStyle name="Percent 8 3 3 4 3 3" xfId="48899"/>
    <cellStyle name="Percent 8 3 3 4 3 4" xfId="48900"/>
    <cellStyle name="Percent 8 3 3 4 4" xfId="48901"/>
    <cellStyle name="Percent 8 3 3 4 5" xfId="48902"/>
    <cellStyle name="Percent 8 3 3 4 6" xfId="48903"/>
    <cellStyle name="Percent 8 3 3 5" xfId="48904"/>
    <cellStyle name="Percent 8 3 3 5 2" xfId="48905"/>
    <cellStyle name="Percent 8 3 3 5 2 2" xfId="48906"/>
    <cellStyle name="Percent 8 3 3 5 2 3" xfId="48907"/>
    <cellStyle name="Percent 8 3 3 5 2 4" xfId="48908"/>
    <cellStyle name="Percent 8 3 3 5 3" xfId="48909"/>
    <cellStyle name="Percent 8 3 3 5 3 2" xfId="48910"/>
    <cellStyle name="Percent 8 3 3 5 3 3" xfId="48911"/>
    <cellStyle name="Percent 8 3 3 5 3 4" xfId="48912"/>
    <cellStyle name="Percent 8 3 3 5 4" xfId="48913"/>
    <cellStyle name="Percent 8 3 3 5 5" xfId="48914"/>
    <cellStyle name="Percent 8 3 3 5 6" xfId="48915"/>
    <cellStyle name="Percent 8 3 3 6" xfId="48916"/>
    <cellStyle name="Percent 8 3 3 6 2" xfId="48917"/>
    <cellStyle name="Percent 8 3 3 6 3" xfId="48918"/>
    <cellStyle name="Percent 8 3 3 6 4" xfId="48919"/>
    <cellStyle name="Percent 8 3 3 7" xfId="48920"/>
    <cellStyle name="Percent 8 3 3 7 2" xfId="48921"/>
    <cellStyle name="Percent 8 3 3 7 3" xfId="48922"/>
    <cellStyle name="Percent 8 3 3 7 4" xfId="48923"/>
    <cellStyle name="Percent 8 3 3 8" xfId="48924"/>
    <cellStyle name="Percent 8 3 3 9" xfId="48925"/>
    <cellStyle name="Percent 8 3 4" xfId="48926"/>
    <cellStyle name="Percent 8 3 4 2" xfId="48927"/>
    <cellStyle name="Percent 8 3 4 2 2" xfId="48928"/>
    <cellStyle name="Percent 8 3 4 2 2 2" xfId="48929"/>
    <cellStyle name="Percent 8 3 4 2 2 3" xfId="48930"/>
    <cellStyle name="Percent 8 3 4 2 2 4" xfId="48931"/>
    <cellStyle name="Percent 8 3 4 2 3" xfId="48932"/>
    <cellStyle name="Percent 8 3 4 2 3 2" xfId="48933"/>
    <cellStyle name="Percent 8 3 4 2 3 3" xfId="48934"/>
    <cellStyle name="Percent 8 3 4 2 3 4" xfId="48935"/>
    <cellStyle name="Percent 8 3 4 2 4" xfId="48936"/>
    <cellStyle name="Percent 8 3 4 2 5" xfId="48937"/>
    <cellStyle name="Percent 8 3 4 2 6" xfId="48938"/>
    <cellStyle name="Percent 8 3 4 3" xfId="48939"/>
    <cellStyle name="Percent 8 3 4 3 2" xfId="48940"/>
    <cellStyle name="Percent 8 3 4 3 2 2" xfId="48941"/>
    <cellStyle name="Percent 8 3 4 3 2 3" xfId="48942"/>
    <cellStyle name="Percent 8 3 4 3 2 4" xfId="48943"/>
    <cellStyle name="Percent 8 3 4 3 3" xfId="48944"/>
    <cellStyle name="Percent 8 3 4 3 3 2" xfId="48945"/>
    <cellStyle name="Percent 8 3 4 3 3 3" xfId="48946"/>
    <cellStyle name="Percent 8 3 4 3 3 4" xfId="48947"/>
    <cellStyle name="Percent 8 3 4 3 4" xfId="48948"/>
    <cellStyle name="Percent 8 3 4 3 5" xfId="48949"/>
    <cellStyle name="Percent 8 3 4 3 6" xfId="48950"/>
    <cellStyle name="Percent 8 3 4 4" xfId="48951"/>
    <cellStyle name="Percent 8 3 4 4 2" xfId="48952"/>
    <cellStyle name="Percent 8 3 4 4 3" xfId="48953"/>
    <cellStyle name="Percent 8 3 4 4 4" xfId="48954"/>
    <cellStyle name="Percent 8 3 4 5" xfId="48955"/>
    <cellStyle name="Percent 8 3 4 5 2" xfId="48956"/>
    <cellStyle name="Percent 8 3 4 5 3" xfId="48957"/>
    <cellStyle name="Percent 8 3 4 5 4" xfId="48958"/>
    <cellStyle name="Percent 8 3 4 6" xfId="48959"/>
    <cellStyle name="Percent 8 3 4 7" xfId="48960"/>
    <cellStyle name="Percent 8 3 4 8" xfId="48961"/>
    <cellStyle name="Percent 8 3 5" xfId="48962"/>
    <cellStyle name="Percent 8 3 5 2" xfId="48963"/>
    <cellStyle name="Percent 8 3 5 2 2" xfId="48964"/>
    <cellStyle name="Percent 8 3 5 2 2 2" xfId="48965"/>
    <cellStyle name="Percent 8 3 5 2 2 3" xfId="48966"/>
    <cellStyle name="Percent 8 3 5 2 2 4" xfId="48967"/>
    <cellStyle name="Percent 8 3 5 2 3" xfId="48968"/>
    <cellStyle name="Percent 8 3 5 2 3 2" xfId="48969"/>
    <cellStyle name="Percent 8 3 5 2 3 3" xfId="48970"/>
    <cellStyle name="Percent 8 3 5 2 3 4" xfId="48971"/>
    <cellStyle name="Percent 8 3 5 2 4" xfId="48972"/>
    <cellStyle name="Percent 8 3 5 2 5" xfId="48973"/>
    <cellStyle name="Percent 8 3 5 2 6" xfId="48974"/>
    <cellStyle name="Percent 8 3 5 3" xfId="48975"/>
    <cellStyle name="Percent 8 3 5 3 2" xfId="48976"/>
    <cellStyle name="Percent 8 3 5 3 2 2" xfId="48977"/>
    <cellStyle name="Percent 8 3 5 3 2 3" xfId="48978"/>
    <cellStyle name="Percent 8 3 5 3 2 4" xfId="48979"/>
    <cellStyle name="Percent 8 3 5 3 3" xfId="48980"/>
    <cellStyle name="Percent 8 3 5 3 3 2" xfId="48981"/>
    <cellStyle name="Percent 8 3 5 3 3 3" xfId="48982"/>
    <cellStyle name="Percent 8 3 5 3 3 4" xfId="48983"/>
    <cellStyle name="Percent 8 3 5 3 4" xfId="48984"/>
    <cellStyle name="Percent 8 3 5 3 5" xfId="48985"/>
    <cellStyle name="Percent 8 3 5 3 6" xfId="48986"/>
    <cellStyle name="Percent 8 3 5 4" xfId="48987"/>
    <cellStyle name="Percent 8 3 5 4 2" xfId="48988"/>
    <cellStyle name="Percent 8 3 5 4 3" xfId="48989"/>
    <cellStyle name="Percent 8 3 5 4 4" xfId="48990"/>
    <cellStyle name="Percent 8 3 5 5" xfId="48991"/>
    <cellStyle name="Percent 8 3 5 5 2" xfId="48992"/>
    <cellStyle name="Percent 8 3 5 5 3" xfId="48993"/>
    <cellStyle name="Percent 8 3 5 5 4" xfId="48994"/>
    <cellStyle name="Percent 8 3 5 6" xfId="48995"/>
    <cellStyle name="Percent 8 3 5 7" xfId="48996"/>
    <cellStyle name="Percent 8 3 5 8" xfId="48997"/>
    <cellStyle name="Percent 8 3 6" xfId="48998"/>
    <cellStyle name="Percent 8 3 6 2" xfId="48999"/>
    <cellStyle name="Percent 8 3 6 2 2" xfId="49000"/>
    <cellStyle name="Percent 8 3 6 2 2 2" xfId="49001"/>
    <cellStyle name="Percent 8 3 6 2 2 3" xfId="49002"/>
    <cellStyle name="Percent 8 3 6 2 2 4" xfId="49003"/>
    <cellStyle name="Percent 8 3 6 2 3" xfId="49004"/>
    <cellStyle name="Percent 8 3 6 2 3 2" xfId="49005"/>
    <cellStyle name="Percent 8 3 6 2 3 3" xfId="49006"/>
    <cellStyle name="Percent 8 3 6 2 3 4" xfId="49007"/>
    <cellStyle name="Percent 8 3 6 2 4" xfId="49008"/>
    <cellStyle name="Percent 8 3 6 2 5" xfId="49009"/>
    <cellStyle name="Percent 8 3 6 2 6" xfId="49010"/>
    <cellStyle name="Percent 8 3 6 3" xfId="49011"/>
    <cellStyle name="Percent 8 3 6 3 2" xfId="49012"/>
    <cellStyle name="Percent 8 3 6 3 2 2" xfId="49013"/>
    <cellStyle name="Percent 8 3 6 3 2 3" xfId="49014"/>
    <cellStyle name="Percent 8 3 6 3 2 4" xfId="49015"/>
    <cellStyle name="Percent 8 3 6 3 3" xfId="49016"/>
    <cellStyle name="Percent 8 3 6 3 3 2" xfId="49017"/>
    <cellStyle name="Percent 8 3 6 3 3 3" xfId="49018"/>
    <cellStyle name="Percent 8 3 6 3 3 4" xfId="49019"/>
    <cellStyle name="Percent 8 3 6 3 4" xfId="49020"/>
    <cellStyle name="Percent 8 3 6 3 5" xfId="49021"/>
    <cellStyle name="Percent 8 3 6 3 6" xfId="49022"/>
    <cellStyle name="Percent 8 3 6 4" xfId="49023"/>
    <cellStyle name="Percent 8 3 6 4 2" xfId="49024"/>
    <cellStyle name="Percent 8 3 6 4 3" xfId="49025"/>
    <cellStyle name="Percent 8 3 6 4 4" xfId="49026"/>
    <cellStyle name="Percent 8 3 6 5" xfId="49027"/>
    <cellStyle name="Percent 8 3 6 5 2" xfId="49028"/>
    <cellStyle name="Percent 8 3 6 5 3" xfId="49029"/>
    <cellStyle name="Percent 8 3 6 5 4" xfId="49030"/>
    <cellStyle name="Percent 8 3 6 6" xfId="49031"/>
    <cellStyle name="Percent 8 3 6 7" xfId="49032"/>
    <cellStyle name="Percent 8 3 6 8" xfId="49033"/>
    <cellStyle name="Percent 8 3 7" xfId="49034"/>
    <cellStyle name="Percent 8 3 7 2" xfId="49035"/>
    <cellStyle name="Percent 8 3 7 2 2" xfId="49036"/>
    <cellStyle name="Percent 8 3 7 2 3" xfId="49037"/>
    <cellStyle name="Percent 8 3 7 2 4" xfId="49038"/>
    <cellStyle name="Percent 8 3 7 3" xfId="49039"/>
    <cellStyle name="Percent 8 3 7 3 2" xfId="49040"/>
    <cellStyle name="Percent 8 3 7 3 3" xfId="49041"/>
    <cellStyle name="Percent 8 3 7 3 4" xfId="49042"/>
    <cellStyle name="Percent 8 3 7 4" xfId="49043"/>
    <cellStyle name="Percent 8 3 7 5" xfId="49044"/>
    <cellStyle name="Percent 8 3 7 6" xfId="49045"/>
    <cellStyle name="Percent 8 3 8" xfId="49046"/>
    <cellStyle name="Percent 8 3 8 2" xfId="49047"/>
    <cellStyle name="Percent 8 3 8 2 2" xfId="49048"/>
    <cellStyle name="Percent 8 3 8 2 3" xfId="49049"/>
    <cellStyle name="Percent 8 3 8 2 4" xfId="49050"/>
    <cellStyle name="Percent 8 3 8 3" xfId="49051"/>
    <cellStyle name="Percent 8 3 8 3 2" xfId="49052"/>
    <cellStyle name="Percent 8 3 8 3 3" xfId="49053"/>
    <cellStyle name="Percent 8 3 8 3 4" xfId="49054"/>
    <cellStyle name="Percent 8 3 8 4" xfId="49055"/>
    <cellStyle name="Percent 8 3 8 5" xfId="49056"/>
    <cellStyle name="Percent 8 3 8 6" xfId="49057"/>
    <cellStyle name="Percent 8 3 9" xfId="49058"/>
    <cellStyle name="Percent 8 3 9 2" xfId="49059"/>
    <cellStyle name="Percent 8 3 9 3" xfId="49060"/>
    <cellStyle name="Percent 8 3 9 4" xfId="49061"/>
    <cellStyle name="Percent 8 4" xfId="49062"/>
    <cellStyle name="Percent 8 4 10" xfId="49063"/>
    <cellStyle name="Percent 8 4 11" xfId="49064"/>
    <cellStyle name="Percent 8 4 12" xfId="49065"/>
    <cellStyle name="Percent 8 4 2" xfId="49066"/>
    <cellStyle name="Percent 8 4 2 10" xfId="49067"/>
    <cellStyle name="Percent 8 4 2 2" xfId="49068"/>
    <cellStyle name="Percent 8 4 2 2 2" xfId="49069"/>
    <cellStyle name="Percent 8 4 2 2 2 2" xfId="49070"/>
    <cellStyle name="Percent 8 4 2 2 2 2 2" xfId="49071"/>
    <cellStyle name="Percent 8 4 2 2 2 2 3" xfId="49072"/>
    <cellStyle name="Percent 8 4 2 2 2 2 4" xfId="49073"/>
    <cellStyle name="Percent 8 4 2 2 2 3" xfId="49074"/>
    <cellStyle name="Percent 8 4 2 2 2 3 2" xfId="49075"/>
    <cellStyle name="Percent 8 4 2 2 2 3 3" xfId="49076"/>
    <cellStyle name="Percent 8 4 2 2 2 3 4" xfId="49077"/>
    <cellStyle name="Percent 8 4 2 2 2 4" xfId="49078"/>
    <cellStyle name="Percent 8 4 2 2 2 5" xfId="49079"/>
    <cellStyle name="Percent 8 4 2 2 2 6" xfId="49080"/>
    <cellStyle name="Percent 8 4 2 2 3" xfId="49081"/>
    <cellStyle name="Percent 8 4 2 2 3 2" xfId="49082"/>
    <cellStyle name="Percent 8 4 2 2 3 2 2" xfId="49083"/>
    <cellStyle name="Percent 8 4 2 2 3 2 3" xfId="49084"/>
    <cellStyle name="Percent 8 4 2 2 3 2 4" xfId="49085"/>
    <cellStyle name="Percent 8 4 2 2 3 3" xfId="49086"/>
    <cellStyle name="Percent 8 4 2 2 3 3 2" xfId="49087"/>
    <cellStyle name="Percent 8 4 2 2 3 3 3" xfId="49088"/>
    <cellStyle name="Percent 8 4 2 2 3 3 4" xfId="49089"/>
    <cellStyle name="Percent 8 4 2 2 3 4" xfId="49090"/>
    <cellStyle name="Percent 8 4 2 2 3 5" xfId="49091"/>
    <cellStyle name="Percent 8 4 2 2 3 6" xfId="49092"/>
    <cellStyle name="Percent 8 4 2 2 4" xfId="49093"/>
    <cellStyle name="Percent 8 4 2 2 4 2" xfId="49094"/>
    <cellStyle name="Percent 8 4 2 2 4 3" xfId="49095"/>
    <cellStyle name="Percent 8 4 2 2 4 4" xfId="49096"/>
    <cellStyle name="Percent 8 4 2 2 5" xfId="49097"/>
    <cellStyle name="Percent 8 4 2 2 5 2" xfId="49098"/>
    <cellStyle name="Percent 8 4 2 2 5 3" xfId="49099"/>
    <cellStyle name="Percent 8 4 2 2 5 4" xfId="49100"/>
    <cellStyle name="Percent 8 4 2 2 6" xfId="49101"/>
    <cellStyle name="Percent 8 4 2 2 7" xfId="49102"/>
    <cellStyle name="Percent 8 4 2 2 8" xfId="49103"/>
    <cellStyle name="Percent 8 4 2 3" xfId="49104"/>
    <cellStyle name="Percent 8 4 2 3 2" xfId="49105"/>
    <cellStyle name="Percent 8 4 2 3 2 2" xfId="49106"/>
    <cellStyle name="Percent 8 4 2 3 2 2 2" xfId="49107"/>
    <cellStyle name="Percent 8 4 2 3 2 2 3" xfId="49108"/>
    <cellStyle name="Percent 8 4 2 3 2 2 4" xfId="49109"/>
    <cellStyle name="Percent 8 4 2 3 2 3" xfId="49110"/>
    <cellStyle name="Percent 8 4 2 3 2 3 2" xfId="49111"/>
    <cellStyle name="Percent 8 4 2 3 2 3 3" xfId="49112"/>
    <cellStyle name="Percent 8 4 2 3 2 3 4" xfId="49113"/>
    <cellStyle name="Percent 8 4 2 3 2 4" xfId="49114"/>
    <cellStyle name="Percent 8 4 2 3 2 5" xfId="49115"/>
    <cellStyle name="Percent 8 4 2 3 2 6" xfId="49116"/>
    <cellStyle name="Percent 8 4 2 3 3" xfId="49117"/>
    <cellStyle name="Percent 8 4 2 3 3 2" xfId="49118"/>
    <cellStyle name="Percent 8 4 2 3 3 2 2" xfId="49119"/>
    <cellStyle name="Percent 8 4 2 3 3 2 3" xfId="49120"/>
    <cellStyle name="Percent 8 4 2 3 3 2 4" xfId="49121"/>
    <cellStyle name="Percent 8 4 2 3 3 3" xfId="49122"/>
    <cellStyle name="Percent 8 4 2 3 3 3 2" xfId="49123"/>
    <cellStyle name="Percent 8 4 2 3 3 3 3" xfId="49124"/>
    <cellStyle name="Percent 8 4 2 3 3 3 4" xfId="49125"/>
    <cellStyle name="Percent 8 4 2 3 3 4" xfId="49126"/>
    <cellStyle name="Percent 8 4 2 3 3 5" xfId="49127"/>
    <cellStyle name="Percent 8 4 2 3 3 6" xfId="49128"/>
    <cellStyle name="Percent 8 4 2 3 4" xfId="49129"/>
    <cellStyle name="Percent 8 4 2 3 4 2" xfId="49130"/>
    <cellStyle name="Percent 8 4 2 3 4 3" xfId="49131"/>
    <cellStyle name="Percent 8 4 2 3 4 4" xfId="49132"/>
    <cellStyle name="Percent 8 4 2 3 5" xfId="49133"/>
    <cellStyle name="Percent 8 4 2 3 5 2" xfId="49134"/>
    <cellStyle name="Percent 8 4 2 3 5 3" xfId="49135"/>
    <cellStyle name="Percent 8 4 2 3 5 4" xfId="49136"/>
    <cellStyle name="Percent 8 4 2 3 6" xfId="49137"/>
    <cellStyle name="Percent 8 4 2 3 7" xfId="49138"/>
    <cellStyle name="Percent 8 4 2 3 8" xfId="49139"/>
    <cellStyle name="Percent 8 4 2 4" xfId="49140"/>
    <cellStyle name="Percent 8 4 2 4 2" xfId="49141"/>
    <cellStyle name="Percent 8 4 2 4 2 2" xfId="49142"/>
    <cellStyle name="Percent 8 4 2 4 2 3" xfId="49143"/>
    <cellStyle name="Percent 8 4 2 4 2 4" xfId="49144"/>
    <cellStyle name="Percent 8 4 2 4 3" xfId="49145"/>
    <cellStyle name="Percent 8 4 2 4 3 2" xfId="49146"/>
    <cellStyle name="Percent 8 4 2 4 3 3" xfId="49147"/>
    <cellStyle name="Percent 8 4 2 4 3 4" xfId="49148"/>
    <cellStyle name="Percent 8 4 2 4 4" xfId="49149"/>
    <cellStyle name="Percent 8 4 2 4 5" xfId="49150"/>
    <cellStyle name="Percent 8 4 2 4 6" xfId="49151"/>
    <cellStyle name="Percent 8 4 2 5" xfId="49152"/>
    <cellStyle name="Percent 8 4 2 5 2" xfId="49153"/>
    <cellStyle name="Percent 8 4 2 5 2 2" xfId="49154"/>
    <cellStyle name="Percent 8 4 2 5 2 3" xfId="49155"/>
    <cellStyle name="Percent 8 4 2 5 2 4" xfId="49156"/>
    <cellStyle name="Percent 8 4 2 5 3" xfId="49157"/>
    <cellStyle name="Percent 8 4 2 5 3 2" xfId="49158"/>
    <cellStyle name="Percent 8 4 2 5 3 3" xfId="49159"/>
    <cellStyle name="Percent 8 4 2 5 3 4" xfId="49160"/>
    <cellStyle name="Percent 8 4 2 5 4" xfId="49161"/>
    <cellStyle name="Percent 8 4 2 5 5" xfId="49162"/>
    <cellStyle name="Percent 8 4 2 5 6" xfId="49163"/>
    <cellStyle name="Percent 8 4 2 6" xfId="49164"/>
    <cellStyle name="Percent 8 4 2 6 2" xfId="49165"/>
    <cellStyle name="Percent 8 4 2 6 3" xfId="49166"/>
    <cellStyle name="Percent 8 4 2 6 4" xfId="49167"/>
    <cellStyle name="Percent 8 4 2 7" xfId="49168"/>
    <cellStyle name="Percent 8 4 2 7 2" xfId="49169"/>
    <cellStyle name="Percent 8 4 2 7 3" xfId="49170"/>
    <cellStyle name="Percent 8 4 2 7 4" xfId="49171"/>
    <cellStyle name="Percent 8 4 2 8" xfId="49172"/>
    <cellStyle name="Percent 8 4 2 9" xfId="49173"/>
    <cellStyle name="Percent 8 4 3" xfId="49174"/>
    <cellStyle name="Percent 8 4 3 2" xfId="49175"/>
    <cellStyle name="Percent 8 4 3 2 2" xfId="49176"/>
    <cellStyle name="Percent 8 4 3 2 2 2" xfId="49177"/>
    <cellStyle name="Percent 8 4 3 2 2 3" xfId="49178"/>
    <cellStyle name="Percent 8 4 3 2 2 4" xfId="49179"/>
    <cellStyle name="Percent 8 4 3 2 3" xfId="49180"/>
    <cellStyle name="Percent 8 4 3 2 3 2" xfId="49181"/>
    <cellStyle name="Percent 8 4 3 2 3 3" xfId="49182"/>
    <cellStyle name="Percent 8 4 3 2 3 4" xfId="49183"/>
    <cellStyle name="Percent 8 4 3 2 4" xfId="49184"/>
    <cellStyle name="Percent 8 4 3 2 5" xfId="49185"/>
    <cellStyle name="Percent 8 4 3 2 6" xfId="49186"/>
    <cellStyle name="Percent 8 4 3 3" xfId="49187"/>
    <cellStyle name="Percent 8 4 3 3 2" xfId="49188"/>
    <cellStyle name="Percent 8 4 3 3 2 2" xfId="49189"/>
    <cellStyle name="Percent 8 4 3 3 2 3" xfId="49190"/>
    <cellStyle name="Percent 8 4 3 3 2 4" xfId="49191"/>
    <cellStyle name="Percent 8 4 3 3 3" xfId="49192"/>
    <cellStyle name="Percent 8 4 3 3 3 2" xfId="49193"/>
    <cellStyle name="Percent 8 4 3 3 3 3" xfId="49194"/>
    <cellStyle name="Percent 8 4 3 3 3 4" xfId="49195"/>
    <cellStyle name="Percent 8 4 3 3 4" xfId="49196"/>
    <cellStyle name="Percent 8 4 3 3 5" xfId="49197"/>
    <cellStyle name="Percent 8 4 3 3 6" xfId="49198"/>
    <cellStyle name="Percent 8 4 3 4" xfId="49199"/>
    <cellStyle name="Percent 8 4 3 4 2" xfId="49200"/>
    <cellStyle name="Percent 8 4 3 4 3" xfId="49201"/>
    <cellStyle name="Percent 8 4 3 4 4" xfId="49202"/>
    <cellStyle name="Percent 8 4 3 5" xfId="49203"/>
    <cellStyle name="Percent 8 4 3 5 2" xfId="49204"/>
    <cellStyle name="Percent 8 4 3 5 3" xfId="49205"/>
    <cellStyle name="Percent 8 4 3 5 4" xfId="49206"/>
    <cellStyle name="Percent 8 4 3 6" xfId="49207"/>
    <cellStyle name="Percent 8 4 3 7" xfId="49208"/>
    <cellStyle name="Percent 8 4 3 8" xfId="49209"/>
    <cellStyle name="Percent 8 4 4" xfId="49210"/>
    <cellStyle name="Percent 8 4 4 2" xfId="49211"/>
    <cellStyle name="Percent 8 4 4 2 2" xfId="49212"/>
    <cellStyle name="Percent 8 4 4 2 2 2" xfId="49213"/>
    <cellStyle name="Percent 8 4 4 2 2 3" xfId="49214"/>
    <cellStyle name="Percent 8 4 4 2 2 4" xfId="49215"/>
    <cellStyle name="Percent 8 4 4 2 3" xfId="49216"/>
    <cellStyle name="Percent 8 4 4 2 3 2" xfId="49217"/>
    <cellStyle name="Percent 8 4 4 2 3 3" xfId="49218"/>
    <cellStyle name="Percent 8 4 4 2 3 4" xfId="49219"/>
    <cellStyle name="Percent 8 4 4 2 4" xfId="49220"/>
    <cellStyle name="Percent 8 4 4 2 5" xfId="49221"/>
    <cellStyle name="Percent 8 4 4 2 6" xfId="49222"/>
    <cellStyle name="Percent 8 4 4 3" xfId="49223"/>
    <cellStyle name="Percent 8 4 4 3 2" xfId="49224"/>
    <cellStyle name="Percent 8 4 4 3 2 2" xfId="49225"/>
    <cellStyle name="Percent 8 4 4 3 2 3" xfId="49226"/>
    <cellStyle name="Percent 8 4 4 3 2 4" xfId="49227"/>
    <cellStyle name="Percent 8 4 4 3 3" xfId="49228"/>
    <cellStyle name="Percent 8 4 4 3 3 2" xfId="49229"/>
    <cellStyle name="Percent 8 4 4 3 3 3" xfId="49230"/>
    <cellStyle name="Percent 8 4 4 3 3 4" xfId="49231"/>
    <cellStyle name="Percent 8 4 4 3 4" xfId="49232"/>
    <cellStyle name="Percent 8 4 4 3 5" xfId="49233"/>
    <cellStyle name="Percent 8 4 4 3 6" xfId="49234"/>
    <cellStyle name="Percent 8 4 4 4" xfId="49235"/>
    <cellStyle name="Percent 8 4 4 4 2" xfId="49236"/>
    <cellStyle name="Percent 8 4 4 4 3" xfId="49237"/>
    <cellStyle name="Percent 8 4 4 4 4" xfId="49238"/>
    <cellStyle name="Percent 8 4 4 5" xfId="49239"/>
    <cellStyle name="Percent 8 4 4 5 2" xfId="49240"/>
    <cellStyle name="Percent 8 4 4 5 3" xfId="49241"/>
    <cellStyle name="Percent 8 4 4 5 4" xfId="49242"/>
    <cellStyle name="Percent 8 4 4 6" xfId="49243"/>
    <cellStyle name="Percent 8 4 4 7" xfId="49244"/>
    <cellStyle name="Percent 8 4 4 8" xfId="49245"/>
    <cellStyle name="Percent 8 4 5" xfId="49246"/>
    <cellStyle name="Percent 8 4 5 2" xfId="49247"/>
    <cellStyle name="Percent 8 4 5 2 2" xfId="49248"/>
    <cellStyle name="Percent 8 4 5 2 2 2" xfId="49249"/>
    <cellStyle name="Percent 8 4 5 2 2 3" xfId="49250"/>
    <cellStyle name="Percent 8 4 5 2 2 4" xfId="49251"/>
    <cellStyle name="Percent 8 4 5 2 3" xfId="49252"/>
    <cellStyle name="Percent 8 4 5 2 3 2" xfId="49253"/>
    <cellStyle name="Percent 8 4 5 2 3 3" xfId="49254"/>
    <cellStyle name="Percent 8 4 5 2 3 4" xfId="49255"/>
    <cellStyle name="Percent 8 4 5 2 4" xfId="49256"/>
    <cellStyle name="Percent 8 4 5 2 5" xfId="49257"/>
    <cellStyle name="Percent 8 4 5 2 6" xfId="49258"/>
    <cellStyle name="Percent 8 4 5 3" xfId="49259"/>
    <cellStyle name="Percent 8 4 5 3 2" xfId="49260"/>
    <cellStyle name="Percent 8 4 5 3 2 2" xfId="49261"/>
    <cellStyle name="Percent 8 4 5 3 2 3" xfId="49262"/>
    <cellStyle name="Percent 8 4 5 3 2 4" xfId="49263"/>
    <cellStyle name="Percent 8 4 5 3 3" xfId="49264"/>
    <cellStyle name="Percent 8 4 5 3 3 2" xfId="49265"/>
    <cellStyle name="Percent 8 4 5 3 3 3" xfId="49266"/>
    <cellStyle name="Percent 8 4 5 3 3 4" xfId="49267"/>
    <cellStyle name="Percent 8 4 5 3 4" xfId="49268"/>
    <cellStyle name="Percent 8 4 5 3 5" xfId="49269"/>
    <cellStyle name="Percent 8 4 5 3 6" xfId="49270"/>
    <cellStyle name="Percent 8 4 5 4" xfId="49271"/>
    <cellStyle name="Percent 8 4 5 4 2" xfId="49272"/>
    <cellStyle name="Percent 8 4 5 4 3" xfId="49273"/>
    <cellStyle name="Percent 8 4 5 4 4" xfId="49274"/>
    <cellStyle name="Percent 8 4 5 5" xfId="49275"/>
    <cellStyle name="Percent 8 4 5 5 2" xfId="49276"/>
    <cellStyle name="Percent 8 4 5 5 3" xfId="49277"/>
    <cellStyle name="Percent 8 4 5 5 4" xfId="49278"/>
    <cellStyle name="Percent 8 4 5 6" xfId="49279"/>
    <cellStyle name="Percent 8 4 5 7" xfId="49280"/>
    <cellStyle name="Percent 8 4 5 8" xfId="49281"/>
    <cellStyle name="Percent 8 4 6" xfId="49282"/>
    <cellStyle name="Percent 8 4 6 2" xfId="49283"/>
    <cellStyle name="Percent 8 4 6 2 2" xfId="49284"/>
    <cellStyle name="Percent 8 4 6 2 3" xfId="49285"/>
    <cellStyle name="Percent 8 4 6 2 4" xfId="49286"/>
    <cellStyle name="Percent 8 4 6 3" xfId="49287"/>
    <cellStyle name="Percent 8 4 6 3 2" xfId="49288"/>
    <cellStyle name="Percent 8 4 6 3 3" xfId="49289"/>
    <cellStyle name="Percent 8 4 6 3 4" xfId="49290"/>
    <cellStyle name="Percent 8 4 6 4" xfId="49291"/>
    <cellStyle name="Percent 8 4 6 5" xfId="49292"/>
    <cellStyle name="Percent 8 4 6 6" xfId="49293"/>
    <cellStyle name="Percent 8 4 7" xfId="49294"/>
    <cellStyle name="Percent 8 4 7 2" xfId="49295"/>
    <cellStyle name="Percent 8 4 7 2 2" xfId="49296"/>
    <cellStyle name="Percent 8 4 7 2 3" xfId="49297"/>
    <cellStyle name="Percent 8 4 7 2 4" xfId="49298"/>
    <cellStyle name="Percent 8 4 7 3" xfId="49299"/>
    <cellStyle name="Percent 8 4 7 3 2" xfId="49300"/>
    <cellStyle name="Percent 8 4 7 3 3" xfId="49301"/>
    <cellStyle name="Percent 8 4 7 3 4" xfId="49302"/>
    <cellStyle name="Percent 8 4 7 4" xfId="49303"/>
    <cellStyle name="Percent 8 4 7 5" xfId="49304"/>
    <cellStyle name="Percent 8 4 7 6" xfId="49305"/>
    <cellStyle name="Percent 8 4 8" xfId="49306"/>
    <cellStyle name="Percent 8 4 8 2" xfId="49307"/>
    <cellStyle name="Percent 8 4 8 3" xfId="49308"/>
    <cellStyle name="Percent 8 4 8 4" xfId="49309"/>
    <cellStyle name="Percent 8 4 9" xfId="49310"/>
    <cellStyle name="Percent 8 4 9 2" xfId="49311"/>
    <cellStyle name="Percent 8 4 9 3" xfId="49312"/>
    <cellStyle name="Percent 8 4 9 4" xfId="49313"/>
    <cellStyle name="Percent 8 5" xfId="49314"/>
    <cellStyle name="Percent 8 5 10" xfId="49315"/>
    <cellStyle name="Percent 8 5 2" xfId="49316"/>
    <cellStyle name="Percent 8 5 2 2" xfId="49317"/>
    <cellStyle name="Percent 8 5 2 2 2" xfId="49318"/>
    <cellStyle name="Percent 8 5 2 2 2 2" xfId="49319"/>
    <cellStyle name="Percent 8 5 2 2 2 3" xfId="49320"/>
    <cellStyle name="Percent 8 5 2 2 2 4" xfId="49321"/>
    <cellStyle name="Percent 8 5 2 2 3" xfId="49322"/>
    <cellStyle name="Percent 8 5 2 2 3 2" xfId="49323"/>
    <cellStyle name="Percent 8 5 2 2 3 3" xfId="49324"/>
    <cellStyle name="Percent 8 5 2 2 3 4" xfId="49325"/>
    <cellStyle name="Percent 8 5 2 2 4" xfId="49326"/>
    <cellStyle name="Percent 8 5 2 2 5" xfId="49327"/>
    <cellStyle name="Percent 8 5 2 2 6" xfId="49328"/>
    <cellStyle name="Percent 8 5 2 3" xfId="49329"/>
    <cellStyle name="Percent 8 5 2 3 2" xfId="49330"/>
    <cellStyle name="Percent 8 5 2 3 2 2" xfId="49331"/>
    <cellStyle name="Percent 8 5 2 3 2 3" xfId="49332"/>
    <cellStyle name="Percent 8 5 2 3 2 4" xfId="49333"/>
    <cellStyle name="Percent 8 5 2 3 3" xfId="49334"/>
    <cellStyle name="Percent 8 5 2 3 3 2" xfId="49335"/>
    <cellStyle name="Percent 8 5 2 3 3 3" xfId="49336"/>
    <cellStyle name="Percent 8 5 2 3 3 4" xfId="49337"/>
    <cellStyle name="Percent 8 5 2 3 4" xfId="49338"/>
    <cellStyle name="Percent 8 5 2 3 5" xfId="49339"/>
    <cellStyle name="Percent 8 5 2 3 6" xfId="49340"/>
    <cellStyle name="Percent 8 5 2 4" xfId="49341"/>
    <cellStyle name="Percent 8 5 2 4 2" xfId="49342"/>
    <cellStyle name="Percent 8 5 2 4 3" xfId="49343"/>
    <cellStyle name="Percent 8 5 2 4 4" xfId="49344"/>
    <cellStyle name="Percent 8 5 2 5" xfId="49345"/>
    <cellStyle name="Percent 8 5 2 5 2" xfId="49346"/>
    <cellStyle name="Percent 8 5 2 5 3" xfId="49347"/>
    <cellStyle name="Percent 8 5 2 5 4" xfId="49348"/>
    <cellStyle name="Percent 8 5 2 6" xfId="49349"/>
    <cellStyle name="Percent 8 5 2 7" xfId="49350"/>
    <cellStyle name="Percent 8 5 2 8" xfId="49351"/>
    <cellStyle name="Percent 8 5 3" xfId="49352"/>
    <cellStyle name="Percent 8 5 3 2" xfId="49353"/>
    <cellStyle name="Percent 8 5 3 2 2" xfId="49354"/>
    <cellStyle name="Percent 8 5 3 2 2 2" xfId="49355"/>
    <cellStyle name="Percent 8 5 3 2 2 3" xfId="49356"/>
    <cellStyle name="Percent 8 5 3 2 2 4" xfId="49357"/>
    <cellStyle name="Percent 8 5 3 2 3" xfId="49358"/>
    <cellStyle name="Percent 8 5 3 2 3 2" xfId="49359"/>
    <cellStyle name="Percent 8 5 3 2 3 3" xfId="49360"/>
    <cellStyle name="Percent 8 5 3 2 3 4" xfId="49361"/>
    <cellStyle name="Percent 8 5 3 2 4" xfId="49362"/>
    <cellStyle name="Percent 8 5 3 2 5" xfId="49363"/>
    <cellStyle name="Percent 8 5 3 2 6" xfId="49364"/>
    <cellStyle name="Percent 8 5 3 3" xfId="49365"/>
    <cellStyle name="Percent 8 5 3 3 2" xfId="49366"/>
    <cellStyle name="Percent 8 5 3 3 2 2" xfId="49367"/>
    <cellStyle name="Percent 8 5 3 3 2 3" xfId="49368"/>
    <cellStyle name="Percent 8 5 3 3 2 4" xfId="49369"/>
    <cellStyle name="Percent 8 5 3 3 3" xfId="49370"/>
    <cellStyle name="Percent 8 5 3 3 3 2" xfId="49371"/>
    <cellStyle name="Percent 8 5 3 3 3 3" xfId="49372"/>
    <cellStyle name="Percent 8 5 3 3 3 4" xfId="49373"/>
    <cellStyle name="Percent 8 5 3 3 4" xfId="49374"/>
    <cellStyle name="Percent 8 5 3 3 5" xfId="49375"/>
    <cellStyle name="Percent 8 5 3 3 6" xfId="49376"/>
    <cellStyle name="Percent 8 5 3 4" xfId="49377"/>
    <cellStyle name="Percent 8 5 3 4 2" xfId="49378"/>
    <cellStyle name="Percent 8 5 3 4 3" xfId="49379"/>
    <cellStyle name="Percent 8 5 3 4 4" xfId="49380"/>
    <cellStyle name="Percent 8 5 3 5" xfId="49381"/>
    <cellStyle name="Percent 8 5 3 5 2" xfId="49382"/>
    <cellStyle name="Percent 8 5 3 5 3" xfId="49383"/>
    <cellStyle name="Percent 8 5 3 5 4" xfId="49384"/>
    <cellStyle name="Percent 8 5 3 6" xfId="49385"/>
    <cellStyle name="Percent 8 5 3 7" xfId="49386"/>
    <cellStyle name="Percent 8 5 3 8" xfId="49387"/>
    <cellStyle name="Percent 8 5 4" xfId="49388"/>
    <cellStyle name="Percent 8 5 4 2" xfId="49389"/>
    <cellStyle name="Percent 8 5 4 2 2" xfId="49390"/>
    <cellStyle name="Percent 8 5 4 2 3" xfId="49391"/>
    <cellStyle name="Percent 8 5 4 2 4" xfId="49392"/>
    <cellStyle name="Percent 8 5 4 3" xfId="49393"/>
    <cellStyle name="Percent 8 5 4 3 2" xfId="49394"/>
    <cellStyle name="Percent 8 5 4 3 3" xfId="49395"/>
    <cellStyle name="Percent 8 5 4 3 4" xfId="49396"/>
    <cellStyle name="Percent 8 5 4 4" xfId="49397"/>
    <cellStyle name="Percent 8 5 4 5" xfId="49398"/>
    <cellStyle name="Percent 8 5 4 6" xfId="49399"/>
    <cellStyle name="Percent 8 5 5" xfId="49400"/>
    <cellStyle name="Percent 8 5 5 2" xfId="49401"/>
    <cellStyle name="Percent 8 5 5 2 2" xfId="49402"/>
    <cellStyle name="Percent 8 5 5 2 3" xfId="49403"/>
    <cellStyle name="Percent 8 5 5 2 4" xfId="49404"/>
    <cellStyle name="Percent 8 5 5 3" xfId="49405"/>
    <cellStyle name="Percent 8 5 5 3 2" xfId="49406"/>
    <cellStyle name="Percent 8 5 5 3 3" xfId="49407"/>
    <cellStyle name="Percent 8 5 5 3 4" xfId="49408"/>
    <cellStyle name="Percent 8 5 5 4" xfId="49409"/>
    <cellStyle name="Percent 8 5 5 5" xfId="49410"/>
    <cellStyle name="Percent 8 5 5 6" xfId="49411"/>
    <cellStyle name="Percent 8 5 6" xfId="49412"/>
    <cellStyle name="Percent 8 5 6 2" xfId="49413"/>
    <cellStyle name="Percent 8 5 6 3" xfId="49414"/>
    <cellStyle name="Percent 8 5 6 4" xfId="49415"/>
    <cellStyle name="Percent 8 5 7" xfId="49416"/>
    <cellStyle name="Percent 8 5 7 2" xfId="49417"/>
    <cellStyle name="Percent 8 5 7 3" xfId="49418"/>
    <cellStyle name="Percent 8 5 7 4" xfId="49419"/>
    <cellStyle name="Percent 8 5 8" xfId="49420"/>
    <cellStyle name="Percent 8 5 9" xfId="49421"/>
    <cellStyle name="Percent 8 6" xfId="49422"/>
    <cellStyle name="Percent 8 6 2" xfId="49423"/>
    <cellStyle name="Percent 8 6 2 2" xfId="49424"/>
    <cellStyle name="Percent 8 6 2 2 2" xfId="49425"/>
    <cellStyle name="Percent 8 6 2 2 3" xfId="49426"/>
    <cellStyle name="Percent 8 6 2 2 4" xfId="49427"/>
    <cellStyle name="Percent 8 6 2 3" xfId="49428"/>
    <cellStyle name="Percent 8 6 2 3 2" xfId="49429"/>
    <cellStyle name="Percent 8 6 2 3 3" xfId="49430"/>
    <cellStyle name="Percent 8 6 2 3 4" xfId="49431"/>
    <cellStyle name="Percent 8 6 2 4" xfId="49432"/>
    <cellStyle name="Percent 8 6 2 5" xfId="49433"/>
    <cellStyle name="Percent 8 6 2 6" xfId="49434"/>
    <cellStyle name="Percent 8 6 3" xfId="49435"/>
    <cellStyle name="Percent 8 6 3 2" xfId="49436"/>
    <cellStyle name="Percent 8 6 3 2 2" xfId="49437"/>
    <cellStyle name="Percent 8 6 3 2 3" xfId="49438"/>
    <cellStyle name="Percent 8 6 3 2 4" xfId="49439"/>
    <cellStyle name="Percent 8 6 3 3" xfId="49440"/>
    <cellStyle name="Percent 8 6 3 3 2" xfId="49441"/>
    <cellStyle name="Percent 8 6 3 3 3" xfId="49442"/>
    <cellStyle name="Percent 8 6 3 3 4" xfId="49443"/>
    <cellStyle name="Percent 8 6 3 4" xfId="49444"/>
    <cellStyle name="Percent 8 6 3 5" xfId="49445"/>
    <cellStyle name="Percent 8 6 3 6" xfId="49446"/>
    <cellStyle name="Percent 8 6 4" xfId="49447"/>
    <cellStyle name="Percent 8 6 4 2" xfId="49448"/>
    <cellStyle name="Percent 8 6 4 3" xfId="49449"/>
    <cellStyle name="Percent 8 6 4 4" xfId="49450"/>
    <cellStyle name="Percent 8 6 5" xfId="49451"/>
    <cellStyle name="Percent 8 6 5 2" xfId="49452"/>
    <cellStyle name="Percent 8 6 5 3" xfId="49453"/>
    <cellStyle name="Percent 8 6 5 4" xfId="49454"/>
    <cellStyle name="Percent 8 6 6" xfId="49455"/>
    <cellStyle name="Percent 8 6 7" xfId="49456"/>
    <cellStyle name="Percent 8 6 8" xfId="49457"/>
    <cellStyle name="Percent 8 7" xfId="49458"/>
    <cellStyle name="Percent 8 7 2" xfId="49459"/>
    <cellStyle name="Percent 8 7 2 2" xfId="49460"/>
    <cellStyle name="Percent 8 7 2 2 2" xfId="49461"/>
    <cellStyle name="Percent 8 7 2 2 3" xfId="49462"/>
    <cellStyle name="Percent 8 7 2 2 4" xfId="49463"/>
    <cellStyle name="Percent 8 7 2 3" xfId="49464"/>
    <cellStyle name="Percent 8 7 2 3 2" xfId="49465"/>
    <cellStyle name="Percent 8 7 2 3 3" xfId="49466"/>
    <cellStyle name="Percent 8 7 2 3 4" xfId="49467"/>
    <cellStyle name="Percent 8 7 2 4" xfId="49468"/>
    <cellStyle name="Percent 8 7 2 5" xfId="49469"/>
    <cellStyle name="Percent 8 7 2 6" xfId="49470"/>
    <cellStyle name="Percent 8 7 3" xfId="49471"/>
    <cellStyle name="Percent 8 7 3 2" xfId="49472"/>
    <cellStyle name="Percent 8 7 3 2 2" xfId="49473"/>
    <cellStyle name="Percent 8 7 3 2 3" xfId="49474"/>
    <cellStyle name="Percent 8 7 3 2 4" xfId="49475"/>
    <cellStyle name="Percent 8 7 3 3" xfId="49476"/>
    <cellStyle name="Percent 8 7 3 3 2" xfId="49477"/>
    <cellStyle name="Percent 8 7 3 3 3" xfId="49478"/>
    <cellStyle name="Percent 8 7 3 3 4" xfId="49479"/>
    <cellStyle name="Percent 8 7 3 4" xfId="49480"/>
    <cellStyle name="Percent 8 7 3 5" xfId="49481"/>
    <cellStyle name="Percent 8 7 3 6" xfId="49482"/>
    <cellStyle name="Percent 8 7 4" xfId="49483"/>
    <cellStyle name="Percent 8 7 4 2" xfId="49484"/>
    <cellStyle name="Percent 8 7 4 3" xfId="49485"/>
    <cellStyle name="Percent 8 7 4 4" xfId="49486"/>
    <cellStyle name="Percent 8 7 5" xfId="49487"/>
    <cellStyle name="Percent 8 7 5 2" xfId="49488"/>
    <cellStyle name="Percent 8 7 5 3" xfId="49489"/>
    <cellStyle name="Percent 8 7 5 4" xfId="49490"/>
    <cellStyle name="Percent 8 7 6" xfId="49491"/>
    <cellStyle name="Percent 8 7 7" xfId="49492"/>
    <cellStyle name="Percent 8 7 8" xfId="49493"/>
    <cellStyle name="Percent 8 8" xfId="49494"/>
    <cellStyle name="Percent 8 8 2" xfId="49495"/>
    <cellStyle name="Percent 8 8 2 2" xfId="49496"/>
    <cellStyle name="Percent 8 8 2 2 2" xfId="49497"/>
    <cellStyle name="Percent 8 8 2 2 3" xfId="49498"/>
    <cellStyle name="Percent 8 8 2 2 4" xfId="49499"/>
    <cellStyle name="Percent 8 8 2 3" xfId="49500"/>
    <cellStyle name="Percent 8 8 2 3 2" xfId="49501"/>
    <cellStyle name="Percent 8 8 2 3 3" xfId="49502"/>
    <cellStyle name="Percent 8 8 2 3 4" xfId="49503"/>
    <cellStyle name="Percent 8 8 2 4" xfId="49504"/>
    <cellStyle name="Percent 8 8 2 5" xfId="49505"/>
    <cellStyle name="Percent 8 8 2 6" xfId="49506"/>
    <cellStyle name="Percent 8 8 3" xfId="49507"/>
    <cellStyle name="Percent 8 8 3 2" xfId="49508"/>
    <cellStyle name="Percent 8 8 3 2 2" xfId="49509"/>
    <cellStyle name="Percent 8 8 3 2 3" xfId="49510"/>
    <cellStyle name="Percent 8 8 3 2 4" xfId="49511"/>
    <cellStyle name="Percent 8 8 3 3" xfId="49512"/>
    <cellStyle name="Percent 8 8 3 3 2" xfId="49513"/>
    <cellStyle name="Percent 8 8 3 3 3" xfId="49514"/>
    <cellStyle name="Percent 8 8 3 3 4" xfId="49515"/>
    <cellStyle name="Percent 8 8 3 4" xfId="49516"/>
    <cellStyle name="Percent 8 8 3 5" xfId="49517"/>
    <cellStyle name="Percent 8 8 3 6" xfId="49518"/>
    <cellStyle name="Percent 8 8 4" xfId="49519"/>
    <cellStyle name="Percent 8 8 4 2" xfId="49520"/>
    <cellStyle name="Percent 8 8 4 3" xfId="49521"/>
    <cellStyle name="Percent 8 8 4 4" xfId="49522"/>
    <cellStyle name="Percent 8 8 5" xfId="49523"/>
    <cellStyle name="Percent 8 8 5 2" xfId="49524"/>
    <cellStyle name="Percent 8 8 5 3" xfId="49525"/>
    <cellStyle name="Percent 8 8 5 4" xfId="49526"/>
    <cellStyle name="Percent 8 8 6" xfId="49527"/>
    <cellStyle name="Percent 8 8 7" xfId="49528"/>
    <cellStyle name="Percent 8 8 8" xfId="49529"/>
    <cellStyle name="Percent 8 9" xfId="49530"/>
    <cellStyle name="Percent 8 9 2" xfId="49531"/>
    <cellStyle name="Percent 8 9 2 2" xfId="49532"/>
    <cellStyle name="Percent 8 9 2 3" xfId="49533"/>
    <cellStyle name="Percent 8 9 2 4" xfId="49534"/>
    <cellStyle name="Percent 8 9 3" xfId="49535"/>
    <cellStyle name="Percent 8 9 3 2" xfId="49536"/>
    <cellStyle name="Percent 8 9 3 3" xfId="49537"/>
    <cellStyle name="Percent 8 9 3 4" xfId="49538"/>
    <cellStyle name="Percent 8 9 4" xfId="49539"/>
    <cellStyle name="Percent 8 9 5" xfId="49540"/>
    <cellStyle name="Percent 8 9 6" xfId="49541"/>
    <cellStyle name="Percent 9" xfId="49542"/>
    <cellStyle name="Percent 9 10" xfId="49543"/>
    <cellStyle name="Percent 9 10 2" xfId="49544"/>
    <cellStyle name="Percent 9 10 2 2" xfId="49545"/>
    <cellStyle name="Percent 9 10 2 3" xfId="49546"/>
    <cellStyle name="Percent 9 10 2 4" xfId="49547"/>
    <cellStyle name="Percent 9 10 3" xfId="49548"/>
    <cellStyle name="Percent 9 10 3 2" xfId="49549"/>
    <cellStyle name="Percent 9 10 3 3" xfId="49550"/>
    <cellStyle name="Percent 9 10 3 4" xfId="49551"/>
    <cellStyle name="Percent 9 10 4" xfId="49552"/>
    <cellStyle name="Percent 9 10 5" xfId="49553"/>
    <cellStyle name="Percent 9 10 6" xfId="49554"/>
    <cellStyle name="Percent 9 11" xfId="49555"/>
    <cellStyle name="Percent 9 11 2" xfId="49556"/>
    <cellStyle name="Percent 9 11 3" xfId="49557"/>
    <cellStyle name="Percent 9 11 4" xfId="49558"/>
    <cellStyle name="Percent 9 12" xfId="49559"/>
    <cellStyle name="Percent 9 12 2" xfId="49560"/>
    <cellStyle name="Percent 9 12 3" xfId="49561"/>
    <cellStyle name="Percent 9 12 4" xfId="49562"/>
    <cellStyle name="Percent 9 13" xfId="49563"/>
    <cellStyle name="Percent 9 13 2" xfId="49564"/>
    <cellStyle name="Percent 9 13 3" xfId="49565"/>
    <cellStyle name="Percent 9 13 4" xfId="49566"/>
    <cellStyle name="Percent 9 13 5" xfId="49567"/>
    <cellStyle name="Percent 9 14" xfId="49568"/>
    <cellStyle name="Percent 9 15" xfId="49569"/>
    <cellStyle name="Percent 9 16" xfId="49570"/>
    <cellStyle name="Percent 9 17" xfId="49571"/>
    <cellStyle name="Percent 9 18" xfId="49572"/>
    <cellStyle name="Percent 9 2" xfId="49573"/>
    <cellStyle name="Percent 9 2 10" xfId="49574"/>
    <cellStyle name="Percent 9 2 10 2" xfId="49575"/>
    <cellStyle name="Percent 9 2 10 3" xfId="49576"/>
    <cellStyle name="Percent 9 2 10 4" xfId="49577"/>
    <cellStyle name="Percent 9 2 11" xfId="49578"/>
    <cellStyle name="Percent 9 2 11 2" xfId="49579"/>
    <cellStyle name="Percent 9 2 11 3" xfId="49580"/>
    <cellStyle name="Percent 9 2 11 4" xfId="49581"/>
    <cellStyle name="Percent 9 2 12" xfId="49582"/>
    <cellStyle name="Percent 9 2 12 2" xfId="49583"/>
    <cellStyle name="Percent 9 2 12 3" xfId="49584"/>
    <cellStyle name="Percent 9 2 12 4" xfId="49585"/>
    <cellStyle name="Percent 9 2 12 5" xfId="49586"/>
    <cellStyle name="Percent 9 2 13" xfId="49587"/>
    <cellStyle name="Percent 9 2 14" xfId="49588"/>
    <cellStyle name="Percent 9 2 15" xfId="49589"/>
    <cellStyle name="Percent 9 2 16" xfId="49590"/>
    <cellStyle name="Percent 9 2 17" xfId="49591"/>
    <cellStyle name="Percent 9 2 2" xfId="49592"/>
    <cellStyle name="Percent 9 2 2 10" xfId="49593"/>
    <cellStyle name="Percent 9 2 2 10 2" xfId="49594"/>
    <cellStyle name="Percent 9 2 2 10 3" xfId="49595"/>
    <cellStyle name="Percent 9 2 2 10 4" xfId="49596"/>
    <cellStyle name="Percent 9 2 2 10 5" xfId="49597"/>
    <cellStyle name="Percent 9 2 2 11" xfId="49598"/>
    <cellStyle name="Percent 9 2 2 12" xfId="49599"/>
    <cellStyle name="Percent 9 2 2 13" xfId="49600"/>
    <cellStyle name="Percent 9 2 2 2" xfId="49601"/>
    <cellStyle name="Percent 9 2 2 2 10" xfId="49602"/>
    <cellStyle name="Percent 9 2 2 2 11" xfId="49603"/>
    <cellStyle name="Percent 9 2 2 2 12" xfId="49604"/>
    <cellStyle name="Percent 9 2 2 2 2" xfId="49605"/>
    <cellStyle name="Percent 9 2 2 2 2 10" xfId="49606"/>
    <cellStyle name="Percent 9 2 2 2 2 2" xfId="49607"/>
    <cellStyle name="Percent 9 2 2 2 2 2 2" xfId="49608"/>
    <cellStyle name="Percent 9 2 2 2 2 2 2 2" xfId="49609"/>
    <cellStyle name="Percent 9 2 2 2 2 2 2 2 2" xfId="49610"/>
    <cellStyle name="Percent 9 2 2 2 2 2 2 2 3" xfId="49611"/>
    <cellStyle name="Percent 9 2 2 2 2 2 2 2 4" xfId="49612"/>
    <cellStyle name="Percent 9 2 2 2 2 2 2 3" xfId="49613"/>
    <cellStyle name="Percent 9 2 2 2 2 2 2 3 2" xfId="49614"/>
    <cellStyle name="Percent 9 2 2 2 2 2 2 3 3" xfId="49615"/>
    <cellStyle name="Percent 9 2 2 2 2 2 2 3 4" xfId="49616"/>
    <cellStyle name="Percent 9 2 2 2 2 2 2 4" xfId="49617"/>
    <cellStyle name="Percent 9 2 2 2 2 2 2 5" xfId="49618"/>
    <cellStyle name="Percent 9 2 2 2 2 2 2 6" xfId="49619"/>
    <cellStyle name="Percent 9 2 2 2 2 2 3" xfId="49620"/>
    <cellStyle name="Percent 9 2 2 2 2 2 3 2" xfId="49621"/>
    <cellStyle name="Percent 9 2 2 2 2 2 3 2 2" xfId="49622"/>
    <cellStyle name="Percent 9 2 2 2 2 2 3 2 3" xfId="49623"/>
    <cellStyle name="Percent 9 2 2 2 2 2 3 2 4" xfId="49624"/>
    <cellStyle name="Percent 9 2 2 2 2 2 3 3" xfId="49625"/>
    <cellStyle name="Percent 9 2 2 2 2 2 3 3 2" xfId="49626"/>
    <cellStyle name="Percent 9 2 2 2 2 2 3 3 3" xfId="49627"/>
    <cellStyle name="Percent 9 2 2 2 2 2 3 3 4" xfId="49628"/>
    <cellStyle name="Percent 9 2 2 2 2 2 3 4" xfId="49629"/>
    <cellStyle name="Percent 9 2 2 2 2 2 3 5" xfId="49630"/>
    <cellStyle name="Percent 9 2 2 2 2 2 3 6" xfId="49631"/>
    <cellStyle name="Percent 9 2 2 2 2 2 4" xfId="49632"/>
    <cellStyle name="Percent 9 2 2 2 2 2 4 2" xfId="49633"/>
    <cellStyle name="Percent 9 2 2 2 2 2 4 3" xfId="49634"/>
    <cellStyle name="Percent 9 2 2 2 2 2 4 4" xfId="49635"/>
    <cellStyle name="Percent 9 2 2 2 2 2 5" xfId="49636"/>
    <cellStyle name="Percent 9 2 2 2 2 2 5 2" xfId="49637"/>
    <cellStyle name="Percent 9 2 2 2 2 2 5 3" xfId="49638"/>
    <cellStyle name="Percent 9 2 2 2 2 2 5 4" xfId="49639"/>
    <cellStyle name="Percent 9 2 2 2 2 2 6" xfId="49640"/>
    <cellStyle name="Percent 9 2 2 2 2 2 7" xfId="49641"/>
    <cellStyle name="Percent 9 2 2 2 2 2 8" xfId="49642"/>
    <cellStyle name="Percent 9 2 2 2 2 3" xfId="49643"/>
    <cellStyle name="Percent 9 2 2 2 2 3 2" xfId="49644"/>
    <cellStyle name="Percent 9 2 2 2 2 3 2 2" xfId="49645"/>
    <cellStyle name="Percent 9 2 2 2 2 3 2 2 2" xfId="49646"/>
    <cellStyle name="Percent 9 2 2 2 2 3 2 2 3" xfId="49647"/>
    <cellStyle name="Percent 9 2 2 2 2 3 2 2 4" xfId="49648"/>
    <cellStyle name="Percent 9 2 2 2 2 3 2 3" xfId="49649"/>
    <cellStyle name="Percent 9 2 2 2 2 3 2 3 2" xfId="49650"/>
    <cellStyle name="Percent 9 2 2 2 2 3 2 3 3" xfId="49651"/>
    <cellStyle name="Percent 9 2 2 2 2 3 2 3 4" xfId="49652"/>
    <cellStyle name="Percent 9 2 2 2 2 3 2 4" xfId="49653"/>
    <cellStyle name="Percent 9 2 2 2 2 3 2 5" xfId="49654"/>
    <cellStyle name="Percent 9 2 2 2 2 3 2 6" xfId="49655"/>
    <cellStyle name="Percent 9 2 2 2 2 3 3" xfId="49656"/>
    <cellStyle name="Percent 9 2 2 2 2 3 3 2" xfId="49657"/>
    <cellStyle name="Percent 9 2 2 2 2 3 3 2 2" xfId="49658"/>
    <cellStyle name="Percent 9 2 2 2 2 3 3 2 3" xfId="49659"/>
    <cellStyle name="Percent 9 2 2 2 2 3 3 2 4" xfId="49660"/>
    <cellStyle name="Percent 9 2 2 2 2 3 3 3" xfId="49661"/>
    <cellStyle name="Percent 9 2 2 2 2 3 3 3 2" xfId="49662"/>
    <cellStyle name="Percent 9 2 2 2 2 3 3 3 3" xfId="49663"/>
    <cellStyle name="Percent 9 2 2 2 2 3 3 3 4" xfId="49664"/>
    <cellStyle name="Percent 9 2 2 2 2 3 3 4" xfId="49665"/>
    <cellStyle name="Percent 9 2 2 2 2 3 3 5" xfId="49666"/>
    <cellStyle name="Percent 9 2 2 2 2 3 3 6" xfId="49667"/>
    <cellStyle name="Percent 9 2 2 2 2 3 4" xfId="49668"/>
    <cellStyle name="Percent 9 2 2 2 2 3 4 2" xfId="49669"/>
    <cellStyle name="Percent 9 2 2 2 2 3 4 3" xfId="49670"/>
    <cellStyle name="Percent 9 2 2 2 2 3 4 4" xfId="49671"/>
    <cellStyle name="Percent 9 2 2 2 2 3 5" xfId="49672"/>
    <cellStyle name="Percent 9 2 2 2 2 3 5 2" xfId="49673"/>
    <cellStyle name="Percent 9 2 2 2 2 3 5 3" xfId="49674"/>
    <cellStyle name="Percent 9 2 2 2 2 3 5 4" xfId="49675"/>
    <cellStyle name="Percent 9 2 2 2 2 3 6" xfId="49676"/>
    <cellStyle name="Percent 9 2 2 2 2 3 7" xfId="49677"/>
    <cellStyle name="Percent 9 2 2 2 2 3 8" xfId="49678"/>
    <cellStyle name="Percent 9 2 2 2 2 4" xfId="49679"/>
    <cellStyle name="Percent 9 2 2 2 2 4 2" xfId="49680"/>
    <cellStyle name="Percent 9 2 2 2 2 4 2 2" xfId="49681"/>
    <cellStyle name="Percent 9 2 2 2 2 4 2 3" xfId="49682"/>
    <cellStyle name="Percent 9 2 2 2 2 4 2 4" xfId="49683"/>
    <cellStyle name="Percent 9 2 2 2 2 4 3" xfId="49684"/>
    <cellStyle name="Percent 9 2 2 2 2 4 3 2" xfId="49685"/>
    <cellStyle name="Percent 9 2 2 2 2 4 3 3" xfId="49686"/>
    <cellStyle name="Percent 9 2 2 2 2 4 3 4" xfId="49687"/>
    <cellStyle name="Percent 9 2 2 2 2 4 4" xfId="49688"/>
    <cellStyle name="Percent 9 2 2 2 2 4 5" xfId="49689"/>
    <cellStyle name="Percent 9 2 2 2 2 4 6" xfId="49690"/>
    <cellStyle name="Percent 9 2 2 2 2 5" xfId="49691"/>
    <cellStyle name="Percent 9 2 2 2 2 5 2" xfId="49692"/>
    <cellStyle name="Percent 9 2 2 2 2 5 2 2" xfId="49693"/>
    <cellStyle name="Percent 9 2 2 2 2 5 2 3" xfId="49694"/>
    <cellStyle name="Percent 9 2 2 2 2 5 2 4" xfId="49695"/>
    <cellStyle name="Percent 9 2 2 2 2 5 3" xfId="49696"/>
    <cellStyle name="Percent 9 2 2 2 2 5 3 2" xfId="49697"/>
    <cellStyle name="Percent 9 2 2 2 2 5 3 3" xfId="49698"/>
    <cellStyle name="Percent 9 2 2 2 2 5 3 4" xfId="49699"/>
    <cellStyle name="Percent 9 2 2 2 2 5 4" xfId="49700"/>
    <cellStyle name="Percent 9 2 2 2 2 5 5" xfId="49701"/>
    <cellStyle name="Percent 9 2 2 2 2 5 6" xfId="49702"/>
    <cellStyle name="Percent 9 2 2 2 2 6" xfId="49703"/>
    <cellStyle name="Percent 9 2 2 2 2 6 2" xfId="49704"/>
    <cellStyle name="Percent 9 2 2 2 2 6 3" xfId="49705"/>
    <cellStyle name="Percent 9 2 2 2 2 6 4" xfId="49706"/>
    <cellStyle name="Percent 9 2 2 2 2 7" xfId="49707"/>
    <cellStyle name="Percent 9 2 2 2 2 7 2" xfId="49708"/>
    <cellStyle name="Percent 9 2 2 2 2 7 3" xfId="49709"/>
    <cellStyle name="Percent 9 2 2 2 2 7 4" xfId="49710"/>
    <cellStyle name="Percent 9 2 2 2 2 8" xfId="49711"/>
    <cellStyle name="Percent 9 2 2 2 2 9" xfId="49712"/>
    <cellStyle name="Percent 9 2 2 2 3" xfId="49713"/>
    <cellStyle name="Percent 9 2 2 2 3 2" xfId="49714"/>
    <cellStyle name="Percent 9 2 2 2 3 2 2" xfId="49715"/>
    <cellStyle name="Percent 9 2 2 2 3 2 2 2" xfId="49716"/>
    <cellStyle name="Percent 9 2 2 2 3 2 2 3" xfId="49717"/>
    <cellStyle name="Percent 9 2 2 2 3 2 2 4" xfId="49718"/>
    <cellStyle name="Percent 9 2 2 2 3 2 3" xfId="49719"/>
    <cellStyle name="Percent 9 2 2 2 3 2 3 2" xfId="49720"/>
    <cellStyle name="Percent 9 2 2 2 3 2 3 3" xfId="49721"/>
    <cellStyle name="Percent 9 2 2 2 3 2 3 4" xfId="49722"/>
    <cellStyle name="Percent 9 2 2 2 3 2 4" xfId="49723"/>
    <cellStyle name="Percent 9 2 2 2 3 2 5" xfId="49724"/>
    <cellStyle name="Percent 9 2 2 2 3 2 6" xfId="49725"/>
    <cellStyle name="Percent 9 2 2 2 3 3" xfId="49726"/>
    <cellStyle name="Percent 9 2 2 2 3 3 2" xfId="49727"/>
    <cellStyle name="Percent 9 2 2 2 3 3 2 2" xfId="49728"/>
    <cellStyle name="Percent 9 2 2 2 3 3 2 3" xfId="49729"/>
    <cellStyle name="Percent 9 2 2 2 3 3 2 4" xfId="49730"/>
    <cellStyle name="Percent 9 2 2 2 3 3 3" xfId="49731"/>
    <cellStyle name="Percent 9 2 2 2 3 3 3 2" xfId="49732"/>
    <cellStyle name="Percent 9 2 2 2 3 3 3 3" xfId="49733"/>
    <cellStyle name="Percent 9 2 2 2 3 3 3 4" xfId="49734"/>
    <cellStyle name="Percent 9 2 2 2 3 3 4" xfId="49735"/>
    <cellStyle name="Percent 9 2 2 2 3 3 5" xfId="49736"/>
    <cellStyle name="Percent 9 2 2 2 3 3 6" xfId="49737"/>
    <cellStyle name="Percent 9 2 2 2 3 4" xfId="49738"/>
    <cellStyle name="Percent 9 2 2 2 3 4 2" xfId="49739"/>
    <cellStyle name="Percent 9 2 2 2 3 4 3" xfId="49740"/>
    <cellStyle name="Percent 9 2 2 2 3 4 4" xfId="49741"/>
    <cellStyle name="Percent 9 2 2 2 3 5" xfId="49742"/>
    <cellStyle name="Percent 9 2 2 2 3 5 2" xfId="49743"/>
    <cellStyle name="Percent 9 2 2 2 3 5 3" xfId="49744"/>
    <cellStyle name="Percent 9 2 2 2 3 5 4" xfId="49745"/>
    <cellStyle name="Percent 9 2 2 2 3 6" xfId="49746"/>
    <cellStyle name="Percent 9 2 2 2 3 7" xfId="49747"/>
    <cellStyle name="Percent 9 2 2 2 3 8" xfId="49748"/>
    <cellStyle name="Percent 9 2 2 2 4" xfId="49749"/>
    <cellStyle name="Percent 9 2 2 2 4 2" xfId="49750"/>
    <cellStyle name="Percent 9 2 2 2 4 2 2" xfId="49751"/>
    <cellStyle name="Percent 9 2 2 2 4 2 2 2" xfId="49752"/>
    <cellStyle name="Percent 9 2 2 2 4 2 2 3" xfId="49753"/>
    <cellStyle name="Percent 9 2 2 2 4 2 2 4" xfId="49754"/>
    <cellStyle name="Percent 9 2 2 2 4 2 3" xfId="49755"/>
    <cellStyle name="Percent 9 2 2 2 4 2 3 2" xfId="49756"/>
    <cellStyle name="Percent 9 2 2 2 4 2 3 3" xfId="49757"/>
    <cellStyle name="Percent 9 2 2 2 4 2 3 4" xfId="49758"/>
    <cellStyle name="Percent 9 2 2 2 4 2 4" xfId="49759"/>
    <cellStyle name="Percent 9 2 2 2 4 2 5" xfId="49760"/>
    <cellStyle name="Percent 9 2 2 2 4 2 6" xfId="49761"/>
    <cellStyle name="Percent 9 2 2 2 4 3" xfId="49762"/>
    <cellStyle name="Percent 9 2 2 2 4 3 2" xfId="49763"/>
    <cellStyle name="Percent 9 2 2 2 4 3 2 2" xfId="49764"/>
    <cellStyle name="Percent 9 2 2 2 4 3 2 3" xfId="49765"/>
    <cellStyle name="Percent 9 2 2 2 4 3 2 4" xfId="49766"/>
    <cellStyle name="Percent 9 2 2 2 4 3 3" xfId="49767"/>
    <cellStyle name="Percent 9 2 2 2 4 3 3 2" xfId="49768"/>
    <cellStyle name="Percent 9 2 2 2 4 3 3 3" xfId="49769"/>
    <cellStyle name="Percent 9 2 2 2 4 3 3 4" xfId="49770"/>
    <cellStyle name="Percent 9 2 2 2 4 3 4" xfId="49771"/>
    <cellStyle name="Percent 9 2 2 2 4 3 5" xfId="49772"/>
    <cellStyle name="Percent 9 2 2 2 4 3 6" xfId="49773"/>
    <cellStyle name="Percent 9 2 2 2 4 4" xfId="49774"/>
    <cellStyle name="Percent 9 2 2 2 4 4 2" xfId="49775"/>
    <cellStyle name="Percent 9 2 2 2 4 4 3" xfId="49776"/>
    <cellStyle name="Percent 9 2 2 2 4 4 4" xfId="49777"/>
    <cellStyle name="Percent 9 2 2 2 4 5" xfId="49778"/>
    <cellStyle name="Percent 9 2 2 2 4 5 2" xfId="49779"/>
    <cellStyle name="Percent 9 2 2 2 4 5 3" xfId="49780"/>
    <cellStyle name="Percent 9 2 2 2 4 5 4" xfId="49781"/>
    <cellStyle name="Percent 9 2 2 2 4 6" xfId="49782"/>
    <cellStyle name="Percent 9 2 2 2 4 7" xfId="49783"/>
    <cellStyle name="Percent 9 2 2 2 4 8" xfId="49784"/>
    <cellStyle name="Percent 9 2 2 2 5" xfId="49785"/>
    <cellStyle name="Percent 9 2 2 2 5 2" xfId="49786"/>
    <cellStyle name="Percent 9 2 2 2 5 2 2" xfId="49787"/>
    <cellStyle name="Percent 9 2 2 2 5 2 2 2" xfId="49788"/>
    <cellStyle name="Percent 9 2 2 2 5 2 2 3" xfId="49789"/>
    <cellStyle name="Percent 9 2 2 2 5 2 2 4" xfId="49790"/>
    <cellStyle name="Percent 9 2 2 2 5 2 3" xfId="49791"/>
    <cellStyle name="Percent 9 2 2 2 5 2 3 2" xfId="49792"/>
    <cellStyle name="Percent 9 2 2 2 5 2 3 3" xfId="49793"/>
    <cellStyle name="Percent 9 2 2 2 5 2 3 4" xfId="49794"/>
    <cellStyle name="Percent 9 2 2 2 5 2 4" xfId="49795"/>
    <cellStyle name="Percent 9 2 2 2 5 2 5" xfId="49796"/>
    <cellStyle name="Percent 9 2 2 2 5 2 6" xfId="49797"/>
    <cellStyle name="Percent 9 2 2 2 5 3" xfId="49798"/>
    <cellStyle name="Percent 9 2 2 2 5 3 2" xfId="49799"/>
    <cellStyle name="Percent 9 2 2 2 5 3 2 2" xfId="49800"/>
    <cellStyle name="Percent 9 2 2 2 5 3 2 3" xfId="49801"/>
    <cellStyle name="Percent 9 2 2 2 5 3 2 4" xfId="49802"/>
    <cellStyle name="Percent 9 2 2 2 5 3 3" xfId="49803"/>
    <cellStyle name="Percent 9 2 2 2 5 3 3 2" xfId="49804"/>
    <cellStyle name="Percent 9 2 2 2 5 3 3 3" xfId="49805"/>
    <cellStyle name="Percent 9 2 2 2 5 3 3 4" xfId="49806"/>
    <cellStyle name="Percent 9 2 2 2 5 3 4" xfId="49807"/>
    <cellStyle name="Percent 9 2 2 2 5 3 5" xfId="49808"/>
    <cellStyle name="Percent 9 2 2 2 5 3 6" xfId="49809"/>
    <cellStyle name="Percent 9 2 2 2 5 4" xfId="49810"/>
    <cellStyle name="Percent 9 2 2 2 5 4 2" xfId="49811"/>
    <cellStyle name="Percent 9 2 2 2 5 4 3" xfId="49812"/>
    <cellStyle name="Percent 9 2 2 2 5 4 4" xfId="49813"/>
    <cellStyle name="Percent 9 2 2 2 5 5" xfId="49814"/>
    <cellStyle name="Percent 9 2 2 2 5 5 2" xfId="49815"/>
    <cellStyle name="Percent 9 2 2 2 5 5 3" xfId="49816"/>
    <cellStyle name="Percent 9 2 2 2 5 5 4" xfId="49817"/>
    <cellStyle name="Percent 9 2 2 2 5 6" xfId="49818"/>
    <cellStyle name="Percent 9 2 2 2 5 7" xfId="49819"/>
    <cellStyle name="Percent 9 2 2 2 5 8" xfId="49820"/>
    <cellStyle name="Percent 9 2 2 2 6" xfId="49821"/>
    <cellStyle name="Percent 9 2 2 2 6 2" xfId="49822"/>
    <cellStyle name="Percent 9 2 2 2 6 2 2" xfId="49823"/>
    <cellStyle name="Percent 9 2 2 2 6 2 3" xfId="49824"/>
    <cellStyle name="Percent 9 2 2 2 6 2 4" xfId="49825"/>
    <cellStyle name="Percent 9 2 2 2 6 3" xfId="49826"/>
    <cellStyle name="Percent 9 2 2 2 6 3 2" xfId="49827"/>
    <cellStyle name="Percent 9 2 2 2 6 3 3" xfId="49828"/>
    <cellStyle name="Percent 9 2 2 2 6 3 4" xfId="49829"/>
    <cellStyle name="Percent 9 2 2 2 6 4" xfId="49830"/>
    <cellStyle name="Percent 9 2 2 2 6 5" xfId="49831"/>
    <cellStyle name="Percent 9 2 2 2 6 6" xfId="49832"/>
    <cellStyle name="Percent 9 2 2 2 7" xfId="49833"/>
    <cellStyle name="Percent 9 2 2 2 7 2" xfId="49834"/>
    <cellStyle name="Percent 9 2 2 2 7 2 2" xfId="49835"/>
    <cellStyle name="Percent 9 2 2 2 7 2 3" xfId="49836"/>
    <cellStyle name="Percent 9 2 2 2 7 2 4" xfId="49837"/>
    <cellStyle name="Percent 9 2 2 2 7 3" xfId="49838"/>
    <cellStyle name="Percent 9 2 2 2 7 3 2" xfId="49839"/>
    <cellStyle name="Percent 9 2 2 2 7 3 3" xfId="49840"/>
    <cellStyle name="Percent 9 2 2 2 7 3 4" xfId="49841"/>
    <cellStyle name="Percent 9 2 2 2 7 4" xfId="49842"/>
    <cellStyle name="Percent 9 2 2 2 7 5" xfId="49843"/>
    <cellStyle name="Percent 9 2 2 2 7 6" xfId="49844"/>
    <cellStyle name="Percent 9 2 2 2 8" xfId="49845"/>
    <cellStyle name="Percent 9 2 2 2 8 2" xfId="49846"/>
    <cellStyle name="Percent 9 2 2 2 8 3" xfId="49847"/>
    <cellStyle name="Percent 9 2 2 2 8 4" xfId="49848"/>
    <cellStyle name="Percent 9 2 2 2 9" xfId="49849"/>
    <cellStyle name="Percent 9 2 2 2 9 2" xfId="49850"/>
    <cellStyle name="Percent 9 2 2 2 9 3" xfId="49851"/>
    <cellStyle name="Percent 9 2 2 2 9 4" xfId="49852"/>
    <cellStyle name="Percent 9 2 2 3" xfId="49853"/>
    <cellStyle name="Percent 9 2 2 3 10" xfId="49854"/>
    <cellStyle name="Percent 9 2 2 3 2" xfId="49855"/>
    <cellStyle name="Percent 9 2 2 3 2 2" xfId="49856"/>
    <cellStyle name="Percent 9 2 2 3 2 2 2" xfId="49857"/>
    <cellStyle name="Percent 9 2 2 3 2 2 2 2" xfId="49858"/>
    <cellStyle name="Percent 9 2 2 3 2 2 2 3" xfId="49859"/>
    <cellStyle name="Percent 9 2 2 3 2 2 2 4" xfId="49860"/>
    <cellStyle name="Percent 9 2 2 3 2 2 3" xfId="49861"/>
    <cellStyle name="Percent 9 2 2 3 2 2 3 2" xfId="49862"/>
    <cellStyle name="Percent 9 2 2 3 2 2 3 3" xfId="49863"/>
    <cellStyle name="Percent 9 2 2 3 2 2 3 4" xfId="49864"/>
    <cellStyle name="Percent 9 2 2 3 2 2 4" xfId="49865"/>
    <cellStyle name="Percent 9 2 2 3 2 2 5" xfId="49866"/>
    <cellStyle name="Percent 9 2 2 3 2 2 6" xfId="49867"/>
    <cellStyle name="Percent 9 2 2 3 2 3" xfId="49868"/>
    <cellStyle name="Percent 9 2 2 3 2 3 2" xfId="49869"/>
    <cellStyle name="Percent 9 2 2 3 2 3 2 2" xfId="49870"/>
    <cellStyle name="Percent 9 2 2 3 2 3 2 3" xfId="49871"/>
    <cellStyle name="Percent 9 2 2 3 2 3 2 4" xfId="49872"/>
    <cellStyle name="Percent 9 2 2 3 2 3 3" xfId="49873"/>
    <cellStyle name="Percent 9 2 2 3 2 3 3 2" xfId="49874"/>
    <cellStyle name="Percent 9 2 2 3 2 3 3 3" xfId="49875"/>
    <cellStyle name="Percent 9 2 2 3 2 3 3 4" xfId="49876"/>
    <cellStyle name="Percent 9 2 2 3 2 3 4" xfId="49877"/>
    <cellStyle name="Percent 9 2 2 3 2 3 5" xfId="49878"/>
    <cellStyle name="Percent 9 2 2 3 2 3 6" xfId="49879"/>
    <cellStyle name="Percent 9 2 2 3 2 4" xfId="49880"/>
    <cellStyle name="Percent 9 2 2 3 2 4 2" xfId="49881"/>
    <cellStyle name="Percent 9 2 2 3 2 4 3" xfId="49882"/>
    <cellStyle name="Percent 9 2 2 3 2 4 4" xfId="49883"/>
    <cellStyle name="Percent 9 2 2 3 2 5" xfId="49884"/>
    <cellStyle name="Percent 9 2 2 3 2 5 2" xfId="49885"/>
    <cellStyle name="Percent 9 2 2 3 2 5 3" xfId="49886"/>
    <cellStyle name="Percent 9 2 2 3 2 5 4" xfId="49887"/>
    <cellStyle name="Percent 9 2 2 3 2 6" xfId="49888"/>
    <cellStyle name="Percent 9 2 2 3 2 7" xfId="49889"/>
    <cellStyle name="Percent 9 2 2 3 2 8" xfId="49890"/>
    <cellStyle name="Percent 9 2 2 3 3" xfId="49891"/>
    <cellStyle name="Percent 9 2 2 3 3 2" xfId="49892"/>
    <cellStyle name="Percent 9 2 2 3 3 2 2" xfId="49893"/>
    <cellStyle name="Percent 9 2 2 3 3 2 2 2" xfId="49894"/>
    <cellStyle name="Percent 9 2 2 3 3 2 2 3" xfId="49895"/>
    <cellStyle name="Percent 9 2 2 3 3 2 2 4" xfId="49896"/>
    <cellStyle name="Percent 9 2 2 3 3 2 3" xfId="49897"/>
    <cellStyle name="Percent 9 2 2 3 3 2 3 2" xfId="49898"/>
    <cellStyle name="Percent 9 2 2 3 3 2 3 3" xfId="49899"/>
    <cellStyle name="Percent 9 2 2 3 3 2 3 4" xfId="49900"/>
    <cellStyle name="Percent 9 2 2 3 3 2 4" xfId="49901"/>
    <cellStyle name="Percent 9 2 2 3 3 2 5" xfId="49902"/>
    <cellStyle name="Percent 9 2 2 3 3 2 6" xfId="49903"/>
    <cellStyle name="Percent 9 2 2 3 3 3" xfId="49904"/>
    <cellStyle name="Percent 9 2 2 3 3 3 2" xfId="49905"/>
    <cellStyle name="Percent 9 2 2 3 3 3 2 2" xfId="49906"/>
    <cellStyle name="Percent 9 2 2 3 3 3 2 3" xfId="49907"/>
    <cellStyle name="Percent 9 2 2 3 3 3 2 4" xfId="49908"/>
    <cellStyle name="Percent 9 2 2 3 3 3 3" xfId="49909"/>
    <cellStyle name="Percent 9 2 2 3 3 3 3 2" xfId="49910"/>
    <cellStyle name="Percent 9 2 2 3 3 3 3 3" xfId="49911"/>
    <cellStyle name="Percent 9 2 2 3 3 3 3 4" xfId="49912"/>
    <cellStyle name="Percent 9 2 2 3 3 3 4" xfId="49913"/>
    <cellStyle name="Percent 9 2 2 3 3 3 5" xfId="49914"/>
    <cellStyle name="Percent 9 2 2 3 3 3 6" xfId="49915"/>
    <cellStyle name="Percent 9 2 2 3 3 4" xfId="49916"/>
    <cellStyle name="Percent 9 2 2 3 3 4 2" xfId="49917"/>
    <cellStyle name="Percent 9 2 2 3 3 4 3" xfId="49918"/>
    <cellStyle name="Percent 9 2 2 3 3 4 4" xfId="49919"/>
    <cellStyle name="Percent 9 2 2 3 3 5" xfId="49920"/>
    <cellStyle name="Percent 9 2 2 3 3 5 2" xfId="49921"/>
    <cellStyle name="Percent 9 2 2 3 3 5 3" xfId="49922"/>
    <cellStyle name="Percent 9 2 2 3 3 5 4" xfId="49923"/>
    <cellStyle name="Percent 9 2 2 3 3 6" xfId="49924"/>
    <cellStyle name="Percent 9 2 2 3 3 7" xfId="49925"/>
    <cellStyle name="Percent 9 2 2 3 3 8" xfId="49926"/>
    <cellStyle name="Percent 9 2 2 3 4" xfId="49927"/>
    <cellStyle name="Percent 9 2 2 3 4 2" xfId="49928"/>
    <cellStyle name="Percent 9 2 2 3 4 2 2" xfId="49929"/>
    <cellStyle name="Percent 9 2 2 3 4 2 3" xfId="49930"/>
    <cellStyle name="Percent 9 2 2 3 4 2 4" xfId="49931"/>
    <cellStyle name="Percent 9 2 2 3 4 3" xfId="49932"/>
    <cellStyle name="Percent 9 2 2 3 4 3 2" xfId="49933"/>
    <cellStyle name="Percent 9 2 2 3 4 3 3" xfId="49934"/>
    <cellStyle name="Percent 9 2 2 3 4 3 4" xfId="49935"/>
    <cellStyle name="Percent 9 2 2 3 4 4" xfId="49936"/>
    <cellStyle name="Percent 9 2 2 3 4 5" xfId="49937"/>
    <cellStyle name="Percent 9 2 2 3 4 6" xfId="49938"/>
    <cellStyle name="Percent 9 2 2 3 5" xfId="49939"/>
    <cellStyle name="Percent 9 2 2 3 5 2" xfId="49940"/>
    <cellStyle name="Percent 9 2 2 3 5 2 2" xfId="49941"/>
    <cellStyle name="Percent 9 2 2 3 5 2 3" xfId="49942"/>
    <cellStyle name="Percent 9 2 2 3 5 2 4" xfId="49943"/>
    <cellStyle name="Percent 9 2 2 3 5 3" xfId="49944"/>
    <cellStyle name="Percent 9 2 2 3 5 3 2" xfId="49945"/>
    <cellStyle name="Percent 9 2 2 3 5 3 3" xfId="49946"/>
    <cellStyle name="Percent 9 2 2 3 5 3 4" xfId="49947"/>
    <cellStyle name="Percent 9 2 2 3 5 4" xfId="49948"/>
    <cellStyle name="Percent 9 2 2 3 5 5" xfId="49949"/>
    <cellStyle name="Percent 9 2 2 3 5 6" xfId="49950"/>
    <cellStyle name="Percent 9 2 2 3 6" xfId="49951"/>
    <cellStyle name="Percent 9 2 2 3 6 2" xfId="49952"/>
    <cellStyle name="Percent 9 2 2 3 6 3" xfId="49953"/>
    <cellStyle name="Percent 9 2 2 3 6 4" xfId="49954"/>
    <cellStyle name="Percent 9 2 2 3 7" xfId="49955"/>
    <cellStyle name="Percent 9 2 2 3 7 2" xfId="49956"/>
    <cellStyle name="Percent 9 2 2 3 7 3" xfId="49957"/>
    <cellStyle name="Percent 9 2 2 3 7 4" xfId="49958"/>
    <cellStyle name="Percent 9 2 2 3 8" xfId="49959"/>
    <cellStyle name="Percent 9 2 2 3 9" xfId="49960"/>
    <cellStyle name="Percent 9 2 2 4" xfId="49961"/>
    <cellStyle name="Percent 9 2 2 4 2" xfId="49962"/>
    <cellStyle name="Percent 9 2 2 4 2 2" xfId="49963"/>
    <cellStyle name="Percent 9 2 2 4 2 2 2" xfId="49964"/>
    <cellStyle name="Percent 9 2 2 4 2 2 3" xfId="49965"/>
    <cellStyle name="Percent 9 2 2 4 2 2 4" xfId="49966"/>
    <cellStyle name="Percent 9 2 2 4 2 3" xfId="49967"/>
    <cellStyle name="Percent 9 2 2 4 2 3 2" xfId="49968"/>
    <cellStyle name="Percent 9 2 2 4 2 3 3" xfId="49969"/>
    <cellStyle name="Percent 9 2 2 4 2 3 4" xfId="49970"/>
    <cellStyle name="Percent 9 2 2 4 2 4" xfId="49971"/>
    <cellStyle name="Percent 9 2 2 4 2 5" xfId="49972"/>
    <cellStyle name="Percent 9 2 2 4 2 6" xfId="49973"/>
    <cellStyle name="Percent 9 2 2 4 3" xfId="49974"/>
    <cellStyle name="Percent 9 2 2 4 3 2" xfId="49975"/>
    <cellStyle name="Percent 9 2 2 4 3 2 2" xfId="49976"/>
    <cellStyle name="Percent 9 2 2 4 3 2 3" xfId="49977"/>
    <cellStyle name="Percent 9 2 2 4 3 2 4" xfId="49978"/>
    <cellStyle name="Percent 9 2 2 4 3 3" xfId="49979"/>
    <cellStyle name="Percent 9 2 2 4 3 3 2" xfId="49980"/>
    <cellStyle name="Percent 9 2 2 4 3 3 3" xfId="49981"/>
    <cellStyle name="Percent 9 2 2 4 3 3 4" xfId="49982"/>
    <cellStyle name="Percent 9 2 2 4 3 4" xfId="49983"/>
    <cellStyle name="Percent 9 2 2 4 3 5" xfId="49984"/>
    <cellStyle name="Percent 9 2 2 4 3 6" xfId="49985"/>
    <cellStyle name="Percent 9 2 2 4 4" xfId="49986"/>
    <cellStyle name="Percent 9 2 2 4 4 2" xfId="49987"/>
    <cellStyle name="Percent 9 2 2 4 4 3" xfId="49988"/>
    <cellStyle name="Percent 9 2 2 4 4 4" xfId="49989"/>
    <cellStyle name="Percent 9 2 2 4 5" xfId="49990"/>
    <cellStyle name="Percent 9 2 2 4 5 2" xfId="49991"/>
    <cellStyle name="Percent 9 2 2 4 5 3" xfId="49992"/>
    <cellStyle name="Percent 9 2 2 4 5 4" xfId="49993"/>
    <cellStyle name="Percent 9 2 2 4 6" xfId="49994"/>
    <cellStyle name="Percent 9 2 2 4 7" xfId="49995"/>
    <cellStyle name="Percent 9 2 2 4 8" xfId="49996"/>
    <cellStyle name="Percent 9 2 2 5" xfId="49997"/>
    <cellStyle name="Percent 9 2 2 5 2" xfId="49998"/>
    <cellStyle name="Percent 9 2 2 5 2 2" xfId="49999"/>
    <cellStyle name="Percent 9 2 2 5 2 2 2" xfId="50000"/>
    <cellStyle name="Percent 9 2 2 5 2 2 3" xfId="50001"/>
    <cellStyle name="Percent 9 2 2 5 2 2 4" xfId="50002"/>
    <cellStyle name="Percent 9 2 2 5 2 3" xfId="50003"/>
    <cellStyle name="Percent 9 2 2 5 2 3 2" xfId="50004"/>
    <cellStyle name="Percent 9 2 2 5 2 3 3" xfId="50005"/>
    <cellStyle name="Percent 9 2 2 5 2 3 4" xfId="50006"/>
    <cellStyle name="Percent 9 2 2 5 2 4" xfId="50007"/>
    <cellStyle name="Percent 9 2 2 5 2 5" xfId="50008"/>
    <cellStyle name="Percent 9 2 2 5 2 6" xfId="50009"/>
    <cellStyle name="Percent 9 2 2 5 3" xfId="50010"/>
    <cellStyle name="Percent 9 2 2 5 3 2" xfId="50011"/>
    <cellStyle name="Percent 9 2 2 5 3 2 2" xfId="50012"/>
    <cellStyle name="Percent 9 2 2 5 3 2 3" xfId="50013"/>
    <cellStyle name="Percent 9 2 2 5 3 2 4" xfId="50014"/>
    <cellStyle name="Percent 9 2 2 5 3 3" xfId="50015"/>
    <cellStyle name="Percent 9 2 2 5 3 3 2" xfId="50016"/>
    <cellStyle name="Percent 9 2 2 5 3 3 3" xfId="50017"/>
    <cellStyle name="Percent 9 2 2 5 3 3 4" xfId="50018"/>
    <cellStyle name="Percent 9 2 2 5 3 4" xfId="50019"/>
    <cellStyle name="Percent 9 2 2 5 3 5" xfId="50020"/>
    <cellStyle name="Percent 9 2 2 5 3 6" xfId="50021"/>
    <cellStyle name="Percent 9 2 2 5 4" xfId="50022"/>
    <cellStyle name="Percent 9 2 2 5 4 2" xfId="50023"/>
    <cellStyle name="Percent 9 2 2 5 4 3" xfId="50024"/>
    <cellStyle name="Percent 9 2 2 5 4 4" xfId="50025"/>
    <cellStyle name="Percent 9 2 2 5 5" xfId="50026"/>
    <cellStyle name="Percent 9 2 2 5 5 2" xfId="50027"/>
    <cellStyle name="Percent 9 2 2 5 5 3" xfId="50028"/>
    <cellStyle name="Percent 9 2 2 5 5 4" xfId="50029"/>
    <cellStyle name="Percent 9 2 2 5 6" xfId="50030"/>
    <cellStyle name="Percent 9 2 2 5 7" xfId="50031"/>
    <cellStyle name="Percent 9 2 2 5 8" xfId="50032"/>
    <cellStyle name="Percent 9 2 2 6" xfId="50033"/>
    <cellStyle name="Percent 9 2 2 6 2" xfId="50034"/>
    <cellStyle name="Percent 9 2 2 6 2 2" xfId="50035"/>
    <cellStyle name="Percent 9 2 2 6 2 2 2" xfId="50036"/>
    <cellStyle name="Percent 9 2 2 6 2 2 3" xfId="50037"/>
    <cellStyle name="Percent 9 2 2 6 2 2 4" xfId="50038"/>
    <cellStyle name="Percent 9 2 2 6 2 3" xfId="50039"/>
    <cellStyle name="Percent 9 2 2 6 2 3 2" xfId="50040"/>
    <cellStyle name="Percent 9 2 2 6 2 3 3" xfId="50041"/>
    <cellStyle name="Percent 9 2 2 6 2 3 4" xfId="50042"/>
    <cellStyle name="Percent 9 2 2 6 2 4" xfId="50043"/>
    <cellStyle name="Percent 9 2 2 6 2 5" xfId="50044"/>
    <cellStyle name="Percent 9 2 2 6 2 6" xfId="50045"/>
    <cellStyle name="Percent 9 2 2 6 3" xfId="50046"/>
    <cellStyle name="Percent 9 2 2 6 3 2" xfId="50047"/>
    <cellStyle name="Percent 9 2 2 6 3 2 2" xfId="50048"/>
    <cellStyle name="Percent 9 2 2 6 3 2 3" xfId="50049"/>
    <cellStyle name="Percent 9 2 2 6 3 2 4" xfId="50050"/>
    <cellStyle name="Percent 9 2 2 6 3 3" xfId="50051"/>
    <cellStyle name="Percent 9 2 2 6 3 3 2" xfId="50052"/>
    <cellStyle name="Percent 9 2 2 6 3 3 3" xfId="50053"/>
    <cellStyle name="Percent 9 2 2 6 3 3 4" xfId="50054"/>
    <cellStyle name="Percent 9 2 2 6 3 4" xfId="50055"/>
    <cellStyle name="Percent 9 2 2 6 3 5" xfId="50056"/>
    <cellStyle name="Percent 9 2 2 6 3 6" xfId="50057"/>
    <cellStyle name="Percent 9 2 2 6 4" xfId="50058"/>
    <cellStyle name="Percent 9 2 2 6 4 2" xfId="50059"/>
    <cellStyle name="Percent 9 2 2 6 4 3" xfId="50060"/>
    <cellStyle name="Percent 9 2 2 6 4 4" xfId="50061"/>
    <cellStyle name="Percent 9 2 2 6 5" xfId="50062"/>
    <cellStyle name="Percent 9 2 2 6 5 2" xfId="50063"/>
    <cellStyle name="Percent 9 2 2 6 5 3" xfId="50064"/>
    <cellStyle name="Percent 9 2 2 6 5 4" xfId="50065"/>
    <cellStyle name="Percent 9 2 2 6 6" xfId="50066"/>
    <cellStyle name="Percent 9 2 2 6 7" xfId="50067"/>
    <cellStyle name="Percent 9 2 2 6 8" xfId="50068"/>
    <cellStyle name="Percent 9 2 2 7" xfId="50069"/>
    <cellStyle name="Percent 9 2 2 7 2" xfId="50070"/>
    <cellStyle name="Percent 9 2 2 7 2 2" xfId="50071"/>
    <cellStyle name="Percent 9 2 2 7 2 3" xfId="50072"/>
    <cellStyle name="Percent 9 2 2 7 2 4" xfId="50073"/>
    <cellStyle name="Percent 9 2 2 7 3" xfId="50074"/>
    <cellStyle name="Percent 9 2 2 7 3 2" xfId="50075"/>
    <cellStyle name="Percent 9 2 2 7 3 3" xfId="50076"/>
    <cellStyle name="Percent 9 2 2 7 3 4" xfId="50077"/>
    <cellStyle name="Percent 9 2 2 7 4" xfId="50078"/>
    <cellStyle name="Percent 9 2 2 7 5" xfId="50079"/>
    <cellStyle name="Percent 9 2 2 7 6" xfId="50080"/>
    <cellStyle name="Percent 9 2 2 8" xfId="50081"/>
    <cellStyle name="Percent 9 2 2 8 2" xfId="50082"/>
    <cellStyle name="Percent 9 2 2 8 2 2" xfId="50083"/>
    <cellStyle name="Percent 9 2 2 8 2 3" xfId="50084"/>
    <cellStyle name="Percent 9 2 2 8 2 4" xfId="50085"/>
    <cellStyle name="Percent 9 2 2 8 3" xfId="50086"/>
    <cellStyle name="Percent 9 2 2 8 3 2" xfId="50087"/>
    <cellStyle name="Percent 9 2 2 8 3 3" xfId="50088"/>
    <cellStyle name="Percent 9 2 2 8 3 4" xfId="50089"/>
    <cellStyle name="Percent 9 2 2 8 4" xfId="50090"/>
    <cellStyle name="Percent 9 2 2 8 5" xfId="50091"/>
    <cellStyle name="Percent 9 2 2 8 6" xfId="50092"/>
    <cellStyle name="Percent 9 2 2 9" xfId="50093"/>
    <cellStyle name="Percent 9 2 2 9 2" xfId="50094"/>
    <cellStyle name="Percent 9 2 2 9 3" xfId="50095"/>
    <cellStyle name="Percent 9 2 2 9 4" xfId="50096"/>
    <cellStyle name="Percent 9 2 3" xfId="50097"/>
    <cellStyle name="Percent 9 2 3 10" xfId="50098"/>
    <cellStyle name="Percent 9 2 3 11" xfId="50099"/>
    <cellStyle name="Percent 9 2 3 12" xfId="50100"/>
    <cellStyle name="Percent 9 2 3 2" xfId="50101"/>
    <cellStyle name="Percent 9 2 3 2 10" xfId="50102"/>
    <cellStyle name="Percent 9 2 3 2 2" xfId="50103"/>
    <cellStyle name="Percent 9 2 3 2 2 2" xfId="50104"/>
    <cellStyle name="Percent 9 2 3 2 2 2 2" xfId="50105"/>
    <cellStyle name="Percent 9 2 3 2 2 2 2 2" xfId="50106"/>
    <cellStyle name="Percent 9 2 3 2 2 2 2 3" xfId="50107"/>
    <cellStyle name="Percent 9 2 3 2 2 2 2 4" xfId="50108"/>
    <cellStyle name="Percent 9 2 3 2 2 2 3" xfId="50109"/>
    <cellStyle name="Percent 9 2 3 2 2 2 3 2" xfId="50110"/>
    <cellStyle name="Percent 9 2 3 2 2 2 3 3" xfId="50111"/>
    <cellStyle name="Percent 9 2 3 2 2 2 3 4" xfId="50112"/>
    <cellStyle name="Percent 9 2 3 2 2 2 4" xfId="50113"/>
    <cellStyle name="Percent 9 2 3 2 2 2 5" xfId="50114"/>
    <cellStyle name="Percent 9 2 3 2 2 2 6" xfId="50115"/>
    <cellStyle name="Percent 9 2 3 2 2 3" xfId="50116"/>
    <cellStyle name="Percent 9 2 3 2 2 3 2" xfId="50117"/>
    <cellStyle name="Percent 9 2 3 2 2 3 2 2" xfId="50118"/>
    <cellStyle name="Percent 9 2 3 2 2 3 2 3" xfId="50119"/>
    <cellStyle name="Percent 9 2 3 2 2 3 2 4" xfId="50120"/>
    <cellStyle name="Percent 9 2 3 2 2 3 3" xfId="50121"/>
    <cellStyle name="Percent 9 2 3 2 2 3 3 2" xfId="50122"/>
    <cellStyle name="Percent 9 2 3 2 2 3 3 3" xfId="50123"/>
    <cellStyle name="Percent 9 2 3 2 2 3 3 4" xfId="50124"/>
    <cellStyle name="Percent 9 2 3 2 2 3 4" xfId="50125"/>
    <cellStyle name="Percent 9 2 3 2 2 3 5" xfId="50126"/>
    <cellStyle name="Percent 9 2 3 2 2 3 6" xfId="50127"/>
    <cellStyle name="Percent 9 2 3 2 2 4" xfId="50128"/>
    <cellStyle name="Percent 9 2 3 2 2 4 2" xfId="50129"/>
    <cellStyle name="Percent 9 2 3 2 2 4 3" xfId="50130"/>
    <cellStyle name="Percent 9 2 3 2 2 4 4" xfId="50131"/>
    <cellStyle name="Percent 9 2 3 2 2 5" xfId="50132"/>
    <cellStyle name="Percent 9 2 3 2 2 5 2" xfId="50133"/>
    <cellStyle name="Percent 9 2 3 2 2 5 3" xfId="50134"/>
    <cellStyle name="Percent 9 2 3 2 2 5 4" xfId="50135"/>
    <cellStyle name="Percent 9 2 3 2 2 6" xfId="50136"/>
    <cellStyle name="Percent 9 2 3 2 2 7" xfId="50137"/>
    <cellStyle name="Percent 9 2 3 2 2 8" xfId="50138"/>
    <cellStyle name="Percent 9 2 3 2 3" xfId="50139"/>
    <cellStyle name="Percent 9 2 3 2 3 2" xfId="50140"/>
    <cellStyle name="Percent 9 2 3 2 3 2 2" xfId="50141"/>
    <cellStyle name="Percent 9 2 3 2 3 2 2 2" xfId="50142"/>
    <cellStyle name="Percent 9 2 3 2 3 2 2 3" xfId="50143"/>
    <cellStyle name="Percent 9 2 3 2 3 2 2 4" xfId="50144"/>
    <cellStyle name="Percent 9 2 3 2 3 2 3" xfId="50145"/>
    <cellStyle name="Percent 9 2 3 2 3 2 3 2" xfId="50146"/>
    <cellStyle name="Percent 9 2 3 2 3 2 3 3" xfId="50147"/>
    <cellStyle name="Percent 9 2 3 2 3 2 3 4" xfId="50148"/>
    <cellStyle name="Percent 9 2 3 2 3 2 4" xfId="50149"/>
    <cellStyle name="Percent 9 2 3 2 3 2 5" xfId="50150"/>
    <cellStyle name="Percent 9 2 3 2 3 2 6" xfId="50151"/>
    <cellStyle name="Percent 9 2 3 2 3 3" xfId="50152"/>
    <cellStyle name="Percent 9 2 3 2 3 3 2" xfId="50153"/>
    <cellStyle name="Percent 9 2 3 2 3 3 2 2" xfId="50154"/>
    <cellStyle name="Percent 9 2 3 2 3 3 2 3" xfId="50155"/>
    <cellStyle name="Percent 9 2 3 2 3 3 2 4" xfId="50156"/>
    <cellStyle name="Percent 9 2 3 2 3 3 3" xfId="50157"/>
    <cellStyle name="Percent 9 2 3 2 3 3 3 2" xfId="50158"/>
    <cellStyle name="Percent 9 2 3 2 3 3 3 3" xfId="50159"/>
    <cellStyle name="Percent 9 2 3 2 3 3 3 4" xfId="50160"/>
    <cellStyle name="Percent 9 2 3 2 3 3 4" xfId="50161"/>
    <cellStyle name="Percent 9 2 3 2 3 3 5" xfId="50162"/>
    <cellStyle name="Percent 9 2 3 2 3 3 6" xfId="50163"/>
    <cellStyle name="Percent 9 2 3 2 3 4" xfId="50164"/>
    <cellStyle name="Percent 9 2 3 2 3 4 2" xfId="50165"/>
    <cellStyle name="Percent 9 2 3 2 3 4 3" xfId="50166"/>
    <cellStyle name="Percent 9 2 3 2 3 4 4" xfId="50167"/>
    <cellStyle name="Percent 9 2 3 2 3 5" xfId="50168"/>
    <cellStyle name="Percent 9 2 3 2 3 5 2" xfId="50169"/>
    <cellStyle name="Percent 9 2 3 2 3 5 3" xfId="50170"/>
    <cellStyle name="Percent 9 2 3 2 3 5 4" xfId="50171"/>
    <cellStyle name="Percent 9 2 3 2 3 6" xfId="50172"/>
    <cellStyle name="Percent 9 2 3 2 3 7" xfId="50173"/>
    <cellStyle name="Percent 9 2 3 2 3 8" xfId="50174"/>
    <cellStyle name="Percent 9 2 3 2 4" xfId="50175"/>
    <cellStyle name="Percent 9 2 3 2 4 2" xfId="50176"/>
    <cellStyle name="Percent 9 2 3 2 4 2 2" xfId="50177"/>
    <cellStyle name="Percent 9 2 3 2 4 2 3" xfId="50178"/>
    <cellStyle name="Percent 9 2 3 2 4 2 4" xfId="50179"/>
    <cellStyle name="Percent 9 2 3 2 4 3" xfId="50180"/>
    <cellStyle name="Percent 9 2 3 2 4 3 2" xfId="50181"/>
    <cellStyle name="Percent 9 2 3 2 4 3 3" xfId="50182"/>
    <cellStyle name="Percent 9 2 3 2 4 3 4" xfId="50183"/>
    <cellStyle name="Percent 9 2 3 2 4 4" xfId="50184"/>
    <cellStyle name="Percent 9 2 3 2 4 5" xfId="50185"/>
    <cellStyle name="Percent 9 2 3 2 4 6" xfId="50186"/>
    <cellStyle name="Percent 9 2 3 2 5" xfId="50187"/>
    <cellStyle name="Percent 9 2 3 2 5 2" xfId="50188"/>
    <cellStyle name="Percent 9 2 3 2 5 2 2" xfId="50189"/>
    <cellStyle name="Percent 9 2 3 2 5 2 3" xfId="50190"/>
    <cellStyle name="Percent 9 2 3 2 5 2 4" xfId="50191"/>
    <cellStyle name="Percent 9 2 3 2 5 3" xfId="50192"/>
    <cellStyle name="Percent 9 2 3 2 5 3 2" xfId="50193"/>
    <cellStyle name="Percent 9 2 3 2 5 3 3" xfId="50194"/>
    <cellStyle name="Percent 9 2 3 2 5 3 4" xfId="50195"/>
    <cellStyle name="Percent 9 2 3 2 5 4" xfId="50196"/>
    <cellStyle name="Percent 9 2 3 2 5 5" xfId="50197"/>
    <cellStyle name="Percent 9 2 3 2 5 6" xfId="50198"/>
    <cellStyle name="Percent 9 2 3 2 6" xfId="50199"/>
    <cellStyle name="Percent 9 2 3 2 6 2" xfId="50200"/>
    <cellStyle name="Percent 9 2 3 2 6 3" xfId="50201"/>
    <cellStyle name="Percent 9 2 3 2 6 4" xfId="50202"/>
    <cellStyle name="Percent 9 2 3 2 7" xfId="50203"/>
    <cellStyle name="Percent 9 2 3 2 7 2" xfId="50204"/>
    <cellStyle name="Percent 9 2 3 2 7 3" xfId="50205"/>
    <cellStyle name="Percent 9 2 3 2 7 4" xfId="50206"/>
    <cellStyle name="Percent 9 2 3 2 8" xfId="50207"/>
    <cellStyle name="Percent 9 2 3 2 9" xfId="50208"/>
    <cellStyle name="Percent 9 2 3 3" xfId="50209"/>
    <cellStyle name="Percent 9 2 3 3 2" xfId="50210"/>
    <cellStyle name="Percent 9 2 3 3 2 2" xfId="50211"/>
    <cellStyle name="Percent 9 2 3 3 2 2 2" xfId="50212"/>
    <cellStyle name="Percent 9 2 3 3 2 2 3" xfId="50213"/>
    <cellStyle name="Percent 9 2 3 3 2 2 4" xfId="50214"/>
    <cellStyle name="Percent 9 2 3 3 2 3" xfId="50215"/>
    <cellStyle name="Percent 9 2 3 3 2 3 2" xfId="50216"/>
    <cellStyle name="Percent 9 2 3 3 2 3 3" xfId="50217"/>
    <cellStyle name="Percent 9 2 3 3 2 3 4" xfId="50218"/>
    <cellStyle name="Percent 9 2 3 3 2 4" xfId="50219"/>
    <cellStyle name="Percent 9 2 3 3 2 5" xfId="50220"/>
    <cellStyle name="Percent 9 2 3 3 2 6" xfId="50221"/>
    <cellStyle name="Percent 9 2 3 3 3" xfId="50222"/>
    <cellStyle name="Percent 9 2 3 3 3 2" xfId="50223"/>
    <cellStyle name="Percent 9 2 3 3 3 2 2" xfId="50224"/>
    <cellStyle name="Percent 9 2 3 3 3 2 3" xfId="50225"/>
    <cellStyle name="Percent 9 2 3 3 3 2 4" xfId="50226"/>
    <cellStyle name="Percent 9 2 3 3 3 3" xfId="50227"/>
    <cellStyle name="Percent 9 2 3 3 3 3 2" xfId="50228"/>
    <cellStyle name="Percent 9 2 3 3 3 3 3" xfId="50229"/>
    <cellStyle name="Percent 9 2 3 3 3 3 4" xfId="50230"/>
    <cellStyle name="Percent 9 2 3 3 3 4" xfId="50231"/>
    <cellStyle name="Percent 9 2 3 3 3 5" xfId="50232"/>
    <cellStyle name="Percent 9 2 3 3 3 6" xfId="50233"/>
    <cellStyle name="Percent 9 2 3 3 4" xfId="50234"/>
    <cellStyle name="Percent 9 2 3 3 4 2" xfId="50235"/>
    <cellStyle name="Percent 9 2 3 3 4 3" xfId="50236"/>
    <cellStyle name="Percent 9 2 3 3 4 4" xfId="50237"/>
    <cellStyle name="Percent 9 2 3 3 5" xfId="50238"/>
    <cellStyle name="Percent 9 2 3 3 5 2" xfId="50239"/>
    <cellStyle name="Percent 9 2 3 3 5 3" xfId="50240"/>
    <cellStyle name="Percent 9 2 3 3 5 4" xfId="50241"/>
    <cellStyle name="Percent 9 2 3 3 6" xfId="50242"/>
    <cellStyle name="Percent 9 2 3 3 7" xfId="50243"/>
    <cellStyle name="Percent 9 2 3 3 8" xfId="50244"/>
    <cellStyle name="Percent 9 2 3 4" xfId="50245"/>
    <cellStyle name="Percent 9 2 3 4 2" xfId="50246"/>
    <cellStyle name="Percent 9 2 3 4 2 2" xfId="50247"/>
    <cellStyle name="Percent 9 2 3 4 2 2 2" xfId="50248"/>
    <cellStyle name="Percent 9 2 3 4 2 2 3" xfId="50249"/>
    <cellStyle name="Percent 9 2 3 4 2 2 4" xfId="50250"/>
    <cellStyle name="Percent 9 2 3 4 2 3" xfId="50251"/>
    <cellStyle name="Percent 9 2 3 4 2 3 2" xfId="50252"/>
    <cellStyle name="Percent 9 2 3 4 2 3 3" xfId="50253"/>
    <cellStyle name="Percent 9 2 3 4 2 3 4" xfId="50254"/>
    <cellStyle name="Percent 9 2 3 4 2 4" xfId="50255"/>
    <cellStyle name="Percent 9 2 3 4 2 5" xfId="50256"/>
    <cellStyle name="Percent 9 2 3 4 2 6" xfId="50257"/>
    <cellStyle name="Percent 9 2 3 4 3" xfId="50258"/>
    <cellStyle name="Percent 9 2 3 4 3 2" xfId="50259"/>
    <cellStyle name="Percent 9 2 3 4 3 2 2" xfId="50260"/>
    <cellStyle name="Percent 9 2 3 4 3 2 3" xfId="50261"/>
    <cellStyle name="Percent 9 2 3 4 3 2 4" xfId="50262"/>
    <cellStyle name="Percent 9 2 3 4 3 3" xfId="50263"/>
    <cellStyle name="Percent 9 2 3 4 3 3 2" xfId="50264"/>
    <cellStyle name="Percent 9 2 3 4 3 3 3" xfId="50265"/>
    <cellStyle name="Percent 9 2 3 4 3 3 4" xfId="50266"/>
    <cellStyle name="Percent 9 2 3 4 3 4" xfId="50267"/>
    <cellStyle name="Percent 9 2 3 4 3 5" xfId="50268"/>
    <cellStyle name="Percent 9 2 3 4 3 6" xfId="50269"/>
    <cellStyle name="Percent 9 2 3 4 4" xfId="50270"/>
    <cellStyle name="Percent 9 2 3 4 4 2" xfId="50271"/>
    <cellStyle name="Percent 9 2 3 4 4 3" xfId="50272"/>
    <cellStyle name="Percent 9 2 3 4 4 4" xfId="50273"/>
    <cellStyle name="Percent 9 2 3 4 5" xfId="50274"/>
    <cellStyle name="Percent 9 2 3 4 5 2" xfId="50275"/>
    <cellStyle name="Percent 9 2 3 4 5 3" xfId="50276"/>
    <cellStyle name="Percent 9 2 3 4 5 4" xfId="50277"/>
    <cellStyle name="Percent 9 2 3 4 6" xfId="50278"/>
    <cellStyle name="Percent 9 2 3 4 7" xfId="50279"/>
    <cellStyle name="Percent 9 2 3 4 8" xfId="50280"/>
    <cellStyle name="Percent 9 2 3 5" xfId="50281"/>
    <cellStyle name="Percent 9 2 3 5 2" xfId="50282"/>
    <cellStyle name="Percent 9 2 3 5 2 2" xfId="50283"/>
    <cellStyle name="Percent 9 2 3 5 2 2 2" xfId="50284"/>
    <cellStyle name="Percent 9 2 3 5 2 2 3" xfId="50285"/>
    <cellStyle name="Percent 9 2 3 5 2 2 4" xfId="50286"/>
    <cellStyle name="Percent 9 2 3 5 2 3" xfId="50287"/>
    <cellStyle name="Percent 9 2 3 5 2 3 2" xfId="50288"/>
    <cellStyle name="Percent 9 2 3 5 2 3 3" xfId="50289"/>
    <cellStyle name="Percent 9 2 3 5 2 3 4" xfId="50290"/>
    <cellStyle name="Percent 9 2 3 5 2 4" xfId="50291"/>
    <cellStyle name="Percent 9 2 3 5 2 5" xfId="50292"/>
    <cellStyle name="Percent 9 2 3 5 2 6" xfId="50293"/>
    <cellStyle name="Percent 9 2 3 5 3" xfId="50294"/>
    <cellStyle name="Percent 9 2 3 5 3 2" xfId="50295"/>
    <cellStyle name="Percent 9 2 3 5 3 2 2" xfId="50296"/>
    <cellStyle name="Percent 9 2 3 5 3 2 3" xfId="50297"/>
    <cellStyle name="Percent 9 2 3 5 3 2 4" xfId="50298"/>
    <cellStyle name="Percent 9 2 3 5 3 3" xfId="50299"/>
    <cellStyle name="Percent 9 2 3 5 3 3 2" xfId="50300"/>
    <cellStyle name="Percent 9 2 3 5 3 3 3" xfId="50301"/>
    <cellStyle name="Percent 9 2 3 5 3 3 4" xfId="50302"/>
    <cellStyle name="Percent 9 2 3 5 3 4" xfId="50303"/>
    <cellStyle name="Percent 9 2 3 5 3 5" xfId="50304"/>
    <cellStyle name="Percent 9 2 3 5 3 6" xfId="50305"/>
    <cellStyle name="Percent 9 2 3 5 4" xfId="50306"/>
    <cellStyle name="Percent 9 2 3 5 4 2" xfId="50307"/>
    <cellStyle name="Percent 9 2 3 5 4 3" xfId="50308"/>
    <cellStyle name="Percent 9 2 3 5 4 4" xfId="50309"/>
    <cellStyle name="Percent 9 2 3 5 5" xfId="50310"/>
    <cellStyle name="Percent 9 2 3 5 5 2" xfId="50311"/>
    <cellStyle name="Percent 9 2 3 5 5 3" xfId="50312"/>
    <cellStyle name="Percent 9 2 3 5 5 4" xfId="50313"/>
    <cellStyle name="Percent 9 2 3 5 6" xfId="50314"/>
    <cellStyle name="Percent 9 2 3 5 7" xfId="50315"/>
    <cellStyle name="Percent 9 2 3 5 8" xfId="50316"/>
    <cellStyle name="Percent 9 2 3 6" xfId="50317"/>
    <cellStyle name="Percent 9 2 3 6 2" xfId="50318"/>
    <cellStyle name="Percent 9 2 3 6 2 2" xfId="50319"/>
    <cellStyle name="Percent 9 2 3 6 2 3" xfId="50320"/>
    <cellStyle name="Percent 9 2 3 6 2 4" xfId="50321"/>
    <cellStyle name="Percent 9 2 3 6 3" xfId="50322"/>
    <cellStyle name="Percent 9 2 3 6 3 2" xfId="50323"/>
    <cellStyle name="Percent 9 2 3 6 3 3" xfId="50324"/>
    <cellStyle name="Percent 9 2 3 6 3 4" xfId="50325"/>
    <cellStyle name="Percent 9 2 3 6 4" xfId="50326"/>
    <cellStyle name="Percent 9 2 3 6 5" xfId="50327"/>
    <cellStyle name="Percent 9 2 3 6 6" xfId="50328"/>
    <cellStyle name="Percent 9 2 3 7" xfId="50329"/>
    <cellStyle name="Percent 9 2 3 7 2" xfId="50330"/>
    <cellStyle name="Percent 9 2 3 7 2 2" xfId="50331"/>
    <cellStyle name="Percent 9 2 3 7 2 3" xfId="50332"/>
    <cellStyle name="Percent 9 2 3 7 2 4" xfId="50333"/>
    <cellStyle name="Percent 9 2 3 7 3" xfId="50334"/>
    <cellStyle name="Percent 9 2 3 7 3 2" xfId="50335"/>
    <cellStyle name="Percent 9 2 3 7 3 3" xfId="50336"/>
    <cellStyle name="Percent 9 2 3 7 3 4" xfId="50337"/>
    <cellStyle name="Percent 9 2 3 7 4" xfId="50338"/>
    <cellStyle name="Percent 9 2 3 7 5" xfId="50339"/>
    <cellStyle name="Percent 9 2 3 7 6" xfId="50340"/>
    <cellStyle name="Percent 9 2 3 8" xfId="50341"/>
    <cellStyle name="Percent 9 2 3 8 2" xfId="50342"/>
    <cellStyle name="Percent 9 2 3 8 3" xfId="50343"/>
    <cellStyle name="Percent 9 2 3 8 4" xfId="50344"/>
    <cellStyle name="Percent 9 2 3 9" xfId="50345"/>
    <cellStyle name="Percent 9 2 3 9 2" xfId="50346"/>
    <cellStyle name="Percent 9 2 3 9 3" xfId="50347"/>
    <cellStyle name="Percent 9 2 3 9 4" xfId="50348"/>
    <cellStyle name="Percent 9 2 4" xfId="50349"/>
    <cellStyle name="Percent 9 2 4 10" xfId="50350"/>
    <cellStyle name="Percent 9 2 4 2" xfId="50351"/>
    <cellStyle name="Percent 9 2 4 2 2" xfId="50352"/>
    <cellStyle name="Percent 9 2 4 2 2 2" xfId="50353"/>
    <cellStyle name="Percent 9 2 4 2 2 2 2" xfId="50354"/>
    <cellStyle name="Percent 9 2 4 2 2 2 3" xfId="50355"/>
    <cellStyle name="Percent 9 2 4 2 2 2 4" xfId="50356"/>
    <cellStyle name="Percent 9 2 4 2 2 3" xfId="50357"/>
    <cellStyle name="Percent 9 2 4 2 2 3 2" xfId="50358"/>
    <cellStyle name="Percent 9 2 4 2 2 3 3" xfId="50359"/>
    <cellStyle name="Percent 9 2 4 2 2 3 4" xfId="50360"/>
    <cellStyle name="Percent 9 2 4 2 2 4" xfId="50361"/>
    <cellStyle name="Percent 9 2 4 2 2 5" xfId="50362"/>
    <cellStyle name="Percent 9 2 4 2 2 6" xfId="50363"/>
    <cellStyle name="Percent 9 2 4 2 3" xfId="50364"/>
    <cellStyle name="Percent 9 2 4 2 3 2" xfId="50365"/>
    <cellStyle name="Percent 9 2 4 2 3 2 2" xfId="50366"/>
    <cellStyle name="Percent 9 2 4 2 3 2 3" xfId="50367"/>
    <cellStyle name="Percent 9 2 4 2 3 2 4" xfId="50368"/>
    <cellStyle name="Percent 9 2 4 2 3 3" xfId="50369"/>
    <cellStyle name="Percent 9 2 4 2 3 3 2" xfId="50370"/>
    <cellStyle name="Percent 9 2 4 2 3 3 3" xfId="50371"/>
    <cellStyle name="Percent 9 2 4 2 3 3 4" xfId="50372"/>
    <cellStyle name="Percent 9 2 4 2 3 4" xfId="50373"/>
    <cellStyle name="Percent 9 2 4 2 3 5" xfId="50374"/>
    <cellStyle name="Percent 9 2 4 2 3 6" xfId="50375"/>
    <cellStyle name="Percent 9 2 4 2 4" xfId="50376"/>
    <cellStyle name="Percent 9 2 4 2 4 2" xfId="50377"/>
    <cellStyle name="Percent 9 2 4 2 4 3" xfId="50378"/>
    <cellStyle name="Percent 9 2 4 2 4 4" xfId="50379"/>
    <cellStyle name="Percent 9 2 4 2 5" xfId="50380"/>
    <cellStyle name="Percent 9 2 4 2 5 2" xfId="50381"/>
    <cellStyle name="Percent 9 2 4 2 5 3" xfId="50382"/>
    <cellStyle name="Percent 9 2 4 2 5 4" xfId="50383"/>
    <cellStyle name="Percent 9 2 4 2 6" xfId="50384"/>
    <cellStyle name="Percent 9 2 4 2 7" xfId="50385"/>
    <cellStyle name="Percent 9 2 4 2 8" xfId="50386"/>
    <cellStyle name="Percent 9 2 4 3" xfId="50387"/>
    <cellStyle name="Percent 9 2 4 3 2" xfId="50388"/>
    <cellStyle name="Percent 9 2 4 3 2 2" xfId="50389"/>
    <cellStyle name="Percent 9 2 4 3 2 2 2" xfId="50390"/>
    <cellStyle name="Percent 9 2 4 3 2 2 3" xfId="50391"/>
    <cellStyle name="Percent 9 2 4 3 2 2 4" xfId="50392"/>
    <cellStyle name="Percent 9 2 4 3 2 3" xfId="50393"/>
    <cellStyle name="Percent 9 2 4 3 2 3 2" xfId="50394"/>
    <cellStyle name="Percent 9 2 4 3 2 3 3" xfId="50395"/>
    <cellStyle name="Percent 9 2 4 3 2 3 4" xfId="50396"/>
    <cellStyle name="Percent 9 2 4 3 2 4" xfId="50397"/>
    <cellStyle name="Percent 9 2 4 3 2 5" xfId="50398"/>
    <cellStyle name="Percent 9 2 4 3 2 6" xfId="50399"/>
    <cellStyle name="Percent 9 2 4 3 3" xfId="50400"/>
    <cellStyle name="Percent 9 2 4 3 3 2" xfId="50401"/>
    <cellStyle name="Percent 9 2 4 3 3 2 2" xfId="50402"/>
    <cellStyle name="Percent 9 2 4 3 3 2 3" xfId="50403"/>
    <cellStyle name="Percent 9 2 4 3 3 2 4" xfId="50404"/>
    <cellStyle name="Percent 9 2 4 3 3 3" xfId="50405"/>
    <cellStyle name="Percent 9 2 4 3 3 3 2" xfId="50406"/>
    <cellStyle name="Percent 9 2 4 3 3 3 3" xfId="50407"/>
    <cellStyle name="Percent 9 2 4 3 3 3 4" xfId="50408"/>
    <cellStyle name="Percent 9 2 4 3 3 4" xfId="50409"/>
    <cellStyle name="Percent 9 2 4 3 3 5" xfId="50410"/>
    <cellStyle name="Percent 9 2 4 3 3 6" xfId="50411"/>
    <cellStyle name="Percent 9 2 4 3 4" xfId="50412"/>
    <cellStyle name="Percent 9 2 4 3 4 2" xfId="50413"/>
    <cellStyle name="Percent 9 2 4 3 4 3" xfId="50414"/>
    <cellStyle name="Percent 9 2 4 3 4 4" xfId="50415"/>
    <cellStyle name="Percent 9 2 4 3 5" xfId="50416"/>
    <cellStyle name="Percent 9 2 4 3 5 2" xfId="50417"/>
    <cellStyle name="Percent 9 2 4 3 5 3" xfId="50418"/>
    <cellStyle name="Percent 9 2 4 3 5 4" xfId="50419"/>
    <cellStyle name="Percent 9 2 4 3 6" xfId="50420"/>
    <cellStyle name="Percent 9 2 4 3 7" xfId="50421"/>
    <cellStyle name="Percent 9 2 4 3 8" xfId="50422"/>
    <cellStyle name="Percent 9 2 4 4" xfId="50423"/>
    <cellStyle name="Percent 9 2 4 4 2" xfId="50424"/>
    <cellStyle name="Percent 9 2 4 4 2 2" xfId="50425"/>
    <cellStyle name="Percent 9 2 4 4 2 3" xfId="50426"/>
    <cellStyle name="Percent 9 2 4 4 2 4" xfId="50427"/>
    <cellStyle name="Percent 9 2 4 4 3" xfId="50428"/>
    <cellStyle name="Percent 9 2 4 4 3 2" xfId="50429"/>
    <cellStyle name="Percent 9 2 4 4 3 3" xfId="50430"/>
    <cellStyle name="Percent 9 2 4 4 3 4" xfId="50431"/>
    <cellStyle name="Percent 9 2 4 4 4" xfId="50432"/>
    <cellStyle name="Percent 9 2 4 4 5" xfId="50433"/>
    <cellStyle name="Percent 9 2 4 4 6" xfId="50434"/>
    <cellStyle name="Percent 9 2 4 5" xfId="50435"/>
    <cellStyle name="Percent 9 2 4 5 2" xfId="50436"/>
    <cellStyle name="Percent 9 2 4 5 2 2" xfId="50437"/>
    <cellStyle name="Percent 9 2 4 5 2 3" xfId="50438"/>
    <cellStyle name="Percent 9 2 4 5 2 4" xfId="50439"/>
    <cellStyle name="Percent 9 2 4 5 3" xfId="50440"/>
    <cellStyle name="Percent 9 2 4 5 3 2" xfId="50441"/>
    <cellStyle name="Percent 9 2 4 5 3 3" xfId="50442"/>
    <cellStyle name="Percent 9 2 4 5 3 4" xfId="50443"/>
    <cellStyle name="Percent 9 2 4 5 4" xfId="50444"/>
    <cellStyle name="Percent 9 2 4 5 5" xfId="50445"/>
    <cellStyle name="Percent 9 2 4 5 6" xfId="50446"/>
    <cellStyle name="Percent 9 2 4 6" xfId="50447"/>
    <cellStyle name="Percent 9 2 4 6 2" xfId="50448"/>
    <cellStyle name="Percent 9 2 4 6 3" xfId="50449"/>
    <cellStyle name="Percent 9 2 4 6 4" xfId="50450"/>
    <cellStyle name="Percent 9 2 4 7" xfId="50451"/>
    <cellStyle name="Percent 9 2 4 7 2" xfId="50452"/>
    <cellStyle name="Percent 9 2 4 7 3" xfId="50453"/>
    <cellStyle name="Percent 9 2 4 7 4" xfId="50454"/>
    <cellStyle name="Percent 9 2 4 8" xfId="50455"/>
    <cellStyle name="Percent 9 2 4 9" xfId="50456"/>
    <cellStyle name="Percent 9 2 5" xfId="50457"/>
    <cellStyle name="Percent 9 2 5 2" xfId="50458"/>
    <cellStyle name="Percent 9 2 5 2 2" xfId="50459"/>
    <cellStyle name="Percent 9 2 5 2 2 2" xfId="50460"/>
    <cellStyle name="Percent 9 2 5 2 2 3" xfId="50461"/>
    <cellStyle name="Percent 9 2 5 2 2 4" xfId="50462"/>
    <cellStyle name="Percent 9 2 5 2 3" xfId="50463"/>
    <cellStyle name="Percent 9 2 5 2 3 2" xfId="50464"/>
    <cellStyle name="Percent 9 2 5 2 3 3" xfId="50465"/>
    <cellStyle name="Percent 9 2 5 2 3 4" xfId="50466"/>
    <cellStyle name="Percent 9 2 5 2 4" xfId="50467"/>
    <cellStyle name="Percent 9 2 5 2 5" xfId="50468"/>
    <cellStyle name="Percent 9 2 5 2 6" xfId="50469"/>
    <cellStyle name="Percent 9 2 5 3" xfId="50470"/>
    <cellStyle name="Percent 9 2 5 3 2" xfId="50471"/>
    <cellStyle name="Percent 9 2 5 3 2 2" xfId="50472"/>
    <cellStyle name="Percent 9 2 5 3 2 3" xfId="50473"/>
    <cellStyle name="Percent 9 2 5 3 2 4" xfId="50474"/>
    <cellStyle name="Percent 9 2 5 3 3" xfId="50475"/>
    <cellStyle name="Percent 9 2 5 3 3 2" xfId="50476"/>
    <cellStyle name="Percent 9 2 5 3 3 3" xfId="50477"/>
    <cellStyle name="Percent 9 2 5 3 3 4" xfId="50478"/>
    <cellStyle name="Percent 9 2 5 3 4" xfId="50479"/>
    <cellStyle name="Percent 9 2 5 3 5" xfId="50480"/>
    <cellStyle name="Percent 9 2 5 3 6" xfId="50481"/>
    <cellStyle name="Percent 9 2 5 4" xfId="50482"/>
    <cellStyle name="Percent 9 2 5 4 2" xfId="50483"/>
    <cellStyle name="Percent 9 2 5 4 3" xfId="50484"/>
    <cellStyle name="Percent 9 2 5 4 4" xfId="50485"/>
    <cellStyle name="Percent 9 2 5 5" xfId="50486"/>
    <cellStyle name="Percent 9 2 5 5 2" xfId="50487"/>
    <cellStyle name="Percent 9 2 5 5 3" xfId="50488"/>
    <cellStyle name="Percent 9 2 5 5 4" xfId="50489"/>
    <cellStyle name="Percent 9 2 5 6" xfId="50490"/>
    <cellStyle name="Percent 9 2 5 7" xfId="50491"/>
    <cellStyle name="Percent 9 2 5 8" xfId="50492"/>
    <cellStyle name="Percent 9 2 6" xfId="50493"/>
    <cellStyle name="Percent 9 2 6 2" xfId="50494"/>
    <cellStyle name="Percent 9 2 6 2 2" xfId="50495"/>
    <cellStyle name="Percent 9 2 6 2 2 2" xfId="50496"/>
    <cellStyle name="Percent 9 2 6 2 2 3" xfId="50497"/>
    <cellStyle name="Percent 9 2 6 2 2 4" xfId="50498"/>
    <cellStyle name="Percent 9 2 6 2 3" xfId="50499"/>
    <cellStyle name="Percent 9 2 6 2 3 2" xfId="50500"/>
    <cellStyle name="Percent 9 2 6 2 3 3" xfId="50501"/>
    <cellStyle name="Percent 9 2 6 2 3 4" xfId="50502"/>
    <cellStyle name="Percent 9 2 6 2 4" xfId="50503"/>
    <cellStyle name="Percent 9 2 6 2 5" xfId="50504"/>
    <cellStyle name="Percent 9 2 6 2 6" xfId="50505"/>
    <cellStyle name="Percent 9 2 6 3" xfId="50506"/>
    <cellStyle name="Percent 9 2 6 3 2" xfId="50507"/>
    <cellStyle name="Percent 9 2 6 3 2 2" xfId="50508"/>
    <cellStyle name="Percent 9 2 6 3 2 3" xfId="50509"/>
    <cellStyle name="Percent 9 2 6 3 2 4" xfId="50510"/>
    <cellStyle name="Percent 9 2 6 3 3" xfId="50511"/>
    <cellStyle name="Percent 9 2 6 3 3 2" xfId="50512"/>
    <cellStyle name="Percent 9 2 6 3 3 3" xfId="50513"/>
    <cellStyle name="Percent 9 2 6 3 3 4" xfId="50514"/>
    <cellStyle name="Percent 9 2 6 3 4" xfId="50515"/>
    <cellStyle name="Percent 9 2 6 3 5" xfId="50516"/>
    <cellStyle name="Percent 9 2 6 3 6" xfId="50517"/>
    <cellStyle name="Percent 9 2 6 4" xfId="50518"/>
    <cellStyle name="Percent 9 2 6 4 2" xfId="50519"/>
    <cellStyle name="Percent 9 2 6 4 3" xfId="50520"/>
    <cellStyle name="Percent 9 2 6 4 4" xfId="50521"/>
    <cellStyle name="Percent 9 2 6 5" xfId="50522"/>
    <cellStyle name="Percent 9 2 6 5 2" xfId="50523"/>
    <cellStyle name="Percent 9 2 6 5 3" xfId="50524"/>
    <cellStyle name="Percent 9 2 6 5 4" xfId="50525"/>
    <cellStyle name="Percent 9 2 6 6" xfId="50526"/>
    <cellStyle name="Percent 9 2 6 7" xfId="50527"/>
    <cellStyle name="Percent 9 2 6 8" xfId="50528"/>
    <cellStyle name="Percent 9 2 7" xfId="50529"/>
    <cellStyle name="Percent 9 2 7 2" xfId="50530"/>
    <cellStyle name="Percent 9 2 7 2 2" xfId="50531"/>
    <cellStyle name="Percent 9 2 7 2 2 2" xfId="50532"/>
    <cellStyle name="Percent 9 2 7 2 2 3" xfId="50533"/>
    <cellStyle name="Percent 9 2 7 2 2 4" xfId="50534"/>
    <cellStyle name="Percent 9 2 7 2 3" xfId="50535"/>
    <cellStyle name="Percent 9 2 7 2 3 2" xfId="50536"/>
    <cellStyle name="Percent 9 2 7 2 3 3" xfId="50537"/>
    <cellStyle name="Percent 9 2 7 2 3 4" xfId="50538"/>
    <cellStyle name="Percent 9 2 7 2 4" xfId="50539"/>
    <cellStyle name="Percent 9 2 7 2 5" xfId="50540"/>
    <cellStyle name="Percent 9 2 7 2 6" xfId="50541"/>
    <cellStyle name="Percent 9 2 7 3" xfId="50542"/>
    <cellStyle name="Percent 9 2 7 3 2" xfId="50543"/>
    <cellStyle name="Percent 9 2 7 3 2 2" xfId="50544"/>
    <cellStyle name="Percent 9 2 7 3 2 3" xfId="50545"/>
    <cellStyle name="Percent 9 2 7 3 2 4" xfId="50546"/>
    <cellStyle name="Percent 9 2 7 3 3" xfId="50547"/>
    <cellStyle name="Percent 9 2 7 3 3 2" xfId="50548"/>
    <cellStyle name="Percent 9 2 7 3 3 3" xfId="50549"/>
    <cellStyle name="Percent 9 2 7 3 3 4" xfId="50550"/>
    <cellStyle name="Percent 9 2 7 3 4" xfId="50551"/>
    <cellStyle name="Percent 9 2 7 3 5" xfId="50552"/>
    <cellStyle name="Percent 9 2 7 3 6" xfId="50553"/>
    <cellStyle name="Percent 9 2 7 4" xfId="50554"/>
    <cellStyle name="Percent 9 2 7 4 2" xfId="50555"/>
    <cellStyle name="Percent 9 2 7 4 3" xfId="50556"/>
    <cellStyle name="Percent 9 2 7 4 4" xfId="50557"/>
    <cellStyle name="Percent 9 2 7 5" xfId="50558"/>
    <cellStyle name="Percent 9 2 7 5 2" xfId="50559"/>
    <cellStyle name="Percent 9 2 7 5 3" xfId="50560"/>
    <cellStyle name="Percent 9 2 7 5 4" xfId="50561"/>
    <cellStyle name="Percent 9 2 7 6" xfId="50562"/>
    <cellStyle name="Percent 9 2 7 7" xfId="50563"/>
    <cellStyle name="Percent 9 2 7 8" xfId="50564"/>
    <cellStyle name="Percent 9 2 8" xfId="50565"/>
    <cellStyle name="Percent 9 2 8 2" xfId="50566"/>
    <cellStyle name="Percent 9 2 8 2 2" xfId="50567"/>
    <cellStyle name="Percent 9 2 8 2 3" xfId="50568"/>
    <cellStyle name="Percent 9 2 8 2 4" xfId="50569"/>
    <cellStyle name="Percent 9 2 8 3" xfId="50570"/>
    <cellStyle name="Percent 9 2 8 3 2" xfId="50571"/>
    <cellStyle name="Percent 9 2 8 3 3" xfId="50572"/>
    <cellStyle name="Percent 9 2 8 3 4" xfId="50573"/>
    <cellStyle name="Percent 9 2 8 4" xfId="50574"/>
    <cellStyle name="Percent 9 2 8 5" xfId="50575"/>
    <cellStyle name="Percent 9 2 8 6" xfId="50576"/>
    <cellStyle name="Percent 9 2 9" xfId="50577"/>
    <cellStyle name="Percent 9 2 9 2" xfId="50578"/>
    <cellStyle name="Percent 9 2 9 2 2" xfId="50579"/>
    <cellStyle name="Percent 9 2 9 2 3" xfId="50580"/>
    <cellStyle name="Percent 9 2 9 2 4" xfId="50581"/>
    <cellStyle name="Percent 9 2 9 3" xfId="50582"/>
    <cellStyle name="Percent 9 2 9 3 2" xfId="50583"/>
    <cellStyle name="Percent 9 2 9 3 3" xfId="50584"/>
    <cellStyle name="Percent 9 2 9 3 4" xfId="50585"/>
    <cellStyle name="Percent 9 2 9 4" xfId="50586"/>
    <cellStyle name="Percent 9 2 9 5" xfId="50587"/>
    <cellStyle name="Percent 9 2 9 6" xfId="50588"/>
    <cellStyle name="Percent 9 3" xfId="50589"/>
    <cellStyle name="Percent 9 3 10" xfId="50590"/>
    <cellStyle name="Percent 9 3 10 2" xfId="50591"/>
    <cellStyle name="Percent 9 3 10 3" xfId="50592"/>
    <cellStyle name="Percent 9 3 10 4" xfId="50593"/>
    <cellStyle name="Percent 9 3 10 5" xfId="50594"/>
    <cellStyle name="Percent 9 3 11" xfId="50595"/>
    <cellStyle name="Percent 9 3 12" xfId="50596"/>
    <cellStyle name="Percent 9 3 13" xfId="50597"/>
    <cellStyle name="Percent 9 3 2" xfId="50598"/>
    <cellStyle name="Percent 9 3 2 10" xfId="50599"/>
    <cellStyle name="Percent 9 3 2 11" xfId="50600"/>
    <cellStyle name="Percent 9 3 2 12" xfId="50601"/>
    <cellStyle name="Percent 9 3 2 2" xfId="50602"/>
    <cellStyle name="Percent 9 3 2 2 10" xfId="50603"/>
    <cellStyle name="Percent 9 3 2 2 2" xfId="50604"/>
    <cellStyle name="Percent 9 3 2 2 2 2" xfId="50605"/>
    <cellStyle name="Percent 9 3 2 2 2 2 2" xfId="50606"/>
    <cellStyle name="Percent 9 3 2 2 2 2 2 2" xfId="50607"/>
    <cellStyle name="Percent 9 3 2 2 2 2 2 3" xfId="50608"/>
    <cellStyle name="Percent 9 3 2 2 2 2 2 4" xfId="50609"/>
    <cellStyle name="Percent 9 3 2 2 2 2 3" xfId="50610"/>
    <cellStyle name="Percent 9 3 2 2 2 2 3 2" xfId="50611"/>
    <cellStyle name="Percent 9 3 2 2 2 2 3 3" xfId="50612"/>
    <cellStyle name="Percent 9 3 2 2 2 2 3 4" xfId="50613"/>
    <cellStyle name="Percent 9 3 2 2 2 2 4" xfId="50614"/>
    <cellStyle name="Percent 9 3 2 2 2 2 5" xfId="50615"/>
    <cellStyle name="Percent 9 3 2 2 2 2 6" xfId="50616"/>
    <cellStyle name="Percent 9 3 2 2 2 3" xfId="50617"/>
    <cellStyle name="Percent 9 3 2 2 2 3 2" xfId="50618"/>
    <cellStyle name="Percent 9 3 2 2 2 3 2 2" xfId="50619"/>
    <cellStyle name="Percent 9 3 2 2 2 3 2 3" xfId="50620"/>
    <cellStyle name="Percent 9 3 2 2 2 3 2 4" xfId="50621"/>
    <cellStyle name="Percent 9 3 2 2 2 3 3" xfId="50622"/>
    <cellStyle name="Percent 9 3 2 2 2 3 3 2" xfId="50623"/>
    <cellStyle name="Percent 9 3 2 2 2 3 3 3" xfId="50624"/>
    <cellStyle name="Percent 9 3 2 2 2 3 3 4" xfId="50625"/>
    <cellStyle name="Percent 9 3 2 2 2 3 4" xfId="50626"/>
    <cellStyle name="Percent 9 3 2 2 2 3 5" xfId="50627"/>
    <cellStyle name="Percent 9 3 2 2 2 3 6" xfId="50628"/>
    <cellStyle name="Percent 9 3 2 2 2 4" xfId="50629"/>
    <cellStyle name="Percent 9 3 2 2 2 4 2" xfId="50630"/>
    <cellStyle name="Percent 9 3 2 2 2 4 3" xfId="50631"/>
    <cellStyle name="Percent 9 3 2 2 2 4 4" xfId="50632"/>
    <cellStyle name="Percent 9 3 2 2 2 5" xfId="50633"/>
    <cellStyle name="Percent 9 3 2 2 2 5 2" xfId="50634"/>
    <cellStyle name="Percent 9 3 2 2 2 5 3" xfId="50635"/>
    <cellStyle name="Percent 9 3 2 2 2 5 4" xfId="50636"/>
    <cellStyle name="Percent 9 3 2 2 2 6" xfId="50637"/>
    <cellStyle name="Percent 9 3 2 2 2 7" xfId="50638"/>
    <cellStyle name="Percent 9 3 2 2 2 8" xfId="50639"/>
    <cellStyle name="Percent 9 3 2 2 3" xfId="50640"/>
    <cellStyle name="Percent 9 3 2 2 3 2" xfId="50641"/>
    <cellStyle name="Percent 9 3 2 2 3 2 2" xfId="50642"/>
    <cellStyle name="Percent 9 3 2 2 3 2 2 2" xfId="50643"/>
    <cellStyle name="Percent 9 3 2 2 3 2 2 3" xfId="50644"/>
    <cellStyle name="Percent 9 3 2 2 3 2 2 4" xfId="50645"/>
    <cellStyle name="Percent 9 3 2 2 3 2 3" xfId="50646"/>
    <cellStyle name="Percent 9 3 2 2 3 2 3 2" xfId="50647"/>
    <cellStyle name="Percent 9 3 2 2 3 2 3 3" xfId="50648"/>
    <cellStyle name="Percent 9 3 2 2 3 2 3 4" xfId="50649"/>
    <cellStyle name="Percent 9 3 2 2 3 2 4" xfId="50650"/>
    <cellStyle name="Percent 9 3 2 2 3 2 5" xfId="50651"/>
    <cellStyle name="Percent 9 3 2 2 3 2 6" xfId="50652"/>
    <cellStyle name="Percent 9 3 2 2 3 3" xfId="50653"/>
    <cellStyle name="Percent 9 3 2 2 3 3 2" xfId="50654"/>
    <cellStyle name="Percent 9 3 2 2 3 3 2 2" xfId="50655"/>
    <cellStyle name="Percent 9 3 2 2 3 3 2 3" xfId="50656"/>
    <cellStyle name="Percent 9 3 2 2 3 3 2 4" xfId="50657"/>
    <cellStyle name="Percent 9 3 2 2 3 3 3" xfId="50658"/>
    <cellStyle name="Percent 9 3 2 2 3 3 3 2" xfId="50659"/>
    <cellStyle name="Percent 9 3 2 2 3 3 3 3" xfId="50660"/>
    <cellStyle name="Percent 9 3 2 2 3 3 3 4" xfId="50661"/>
    <cellStyle name="Percent 9 3 2 2 3 3 4" xfId="50662"/>
    <cellStyle name="Percent 9 3 2 2 3 3 5" xfId="50663"/>
    <cellStyle name="Percent 9 3 2 2 3 3 6" xfId="50664"/>
    <cellStyle name="Percent 9 3 2 2 3 4" xfId="50665"/>
    <cellStyle name="Percent 9 3 2 2 3 4 2" xfId="50666"/>
    <cellStyle name="Percent 9 3 2 2 3 4 3" xfId="50667"/>
    <cellStyle name="Percent 9 3 2 2 3 4 4" xfId="50668"/>
    <cellStyle name="Percent 9 3 2 2 3 5" xfId="50669"/>
    <cellStyle name="Percent 9 3 2 2 3 5 2" xfId="50670"/>
    <cellStyle name="Percent 9 3 2 2 3 5 3" xfId="50671"/>
    <cellStyle name="Percent 9 3 2 2 3 5 4" xfId="50672"/>
    <cellStyle name="Percent 9 3 2 2 3 6" xfId="50673"/>
    <cellStyle name="Percent 9 3 2 2 3 7" xfId="50674"/>
    <cellStyle name="Percent 9 3 2 2 3 8" xfId="50675"/>
    <cellStyle name="Percent 9 3 2 2 4" xfId="50676"/>
    <cellStyle name="Percent 9 3 2 2 4 2" xfId="50677"/>
    <cellStyle name="Percent 9 3 2 2 4 2 2" xfId="50678"/>
    <cellStyle name="Percent 9 3 2 2 4 2 3" xfId="50679"/>
    <cellStyle name="Percent 9 3 2 2 4 2 4" xfId="50680"/>
    <cellStyle name="Percent 9 3 2 2 4 3" xfId="50681"/>
    <cellStyle name="Percent 9 3 2 2 4 3 2" xfId="50682"/>
    <cellStyle name="Percent 9 3 2 2 4 3 3" xfId="50683"/>
    <cellStyle name="Percent 9 3 2 2 4 3 4" xfId="50684"/>
    <cellStyle name="Percent 9 3 2 2 4 4" xfId="50685"/>
    <cellStyle name="Percent 9 3 2 2 4 5" xfId="50686"/>
    <cellStyle name="Percent 9 3 2 2 4 6" xfId="50687"/>
    <cellStyle name="Percent 9 3 2 2 5" xfId="50688"/>
    <cellStyle name="Percent 9 3 2 2 5 2" xfId="50689"/>
    <cellStyle name="Percent 9 3 2 2 5 2 2" xfId="50690"/>
    <cellStyle name="Percent 9 3 2 2 5 2 3" xfId="50691"/>
    <cellStyle name="Percent 9 3 2 2 5 2 4" xfId="50692"/>
    <cellStyle name="Percent 9 3 2 2 5 3" xfId="50693"/>
    <cellStyle name="Percent 9 3 2 2 5 3 2" xfId="50694"/>
    <cellStyle name="Percent 9 3 2 2 5 3 3" xfId="50695"/>
    <cellStyle name="Percent 9 3 2 2 5 3 4" xfId="50696"/>
    <cellStyle name="Percent 9 3 2 2 5 4" xfId="50697"/>
    <cellStyle name="Percent 9 3 2 2 5 5" xfId="50698"/>
    <cellStyle name="Percent 9 3 2 2 5 6" xfId="50699"/>
    <cellStyle name="Percent 9 3 2 2 6" xfId="50700"/>
    <cellStyle name="Percent 9 3 2 2 6 2" xfId="50701"/>
    <cellStyle name="Percent 9 3 2 2 6 3" xfId="50702"/>
    <cellStyle name="Percent 9 3 2 2 6 4" xfId="50703"/>
    <cellStyle name="Percent 9 3 2 2 7" xfId="50704"/>
    <cellStyle name="Percent 9 3 2 2 7 2" xfId="50705"/>
    <cellStyle name="Percent 9 3 2 2 7 3" xfId="50706"/>
    <cellStyle name="Percent 9 3 2 2 7 4" xfId="50707"/>
    <cellStyle name="Percent 9 3 2 2 7 5" xfId="50708"/>
    <cellStyle name="Percent 9 3 2 2 8" xfId="50709"/>
    <cellStyle name="Percent 9 3 2 2 9" xfId="50710"/>
    <cellStyle name="Percent 9 3 2 3" xfId="50711"/>
    <cellStyle name="Percent 9 3 2 3 2" xfId="50712"/>
    <cellStyle name="Percent 9 3 2 3 2 2" xfId="50713"/>
    <cellStyle name="Percent 9 3 2 3 2 2 2" xfId="50714"/>
    <cellStyle name="Percent 9 3 2 3 2 2 3" xfId="50715"/>
    <cellStyle name="Percent 9 3 2 3 2 2 4" xfId="50716"/>
    <cellStyle name="Percent 9 3 2 3 2 3" xfId="50717"/>
    <cellStyle name="Percent 9 3 2 3 2 3 2" xfId="50718"/>
    <cellStyle name="Percent 9 3 2 3 2 3 3" xfId="50719"/>
    <cellStyle name="Percent 9 3 2 3 2 3 4" xfId="50720"/>
    <cellStyle name="Percent 9 3 2 3 2 4" xfId="50721"/>
    <cellStyle name="Percent 9 3 2 3 2 5" xfId="50722"/>
    <cellStyle name="Percent 9 3 2 3 2 6" xfId="50723"/>
    <cellStyle name="Percent 9 3 2 3 3" xfId="50724"/>
    <cellStyle name="Percent 9 3 2 3 3 2" xfId="50725"/>
    <cellStyle name="Percent 9 3 2 3 3 2 2" xfId="50726"/>
    <cellStyle name="Percent 9 3 2 3 3 2 3" xfId="50727"/>
    <cellStyle name="Percent 9 3 2 3 3 2 4" xfId="50728"/>
    <cellStyle name="Percent 9 3 2 3 3 3" xfId="50729"/>
    <cellStyle name="Percent 9 3 2 3 3 3 2" xfId="50730"/>
    <cellStyle name="Percent 9 3 2 3 3 3 3" xfId="50731"/>
    <cellStyle name="Percent 9 3 2 3 3 3 4" xfId="50732"/>
    <cellStyle name="Percent 9 3 2 3 3 4" xfId="50733"/>
    <cellStyle name="Percent 9 3 2 3 3 5" xfId="50734"/>
    <cellStyle name="Percent 9 3 2 3 3 6" xfId="50735"/>
    <cellStyle name="Percent 9 3 2 3 4" xfId="50736"/>
    <cellStyle name="Percent 9 3 2 3 4 2" xfId="50737"/>
    <cellStyle name="Percent 9 3 2 3 4 3" xfId="50738"/>
    <cellStyle name="Percent 9 3 2 3 4 4" xfId="50739"/>
    <cellStyle name="Percent 9 3 2 3 5" xfId="50740"/>
    <cellStyle name="Percent 9 3 2 3 5 2" xfId="50741"/>
    <cellStyle name="Percent 9 3 2 3 5 3" xfId="50742"/>
    <cellStyle name="Percent 9 3 2 3 5 4" xfId="50743"/>
    <cellStyle name="Percent 9 3 2 3 6" xfId="50744"/>
    <cellStyle name="Percent 9 3 2 3 7" xfId="50745"/>
    <cellStyle name="Percent 9 3 2 3 8" xfId="50746"/>
    <cellStyle name="Percent 9 3 2 4" xfId="50747"/>
    <cellStyle name="Percent 9 3 2 4 2" xfId="50748"/>
    <cellStyle name="Percent 9 3 2 4 2 2" xfId="50749"/>
    <cellStyle name="Percent 9 3 2 4 2 2 2" xfId="50750"/>
    <cellStyle name="Percent 9 3 2 4 2 2 3" xfId="50751"/>
    <cellStyle name="Percent 9 3 2 4 2 2 4" xfId="50752"/>
    <cellStyle name="Percent 9 3 2 4 2 3" xfId="50753"/>
    <cellStyle name="Percent 9 3 2 4 2 3 2" xfId="50754"/>
    <cellStyle name="Percent 9 3 2 4 2 3 3" xfId="50755"/>
    <cellStyle name="Percent 9 3 2 4 2 3 4" xfId="50756"/>
    <cellStyle name="Percent 9 3 2 4 2 4" xfId="50757"/>
    <cellStyle name="Percent 9 3 2 4 2 5" xfId="50758"/>
    <cellStyle name="Percent 9 3 2 4 2 6" xfId="50759"/>
    <cellStyle name="Percent 9 3 2 4 3" xfId="50760"/>
    <cellStyle name="Percent 9 3 2 4 3 2" xfId="50761"/>
    <cellStyle name="Percent 9 3 2 4 3 2 2" xfId="50762"/>
    <cellStyle name="Percent 9 3 2 4 3 2 3" xfId="50763"/>
    <cellStyle name="Percent 9 3 2 4 3 2 4" xfId="50764"/>
    <cellStyle name="Percent 9 3 2 4 3 3" xfId="50765"/>
    <cellStyle name="Percent 9 3 2 4 3 3 2" xfId="50766"/>
    <cellStyle name="Percent 9 3 2 4 3 3 3" xfId="50767"/>
    <cellStyle name="Percent 9 3 2 4 3 3 4" xfId="50768"/>
    <cellStyle name="Percent 9 3 2 4 3 4" xfId="50769"/>
    <cellStyle name="Percent 9 3 2 4 3 5" xfId="50770"/>
    <cellStyle name="Percent 9 3 2 4 3 6" xfId="50771"/>
    <cellStyle name="Percent 9 3 2 4 4" xfId="50772"/>
    <cellStyle name="Percent 9 3 2 4 4 2" xfId="50773"/>
    <cellStyle name="Percent 9 3 2 4 4 3" xfId="50774"/>
    <cellStyle name="Percent 9 3 2 4 4 4" xfId="50775"/>
    <cellStyle name="Percent 9 3 2 4 5" xfId="50776"/>
    <cellStyle name="Percent 9 3 2 4 5 2" xfId="50777"/>
    <cellStyle name="Percent 9 3 2 4 5 3" xfId="50778"/>
    <cellStyle name="Percent 9 3 2 4 5 4" xfId="50779"/>
    <cellStyle name="Percent 9 3 2 4 6" xfId="50780"/>
    <cellStyle name="Percent 9 3 2 4 7" xfId="50781"/>
    <cellStyle name="Percent 9 3 2 4 8" xfId="50782"/>
    <cellStyle name="Percent 9 3 2 5" xfId="50783"/>
    <cellStyle name="Percent 9 3 2 5 2" xfId="50784"/>
    <cellStyle name="Percent 9 3 2 5 2 2" xfId="50785"/>
    <cellStyle name="Percent 9 3 2 5 2 2 2" xfId="50786"/>
    <cellStyle name="Percent 9 3 2 5 2 2 3" xfId="50787"/>
    <cellStyle name="Percent 9 3 2 5 2 2 4" xfId="50788"/>
    <cellStyle name="Percent 9 3 2 5 2 3" xfId="50789"/>
    <cellStyle name="Percent 9 3 2 5 2 3 2" xfId="50790"/>
    <cellStyle name="Percent 9 3 2 5 2 3 3" xfId="50791"/>
    <cellStyle name="Percent 9 3 2 5 2 3 4" xfId="50792"/>
    <cellStyle name="Percent 9 3 2 5 2 4" xfId="50793"/>
    <cellStyle name="Percent 9 3 2 5 2 5" xfId="50794"/>
    <cellStyle name="Percent 9 3 2 5 2 6" xfId="50795"/>
    <cellStyle name="Percent 9 3 2 5 3" xfId="50796"/>
    <cellStyle name="Percent 9 3 2 5 3 2" xfId="50797"/>
    <cellStyle name="Percent 9 3 2 5 3 2 2" xfId="50798"/>
    <cellStyle name="Percent 9 3 2 5 3 2 3" xfId="50799"/>
    <cellStyle name="Percent 9 3 2 5 3 2 4" xfId="50800"/>
    <cellStyle name="Percent 9 3 2 5 3 3" xfId="50801"/>
    <cellStyle name="Percent 9 3 2 5 3 3 2" xfId="50802"/>
    <cellStyle name="Percent 9 3 2 5 3 3 3" xfId="50803"/>
    <cellStyle name="Percent 9 3 2 5 3 3 4" xfId="50804"/>
    <cellStyle name="Percent 9 3 2 5 3 4" xfId="50805"/>
    <cellStyle name="Percent 9 3 2 5 3 5" xfId="50806"/>
    <cellStyle name="Percent 9 3 2 5 3 6" xfId="50807"/>
    <cellStyle name="Percent 9 3 2 5 4" xfId="50808"/>
    <cellStyle name="Percent 9 3 2 5 4 2" xfId="50809"/>
    <cellStyle name="Percent 9 3 2 5 4 3" xfId="50810"/>
    <cellStyle name="Percent 9 3 2 5 4 4" xfId="50811"/>
    <cellStyle name="Percent 9 3 2 5 5" xfId="50812"/>
    <cellStyle name="Percent 9 3 2 5 5 2" xfId="50813"/>
    <cellStyle name="Percent 9 3 2 5 5 3" xfId="50814"/>
    <cellStyle name="Percent 9 3 2 5 5 4" xfId="50815"/>
    <cellStyle name="Percent 9 3 2 5 6" xfId="50816"/>
    <cellStyle name="Percent 9 3 2 5 7" xfId="50817"/>
    <cellStyle name="Percent 9 3 2 5 8" xfId="50818"/>
    <cellStyle name="Percent 9 3 2 6" xfId="50819"/>
    <cellStyle name="Percent 9 3 2 6 2" xfId="50820"/>
    <cellStyle name="Percent 9 3 2 6 2 2" xfId="50821"/>
    <cellStyle name="Percent 9 3 2 6 2 3" xfId="50822"/>
    <cellStyle name="Percent 9 3 2 6 2 4" xfId="50823"/>
    <cellStyle name="Percent 9 3 2 6 3" xfId="50824"/>
    <cellStyle name="Percent 9 3 2 6 3 2" xfId="50825"/>
    <cellStyle name="Percent 9 3 2 6 3 3" xfId="50826"/>
    <cellStyle name="Percent 9 3 2 6 3 4" xfId="50827"/>
    <cellStyle name="Percent 9 3 2 6 4" xfId="50828"/>
    <cellStyle name="Percent 9 3 2 6 5" xfId="50829"/>
    <cellStyle name="Percent 9 3 2 6 6" xfId="50830"/>
    <cellStyle name="Percent 9 3 2 7" xfId="50831"/>
    <cellStyle name="Percent 9 3 2 7 2" xfId="50832"/>
    <cellStyle name="Percent 9 3 2 7 2 2" xfId="50833"/>
    <cellStyle name="Percent 9 3 2 7 2 3" xfId="50834"/>
    <cellStyle name="Percent 9 3 2 7 2 4" xfId="50835"/>
    <cellStyle name="Percent 9 3 2 7 3" xfId="50836"/>
    <cellStyle name="Percent 9 3 2 7 3 2" xfId="50837"/>
    <cellStyle name="Percent 9 3 2 7 3 3" xfId="50838"/>
    <cellStyle name="Percent 9 3 2 7 3 4" xfId="50839"/>
    <cellStyle name="Percent 9 3 2 7 4" xfId="50840"/>
    <cellStyle name="Percent 9 3 2 7 5" xfId="50841"/>
    <cellStyle name="Percent 9 3 2 7 6" xfId="50842"/>
    <cellStyle name="Percent 9 3 2 8" xfId="50843"/>
    <cellStyle name="Percent 9 3 2 8 2" xfId="50844"/>
    <cellStyle name="Percent 9 3 2 8 3" xfId="50845"/>
    <cellStyle name="Percent 9 3 2 8 4" xfId="50846"/>
    <cellStyle name="Percent 9 3 2 9" xfId="50847"/>
    <cellStyle name="Percent 9 3 2 9 2" xfId="50848"/>
    <cellStyle name="Percent 9 3 2 9 3" xfId="50849"/>
    <cellStyle name="Percent 9 3 2 9 4" xfId="50850"/>
    <cellStyle name="Percent 9 3 2 9 5" xfId="50851"/>
    <cellStyle name="Percent 9 3 3" xfId="50852"/>
    <cellStyle name="Percent 9 3 3 10" xfId="50853"/>
    <cellStyle name="Percent 9 3 3 2" xfId="50854"/>
    <cellStyle name="Percent 9 3 3 2 2" xfId="50855"/>
    <cellStyle name="Percent 9 3 3 2 2 2" xfId="50856"/>
    <cellStyle name="Percent 9 3 3 2 2 2 2" xfId="50857"/>
    <cellStyle name="Percent 9 3 3 2 2 2 3" xfId="50858"/>
    <cellStyle name="Percent 9 3 3 2 2 2 4" xfId="50859"/>
    <cellStyle name="Percent 9 3 3 2 2 3" xfId="50860"/>
    <cellStyle name="Percent 9 3 3 2 2 3 2" xfId="50861"/>
    <cellStyle name="Percent 9 3 3 2 2 3 3" xfId="50862"/>
    <cellStyle name="Percent 9 3 3 2 2 3 4" xfId="50863"/>
    <cellStyle name="Percent 9 3 3 2 2 4" xfId="50864"/>
    <cellStyle name="Percent 9 3 3 2 2 5" xfId="50865"/>
    <cellStyle name="Percent 9 3 3 2 2 6" xfId="50866"/>
    <cellStyle name="Percent 9 3 3 2 3" xfId="50867"/>
    <cellStyle name="Percent 9 3 3 2 3 2" xfId="50868"/>
    <cellStyle name="Percent 9 3 3 2 3 2 2" xfId="50869"/>
    <cellStyle name="Percent 9 3 3 2 3 2 3" xfId="50870"/>
    <cellStyle name="Percent 9 3 3 2 3 2 4" xfId="50871"/>
    <cellStyle name="Percent 9 3 3 2 3 3" xfId="50872"/>
    <cellStyle name="Percent 9 3 3 2 3 3 2" xfId="50873"/>
    <cellStyle name="Percent 9 3 3 2 3 3 3" xfId="50874"/>
    <cellStyle name="Percent 9 3 3 2 3 3 4" xfId="50875"/>
    <cellStyle name="Percent 9 3 3 2 3 4" xfId="50876"/>
    <cellStyle name="Percent 9 3 3 2 3 5" xfId="50877"/>
    <cellStyle name="Percent 9 3 3 2 3 6" xfId="50878"/>
    <cellStyle name="Percent 9 3 3 2 4" xfId="50879"/>
    <cellStyle name="Percent 9 3 3 2 4 2" xfId="50880"/>
    <cellStyle name="Percent 9 3 3 2 4 3" xfId="50881"/>
    <cellStyle name="Percent 9 3 3 2 4 4" xfId="50882"/>
    <cellStyle name="Percent 9 3 3 2 5" xfId="50883"/>
    <cellStyle name="Percent 9 3 3 2 5 2" xfId="50884"/>
    <cellStyle name="Percent 9 3 3 2 5 3" xfId="50885"/>
    <cellStyle name="Percent 9 3 3 2 5 4" xfId="50886"/>
    <cellStyle name="Percent 9 3 3 2 5 5" xfId="50887"/>
    <cellStyle name="Percent 9 3 3 2 6" xfId="50888"/>
    <cellStyle name="Percent 9 3 3 2 7" xfId="50889"/>
    <cellStyle name="Percent 9 3 3 2 8" xfId="50890"/>
    <cellStyle name="Percent 9 3 3 3" xfId="50891"/>
    <cellStyle name="Percent 9 3 3 3 2" xfId="50892"/>
    <cellStyle name="Percent 9 3 3 3 2 2" xfId="50893"/>
    <cellStyle name="Percent 9 3 3 3 2 2 2" xfId="50894"/>
    <cellStyle name="Percent 9 3 3 3 2 2 3" xfId="50895"/>
    <cellStyle name="Percent 9 3 3 3 2 2 4" xfId="50896"/>
    <cellStyle name="Percent 9 3 3 3 2 3" xfId="50897"/>
    <cellStyle name="Percent 9 3 3 3 2 3 2" xfId="50898"/>
    <cellStyle name="Percent 9 3 3 3 2 3 3" xfId="50899"/>
    <cellStyle name="Percent 9 3 3 3 2 3 4" xfId="50900"/>
    <cellStyle name="Percent 9 3 3 3 2 4" xfId="50901"/>
    <cellStyle name="Percent 9 3 3 3 2 5" xfId="50902"/>
    <cellStyle name="Percent 9 3 3 3 2 6" xfId="50903"/>
    <cellStyle name="Percent 9 3 3 3 3" xfId="50904"/>
    <cellStyle name="Percent 9 3 3 3 3 2" xfId="50905"/>
    <cellStyle name="Percent 9 3 3 3 3 2 2" xfId="50906"/>
    <cellStyle name="Percent 9 3 3 3 3 2 3" xfId="50907"/>
    <cellStyle name="Percent 9 3 3 3 3 2 4" xfId="50908"/>
    <cellStyle name="Percent 9 3 3 3 3 3" xfId="50909"/>
    <cellStyle name="Percent 9 3 3 3 3 3 2" xfId="50910"/>
    <cellStyle name="Percent 9 3 3 3 3 3 3" xfId="50911"/>
    <cellStyle name="Percent 9 3 3 3 3 3 4" xfId="50912"/>
    <cellStyle name="Percent 9 3 3 3 3 4" xfId="50913"/>
    <cellStyle name="Percent 9 3 3 3 3 5" xfId="50914"/>
    <cellStyle name="Percent 9 3 3 3 3 6" xfId="50915"/>
    <cellStyle name="Percent 9 3 3 3 4" xfId="50916"/>
    <cellStyle name="Percent 9 3 3 3 4 2" xfId="50917"/>
    <cellStyle name="Percent 9 3 3 3 4 3" xfId="50918"/>
    <cellStyle name="Percent 9 3 3 3 4 4" xfId="50919"/>
    <cellStyle name="Percent 9 3 3 3 5" xfId="50920"/>
    <cellStyle name="Percent 9 3 3 3 5 2" xfId="50921"/>
    <cellStyle name="Percent 9 3 3 3 5 3" xfId="50922"/>
    <cellStyle name="Percent 9 3 3 3 5 4" xfId="50923"/>
    <cellStyle name="Percent 9 3 3 3 6" xfId="50924"/>
    <cellStyle name="Percent 9 3 3 3 7" xfId="50925"/>
    <cellStyle name="Percent 9 3 3 3 8" xfId="50926"/>
    <cellStyle name="Percent 9 3 3 4" xfId="50927"/>
    <cellStyle name="Percent 9 3 3 4 2" xfId="50928"/>
    <cellStyle name="Percent 9 3 3 4 2 2" xfId="50929"/>
    <cellStyle name="Percent 9 3 3 4 2 3" xfId="50930"/>
    <cellStyle name="Percent 9 3 3 4 2 4" xfId="50931"/>
    <cellStyle name="Percent 9 3 3 4 3" xfId="50932"/>
    <cellStyle name="Percent 9 3 3 4 3 2" xfId="50933"/>
    <cellStyle name="Percent 9 3 3 4 3 3" xfId="50934"/>
    <cellStyle name="Percent 9 3 3 4 3 4" xfId="50935"/>
    <cellStyle name="Percent 9 3 3 4 4" xfId="50936"/>
    <cellStyle name="Percent 9 3 3 4 5" xfId="50937"/>
    <cellStyle name="Percent 9 3 3 4 6" xfId="50938"/>
    <cellStyle name="Percent 9 3 3 5" xfId="50939"/>
    <cellStyle name="Percent 9 3 3 5 2" xfId="50940"/>
    <cellStyle name="Percent 9 3 3 5 2 2" xfId="50941"/>
    <cellStyle name="Percent 9 3 3 5 2 3" xfId="50942"/>
    <cellStyle name="Percent 9 3 3 5 2 4" xfId="50943"/>
    <cellStyle name="Percent 9 3 3 5 3" xfId="50944"/>
    <cellStyle name="Percent 9 3 3 5 3 2" xfId="50945"/>
    <cellStyle name="Percent 9 3 3 5 3 3" xfId="50946"/>
    <cellStyle name="Percent 9 3 3 5 3 4" xfId="50947"/>
    <cellStyle name="Percent 9 3 3 5 4" xfId="50948"/>
    <cellStyle name="Percent 9 3 3 5 5" xfId="50949"/>
    <cellStyle name="Percent 9 3 3 5 6" xfId="50950"/>
    <cellStyle name="Percent 9 3 3 6" xfId="50951"/>
    <cellStyle name="Percent 9 3 3 6 2" xfId="50952"/>
    <cellStyle name="Percent 9 3 3 6 3" xfId="50953"/>
    <cellStyle name="Percent 9 3 3 6 4" xfId="50954"/>
    <cellStyle name="Percent 9 3 3 7" xfId="50955"/>
    <cellStyle name="Percent 9 3 3 7 2" xfId="50956"/>
    <cellStyle name="Percent 9 3 3 7 3" xfId="50957"/>
    <cellStyle name="Percent 9 3 3 7 4" xfId="50958"/>
    <cellStyle name="Percent 9 3 3 7 5" xfId="50959"/>
    <cellStyle name="Percent 9 3 3 8" xfId="50960"/>
    <cellStyle name="Percent 9 3 3 9" xfId="50961"/>
    <cellStyle name="Percent 9 3 4" xfId="50962"/>
    <cellStyle name="Percent 9 3 4 2" xfId="50963"/>
    <cellStyle name="Percent 9 3 4 2 2" xfId="50964"/>
    <cellStyle name="Percent 9 3 4 2 2 2" xfId="50965"/>
    <cellStyle name="Percent 9 3 4 2 2 3" xfId="50966"/>
    <cellStyle name="Percent 9 3 4 2 2 4" xfId="50967"/>
    <cellStyle name="Percent 9 3 4 2 3" xfId="50968"/>
    <cellStyle name="Percent 9 3 4 2 3 2" xfId="50969"/>
    <cellStyle name="Percent 9 3 4 2 3 3" xfId="50970"/>
    <cellStyle name="Percent 9 3 4 2 3 4" xfId="50971"/>
    <cellStyle name="Percent 9 3 4 2 4" xfId="50972"/>
    <cellStyle name="Percent 9 3 4 2 5" xfId="50973"/>
    <cellStyle name="Percent 9 3 4 2 6" xfId="50974"/>
    <cellStyle name="Percent 9 3 4 3" xfId="50975"/>
    <cellStyle name="Percent 9 3 4 3 2" xfId="50976"/>
    <cellStyle name="Percent 9 3 4 3 2 2" xfId="50977"/>
    <cellStyle name="Percent 9 3 4 3 2 3" xfId="50978"/>
    <cellStyle name="Percent 9 3 4 3 2 4" xfId="50979"/>
    <cellStyle name="Percent 9 3 4 3 3" xfId="50980"/>
    <cellStyle name="Percent 9 3 4 3 3 2" xfId="50981"/>
    <cellStyle name="Percent 9 3 4 3 3 3" xfId="50982"/>
    <cellStyle name="Percent 9 3 4 3 3 4" xfId="50983"/>
    <cellStyle name="Percent 9 3 4 3 4" xfId="50984"/>
    <cellStyle name="Percent 9 3 4 3 5" xfId="50985"/>
    <cellStyle name="Percent 9 3 4 3 6" xfId="50986"/>
    <cellStyle name="Percent 9 3 4 4" xfId="50987"/>
    <cellStyle name="Percent 9 3 4 4 2" xfId="50988"/>
    <cellStyle name="Percent 9 3 4 4 3" xfId="50989"/>
    <cellStyle name="Percent 9 3 4 4 4" xfId="50990"/>
    <cellStyle name="Percent 9 3 4 5" xfId="50991"/>
    <cellStyle name="Percent 9 3 4 5 2" xfId="50992"/>
    <cellStyle name="Percent 9 3 4 5 3" xfId="50993"/>
    <cellStyle name="Percent 9 3 4 5 4" xfId="50994"/>
    <cellStyle name="Percent 9 3 4 5 5" xfId="50995"/>
    <cellStyle name="Percent 9 3 4 6" xfId="50996"/>
    <cellStyle name="Percent 9 3 4 7" xfId="50997"/>
    <cellStyle name="Percent 9 3 4 8" xfId="50998"/>
    <cellStyle name="Percent 9 3 5" xfId="50999"/>
    <cellStyle name="Percent 9 3 5 2" xfId="51000"/>
    <cellStyle name="Percent 9 3 5 2 2" xfId="51001"/>
    <cellStyle name="Percent 9 3 5 2 2 2" xfId="51002"/>
    <cellStyle name="Percent 9 3 5 2 2 3" xfId="51003"/>
    <cellStyle name="Percent 9 3 5 2 2 4" xfId="51004"/>
    <cellStyle name="Percent 9 3 5 2 3" xfId="51005"/>
    <cellStyle name="Percent 9 3 5 2 3 2" xfId="51006"/>
    <cellStyle name="Percent 9 3 5 2 3 3" xfId="51007"/>
    <cellStyle name="Percent 9 3 5 2 3 4" xfId="51008"/>
    <cellStyle name="Percent 9 3 5 2 4" xfId="51009"/>
    <cellStyle name="Percent 9 3 5 2 5" xfId="51010"/>
    <cellStyle name="Percent 9 3 5 2 6" xfId="51011"/>
    <cellStyle name="Percent 9 3 5 3" xfId="51012"/>
    <cellStyle name="Percent 9 3 5 3 2" xfId="51013"/>
    <cellStyle name="Percent 9 3 5 3 2 2" xfId="51014"/>
    <cellStyle name="Percent 9 3 5 3 2 3" xfId="51015"/>
    <cellStyle name="Percent 9 3 5 3 2 4" xfId="51016"/>
    <cellStyle name="Percent 9 3 5 3 3" xfId="51017"/>
    <cellStyle name="Percent 9 3 5 3 3 2" xfId="51018"/>
    <cellStyle name="Percent 9 3 5 3 3 3" xfId="51019"/>
    <cellStyle name="Percent 9 3 5 3 3 4" xfId="51020"/>
    <cellStyle name="Percent 9 3 5 3 4" xfId="51021"/>
    <cellStyle name="Percent 9 3 5 3 5" xfId="51022"/>
    <cellStyle name="Percent 9 3 5 3 6" xfId="51023"/>
    <cellStyle name="Percent 9 3 5 4" xfId="51024"/>
    <cellStyle name="Percent 9 3 5 4 2" xfId="51025"/>
    <cellStyle name="Percent 9 3 5 4 3" xfId="51026"/>
    <cellStyle name="Percent 9 3 5 4 4" xfId="51027"/>
    <cellStyle name="Percent 9 3 5 5" xfId="51028"/>
    <cellStyle name="Percent 9 3 5 5 2" xfId="51029"/>
    <cellStyle name="Percent 9 3 5 5 3" xfId="51030"/>
    <cellStyle name="Percent 9 3 5 5 4" xfId="51031"/>
    <cellStyle name="Percent 9 3 5 6" xfId="51032"/>
    <cellStyle name="Percent 9 3 5 7" xfId="51033"/>
    <cellStyle name="Percent 9 3 5 8" xfId="51034"/>
    <cellStyle name="Percent 9 3 6" xfId="51035"/>
    <cellStyle name="Percent 9 3 6 2" xfId="51036"/>
    <cellStyle name="Percent 9 3 6 2 2" xfId="51037"/>
    <cellStyle name="Percent 9 3 6 2 2 2" xfId="51038"/>
    <cellStyle name="Percent 9 3 6 2 2 3" xfId="51039"/>
    <cellStyle name="Percent 9 3 6 2 2 4" xfId="51040"/>
    <cellStyle name="Percent 9 3 6 2 3" xfId="51041"/>
    <cellStyle name="Percent 9 3 6 2 3 2" xfId="51042"/>
    <cellStyle name="Percent 9 3 6 2 3 3" xfId="51043"/>
    <cellStyle name="Percent 9 3 6 2 3 4" xfId="51044"/>
    <cellStyle name="Percent 9 3 6 2 4" xfId="51045"/>
    <cellStyle name="Percent 9 3 6 2 5" xfId="51046"/>
    <cellStyle name="Percent 9 3 6 2 6" xfId="51047"/>
    <cellStyle name="Percent 9 3 6 3" xfId="51048"/>
    <cellStyle name="Percent 9 3 6 3 2" xfId="51049"/>
    <cellStyle name="Percent 9 3 6 3 2 2" xfId="51050"/>
    <cellStyle name="Percent 9 3 6 3 2 3" xfId="51051"/>
    <cellStyle name="Percent 9 3 6 3 2 4" xfId="51052"/>
    <cellStyle name="Percent 9 3 6 3 3" xfId="51053"/>
    <cellStyle name="Percent 9 3 6 3 3 2" xfId="51054"/>
    <cellStyle name="Percent 9 3 6 3 3 3" xfId="51055"/>
    <cellStyle name="Percent 9 3 6 3 3 4" xfId="51056"/>
    <cellStyle name="Percent 9 3 6 3 4" xfId="51057"/>
    <cellStyle name="Percent 9 3 6 3 5" xfId="51058"/>
    <cellStyle name="Percent 9 3 6 3 6" xfId="51059"/>
    <cellStyle name="Percent 9 3 6 4" xfId="51060"/>
    <cellStyle name="Percent 9 3 6 4 2" xfId="51061"/>
    <cellStyle name="Percent 9 3 6 4 3" xfId="51062"/>
    <cellStyle name="Percent 9 3 6 4 4" xfId="51063"/>
    <cellStyle name="Percent 9 3 6 5" xfId="51064"/>
    <cellStyle name="Percent 9 3 6 5 2" xfId="51065"/>
    <cellStyle name="Percent 9 3 6 5 3" xfId="51066"/>
    <cellStyle name="Percent 9 3 6 5 4" xfId="51067"/>
    <cellStyle name="Percent 9 3 6 6" xfId="51068"/>
    <cellStyle name="Percent 9 3 6 7" xfId="51069"/>
    <cellStyle name="Percent 9 3 6 8" xfId="51070"/>
    <cellStyle name="Percent 9 3 7" xfId="51071"/>
    <cellStyle name="Percent 9 3 7 2" xfId="51072"/>
    <cellStyle name="Percent 9 3 7 2 2" xfId="51073"/>
    <cellStyle name="Percent 9 3 7 2 3" xfId="51074"/>
    <cellStyle name="Percent 9 3 7 2 4" xfId="51075"/>
    <cellStyle name="Percent 9 3 7 3" xfId="51076"/>
    <cellStyle name="Percent 9 3 7 3 2" xfId="51077"/>
    <cellStyle name="Percent 9 3 7 3 3" xfId="51078"/>
    <cellStyle name="Percent 9 3 7 3 4" xfId="51079"/>
    <cellStyle name="Percent 9 3 7 4" xfId="51080"/>
    <cellStyle name="Percent 9 3 7 5" xfId="51081"/>
    <cellStyle name="Percent 9 3 7 6" xfId="51082"/>
    <cellStyle name="Percent 9 3 8" xfId="51083"/>
    <cellStyle name="Percent 9 3 8 2" xfId="51084"/>
    <cellStyle name="Percent 9 3 8 2 2" xfId="51085"/>
    <cellStyle name="Percent 9 3 8 2 3" xfId="51086"/>
    <cellStyle name="Percent 9 3 8 2 4" xfId="51087"/>
    <cellStyle name="Percent 9 3 8 3" xfId="51088"/>
    <cellStyle name="Percent 9 3 8 3 2" xfId="51089"/>
    <cellStyle name="Percent 9 3 8 3 3" xfId="51090"/>
    <cellStyle name="Percent 9 3 8 3 4" xfId="51091"/>
    <cellStyle name="Percent 9 3 8 4" xfId="51092"/>
    <cellStyle name="Percent 9 3 8 5" xfId="51093"/>
    <cellStyle name="Percent 9 3 8 6" xfId="51094"/>
    <cellStyle name="Percent 9 3 9" xfId="51095"/>
    <cellStyle name="Percent 9 3 9 2" xfId="51096"/>
    <cellStyle name="Percent 9 3 9 3" xfId="51097"/>
    <cellStyle name="Percent 9 3 9 4" xfId="51098"/>
    <cellStyle name="Percent 9 4" xfId="51099"/>
    <cellStyle name="Percent 9 4 10" xfId="51100"/>
    <cellStyle name="Percent 9 4 11" xfId="51101"/>
    <cellStyle name="Percent 9 4 12" xfId="51102"/>
    <cellStyle name="Percent 9 4 2" xfId="51103"/>
    <cellStyle name="Percent 9 4 2 10" xfId="51104"/>
    <cellStyle name="Percent 9 4 2 2" xfId="51105"/>
    <cellStyle name="Percent 9 4 2 2 2" xfId="51106"/>
    <cellStyle name="Percent 9 4 2 2 2 2" xfId="51107"/>
    <cellStyle name="Percent 9 4 2 2 2 2 2" xfId="51108"/>
    <cellStyle name="Percent 9 4 2 2 2 2 3" xfId="51109"/>
    <cellStyle name="Percent 9 4 2 2 2 2 4" xfId="51110"/>
    <cellStyle name="Percent 9 4 2 2 2 3" xfId="51111"/>
    <cellStyle name="Percent 9 4 2 2 2 3 2" xfId="51112"/>
    <cellStyle name="Percent 9 4 2 2 2 3 3" xfId="51113"/>
    <cellStyle name="Percent 9 4 2 2 2 3 4" xfId="51114"/>
    <cellStyle name="Percent 9 4 2 2 2 4" xfId="51115"/>
    <cellStyle name="Percent 9 4 2 2 2 5" xfId="51116"/>
    <cellStyle name="Percent 9 4 2 2 2 6" xfId="51117"/>
    <cellStyle name="Percent 9 4 2 2 3" xfId="51118"/>
    <cellStyle name="Percent 9 4 2 2 3 2" xfId="51119"/>
    <cellStyle name="Percent 9 4 2 2 3 2 2" xfId="51120"/>
    <cellStyle name="Percent 9 4 2 2 3 2 3" xfId="51121"/>
    <cellStyle name="Percent 9 4 2 2 3 2 4" xfId="51122"/>
    <cellStyle name="Percent 9 4 2 2 3 3" xfId="51123"/>
    <cellStyle name="Percent 9 4 2 2 3 3 2" xfId="51124"/>
    <cellStyle name="Percent 9 4 2 2 3 3 3" xfId="51125"/>
    <cellStyle name="Percent 9 4 2 2 3 3 4" xfId="51126"/>
    <cellStyle name="Percent 9 4 2 2 3 4" xfId="51127"/>
    <cellStyle name="Percent 9 4 2 2 3 5" xfId="51128"/>
    <cellStyle name="Percent 9 4 2 2 3 6" xfId="51129"/>
    <cellStyle name="Percent 9 4 2 2 4" xfId="51130"/>
    <cellStyle name="Percent 9 4 2 2 4 2" xfId="51131"/>
    <cellStyle name="Percent 9 4 2 2 4 3" xfId="51132"/>
    <cellStyle name="Percent 9 4 2 2 4 4" xfId="51133"/>
    <cellStyle name="Percent 9 4 2 2 5" xfId="51134"/>
    <cellStyle name="Percent 9 4 2 2 5 2" xfId="51135"/>
    <cellStyle name="Percent 9 4 2 2 5 3" xfId="51136"/>
    <cellStyle name="Percent 9 4 2 2 5 4" xfId="51137"/>
    <cellStyle name="Percent 9 4 2 2 6" xfId="51138"/>
    <cellStyle name="Percent 9 4 2 2 7" xfId="51139"/>
    <cellStyle name="Percent 9 4 2 2 8" xfId="51140"/>
    <cellStyle name="Percent 9 4 2 3" xfId="51141"/>
    <cellStyle name="Percent 9 4 2 3 2" xfId="51142"/>
    <cellStyle name="Percent 9 4 2 3 2 2" xfId="51143"/>
    <cellStyle name="Percent 9 4 2 3 2 2 2" xfId="51144"/>
    <cellStyle name="Percent 9 4 2 3 2 2 3" xfId="51145"/>
    <cellStyle name="Percent 9 4 2 3 2 2 4" xfId="51146"/>
    <cellStyle name="Percent 9 4 2 3 2 3" xfId="51147"/>
    <cellStyle name="Percent 9 4 2 3 2 3 2" xfId="51148"/>
    <cellStyle name="Percent 9 4 2 3 2 3 3" xfId="51149"/>
    <cellStyle name="Percent 9 4 2 3 2 3 4" xfId="51150"/>
    <cellStyle name="Percent 9 4 2 3 2 4" xfId="51151"/>
    <cellStyle name="Percent 9 4 2 3 2 5" xfId="51152"/>
    <cellStyle name="Percent 9 4 2 3 2 6" xfId="51153"/>
    <cellStyle name="Percent 9 4 2 3 3" xfId="51154"/>
    <cellStyle name="Percent 9 4 2 3 3 2" xfId="51155"/>
    <cellStyle name="Percent 9 4 2 3 3 2 2" xfId="51156"/>
    <cellStyle name="Percent 9 4 2 3 3 2 3" xfId="51157"/>
    <cellStyle name="Percent 9 4 2 3 3 2 4" xfId="51158"/>
    <cellStyle name="Percent 9 4 2 3 3 3" xfId="51159"/>
    <cellStyle name="Percent 9 4 2 3 3 3 2" xfId="51160"/>
    <cellStyle name="Percent 9 4 2 3 3 3 3" xfId="51161"/>
    <cellStyle name="Percent 9 4 2 3 3 3 4" xfId="51162"/>
    <cellStyle name="Percent 9 4 2 3 3 4" xfId="51163"/>
    <cellStyle name="Percent 9 4 2 3 3 5" xfId="51164"/>
    <cellStyle name="Percent 9 4 2 3 3 6" xfId="51165"/>
    <cellStyle name="Percent 9 4 2 3 4" xfId="51166"/>
    <cellStyle name="Percent 9 4 2 3 4 2" xfId="51167"/>
    <cellStyle name="Percent 9 4 2 3 4 3" xfId="51168"/>
    <cellStyle name="Percent 9 4 2 3 4 4" xfId="51169"/>
    <cellStyle name="Percent 9 4 2 3 5" xfId="51170"/>
    <cellStyle name="Percent 9 4 2 3 5 2" xfId="51171"/>
    <cellStyle name="Percent 9 4 2 3 5 3" xfId="51172"/>
    <cellStyle name="Percent 9 4 2 3 5 4" xfId="51173"/>
    <cellStyle name="Percent 9 4 2 3 6" xfId="51174"/>
    <cellStyle name="Percent 9 4 2 3 7" xfId="51175"/>
    <cellStyle name="Percent 9 4 2 3 8" xfId="51176"/>
    <cellStyle name="Percent 9 4 2 4" xfId="51177"/>
    <cellStyle name="Percent 9 4 2 4 2" xfId="51178"/>
    <cellStyle name="Percent 9 4 2 4 2 2" xfId="51179"/>
    <cellStyle name="Percent 9 4 2 4 2 3" xfId="51180"/>
    <cellStyle name="Percent 9 4 2 4 2 4" xfId="51181"/>
    <cellStyle name="Percent 9 4 2 4 3" xfId="51182"/>
    <cellStyle name="Percent 9 4 2 4 3 2" xfId="51183"/>
    <cellStyle name="Percent 9 4 2 4 3 3" xfId="51184"/>
    <cellStyle name="Percent 9 4 2 4 3 4" xfId="51185"/>
    <cellStyle name="Percent 9 4 2 4 4" xfId="51186"/>
    <cellStyle name="Percent 9 4 2 4 5" xfId="51187"/>
    <cellStyle name="Percent 9 4 2 4 6" xfId="51188"/>
    <cellStyle name="Percent 9 4 2 5" xfId="51189"/>
    <cellStyle name="Percent 9 4 2 5 2" xfId="51190"/>
    <cellStyle name="Percent 9 4 2 5 2 2" xfId="51191"/>
    <cellStyle name="Percent 9 4 2 5 2 3" xfId="51192"/>
    <cellStyle name="Percent 9 4 2 5 2 4" xfId="51193"/>
    <cellStyle name="Percent 9 4 2 5 3" xfId="51194"/>
    <cellStyle name="Percent 9 4 2 5 3 2" xfId="51195"/>
    <cellStyle name="Percent 9 4 2 5 3 3" xfId="51196"/>
    <cellStyle name="Percent 9 4 2 5 3 4" xfId="51197"/>
    <cellStyle name="Percent 9 4 2 5 4" xfId="51198"/>
    <cellStyle name="Percent 9 4 2 5 5" xfId="51199"/>
    <cellStyle name="Percent 9 4 2 5 6" xfId="51200"/>
    <cellStyle name="Percent 9 4 2 6" xfId="51201"/>
    <cellStyle name="Percent 9 4 2 6 2" xfId="51202"/>
    <cellStyle name="Percent 9 4 2 6 3" xfId="51203"/>
    <cellStyle name="Percent 9 4 2 6 4" xfId="51204"/>
    <cellStyle name="Percent 9 4 2 7" xfId="51205"/>
    <cellStyle name="Percent 9 4 2 7 2" xfId="51206"/>
    <cellStyle name="Percent 9 4 2 7 3" xfId="51207"/>
    <cellStyle name="Percent 9 4 2 7 4" xfId="51208"/>
    <cellStyle name="Percent 9 4 2 8" xfId="51209"/>
    <cellStyle name="Percent 9 4 2 9" xfId="51210"/>
    <cellStyle name="Percent 9 4 3" xfId="51211"/>
    <cellStyle name="Percent 9 4 3 2" xfId="51212"/>
    <cellStyle name="Percent 9 4 3 2 2" xfId="51213"/>
    <cellStyle name="Percent 9 4 3 2 2 2" xfId="51214"/>
    <cellStyle name="Percent 9 4 3 2 2 3" xfId="51215"/>
    <cellStyle name="Percent 9 4 3 2 2 4" xfId="51216"/>
    <cellStyle name="Percent 9 4 3 2 3" xfId="51217"/>
    <cellStyle name="Percent 9 4 3 2 3 2" xfId="51218"/>
    <cellStyle name="Percent 9 4 3 2 3 3" xfId="51219"/>
    <cellStyle name="Percent 9 4 3 2 3 4" xfId="51220"/>
    <cellStyle name="Percent 9 4 3 2 4" xfId="51221"/>
    <cellStyle name="Percent 9 4 3 2 5" xfId="51222"/>
    <cellStyle name="Percent 9 4 3 2 6" xfId="51223"/>
    <cellStyle name="Percent 9 4 3 3" xfId="51224"/>
    <cellStyle name="Percent 9 4 3 3 2" xfId="51225"/>
    <cellStyle name="Percent 9 4 3 3 2 2" xfId="51226"/>
    <cellStyle name="Percent 9 4 3 3 2 3" xfId="51227"/>
    <cellStyle name="Percent 9 4 3 3 2 4" xfId="51228"/>
    <cellStyle name="Percent 9 4 3 3 3" xfId="51229"/>
    <cellStyle name="Percent 9 4 3 3 3 2" xfId="51230"/>
    <cellStyle name="Percent 9 4 3 3 3 3" xfId="51231"/>
    <cellStyle name="Percent 9 4 3 3 3 4" xfId="51232"/>
    <cellStyle name="Percent 9 4 3 3 4" xfId="51233"/>
    <cellStyle name="Percent 9 4 3 3 5" xfId="51234"/>
    <cellStyle name="Percent 9 4 3 3 6" xfId="51235"/>
    <cellStyle name="Percent 9 4 3 4" xfId="51236"/>
    <cellStyle name="Percent 9 4 3 4 2" xfId="51237"/>
    <cellStyle name="Percent 9 4 3 4 3" xfId="51238"/>
    <cellStyle name="Percent 9 4 3 4 4" xfId="51239"/>
    <cellStyle name="Percent 9 4 3 5" xfId="51240"/>
    <cellStyle name="Percent 9 4 3 5 2" xfId="51241"/>
    <cellStyle name="Percent 9 4 3 5 3" xfId="51242"/>
    <cellStyle name="Percent 9 4 3 5 4" xfId="51243"/>
    <cellStyle name="Percent 9 4 3 6" xfId="51244"/>
    <cellStyle name="Percent 9 4 3 7" xfId="51245"/>
    <cellStyle name="Percent 9 4 3 8" xfId="51246"/>
    <cellStyle name="Percent 9 4 4" xfId="51247"/>
    <cellStyle name="Percent 9 4 4 2" xfId="51248"/>
    <cellStyle name="Percent 9 4 4 2 2" xfId="51249"/>
    <cellStyle name="Percent 9 4 4 2 2 2" xfId="51250"/>
    <cellStyle name="Percent 9 4 4 2 2 3" xfId="51251"/>
    <cellStyle name="Percent 9 4 4 2 2 4" xfId="51252"/>
    <cellStyle name="Percent 9 4 4 2 3" xfId="51253"/>
    <cellStyle name="Percent 9 4 4 2 3 2" xfId="51254"/>
    <cellStyle name="Percent 9 4 4 2 3 3" xfId="51255"/>
    <cellStyle name="Percent 9 4 4 2 3 4" xfId="51256"/>
    <cellStyle name="Percent 9 4 4 2 4" xfId="51257"/>
    <cellStyle name="Percent 9 4 4 2 5" xfId="51258"/>
    <cellStyle name="Percent 9 4 4 2 6" xfId="51259"/>
    <cellStyle name="Percent 9 4 4 3" xfId="51260"/>
    <cellStyle name="Percent 9 4 4 3 2" xfId="51261"/>
    <cellStyle name="Percent 9 4 4 3 2 2" xfId="51262"/>
    <cellStyle name="Percent 9 4 4 3 2 3" xfId="51263"/>
    <cellStyle name="Percent 9 4 4 3 2 4" xfId="51264"/>
    <cellStyle name="Percent 9 4 4 3 3" xfId="51265"/>
    <cellStyle name="Percent 9 4 4 3 3 2" xfId="51266"/>
    <cellStyle name="Percent 9 4 4 3 3 3" xfId="51267"/>
    <cellStyle name="Percent 9 4 4 3 3 4" xfId="51268"/>
    <cellStyle name="Percent 9 4 4 3 4" xfId="51269"/>
    <cellStyle name="Percent 9 4 4 3 5" xfId="51270"/>
    <cellStyle name="Percent 9 4 4 3 6" xfId="51271"/>
    <cellStyle name="Percent 9 4 4 4" xfId="51272"/>
    <cellStyle name="Percent 9 4 4 4 2" xfId="51273"/>
    <cellStyle name="Percent 9 4 4 4 3" xfId="51274"/>
    <cellStyle name="Percent 9 4 4 4 4" xfId="51275"/>
    <cellStyle name="Percent 9 4 4 5" xfId="51276"/>
    <cellStyle name="Percent 9 4 4 5 2" xfId="51277"/>
    <cellStyle name="Percent 9 4 4 5 3" xfId="51278"/>
    <cellStyle name="Percent 9 4 4 5 4" xfId="51279"/>
    <cellStyle name="Percent 9 4 4 6" xfId="51280"/>
    <cellStyle name="Percent 9 4 4 7" xfId="51281"/>
    <cellStyle name="Percent 9 4 4 8" xfId="51282"/>
    <cellStyle name="Percent 9 4 5" xfId="51283"/>
    <cellStyle name="Percent 9 4 5 2" xfId="51284"/>
    <cellStyle name="Percent 9 4 5 2 2" xfId="51285"/>
    <cellStyle name="Percent 9 4 5 2 2 2" xfId="51286"/>
    <cellStyle name="Percent 9 4 5 2 2 3" xfId="51287"/>
    <cellStyle name="Percent 9 4 5 2 2 4" xfId="51288"/>
    <cellStyle name="Percent 9 4 5 2 3" xfId="51289"/>
    <cellStyle name="Percent 9 4 5 2 3 2" xfId="51290"/>
    <cellStyle name="Percent 9 4 5 2 3 3" xfId="51291"/>
    <cellStyle name="Percent 9 4 5 2 3 4" xfId="51292"/>
    <cellStyle name="Percent 9 4 5 2 4" xfId="51293"/>
    <cellStyle name="Percent 9 4 5 2 5" xfId="51294"/>
    <cellStyle name="Percent 9 4 5 2 6" xfId="51295"/>
    <cellStyle name="Percent 9 4 5 3" xfId="51296"/>
    <cellStyle name="Percent 9 4 5 3 2" xfId="51297"/>
    <cellStyle name="Percent 9 4 5 3 2 2" xfId="51298"/>
    <cellStyle name="Percent 9 4 5 3 2 3" xfId="51299"/>
    <cellStyle name="Percent 9 4 5 3 2 4" xfId="51300"/>
    <cellStyle name="Percent 9 4 5 3 3" xfId="51301"/>
    <cellStyle name="Percent 9 4 5 3 3 2" xfId="51302"/>
    <cellStyle name="Percent 9 4 5 3 3 3" xfId="51303"/>
    <cellStyle name="Percent 9 4 5 3 3 4" xfId="51304"/>
    <cellStyle name="Percent 9 4 5 3 4" xfId="51305"/>
    <cellStyle name="Percent 9 4 5 3 5" xfId="51306"/>
    <cellStyle name="Percent 9 4 5 3 6" xfId="51307"/>
    <cellStyle name="Percent 9 4 5 4" xfId="51308"/>
    <cellStyle name="Percent 9 4 5 4 2" xfId="51309"/>
    <cellStyle name="Percent 9 4 5 4 3" xfId="51310"/>
    <cellStyle name="Percent 9 4 5 4 4" xfId="51311"/>
    <cellStyle name="Percent 9 4 5 5" xfId="51312"/>
    <cellStyle name="Percent 9 4 5 5 2" xfId="51313"/>
    <cellStyle name="Percent 9 4 5 5 3" xfId="51314"/>
    <cellStyle name="Percent 9 4 5 5 4" xfId="51315"/>
    <cellStyle name="Percent 9 4 5 6" xfId="51316"/>
    <cellStyle name="Percent 9 4 5 7" xfId="51317"/>
    <cellStyle name="Percent 9 4 5 8" xfId="51318"/>
    <cellStyle name="Percent 9 4 6" xfId="51319"/>
    <cellStyle name="Percent 9 4 6 2" xfId="51320"/>
    <cellStyle name="Percent 9 4 6 2 2" xfId="51321"/>
    <cellStyle name="Percent 9 4 6 2 3" xfId="51322"/>
    <cellStyle name="Percent 9 4 6 2 4" xfId="51323"/>
    <cellStyle name="Percent 9 4 6 3" xfId="51324"/>
    <cellStyle name="Percent 9 4 6 3 2" xfId="51325"/>
    <cellStyle name="Percent 9 4 6 3 3" xfId="51326"/>
    <cellStyle name="Percent 9 4 6 3 4" xfId="51327"/>
    <cellStyle name="Percent 9 4 6 4" xfId="51328"/>
    <cellStyle name="Percent 9 4 6 5" xfId="51329"/>
    <cellStyle name="Percent 9 4 6 6" xfId="51330"/>
    <cellStyle name="Percent 9 4 7" xfId="51331"/>
    <cellStyle name="Percent 9 4 7 2" xfId="51332"/>
    <cellStyle name="Percent 9 4 7 2 2" xfId="51333"/>
    <cellStyle name="Percent 9 4 7 2 3" xfId="51334"/>
    <cellStyle name="Percent 9 4 7 2 4" xfId="51335"/>
    <cellStyle name="Percent 9 4 7 3" xfId="51336"/>
    <cellStyle name="Percent 9 4 7 3 2" xfId="51337"/>
    <cellStyle name="Percent 9 4 7 3 3" xfId="51338"/>
    <cellStyle name="Percent 9 4 7 3 4" xfId="51339"/>
    <cellStyle name="Percent 9 4 7 4" xfId="51340"/>
    <cellStyle name="Percent 9 4 7 5" xfId="51341"/>
    <cellStyle name="Percent 9 4 7 6" xfId="51342"/>
    <cellStyle name="Percent 9 4 8" xfId="51343"/>
    <cellStyle name="Percent 9 4 8 2" xfId="51344"/>
    <cellStyle name="Percent 9 4 8 3" xfId="51345"/>
    <cellStyle name="Percent 9 4 8 4" xfId="51346"/>
    <cellStyle name="Percent 9 4 9" xfId="51347"/>
    <cellStyle name="Percent 9 4 9 2" xfId="51348"/>
    <cellStyle name="Percent 9 4 9 3" xfId="51349"/>
    <cellStyle name="Percent 9 4 9 4" xfId="51350"/>
    <cellStyle name="Percent 9 4 9 5" xfId="51351"/>
    <cellStyle name="Percent 9 5" xfId="51352"/>
    <cellStyle name="Percent 9 5 10" xfId="51353"/>
    <cellStyle name="Percent 9 5 2" xfId="51354"/>
    <cellStyle name="Percent 9 5 2 2" xfId="51355"/>
    <cellStyle name="Percent 9 5 2 2 2" xfId="51356"/>
    <cellStyle name="Percent 9 5 2 2 2 2" xfId="51357"/>
    <cellStyle name="Percent 9 5 2 2 2 3" xfId="51358"/>
    <cellStyle name="Percent 9 5 2 2 2 4" xfId="51359"/>
    <cellStyle name="Percent 9 5 2 2 3" xfId="51360"/>
    <cellStyle name="Percent 9 5 2 2 3 2" xfId="51361"/>
    <cellStyle name="Percent 9 5 2 2 3 3" xfId="51362"/>
    <cellStyle name="Percent 9 5 2 2 3 4" xfId="51363"/>
    <cellStyle name="Percent 9 5 2 2 4" xfId="51364"/>
    <cellStyle name="Percent 9 5 2 2 5" xfId="51365"/>
    <cellStyle name="Percent 9 5 2 2 6" xfId="51366"/>
    <cellStyle name="Percent 9 5 2 3" xfId="51367"/>
    <cellStyle name="Percent 9 5 2 3 2" xfId="51368"/>
    <cellStyle name="Percent 9 5 2 3 2 2" xfId="51369"/>
    <cellStyle name="Percent 9 5 2 3 2 3" xfId="51370"/>
    <cellStyle name="Percent 9 5 2 3 2 4" xfId="51371"/>
    <cellStyle name="Percent 9 5 2 3 3" xfId="51372"/>
    <cellStyle name="Percent 9 5 2 3 3 2" xfId="51373"/>
    <cellStyle name="Percent 9 5 2 3 3 3" xfId="51374"/>
    <cellStyle name="Percent 9 5 2 3 3 4" xfId="51375"/>
    <cellStyle name="Percent 9 5 2 3 4" xfId="51376"/>
    <cellStyle name="Percent 9 5 2 3 5" xfId="51377"/>
    <cellStyle name="Percent 9 5 2 3 6" xfId="51378"/>
    <cellStyle name="Percent 9 5 2 4" xfId="51379"/>
    <cellStyle name="Percent 9 5 2 4 2" xfId="51380"/>
    <cellStyle name="Percent 9 5 2 4 3" xfId="51381"/>
    <cellStyle name="Percent 9 5 2 4 4" xfId="51382"/>
    <cellStyle name="Percent 9 5 2 5" xfId="51383"/>
    <cellStyle name="Percent 9 5 2 5 2" xfId="51384"/>
    <cellStyle name="Percent 9 5 2 5 3" xfId="51385"/>
    <cellStyle name="Percent 9 5 2 5 4" xfId="51386"/>
    <cellStyle name="Percent 9 5 2 6" xfId="51387"/>
    <cellStyle name="Percent 9 5 2 7" xfId="51388"/>
    <cellStyle name="Percent 9 5 2 8" xfId="51389"/>
    <cellStyle name="Percent 9 5 3" xfId="51390"/>
    <cellStyle name="Percent 9 5 3 2" xfId="51391"/>
    <cellStyle name="Percent 9 5 3 2 2" xfId="51392"/>
    <cellStyle name="Percent 9 5 3 2 2 2" xfId="51393"/>
    <cellStyle name="Percent 9 5 3 2 2 3" xfId="51394"/>
    <cellStyle name="Percent 9 5 3 2 2 4" xfId="51395"/>
    <cellStyle name="Percent 9 5 3 2 3" xfId="51396"/>
    <cellStyle name="Percent 9 5 3 2 3 2" xfId="51397"/>
    <cellStyle name="Percent 9 5 3 2 3 3" xfId="51398"/>
    <cellStyle name="Percent 9 5 3 2 3 4" xfId="51399"/>
    <cellStyle name="Percent 9 5 3 2 4" xfId="51400"/>
    <cellStyle name="Percent 9 5 3 2 5" xfId="51401"/>
    <cellStyle name="Percent 9 5 3 2 6" xfId="51402"/>
    <cellStyle name="Percent 9 5 3 3" xfId="51403"/>
    <cellStyle name="Percent 9 5 3 3 2" xfId="51404"/>
    <cellStyle name="Percent 9 5 3 3 2 2" xfId="51405"/>
    <cellStyle name="Percent 9 5 3 3 2 3" xfId="51406"/>
    <cellStyle name="Percent 9 5 3 3 2 4" xfId="51407"/>
    <cellStyle name="Percent 9 5 3 3 3" xfId="51408"/>
    <cellStyle name="Percent 9 5 3 3 3 2" xfId="51409"/>
    <cellStyle name="Percent 9 5 3 3 3 3" xfId="51410"/>
    <cellStyle name="Percent 9 5 3 3 3 4" xfId="51411"/>
    <cellStyle name="Percent 9 5 3 3 4" xfId="51412"/>
    <cellStyle name="Percent 9 5 3 3 5" xfId="51413"/>
    <cellStyle name="Percent 9 5 3 3 6" xfId="51414"/>
    <cellStyle name="Percent 9 5 3 4" xfId="51415"/>
    <cellStyle name="Percent 9 5 3 4 2" xfId="51416"/>
    <cellStyle name="Percent 9 5 3 4 3" xfId="51417"/>
    <cellStyle name="Percent 9 5 3 4 4" xfId="51418"/>
    <cellStyle name="Percent 9 5 3 5" xfId="51419"/>
    <cellStyle name="Percent 9 5 3 5 2" xfId="51420"/>
    <cellStyle name="Percent 9 5 3 5 3" xfId="51421"/>
    <cellStyle name="Percent 9 5 3 5 4" xfId="51422"/>
    <cellStyle name="Percent 9 5 3 6" xfId="51423"/>
    <cellStyle name="Percent 9 5 3 7" xfId="51424"/>
    <cellStyle name="Percent 9 5 3 8" xfId="51425"/>
    <cellStyle name="Percent 9 5 4" xfId="51426"/>
    <cellStyle name="Percent 9 5 4 2" xfId="51427"/>
    <cellStyle name="Percent 9 5 4 2 2" xfId="51428"/>
    <cellStyle name="Percent 9 5 4 2 3" xfId="51429"/>
    <cellStyle name="Percent 9 5 4 2 4" xfId="51430"/>
    <cellStyle name="Percent 9 5 4 3" xfId="51431"/>
    <cellStyle name="Percent 9 5 4 3 2" xfId="51432"/>
    <cellStyle name="Percent 9 5 4 3 3" xfId="51433"/>
    <cellStyle name="Percent 9 5 4 3 4" xfId="51434"/>
    <cellStyle name="Percent 9 5 4 4" xfId="51435"/>
    <cellStyle name="Percent 9 5 4 5" xfId="51436"/>
    <cellStyle name="Percent 9 5 4 6" xfId="51437"/>
    <cellStyle name="Percent 9 5 5" xfId="51438"/>
    <cellStyle name="Percent 9 5 5 2" xfId="51439"/>
    <cellStyle name="Percent 9 5 5 2 2" xfId="51440"/>
    <cellStyle name="Percent 9 5 5 2 3" xfId="51441"/>
    <cellStyle name="Percent 9 5 5 2 4" xfId="51442"/>
    <cellStyle name="Percent 9 5 5 3" xfId="51443"/>
    <cellStyle name="Percent 9 5 5 3 2" xfId="51444"/>
    <cellStyle name="Percent 9 5 5 3 3" xfId="51445"/>
    <cellStyle name="Percent 9 5 5 3 4" xfId="51446"/>
    <cellStyle name="Percent 9 5 5 4" xfId="51447"/>
    <cellStyle name="Percent 9 5 5 5" xfId="51448"/>
    <cellStyle name="Percent 9 5 5 6" xfId="51449"/>
    <cellStyle name="Percent 9 5 6" xfId="51450"/>
    <cellStyle name="Percent 9 5 6 2" xfId="51451"/>
    <cellStyle name="Percent 9 5 6 3" xfId="51452"/>
    <cellStyle name="Percent 9 5 6 4" xfId="51453"/>
    <cellStyle name="Percent 9 5 7" xfId="51454"/>
    <cellStyle name="Percent 9 5 7 2" xfId="51455"/>
    <cellStyle name="Percent 9 5 7 3" xfId="51456"/>
    <cellStyle name="Percent 9 5 7 4" xfId="51457"/>
    <cellStyle name="Percent 9 5 8" xfId="51458"/>
    <cellStyle name="Percent 9 5 9" xfId="51459"/>
    <cellStyle name="Percent 9 6" xfId="51460"/>
    <cellStyle name="Percent 9 6 2" xfId="51461"/>
    <cellStyle name="Percent 9 6 2 2" xfId="51462"/>
    <cellStyle name="Percent 9 6 2 2 2" xfId="51463"/>
    <cellStyle name="Percent 9 6 2 2 3" xfId="51464"/>
    <cellStyle name="Percent 9 6 2 2 4" xfId="51465"/>
    <cellStyle name="Percent 9 6 2 3" xfId="51466"/>
    <cellStyle name="Percent 9 6 2 3 2" xfId="51467"/>
    <cellStyle name="Percent 9 6 2 3 3" xfId="51468"/>
    <cellStyle name="Percent 9 6 2 3 4" xfId="51469"/>
    <cellStyle name="Percent 9 6 2 4" xfId="51470"/>
    <cellStyle name="Percent 9 6 2 5" xfId="51471"/>
    <cellStyle name="Percent 9 6 2 6" xfId="51472"/>
    <cellStyle name="Percent 9 6 3" xfId="51473"/>
    <cellStyle name="Percent 9 6 3 2" xfId="51474"/>
    <cellStyle name="Percent 9 6 3 2 2" xfId="51475"/>
    <cellStyle name="Percent 9 6 3 2 3" xfId="51476"/>
    <cellStyle name="Percent 9 6 3 2 4" xfId="51477"/>
    <cellStyle name="Percent 9 6 3 3" xfId="51478"/>
    <cellStyle name="Percent 9 6 3 3 2" xfId="51479"/>
    <cellStyle name="Percent 9 6 3 3 3" xfId="51480"/>
    <cellStyle name="Percent 9 6 3 3 4" xfId="51481"/>
    <cellStyle name="Percent 9 6 3 4" xfId="51482"/>
    <cellStyle name="Percent 9 6 3 5" xfId="51483"/>
    <cellStyle name="Percent 9 6 3 6" xfId="51484"/>
    <cellStyle name="Percent 9 6 4" xfId="51485"/>
    <cellStyle name="Percent 9 6 4 2" xfId="51486"/>
    <cellStyle name="Percent 9 6 4 3" xfId="51487"/>
    <cellStyle name="Percent 9 6 4 4" xfId="51488"/>
    <cellStyle name="Percent 9 6 5" xfId="51489"/>
    <cellStyle name="Percent 9 6 5 2" xfId="51490"/>
    <cellStyle name="Percent 9 6 5 3" xfId="51491"/>
    <cellStyle name="Percent 9 6 5 4" xfId="51492"/>
    <cellStyle name="Percent 9 6 6" xfId="51493"/>
    <cellStyle name="Percent 9 6 7" xfId="51494"/>
    <cellStyle name="Percent 9 6 8" xfId="51495"/>
    <cellStyle name="Percent 9 7" xfId="51496"/>
    <cellStyle name="Percent 9 7 2" xfId="51497"/>
    <cellStyle name="Percent 9 7 2 2" xfId="51498"/>
    <cellStyle name="Percent 9 7 2 2 2" xfId="51499"/>
    <cellStyle name="Percent 9 7 2 2 3" xfId="51500"/>
    <cellStyle name="Percent 9 7 2 2 4" xfId="51501"/>
    <cellStyle name="Percent 9 7 2 3" xfId="51502"/>
    <cellStyle name="Percent 9 7 2 3 2" xfId="51503"/>
    <cellStyle name="Percent 9 7 2 3 3" xfId="51504"/>
    <cellStyle name="Percent 9 7 2 3 4" xfId="51505"/>
    <cellStyle name="Percent 9 7 2 4" xfId="51506"/>
    <cellStyle name="Percent 9 7 2 5" xfId="51507"/>
    <cellStyle name="Percent 9 7 2 6" xfId="51508"/>
    <cellStyle name="Percent 9 7 3" xfId="51509"/>
    <cellStyle name="Percent 9 7 3 2" xfId="51510"/>
    <cellStyle name="Percent 9 7 3 2 2" xfId="51511"/>
    <cellStyle name="Percent 9 7 3 2 3" xfId="51512"/>
    <cellStyle name="Percent 9 7 3 2 4" xfId="51513"/>
    <cellStyle name="Percent 9 7 3 3" xfId="51514"/>
    <cellStyle name="Percent 9 7 3 3 2" xfId="51515"/>
    <cellStyle name="Percent 9 7 3 3 3" xfId="51516"/>
    <cellStyle name="Percent 9 7 3 3 4" xfId="51517"/>
    <cellStyle name="Percent 9 7 3 4" xfId="51518"/>
    <cellStyle name="Percent 9 7 3 5" xfId="51519"/>
    <cellStyle name="Percent 9 7 3 6" xfId="51520"/>
    <cellStyle name="Percent 9 7 4" xfId="51521"/>
    <cellStyle name="Percent 9 7 4 2" xfId="51522"/>
    <cellStyle name="Percent 9 7 4 3" xfId="51523"/>
    <cellStyle name="Percent 9 7 4 4" xfId="51524"/>
    <cellStyle name="Percent 9 7 5" xfId="51525"/>
    <cellStyle name="Percent 9 7 5 2" xfId="51526"/>
    <cellStyle name="Percent 9 7 5 3" xfId="51527"/>
    <cellStyle name="Percent 9 7 5 4" xfId="51528"/>
    <cellStyle name="Percent 9 7 6" xfId="51529"/>
    <cellStyle name="Percent 9 7 7" xfId="51530"/>
    <cellStyle name="Percent 9 7 8" xfId="51531"/>
    <cellStyle name="Percent 9 8" xfId="51532"/>
    <cellStyle name="Percent 9 8 2" xfId="51533"/>
    <cellStyle name="Percent 9 8 2 2" xfId="51534"/>
    <cellStyle name="Percent 9 8 2 2 2" xfId="51535"/>
    <cellStyle name="Percent 9 8 2 2 3" xfId="51536"/>
    <cellStyle name="Percent 9 8 2 2 4" xfId="51537"/>
    <cellStyle name="Percent 9 8 2 3" xfId="51538"/>
    <cellStyle name="Percent 9 8 2 3 2" xfId="51539"/>
    <cellStyle name="Percent 9 8 2 3 3" xfId="51540"/>
    <cellStyle name="Percent 9 8 2 3 4" xfId="51541"/>
    <cellStyle name="Percent 9 8 2 4" xfId="51542"/>
    <cellStyle name="Percent 9 8 2 5" xfId="51543"/>
    <cellStyle name="Percent 9 8 2 6" xfId="51544"/>
    <cellStyle name="Percent 9 8 3" xfId="51545"/>
    <cellStyle name="Percent 9 8 3 2" xfId="51546"/>
    <cellStyle name="Percent 9 8 3 2 2" xfId="51547"/>
    <cellStyle name="Percent 9 8 3 2 3" xfId="51548"/>
    <cellStyle name="Percent 9 8 3 2 4" xfId="51549"/>
    <cellStyle name="Percent 9 8 3 3" xfId="51550"/>
    <cellStyle name="Percent 9 8 3 3 2" xfId="51551"/>
    <cellStyle name="Percent 9 8 3 3 3" xfId="51552"/>
    <cellStyle name="Percent 9 8 3 3 4" xfId="51553"/>
    <cellStyle name="Percent 9 8 3 4" xfId="51554"/>
    <cellStyle name="Percent 9 8 3 5" xfId="51555"/>
    <cellStyle name="Percent 9 8 3 6" xfId="51556"/>
    <cellStyle name="Percent 9 8 4" xfId="51557"/>
    <cellStyle name="Percent 9 8 4 2" xfId="51558"/>
    <cellStyle name="Percent 9 8 4 3" xfId="51559"/>
    <cellStyle name="Percent 9 8 4 4" xfId="51560"/>
    <cellStyle name="Percent 9 8 5" xfId="51561"/>
    <cellStyle name="Percent 9 8 5 2" xfId="51562"/>
    <cellStyle name="Percent 9 8 5 3" xfId="51563"/>
    <cellStyle name="Percent 9 8 5 4" xfId="51564"/>
    <cellStyle name="Percent 9 8 6" xfId="51565"/>
    <cellStyle name="Percent 9 8 7" xfId="51566"/>
    <cellStyle name="Percent 9 8 8" xfId="51567"/>
    <cellStyle name="Percent 9 9" xfId="51568"/>
    <cellStyle name="Percent 9 9 2" xfId="51569"/>
    <cellStyle name="Percent 9 9 2 2" xfId="51570"/>
    <cellStyle name="Percent 9 9 2 3" xfId="51571"/>
    <cellStyle name="Percent 9 9 2 4" xfId="51572"/>
    <cellStyle name="Percent 9 9 3" xfId="51573"/>
    <cellStyle name="Percent 9 9 3 2" xfId="51574"/>
    <cellStyle name="Percent 9 9 3 3" xfId="51575"/>
    <cellStyle name="Percent 9 9 3 4" xfId="51576"/>
    <cellStyle name="Percent 9 9 4" xfId="51577"/>
    <cellStyle name="Percent 9 9 5" xfId="51578"/>
    <cellStyle name="Percent 9 9 6" xfId="51579"/>
    <cellStyle name="RangeName" xfId="51580"/>
    <cellStyle name="Ratio" xfId="51581"/>
    <cellStyle name="Ratio 2" xfId="51582"/>
    <cellStyle name="SAPBEXaggData" xfId="51583"/>
    <cellStyle name="SAPBEXaggData 2" xfId="51584"/>
    <cellStyle name="SAPBEXaggDataEmph" xfId="51585"/>
    <cellStyle name="SAPBEXaggItem" xfId="51586"/>
    <cellStyle name="SAPBEXaggItem 2" xfId="51587"/>
    <cellStyle name="SAPBEXaggItemX" xfId="51588"/>
    <cellStyle name="SAPBEXaggItemX 2" xfId="51589"/>
    <cellStyle name="SAPBEXchaText" xfId="51590"/>
    <cellStyle name="SAPBEXchaText 10" xfId="51591"/>
    <cellStyle name="SAPBEXchaText 10 2" xfId="51592"/>
    <cellStyle name="SAPBEXchaText 11" xfId="51593"/>
    <cellStyle name="SAPBEXchaText 11 2" xfId="51594"/>
    <cellStyle name="SAPBEXchaText 2" xfId="51595"/>
    <cellStyle name="SAPBEXchaText 2 2" xfId="51596"/>
    <cellStyle name="SAPBEXchaText 3" xfId="51597"/>
    <cellStyle name="SAPBEXchaText 3 2" xfId="51598"/>
    <cellStyle name="SAPBEXchaText 4" xfId="51599"/>
    <cellStyle name="SAPBEXchaText 4 2" xfId="51600"/>
    <cellStyle name="SAPBEXchaText 5" xfId="51601"/>
    <cellStyle name="SAPBEXchaText 5 2" xfId="51602"/>
    <cellStyle name="SAPBEXchaText 6" xfId="51603"/>
    <cellStyle name="SAPBEXchaText 6 2" xfId="51604"/>
    <cellStyle name="SAPBEXchaText 6 3" xfId="51605"/>
    <cellStyle name="SAPBEXchaText 7" xfId="51606"/>
    <cellStyle name="SAPBEXchaText 7 2" xfId="51607"/>
    <cellStyle name="SAPBEXchaText 8" xfId="51608"/>
    <cellStyle name="SAPBEXchaText 8 2" xfId="51609"/>
    <cellStyle name="SAPBEXchaText 9" xfId="51610"/>
    <cellStyle name="SAPBEXchaText 9 2" xfId="51611"/>
    <cellStyle name="SAPBEXexcBad7" xfId="51612"/>
    <cellStyle name="SAPBEXexcBad7 2" xfId="51613"/>
    <cellStyle name="SAPBEXexcBad8" xfId="51614"/>
    <cellStyle name="SAPBEXexcBad8 2" xfId="51615"/>
    <cellStyle name="SAPBEXexcBad9" xfId="51616"/>
    <cellStyle name="SAPBEXexcBad9 2" xfId="51617"/>
    <cellStyle name="SAPBEXexcCritical4" xfId="51618"/>
    <cellStyle name="SAPBEXexcCritical4 2" xfId="51619"/>
    <cellStyle name="SAPBEXexcCritical5" xfId="51620"/>
    <cellStyle name="SAPBEXexcCritical5 2" xfId="51621"/>
    <cellStyle name="SAPBEXexcCritical6" xfId="51622"/>
    <cellStyle name="SAPBEXexcCritical6 2" xfId="51623"/>
    <cellStyle name="SAPBEXexcGood1" xfId="51624"/>
    <cellStyle name="SAPBEXexcGood1 2" xfId="51625"/>
    <cellStyle name="SAPBEXexcGood2" xfId="51626"/>
    <cellStyle name="SAPBEXexcGood2 2" xfId="51627"/>
    <cellStyle name="SAPBEXexcGood3" xfId="51628"/>
    <cellStyle name="SAPBEXexcGood3 2" xfId="51629"/>
    <cellStyle name="SAPBEXfilterDrill" xfId="51630"/>
    <cellStyle name="SAPBEXfilterItem" xfId="51631"/>
    <cellStyle name="SAPBEXfilterItem 2" xfId="51632"/>
    <cellStyle name="SAPBEXfilterText" xfId="51633"/>
    <cellStyle name="SAPBEXfilterText 2" xfId="51634"/>
    <cellStyle name="SAPBEXformats" xfId="51635"/>
    <cellStyle name="SAPBEXformats 10" xfId="51636"/>
    <cellStyle name="SAPBEXformats 10 2" xfId="51637"/>
    <cellStyle name="SAPBEXformats 11" xfId="51638"/>
    <cellStyle name="SAPBEXformats 11 2" xfId="51639"/>
    <cellStyle name="SAPBEXformats 2" xfId="51640"/>
    <cellStyle name="SAPBEXformats 2 2" xfId="51641"/>
    <cellStyle name="SAPBEXformats 3" xfId="51642"/>
    <cellStyle name="SAPBEXformats 3 2" xfId="51643"/>
    <cellStyle name="SAPBEXformats 4" xfId="51644"/>
    <cellStyle name="SAPBEXformats 4 2" xfId="51645"/>
    <cellStyle name="SAPBEXformats 5" xfId="51646"/>
    <cellStyle name="SAPBEXformats 5 2" xfId="51647"/>
    <cellStyle name="SAPBEXformats 6" xfId="51648"/>
    <cellStyle name="SAPBEXformats 6 2" xfId="51649"/>
    <cellStyle name="SAPBEXformats 6 3" xfId="51650"/>
    <cellStyle name="SAPBEXformats 7" xfId="51651"/>
    <cellStyle name="SAPBEXformats 7 2" xfId="51652"/>
    <cellStyle name="SAPBEXformats 8" xfId="51653"/>
    <cellStyle name="SAPBEXformats 8 2" xfId="51654"/>
    <cellStyle name="SAPBEXformats 9" xfId="51655"/>
    <cellStyle name="SAPBEXformats 9 2" xfId="51656"/>
    <cellStyle name="SAPBEXheaderItem" xfId="51657"/>
    <cellStyle name="SAPBEXheaderItem 2" xfId="51658"/>
    <cellStyle name="SAPBEXheaderItem 3" xfId="51659"/>
    <cellStyle name="SAPBEXheaderText" xfId="51660"/>
    <cellStyle name="SAPBEXheaderText 2" xfId="51661"/>
    <cellStyle name="SAPBEXheaderText 3" xfId="51662"/>
    <cellStyle name="SAPBEXHLevel0" xfId="51663"/>
    <cellStyle name="SAPBEXHLevel0 10" xfId="51664"/>
    <cellStyle name="SAPBEXHLevel0 10 2" xfId="51665"/>
    <cellStyle name="SAPBEXHLevel0 11" xfId="51666"/>
    <cellStyle name="SAPBEXHLevel0 11 2" xfId="51667"/>
    <cellStyle name="SAPBEXHLevel0 2" xfId="51668"/>
    <cellStyle name="SAPBEXHLevel0 2 2" xfId="51669"/>
    <cellStyle name="SAPBEXHLevel0 3" xfId="51670"/>
    <cellStyle name="SAPBEXHLevel0 3 2" xfId="51671"/>
    <cellStyle name="SAPBEXHLevel0 4" xfId="51672"/>
    <cellStyle name="SAPBEXHLevel0 4 2" xfId="51673"/>
    <cellStyle name="SAPBEXHLevel0 5" xfId="51674"/>
    <cellStyle name="SAPBEXHLevel0 5 2" xfId="51675"/>
    <cellStyle name="SAPBEXHLevel0 6" xfId="51676"/>
    <cellStyle name="SAPBEXHLevel0 6 2" xfId="51677"/>
    <cellStyle name="SAPBEXHLevel0 6 3" xfId="51678"/>
    <cellStyle name="SAPBEXHLevel0 7" xfId="51679"/>
    <cellStyle name="SAPBEXHLevel0 7 2" xfId="51680"/>
    <cellStyle name="SAPBEXHLevel0 8" xfId="51681"/>
    <cellStyle name="SAPBEXHLevel0 8 2" xfId="51682"/>
    <cellStyle name="SAPBEXHLevel0 9" xfId="51683"/>
    <cellStyle name="SAPBEXHLevel0 9 2" xfId="51684"/>
    <cellStyle name="SAPBEXHLevel0X" xfId="51685"/>
    <cellStyle name="SAPBEXHLevel0X 10" xfId="51686"/>
    <cellStyle name="SAPBEXHLevel0X 10 2" xfId="51687"/>
    <cellStyle name="SAPBEXHLevel0X 11" xfId="51688"/>
    <cellStyle name="SAPBEXHLevel0X 11 2" xfId="51689"/>
    <cellStyle name="SAPBEXHLevel0X 2" xfId="51690"/>
    <cellStyle name="SAPBEXHLevel0X 2 2" xfId="51691"/>
    <cellStyle name="SAPBEXHLevel0X 3" xfId="51692"/>
    <cellStyle name="SAPBEXHLevel0X 3 2" xfId="51693"/>
    <cellStyle name="SAPBEXHLevel0X 4" xfId="51694"/>
    <cellStyle name="SAPBEXHLevel0X 4 2" xfId="51695"/>
    <cellStyle name="SAPBEXHLevel0X 5" xfId="51696"/>
    <cellStyle name="SAPBEXHLevel0X 5 2" xfId="51697"/>
    <cellStyle name="SAPBEXHLevel0X 6" xfId="51698"/>
    <cellStyle name="SAPBEXHLevel0X 6 2" xfId="51699"/>
    <cellStyle name="SAPBEXHLevel0X 6 3" xfId="51700"/>
    <cellStyle name="SAPBEXHLevel0X 7" xfId="51701"/>
    <cellStyle name="SAPBEXHLevel0X 7 2" xfId="51702"/>
    <cellStyle name="SAPBEXHLevel0X 8" xfId="51703"/>
    <cellStyle name="SAPBEXHLevel0X 8 2" xfId="51704"/>
    <cellStyle name="SAPBEXHLevel0X 9" xfId="51705"/>
    <cellStyle name="SAPBEXHLevel0X 9 2" xfId="51706"/>
    <cellStyle name="SAPBEXHLevel1" xfId="51707"/>
    <cellStyle name="SAPBEXHLevel1 10" xfId="51708"/>
    <cellStyle name="SAPBEXHLevel1 10 2" xfId="51709"/>
    <cellStyle name="SAPBEXHLevel1 11" xfId="51710"/>
    <cellStyle name="SAPBEXHLevel1 11 2" xfId="51711"/>
    <cellStyle name="SAPBEXHLevel1 2" xfId="51712"/>
    <cellStyle name="SAPBEXHLevel1 2 2" xfId="51713"/>
    <cellStyle name="SAPBEXHLevel1 3" xfId="51714"/>
    <cellStyle name="SAPBEXHLevel1 3 2" xfId="51715"/>
    <cellStyle name="SAPBEXHLevel1 4" xfId="51716"/>
    <cellStyle name="SAPBEXHLevel1 4 2" xfId="51717"/>
    <cellStyle name="SAPBEXHLevel1 5" xfId="51718"/>
    <cellStyle name="SAPBEXHLevel1 5 2" xfId="51719"/>
    <cellStyle name="SAPBEXHLevel1 6" xfId="51720"/>
    <cellStyle name="SAPBEXHLevel1 6 2" xfId="51721"/>
    <cellStyle name="SAPBEXHLevel1 6 3" xfId="51722"/>
    <cellStyle name="SAPBEXHLevel1 7" xfId="51723"/>
    <cellStyle name="SAPBEXHLevel1 7 2" xfId="51724"/>
    <cellStyle name="SAPBEXHLevel1 8" xfId="51725"/>
    <cellStyle name="SAPBEXHLevel1 8 2" xfId="51726"/>
    <cellStyle name="SAPBEXHLevel1 9" xfId="51727"/>
    <cellStyle name="SAPBEXHLevel1 9 2" xfId="51728"/>
    <cellStyle name="SAPBEXHLevel1X" xfId="51729"/>
    <cellStyle name="SAPBEXHLevel1X 10" xfId="51730"/>
    <cellStyle name="SAPBEXHLevel1X 10 2" xfId="51731"/>
    <cellStyle name="SAPBEXHLevel1X 11" xfId="51732"/>
    <cellStyle name="SAPBEXHLevel1X 11 2" xfId="51733"/>
    <cellStyle name="SAPBEXHLevel1X 2" xfId="51734"/>
    <cellStyle name="SAPBEXHLevel1X 2 2" xfId="51735"/>
    <cellStyle name="SAPBEXHLevel1X 3" xfId="51736"/>
    <cellStyle name="SAPBEXHLevel1X 3 2" xfId="51737"/>
    <cellStyle name="SAPBEXHLevel1X 4" xfId="51738"/>
    <cellStyle name="SAPBEXHLevel1X 4 2" xfId="51739"/>
    <cellStyle name="SAPBEXHLevel1X 5" xfId="51740"/>
    <cellStyle name="SAPBEXHLevel1X 5 2" xfId="51741"/>
    <cellStyle name="SAPBEXHLevel1X 6" xfId="51742"/>
    <cellStyle name="SAPBEXHLevel1X 6 2" xfId="51743"/>
    <cellStyle name="SAPBEXHLevel1X 6 3" xfId="51744"/>
    <cellStyle name="SAPBEXHLevel1X 7" xfId="51745"/>
    <cellStyle name="SAPBEXHLevel1X 7 2" xfId="51746"/>
    <cellStyle name="SAPBEXHLevel1X 8" xfId="51747"/>
    <cellStyle name="SAPBEXHLevel1X 8 2" xfId="51748"/>
    <cellStyle name="SAPBEXHLevel1X 9" xfId="51749"/>
    <cellStyle name="SAPBEXHLevel1X 9 2" xfId="51750"/>
    <cellStyle name="SAPBEXHLevel2" xfId="51751"/>
    <cellStyle name="SAPBEXHLevel2 10" xfId="51752"/>
    <cellStyle name="SAPBEXHLevel2 10 2" xfId="51753"/>
    <cellStyle name="SAPBEXHLevel2 11" xfId="51754"/>
    <cellStyle name="SAPBEXHLevel2 11 2" xfId="51755"/>
    <cellStyle name="SAPBEXHLevel2 2" xfId="51756"/>
    <cellStyle name="SAPBEXHLevel2 2 2" xfId="51757"/>
    <cellStyle name="SAPBEXHLevel2 3" xfId="51758"/>
    <cellStyle name="SAPBEXHLevel2 3 2" xfId="51759"/>
    <cellStyle name="SAPBEXHLevel2 4" xfId="51760"/>
    <cellStyle name="SAPBEXHLevel2 4 2" xfId="51761"/>
    <cellStyle name="SAPBEXHLevel2 5" xfId="51762"/>
    <cellStyle name="SAPBEXHLevel2 5 2" xfId="51763"/>
    <cellStyle name="SAPBEXHLevel2 6" xfId="51764"/>
    <cellStyle name="SAPBEXHLevel2 6 2" xfId="51765"/>
    <cellStyle name="SAPBEXHLevel2 6 3" xfId="51766"/>
    <cellStyle name="SAPBEXHLevel2 7" xfId="51767"/>
    <cellStyle name="SAPBEXHLevel2 7 2" xfId="51768"/>
    <cellStyle name="SAPBEXHLevel2 8" xfId="51769"/>
    <cellStyle name="SAPBEXHLevel2 8 2" xfId="51770"/>
    <cellStyle name="SAPBEXHLevel2 9" xfId="51771"/>
    <cellStyle name="SAPBEXHLevel2 9 2" xfId="51772"/>
    <cellStyle name="SAPBEXHLevel2X" xfId="51773"/>
    <cellStyle name="SAPBEXHLevel2X 10" xfId="51774"/>
    <cellStyle name="SAPBEXHLevel2X 10 2" xfId="51775"/>
    <cellStyle name="SAPBEXHLevel2X 11" xfId="51776"/>
    <cellStyle name="SAPBEXHLevel2X 11 2" xfId="51777"/>
    <cellStyle name="SAPBEXHLevel2X 2" xfId="51778"/>
    <cellStyle name="SAPBEXHLevel2X 2 2" xfId="51779"/>
    <cellStyle name="SAPBEXHLevel2X 3" xfId="51780"/>
    <cellStyle name="SAPBEXHLevel2X 3 2" xfId="51781"/>
    <cellStyle name="SAPBEXHLevel2X 4" xfId="51782"/>
    <cellStyle name="SAPBEXHLevel2X 4 2" xfId="51783"/>
    <cellStyle name="SAPBEXHLevel2X 5" xfId="51784"/>
    <cellStyle name="SAPBEXHLevel2X 5 2" xfId="51785"/>
    <cellStyle name="SAPBEXHLevel2X 6" xfId="51786"/>
    <cellStyle name="SAPBEXHLevel2X 6 2" xfId="51787"/>
    <cellStyle name="SAPBEXHLevel2X 6 3" xfId="51788"/>
    <cellStyle name="SAPBEXHLevel2X 7" xfId="51789"/>
    <cellStyle name="SAPBEXHLevel2X 7 2" xfId="51790"/>
    <cellStyle name="SAPBEXHLevel2X 8" xfId="51791"/>
    <cellStyle name="SAPBEXHLevel2X 8 2" xfId="51792"/>
    <cellStyle name="SAPBEXHLevel2X 9" xfId="51793"/>
    <cellStyle name="SAPBEXHLevel2X 9 2" xfId="51794"/>
    <cellStyle name="SAPBEXHLevel3" xfId="51795"/>
    <cellStyle name="SAPBEXHLevel3 10" xfId="51796"/>
    <cellStyle name="SAPBEXHLevel3 10 2" xfId="51797"/>
    <cellStyle name="SAPBEXHLevel3 11" xfId="51798"/>
    <cellStyle name="SAPBEXHLevel3 11 2" xfId="51799"/>
    <cellStyle name="SAPBEXHLevel3 2" xfId="51800"/>
    <cellStyle name="SAPBEXHLevel3 2 2" xfId="51801"/>
    <cellStyle name="SAPBEXHLevel3 3" xfId="51802"/>
    <cellStyle name="SAPBEXHLevel3 3 2" xfId="51803"/>
    <cellStyle name="SAPBEXHLevel3 4" xfId="51804"/>
    <cellStyle name="SAPBEXHLevel3 4 2" xfId="51805"/>
    <cellStyle name="SAPBEXHLevel3 5" xfId="51806"/>
    <cellStyle name="SAPBEXHLevel3 5 2" xfId="51807"/>
    <cellStyle name="SAPBEXHLevel3 6" xfId="51808"/>
    <cellStyle name="SAPBEXHLevel3 6 2" xfId="51809"/>
    <cellStyle name="SAPBEXHLevel3 6 3" xfId="51810"/>
    <cellStyle name="SAPBEXHLevel3 7" xfId="51811"/>
    <cellStyle name="SAPBEXHLevel3 7 2" xfId="51812"/>
    <cellStyle name="SAPBEXHLevel3 8" xfId="51813"/>
    <cellStyle name="SAPBEXHLevel3 8 2" xfId="51814"/>
    <cellStyle name="SAPBEXHLevel3 9" xfId="51815"/>
    <cellStyle name="SAPBEXHLevel3 9 2" xfId="51816"/>
    <cellStyle name="SAPBEXHLevel3X" xfId="51817"/>
    <cellStyle name="SAPBEXHLevel3X 10" xfId="51818"/>
    <cellStyle name="SAPBEXHLevel3X 10 2" xfId="51819"/>
    <cellStyle name="SAPBEXHLevel3X 11" xfId="51820"/>
    <cellStyle name="SAPBEXHLevel3X 11 2" xfId="51821"/>
    <cellStyle name="SAPBEXHLevel3X 2" xfId="51822"/>
    <cellStyle name="SAPBEXHLevel3X 2 2" xfId="51823"/>
    <cellStyle name="SAPBEXHLevel3X 3" xfId="51824"/>
    <cellStyle name="SAPBEXHLevel3X 3 2" xfId="51825"/>
    <cellStyle name="SAPBEXHLevel3X 4" xfId="51826"/>
    <cellStyle name="SAPBEXHLevel3X 4 2" xfId="51827"/>
    <cellStyle name="SAPBEXHLevel3X 5" xfId="51828"/>
    <cellStyle name="SAPBEXHLevel3X 5 2" xfId="51829"/>
    <cellStyle name="SAPBEXHLevel3X 6" xfId="51830"/>
    <cellStyle name="SAPBEXHLevel3X 6 2" xfId="51831"/>
    <cellStyle name="SAPBEXHLevel3X 6 3" xfId="51832"/>
    <cellStyle name="SAPBEXHLevel3X 7" xfId="51833"/>
    <cellStyle name="SAPBEXHLevel3X 7 2" xfId="51834"/>
    <cellStyle name="SAPBEXHLevel3X 8" xfId="51835"/>
    <cellStyle name="SAPBEXHLevel3X 8 2" xfId="51836"/>
    <cellStyle name="SAPBEXHLevel3X 9" xfId="51837"/>
    <cellStyle name="SAPBEXHLevel3X 9 2" xfId="51838"/>
    <cellStyle name="SAPBEXresData" xfId="51839"/>
    <cellStyle name="SAPBEXresData 2" xfId="51840"/>
    <cellStyle name="SAPBEXresDataEmph" xfId="51841"/>
    <cellStyle name="SAPBEXresItem" xfId="51842"/>
    <cellStyle name="SAPBEXresItem 2" xfId="51843"/>
    <cellStyle name="SAPBEXresItemX" xfId="51844"/>
    <cellStyle name="SAPBEXresItemX 2" xfId="51845"/>
    <cellStyle name="SAPBEXstdData" xfId="51846"/>
    <cellStyle name="SAPBEXstdData 2" xfId="51847"/>
    <cellStyle name="SAPBEXstdDataEmph" xfId="51848"/>
    <cellStyle name="SAPBEXstdItem" xfId="51849"/>
    <cellStyle name="SAPBEXstdItem 10" xfId="51850"/>
    <cellStyle name="SAPBEXstdItem 10 2" xfId="51851"/>
    <cellStyle name="SAPBEXstdItem 11" xfId="51852"/>
    <cellStyle name="SAPBEXstdItem 11 2" xfId="51853"/>
    <cellStyle name="SAPBEXstdItem 2" xfId="51854"/>
    <cellStyle name="SAPBEXstdItem 2 2" xfId="51855"/>
    <cellStyle name="SAPBEXstdItem 3" xfId="51856"/>
    <cellStyle name="SAPBEXstdItem 3 2" xfId="51857"/>
    <cellStyle name="SAPBEXstdItem 4" xfId="51858"/>
    <cellStyle name="SAPBEXstdItem 4 2" xfId="51859"/>
    <cellStyle name="SAPBEXstdItem 5" xfId="51860"/>
    <cellStyle name="SAPBEXstdItem 5 2" xfId="51861"/>
    <cellStyle name="SAPBEXstdItem 6" xfId="51862"/>
    <cellStyle name="SAPBEXstdItem 6 2" xfId="51863"/>
    <cellStyle name="SAPBEXstdItem 6 3" xfId="51864"/>
    <cellStyle name="SAPBEXstdItem 7" xfId="51865"/>
    <cellStyle name="SAPBEXstdItem 7 2" xfId="51866"/>
    <cellStyle name="SAPBEXstdItem 8" xfId="51867"/>
    <cellStyle name="SAPBEXstdItem 8 2" xfId="51868"/>
    <cellStyle name="SAPBEXstdItem 9" xfId="51869"/>
    <cellStyle name="SAPBEXstdItem 9 2" xfId="51870"/>
    <cellStyle name="SAPBEXstdItemX" xfId="51871"/>
    <cellStyle name="SAPBEXstdItemX 10" xfId="51872"/>
    <cellStyle name="SAPBEXstdItemX 10 2" xfId="51873"/>
    <cellStyle name="SAPBEXstdItemX 11" xfId="51874"/>
    <cellStyle name="SAPBEXstdItemX 11 2" xfId="51875"/>
    <cellStyle name="SAPBEXstdItemX 2" xfId="51876"/>
    <cellStyle name="SAPBEXstdItemX 2 2" xfId="51877"/>
    <cellStyle name="SAPBEXstdItemX 3" xfId="51878"/>
    <cellStyle name="SAPBEXstdItemX 3 2" xfId="51879"/>
    <cellStyle name="SAPBEXstdItemX 4" xfId="51880"/>
    <cellStyle name="SAPBEXstdItemX 4 2" xfId="51881"/>
    <cellStyle name="SAPBEXstdItemX 5" xfId="51882"/>
    <cellStyle name="SAPBEXstdItemX 5 2" xfId="51883"/>
    <cellStyle name="SAPBEXstdItemX 6" xfId="51884"/>
    <cellStyle name="SAPBEXstdItemX 6 2" xfId="51885"/>
    <cellStyle name="SAPBEXstdItemX 6 3" xfId="51886"/>
    <cellStyle name="SAPBEXstdItemX 7" xfId="51887"/>
    <cellStyle name="SAPBEXstdItemX 7 2" xfId="51888"/>
    <cellStyle name="SAPBEXstdItemX 8" xfId="51889"/>
    <cellStyle name="SAPBEXstdItemX 8 2" xfId="51890"/>
    <cellStyle name="SAPBEXstdItemX 9" xfId="51891"/>
    <cellStyle name="SAPBEXstdItemX 9 2" xfId="51892"/>
    <cellStyle name="SAPBEXtitle" xfId="51893"/>
    <cellStyle name="SAPBEXtitle 2" xfId="51894"/>
    <cellStyle name="SAPBEXundefined" xfId="51895"/>
    <cellStyle name="Section Number" xfId="51896"/>
    <cellStyle name="Section Number 2" xfId="51897"/>
    <cellStyle name="Section Number 2 2" xfId="51898"/>
    <cellStyle name="Section Number 3" xfId="51899"/>
    <cellStyle name="Section Number 4" xfId="51900"/>
    <cellStyle name="Sheet Title" xfId="51901"/>
    <cellStyle name="Sheet Title 2" xfId="51902"/>
    <cellStyle name="Sheet Title 2 2" xfId="51903"/>
    <cellStyle name="Sheet Title 3" xfId="51904"/>
    <cellStyle name="Sheet Title 4" xfId="51905"/>
    <cellStyle name="SheetHeader1" xfId="51906"/>
    <cellStyle name="SheetHeader2" xfId="51907"/>
    <cellStyle name="SheetHeader3" xfId="51908"/>
    <cellStyle name="Smart Bold" xfId="51909"/>
    <cellStyle name="Smart Forecast" xfId="51910"/>
    <cellStyle name="Smart Forecast 2" xfId="51911"/>
    <cellStyle name="Smart Forecast 2 2" xfId="51912"/>
    <cellStyle name="Smart General" xfId="51913"/>
    <cellStyle name="Smart Highlight" xfId="51914"/>
    <cellStyle name="Smart Highlight 2" xfId="51915"/>
    <cellStyle name="Smart Percent" xfId="51916"/>
    <cellStyle name="Smart Percent 2" xfId="51917"/>
    <cellStyle name="Smart Source" xfId="51918"/>
    <cellStyle name="Smart Source 2" xfId="51919"/>
    <cellStyle name="Smart Subtitle 1" xfId="51920"/>
    <cellStyle name="Smart Subtitle 1 2" xfId="51921"/>
    <cellStyle name="Smart Subtitle 2" xfId="51922"/>
    <cellStyle name="Smart Subtitle 2 2" xfId="51923"/>
    <cellStyle name="Smart Subtitle 3" xfId="51924"/>
    <cellStyle name="Smart Subtotal" xfId="51925"/>
    <cellStyle name="Smart Title" xfId="51926"/>
    <cellStyle name="Smart Title 2" xfId="51927"/>
    <cellStyle name="Smart Title 3" xfId="51928"/>
    <cellStyle name="Smart Title 4" xfId="51929"/>
    <cellStyle name="Smart Title 5" xfId="51930"/>
    <cellStyle name="Smart Title 6" xfId="51931"/>
    <cellStyle name="Smart Title 7" xfId="51932"/>
    <cellStyle name="Smart Total" xfId="51933"/>
    <cellStyle name="Smart Total 2" xfId="51934"/>
    <cellStyle name="Style 1" xfId="51935"/>
    <cellStyle name="Style 1 2" xfId="51936"/>
    <cellStyle name="Table_Heading" xfId="51937"/>
    <cellStyle name="Technical_Input" xfId="51938"/>
    <cellStyle name="Title 2" xfId="51939"/>
    <cellStyle name="Title 3" xfId="51940"/>
    <cellStyle name="Title 4" xfId="51941"/>
    <cellStyle name="Title(1)" xfId="51942"/>
    <cellStyle name="Title(1) 2" xfId="51943"/>
    <cellStyle name="Total 2" xfId="51944"/>
    <cellStyle name="Total 2 10" xfId="51945"/>
    <cellStyle name="Total 2 10 2" xfId="51946"/>
    <cellStyle name="Total 2 11" xfId="51947"/>
    <cellStyle name="Total 2 11 2" xfId="51948"/>
    <cellStyle name="Total 2 12" xfId="51949"/>
    <cellStyle name="Total 2 12 2" xfId="51950"/>
    <cellStyle name="Total 2 13" xfId="51951"/>
    <cellStyle name="Total 2 2" xfId="51952"/>
    <cellStyle name="Total 2 2 2" xfId="51953"/>
    <cellStyle name="Total 2 3" xfId="51954"/>
    <cellStyle name="Total 2 3 2" xfId="51955"/>
    <cellStyle name="Total 2 4" xfId="51956"/>
    <cellStyle name="Total 2 4 2" xfId="51957"/>
    <cellStyle name="Total 2 5" xfId="51958"/>
    <cellStyle name="Total 2 5 2" xfId="51959"/>
    <cellStyle name="Total 2 6" xfId="51960"/>
    <cellStyle name="Total 2 6 2" xfId="51961"/>
    <cellStyle name="Total 2 7" xfId="51962"/>
    <cellStyle name="Total 2 7 2" xfId="51963"/>
    <cellStyle name="Total 2 8" xfId="51964"/>
    <cellStyle name="Total 2 8 2" xfId="51965"/>
    <cellStyle name="Total 2 9" xfId="51966"/>
    <cellStyle name="Total 2 9 2" xfId="51967"/>
    <cellStyle name="Total 3" xfId="51968"/>
    <cellStyle name="Total 3 10" xfId="51969"/>
    <cellStyle name="Total 3 10 2" xfId="51970"/>
    <cellStyle name="Total 3 11" xfId="51971"/>
    <cellStyle name="Total 3 11 2" xfId="51972"/>
    <cellStyle name="Total 3 12" xfId="51973"/>
    <cellStyle name="Total 3 12 2" xfId="51974"/>
    <cellStyle name="Total 3 13" xfId="51975"/>
    <cellStyle name="Total 3 2" xfId="51976"/>
    <cellStyle name="Total 3 2 2" xfId="51977"/>
    <cellStyle name="Total 3 3" xfId="51978"/>
    <cellStyle name="Total 3 3 2" xfId="51979"/>
    <cellStyle name="Total 3 4" xfId="51980"/>
    <cellStyle name="Total 3 4 2" xfId="51981"/>
    <cellStyle name="Total 3 5" xfId="51982"/>
    <cellStyle name="Total 3 5 2" xfId="51983"/>
    <cellStyle name="Total 3 6" xfId="51984"/>
    <cellStyle name="Total 3 6 2" xfId="51985"/>
    <cellStyle name="Total 3 7" xfId="51986"/>
    <cellStyle name="Total 3 7 2" xfId="51987"/>
    <cellStyle name="Total 3 8" xfId="51988"/>
    <cellStyle name="Total 3 8 2" xfId="51989"/>
    <cellStyle name="Total 3 9" xfId="51990"/>
    <cellStyle name="Total 3 9 2" xfId="51991"/>
    <cellStyle name="Total 4" xfId="51992"/>
    <cellStyle name="Total 5" xfId="51993"/>
    <cellStyle name="tt - Style1" xfId="51994"/>
    <cellStyle name="tt - Style1 2" xfId="51995"/>
    <cellStyle name="Underline" xfId="51996"/>
    <cellStyle name="Underline 2" xfId="51997"/>
    <cellStyle name="Underline 2 2" xfId="51998"/>
    <cellStyle name="Underline 2 2 2" xfId="51999"/>
    <cellStyle name="Underline 2 2 2 2" xfId="52000"/>
    <cellStyle name="Underline 2 2 3" xfId="52001"/>
    <cellStyle name="Underline 2 3" xfId="52002"/>
    <cellStyle name="Underline 2 3 2" xfId="52003"/>
    <cellStyle name="Underline 2 4" xfId="52004"/>
    <cellStyle name="Underline 3" xfId="52005"/>
    <cellStyle name="Underline 3 2" xfId="52006"/>
    <cellStyle name="Underline 3 2 2" xfId="52007"/>
    <cellStyle name="Underline 3 3" xfId="52008"/>
    <cellStyle name="Underline 4" xfId="52009"/>
    <cellStyle name="Underline 4 2" xfId="52010"/>
    <cellStyle name="Underline 5" xfId="52011"/>
    <cellStyle name="unit" xfId="52012"/>
    <cellStyle name="Unit Labels" xfId="10"/>
    <cellStyle name="Units" xfId="52013"/>
    <cellStyle name="Units 2" xfId="52014"/>
    <cellStyle name="Units 2 2" xfId="52015"/>
    <cellStyle name="Units 3" xfId="52016"/>
    <cellStyle name="Units 4" xfId="52017"/>
    <cellStyle name="Warning Text 2" xfId="52018"/>
    <cellStyle name="Warning Text 3" xfId="52019"/>
    <cellStyle name="WIP" xfId="52020"/>
    <cellStyle name="WIP 10" xfId="52021"/>
    <cellStyle name="WIP 10 2" xfId="52022"/>
    <cellStyle name="WIP 10 2 2" xfId="52023"/>
    <cellStyle name="WIP 10 2 2 2" xfId="52024"/>
    <cellStyle name="WIP 10 2 3" xfId="52025"/>
    <cellStyle name="WIP 10 3" xfId="52026"/>
    <cellStyle name="WIP 10 3 2" xfId="52027"/>
    <cellStyle name="WIP 10 4" xfId="52028"/>
    <cellStyle name="WIP 11" xfId="52029"/>
    <cellStyle name="WIP 11 2" xfId="52030"/>
    <cellStyle name="WIP 11 2 2" xfId="52031"/>
    <cellStyle name="WIP 11 2 2 2" xfId="52032"/>
    <cellStyle name="WIP 11 2 3" xfId="52033"/>
    <cellStyle name="WIP 11 3" xfId="52034"/>
    <cellStyle name="WIP 11 3 2" xfId="52035"/>
    <cellStyle name="WIP 11 4" xfId="52036"/>
    <cellStyle name="WIP 12" xfId="52037"/>
    <cellStyle name="WIP 12 2" xfId="52038"/>
    <cellStyle name="WIP 12 2 2" xfId="52039"/>
    <cellStyle name="WIP 12 2 2 2" xfId="52040"/>
    <cellStyle name="WIP 12 2 3" xfId="52041"/>
    <cellStyle name="WIP 12 3" xfId="52042"/>
    <cellStyle name="WIP 12 3 2" xfId="52043"/>
    <cellStyle name="WIP 12 4" xfId="52044"/>
    <cellStyle name="WIP 13" xfId="52045"/>
    <cellStyle name="WIP 13 2" xfId="52046"/>
    <cellStyle name="WIP 13 2 2" xfId="52047"/>
    <cellStyle name="WIP 13 3" xfId="52048"/>
    <cellStyle name="WIP 14" xfId="52049"/>
    <cellStyle name="WIP 14 2" xfId="52050"/>
    <cellStyle name="WIP 15" xfId="52051"/>
    <cellStyle name="WIP 2" xfId="52052"/>
    <cellStyle name="WIP 2 2" xfId="52053"/>
    <cellStyle name="WIP 2 2 2" xfId="52054"/>
    <cellStyle name="WIP 2 2 2 2" xfId="52055"/>
    <cellStyle name="WIP 2 2 3" xfId="52056"/>
    <cellStyle name="WIP 2 3" xfId="52057"/>
    <cellStyle name="WIP 2 3 2" xfId="52058"/>
    <cellStyle name="WIP 2 4" xfId="52059"/>
    <cellStyle name="WIP 3" xfId="52060"/>
    <cellStyle name="WIP 3 2" xfId="52061"/>
    <cellStyle name="WIP 3 2 2" xfId="52062"/>
    <cellStyle name="WIP 3 2 2 2" xfId="52063"/>
    <cellStyle name="WIP 3 2 3" xfId="52064"/>
    <cellStyle name="WIP 3 3" xfId="52065"/>
    <cellStyle name="WIP 3 3 2" xfId="52066"/>
    <cellStyle name="WIP 3 4" xfId="52067"/>
    <cellStyle name="WIP 4" xfId="52068"/>
    <cellStyle name="WIP 4 2" xfId="52069"/>
    <cellStyle name="WIP 4 2 2" xfId="52070"/>
    <cellStyle name="WIP 4 2 2 2" xfId="52071"/>
    <cellStyle name="WIP 4 2 3" xfId="52072"/>
    <cellStyle name="WIP 4 3" xfId="52073"/>
    <cellStyle name="WIP 4 3 2" xfId="52074"/>
    <cellStyle name="WIP 4 4" xfId="52075"/>
    <cellStyle name="WIP 5" xfId="52076"/>
    <cellStyle name="WIP 5 2" xfId="52077"/>
    <cellStyle name="WIP 5 2 2" xfId="52078"/>
    <cellStyle name="WIP 5 2 2 2" xfId="52079"/>
    <cellStyle name="WIP 5 2 3" xfId="52080"/>
    <cellStyle name="WIP 5 3" xfId="52081"/>
    <cellStyle name="WIP 5 3 2" xfId="52082"/>
    <cellStyle name="WIP 5 4" xfId="52083"/>
    <cellStyle name="WIP 6" xfId="52084"/>
    <cellStyle name="WIP 6 2" xfId="52085"/>
    <cellStyle name="WIP 6 2 2" xfId="52086"/>
    <cellStyle name="WIP 6 2 2 2" xfId="52087"/>
    <cellStyle name="WIP 6 2 3" xfId="52088"/>
    <cellStyle name="WIP 6 3" xfId="52089"/>
    <cellStyle name="WIP 6 3 2" xfId="52090"/>
    <cellStyle name="WIP 6 4" xfId="52091"/>
    <cellStyle name="WIP 7" xfId="52092"/>
    <cellStyle name="WIP 7 2" xfId="52093"/>
    <cellStyle name="WIP 7 2 2" xfId="52094"/>
    <cellStyle name="WIP 7 2 2 2" xfId="52095"/>
    <cellStyle name="WIP 7 2 3" xfId="52096"/>
    <cellStyle name="WIP 7 3" xfId="52097"/>
    <cellStyle name="WIP 7 3 2" xfId="52098"/>
    <cellStyle name="WIP 7 4" xfId="52099"/>
    <cellStyle name="WIP 8" xfId="52100"/>
    <cellStyle name="WIP 8 2" xfId="52101"/>
    <cellStyle name="WIP 8 2 2" xfId="52102"/>
    <cellStyle name="WIP 8 2 2 2" xfId="52103"/>
    <cellStyle name="WIP 8 2 3" xfId="52104"/>
    <cellStyle name="WIP 8 3" xfId="52105"/>
    <cellStyle name="WIP 8 3 2" xfId="52106"/>
    <cellStyle name="WIP 8 4" xfId="52107"/>
    <cellStyle name="WIP 9" xfId="52108"/>
    <cellStyle name="WIP 9 2" xfId="52109"/>
    <cellStyle name="WIP 9 2 2" xfId="52110"/>
    <cellStyle name="WIP 9 2 2 2" xfId="52111"/>
    <cellStyle name="WIP 9 2 3" xfId="52112"/>
    <cellStyle name="WIP 9 3" xfId="52113"/>
    <cellStyle name="WIP 9 3 2" xfId="52114"/>
    <cellStyle name="WIP 9 4" xfId="52115"/>
  </cellStyles>
  <dxfs count="222">
    <dxf>
      <fill>
        <patternFill patternType="none">
          <bgColor auto="1"/>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ont>
        <color rgb="FFC00000"/>
      </font>
    </dxf>
    <dxf>
      <font>
        <color rgb="FFC00000"/>
      </font>
    </dxf>
    <dxf>
      <font>
        <color rgb="FFC00000"/>
      </font>
    </dxf>
  </dxfs>
  <tableStyles count="0" defaultTableStyle="TableStyleMedium2" defaultPivotStyle="PivotStyleLight16"/>
  <colors>
    <mruColors>
      <color rgb="FFFFFFCC"/>
      <color rgb="FFC0C0C0"/>
      <color rgb="FF44546A"/>
      <color rgb="FFFFCCCC"/>
      <color rgb="FFCCECFF"/>
      <color rgb="FFFFFF99"/>
      <color rgb="FFF2F2F2"/>
      <color rgb="FF1F49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Revenue</a:t>
            </a:r>
            <a:r>
              <a:rPr lang="en-AU" b="1" baseline="0"/>
              <a:t> and unrecovered depreciation </a:t>
            </a:r>
            <a:r>
              <a:rPr lang="en-AU" b="1"/>
              <a:t>(A$m, $nominal)</a:t>
            </a:r>
          </a:p>
        </c:rich>
      </c:tx>
      <c:overlay val="0"/>
      <c:spPr>
        <a:noFill/>
        <a:ln>
          <a:noFill/>
        </a:ln>
        <a:effectLst/>
      </c:spPr>
    </c:title>
    <c:autoTitleDeleted val="0"/>
    <c:plotArea>
      <c:layout/>
      <c:barChart>
        <c:barDir val="col"/>
        <c:grouping val="clustered"/>
        <c:varyColors val="0"/>
        <c:ser>
          <c:idx val="2"/>
          <c:order val="0"/>
          <c:tx>
            <c:v>Revenue</c:v>
          </c:tx>
          <c:spPr>
            <a:solidFill>
              <a:srgbClr val="44546A"/>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[0]!Display_Years</c:f>
              <c:numCache>
                <c:formatCode>0</c:formatCode>
                <c:ptCount val="4"/>
                <c:pt idx="0">
                  <c:v>2017</c:v>
                </c:pt>
                <c:pt idx="1">
                  <c:v>2018</c:v>
                </c:pt>
                <c:pt idx="2">
                  <c:v>2019</c:v>
                </c:pt>
                <c:pt idx="3">
                  <c:v>2020</c:v>
                </c:pt>
              </c:numCache>
            </c:numRef>
          </c:cat>
          <c:val>
            <c:numRef>
              <c:f>[0]!Display_Revenue</c:f>
              <c:numCache>
                <c:formatCode>_(* #,##0.0_);_(* \(#,##0.0\);_(* "-"??_);_(@_)</c:formatCode>
                <c:ptCount val="4"/>
                <c:pt idx="0">
                  <c:v>333.06409362939007</c:v>
                </c:pt>
                <c:pt idx="1">
                  <c:v>364.05675485670002</c:v>
                </c:pt>
                <c:pt idx="2">
                  <c:v>371.84000181701174</c:v>
                </c:pt>
                <c:pt idx="3">
                  <c:v>388.63521450350163</c:v>
                </c:pt>
              </c:numCache>
            </c:numRef>
          </c:val>
          <c:extLst xmlns:c16r2="http://schemas.microsoft.com/office/drawing/2015/06/chart">
            <c:ext xmlns:c16="http://schemas.microsoft.com/office/drawing/2014/chart" uri="{C3380CC4-5D6E-409C-BE32-E72D297353CC}">
              <c16:uniqueId val="{00000012-949B-4563-9919-C47B35DD1C45}"/>
            </c:ext>
          </c:extLst>
        </c:ser>
        <c:ser>
          <c:idx val="3"/>
          <c:order val="1"/>
          <c:tx>
            <c:v>Aggregate Allowed Revenue</c:v>
          </c:tx>
          <c:spPr>
            <a:solidFill>
              <a:srgbClr val="C0C0C0"/>
            </a:solidFill>
          </c:spPr>
          <c:invertIfNegative val="0"/>
          <c:dLbls>
            <c:numFmt formatCode="#,##0" sourceLinked="0"/>
            <c:spPr>
              <a:noFill/>
              <a:ln>
                <a:noFill/>
              </a:ln>
              <a:effectLst/>
            </c:spPr>
            <c:txPr>
              <a:bodyPr wrap="square" lIns="38100" tIns="19050" rIns="38100" bIns="19050" anchor="ctr">
                <a:spAutoFit/>
              </a:bodyPr>
              <a:lstStyle/>
              <a:p>
                <a:pPr>
                  <a:defRPr sz="900" b="1"/>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[0]!Display_Years</c:f>
              <c:numCache>
                <c:formatCode>0</c:formatCode>
                <c:ptCount val="4"/>
                <c:pt idx="0">
                  <c:v>2017</c:v>
                </c:pt>
                <c:pt idx="1">
                  <c:v>2018</c:v>
                </c:pt>
                <c:pt idx="2">
                  <c:v>2019</c:v>
                </c:pt>
                <c:pt idx="3">
                  <c:v>2020</c:v>
                </c:pt>
              </c:numCache>
            </c:numRef>
          </c:cat>
          <c:val>
            <c:numRef>
              <c:f>[0]!Display_ARR</c:f>
              <c:numCache>
                <c:formatCode>_(* #,##0.0_);_(* \(#,##0.0\);_(* "-"??_);_(@_)</c:formatCode>
                <c:ptCount val="4"/>
                <c:pt idx="0">
                  <c:v>857.08913123265086</c:v>
                </c:pt>
                <c:pt idx="1">
                  <c:v>1039.5814309398631</c:v>
                </c:pt>
                <c:pt idx="2">
                  <c:v>1194.78281093534</c:v>
                </c:pt>
                <c:pt idx="3">
                  <c:v>1326.3097944870378</c:v>
                </c:pt>
              </c:numCache>
            </c:numRef>
          </c:val>
          <c:extLst xmlns:c16r2="http://schemas.microsoft.com/office/drawing/2015/06/chart">
            <c:ext xmlns:c16="http://schemas.microsoft.com/office/drawing/2014/chart" uri="{C3380CC4-5D6E-409C-BE32-E72D297353CC}">
              <c16:uniqueId val="{00000013-949B-4563-9919-C47B35DD1C45}"/>
            </c:ext>
          </c:extLst>
        </c:ser>
        <c:ser>
          <c:idx val="1"/>
          <c:order val="2"/>
          <c:tx>
            <c:v>Unrecovered Depreciation</c:v>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[0]!Display_Years</c:f>
              <c:numCache>
                <c:formatCode>0</c:formatCode>
                <c:ptCount val="4"/>
                <c:pt idx="0">
                  <c:v>2017</c:v>
                </c:pt>
                <c:pt idx="1">
                  <c:v>2018</c:v>
                </c:pt>
                <c:pt idx="2">
                  <c:v>2019</c:v>
                </c:pt>
                <c:pt idx="3">
                  <c:v>2020</c:v>
                </c:pt>
              </c:numCache>
            </c:numRef>
          </c:cat>
          <c:val>
            <c:numRef>
              <c:f>[0]!Display_Unrecovered_Depreciation</c:f>
              <c:numCache>
                <c:formatCode>_(* #,##0.0_);_(* \(#,##0.0\);_(* "-"??_);_(@_)</c:formatCode>
                <c:ptCount val="4"/>
                <c:pt idx="0">
                  <c:v>295.7341677109136</c:v>
                </c:pt>
                <c:pt idx="1">
                  <c:v>510.86277557744091</c:v>
                </c:pt>
                <c:pt idx="2">
                  <c:v>639.19880424403379</c:v>
                </c:pt>
                <c:pt idx="3">
                  <c:v>776.59642644513838</c:v>
                </c:pt>
              </c:numCache>
            </c:numRef>
          </c:val>
          <c:extLst xmlns:c16r2="http://schemas.microsoft.com/office/drawing/2015/06/chart">
            <c:ext xmlns:c16="http://schemas.microsoft.com/office/drawing/2014/chart" uri="{C3380CC4-5D6E-409C-BE32-E72D297353CC}">
              <c16:uniqueId val="{0000000B-949B-4563-9919-C47B35DD1C45}"/>
            </c:ext>
          </c:extLst>
        </c:ser>
        <c:dLbls>
          <c:showLegendKey val="0"/>
          <c:showVal val="0"/>
          <c:showCatName val="0"/>
          <c:showSerName val="0"/>
          <c:showPercent val="0"/>
          <c:showBubbleSize val="0"/>
        </c:dLbls>
        <c:gapWidth val="50"/>
        <c:axId val="45365504"/>
        <c:axId val="45379584"/>
      </c:barChart>
      <c:catAx>
        <c:axId val="453655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5379584"/>
        <c:crosses val="autoZero"/>
        <c:auto val="1"/>
        <c:lblAlgn val="ctr"/>
        <c:lblOffset val="100"/>
        <c:noMultiLvlLbl val="0"/>
      </c:catAx>
      <c:valAx>
        <c:axId val="453795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5365504"/>
        <c:crosses val="autoZero"/>
        <c:crossBetween val="between"/>
      </c:valAx>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Capital</a:t>
            </a:r>
            <a:r>
              <a:rPr lang="en-AU" b="1" baseline="0"/>
              <a:t> base</a:t>
            </a:r>
            <a:r>
              <a:rPr lang="en-AU" b="1"/>
              <a:t> (A$m, $nominal)</a:t>
            </a:r>
          </a:p>
        </c:rich>
      </c:tx>
      <c:overlay val="0"/>
      <c:spPr>
        <a:noFill/>
        <a:ln>
          <a:noFill/>
        </a:ln>
        <a:effectLst/>
      </c:spPr>
    </c:title>
    <c:autoTitleDeleted val="0"/>
    <c:plotArea>
      <c:layout/>
      <c:barChart>
        <c:barDir val="col"/>
        <c:grouping val="stacked"/>
        <c:varyColors val="0"/>
        <c:ser>
          <c:idx val="1"/>
          <c:order val="0"/>
          <c:tx>
            <c:v>Unrecovered Depreciation</c:v>
          </c:tx>
          <c:spPr>
            <a:solidFill>
              <a:srgbClr val="44546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[0]!Display_Years</c:f>
              <c:numCache>
                <c:formatCode>0</c:formatCode>
                <c:ptCount val="4"/>
                <c:pt idx="0">
                  <c:v>2017</c:v>
                </c:pt>
                <c:pt idx="1">
                  <c:v>2018</c:v>
                </c:pt>
                <c:pt idx="2">
                  <c:v>2019</c:v>
                </c:pt>
                <c:pt idx="3">
                  <c:v>2020</c:v>
                </c:pt>
              </c:numCache>
            </c:numRef>
          </c:cat>
          <c:val>
            <c:numRef>
              <c:f>[0]!Display_Unrecovered_Depreciation</c:f>
              <c:numCache>
                <c:formatCode>_(* #,##0.0_);_(* \(#,##0.0\);_(* "-"??_);_(@_)</c:formatCode>
                <c:ptCount val="4"/>
                <c:pt idx="0">
                  <c:v>295.7341677109136</c:v>
                </c:pt>
                <c:pt idx="1">
                  <c:v>510.86277557744091</c:v>
                </c:pt>
                <c:pt idx="2">
                  <c:v>639.19880424403379</c:v>
                </c:pt>
                <c:pt idx="3">
                  <c:v>776.59642644513838</c:v>
                </c:pt>
              </c:numCache>
            </c:numRef>
          </c:val>
          <c:extLst xmlns:c16r2="http://schemas.microsoft.com/office/drawing/2015/06/chart">
            <c:ext xmlns:c16="http://schemas.microsoft.com/office/drawing/2014/chart" uri="{C3380CC4-5D6E-409C-BE32-E72D297353CC}">
              <c16:uniqueId val="{00000001-6061-4825-8CB1-F7DFA056BC65}"/>
            </c:ext>
          </c:extLst>
        </c:ser>
        <c:ser>
          <c:idx val="0"/>
          <c:order val="1"/>
          <c:tx>
            <c:v>Capital Base</c:v>
          </c:tx>
          <c:spPr>
            <a:solidFill>
              <a:srgbClr val="C0C0C0"/>
            </a:solidFill>
            <a:ln>
              <a:noFill/>
            </a:ln>
            <a:effectLst/>
          </c:spPr>
          <c:invertIfNegative val="0"/>
          <c:dLbls>
            <c:dLbl>
              <c:idx val="0"/>
              <c:tx>
                <c:rich>
                  <a:bodyPr/>
                  <a:lstStyle/>
                  <a:p>
                    <a:fld id="{D4078AE9-A0BF-4989-958B-6A44A8C12E5B}" type="CELLRANGE">
                      <a:rPr lang="en-US"/>
                      <a:pPr/>
                      <a:t>[CELLRANGE]</a:t>
                    </a:fld>
                    <a:endParaRPr lang="en-AU"/>
                  </a:p>
                </c:rich>
              </c:tx>
              <c:dLblPos val="inEnd"/>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showDataLabelsRange val="1"/>
                </c:ext>
                <c:ext xmlns:c16="http://schemas.microsoft.com/office/drawing/2014/chart" uri="{C3380CC4-5D6E-409C-BE32-E72D297353CC}">
                  <c16:uniqueId val="{00000002-6061-4825-8CB1-F7DFA056BC65}"/>
                </c:ext>
              </c:extLst>
            </c:dLbl>
            <c:dLbl>
              <c:idx val="1"/>
              <c:tx>
                <c:rich>
                  <a:bodyPr/>
                  <a:lstStyle/>
                  <a:p>
                    <a:fld id="{558E55E4-374F-4E84-93EF-3323C56A6E56}" type="CELLRANGE">
                      <a:rPr lang="en-AU"/>
                      <a:pPr/>
                      <a:t>[CELLRANGE]</a:t>
                    </a:fld>
                    <a:endParaRPr lang="en-AU"/>
                  </a:p>
                </c:rich>
              </c:tx>
              <c:dLblPos val="inEnd"/>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AF58-48C8-90FC-D9956B084D88}"/>
                </c:ext>
              </c:extLst>
            </c:dLbl>
            <c:dLbl>
              <c:idx val="2"/>
              <c:tx>
                <c:rich>
                  <a:bodyPr/>
                  <a:lstStyle/>
                  <a:p>
                    <a:fld id="{448D0FDD-541F-4F61-B984-0968B39E49C6}" type="CELLRANGE">
                      <a:rPr lang="en-AU"/>
                      <a:pPr/>
                      <a:t>[CELLRANGE]</a:t>
                    </a:fld>
                    <a:endParaRPr lang="en-AU"/>
                  </a:p>
                </c:rich>
              </c:tx>
              <c:dLblPos val="inEnd"/>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AF58-48C8-90FC-D9956B084D88}"/>
                </c:ext>
              </c:extLst>
            </c:dLbl>
            <c:dLbl>
              <c:idx val="3"/>
              <c:tx>
                <c:rich>
                  <a:bodyPr/>
                  <a:lstStyle/>
                  <a:p>
                    <a:fld id="{6AB52F47-36E0-434E-90D2-C311947A8574}" type="CELLRANGE">
                      <a:rPr lang="en-AU"/>
                      <a:pPr/>
                      <a:t>[CELLRANGE]</a:t>
                    </a:fld>
                    <a:endParaRPr lang="en-AU"/>
                  </a:p>
                </c:rich>
              </c:tx>
              <c:dLblPos val="inEnd"/>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AF58-48C8-90FC-D9956B084D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showDataLabelsRange val="1"/>
                <c15:showLeaderLines val="0"/>
              </c:ext>
            </c:extLst>
          </c:dLbls>
          <c:cat>
            <c:numRef>
              <c:f>[0]!Display_Years</c:f>
              <c:numCache>
                <c:formatCode>0</c:formatCode>
                <c:ptCount val="4"/>
                <c:pt idx="0">
                  <c:v>2017</c:v>
                </c:pt>
                <c:pt idx="1">
                  <c:v>2018</c:v>
                </c:pt>
                <c:pt idx="2">
                  <c:v>2019</c:v>
                </c:pt>
                <c:pt idx="3">
                  <c:v>2020</c:v>
                </c:pt>
              </c:numCache>
            </c:numRef>
          </c:cat>
          <c:val>
            <c:numRef>
              <c:f>[0]!Display_Undepreciated_Capital_Base</c:f>
              <c:numCache>
                <c:formatCode>_(* #,##0.0_);_(* \(#,##0.0\);_(* "-"??_);_(@_)</c:formatCode>
                <c:ptCount val="4"/>
                <c:pt idx="0">
                  <c:v>3973.2616587700168</c:v>
                </c:pt>
                <c:pt idx="1">
                  <c:v>3902.3614169336511</c:v>
                </c:pt>
                <c:pt idx="2">
                  <c:v>3926.253686589333</c:v>
                </c:pt>
                <c:pt idx="3">
                  <c:v>3957.3638260144917</c:v>
                </c:pt>
              </c:numCache>
            </c:numRef>
          </c:val>
          <c:extLst xmlns:c16r2="http://schemas.microsoft.com/office/drawing/2015/06/chart">
            <c:ext xmlns:c15="http://schemas.microsoft.com/office/drawing/2012/chart" uri="{02D57815-91ED-43cb-92C2-25804820EDAC}">
              <c15:datalabelsRange>
                <c15:f>[0]!Display_Capital_Base</c15:f>
                <c15:dlblRangeCache>
                  <c:ptCount val="4"/>
                  <c:pt idx="0">
                    <c:v> 4,269 </c:v>
                  </c:pt>
                  <c:pt idx="1">
                    <c:v> 4,413 </c:v>
                  </c:pt>
                  <c:pt idx="2">
                    <c:v> 4,565 </c:v>
                  </c:pt>
                  <c:pt idx="3">
                    <c:v> 4,734 </c:v>
                  </c:pt>
                </c15:dlblRangeCache>
              </c15:datalabelsRange>
            </c:ext>
            <c:ext xmlns:c16="http://schemas.microsoft.com/office/drawing/2014/chart" uri="{C3380CC4-5D6E-409C-BE32-E72D297353CC}">
              <c16:uniqueId val="{00000000-6061-4825-8CB1-F7DFA056BC65}"/>
            </c:ext>
          </c:extLst>
        </c:ser>
        <c:dLbls>
          <c:showLegendKey val="0"/>
          <c:showVal val="0"/>
          <c:showCatName val="0"/>
          <c:showSerName val="0"/>
          <c:showPercent val="0"/>
          <c:showBubbleSize val="0"/>
        </c:dLbls>
        <c:gapWidth val="50"/>
        <c:overlap val="100"/>
        <c:axId val="45413120"/>
        <c:axId val="45414656"/>
      </c:barChart>
      <c:catAx>
        <c:axId val="454131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5414656"/>
        <c:crosses val="autoZero"/>
        <c:auto val="1"/>
        <c:lblAlgn val="ctr"/>
        <c:lblOffset val="100"/>
        <c:noMultiLvlLbl val="0"/>
      </c:catAx>
      <c:valAx>
        <c:axId val="454146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541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apital Base'!A1"/><Relationship Id="rId13" Type="http://schemas.openxmlformats.org/officeDocument/2006/relationships/hyperlink" Target="#'Tariff Schedule'!A1"/><Relationship Id="rId3" Type="http://schemas.openxmlformats.org/officeDocument/2006/relationships/hyperlink" Target="#Schematic!A1"/><Relationship Id="rId7" Type="http://schemas.openxmlformats.org/officeDocument/2006/relationships/hyperlink" Target="#Data!A1"/><Relationship Id="rId12" Type="http://schemas.openxmlformats.org/officeDocument/2006/relationships/hyperlink" Target="#Compliance!A1"/><Relationship Id="rId2" Type="http://schemas.openxmlformats.org/officeDocument/2006/relationships/hyperlink" Target="#Contents!A1"/><Relationship Id="rId16" Type="http://schemas.openxmlformats.org/officeDocument/2006/relationships/hyperlink" Target="#'Appendix B | Tariff Comparison'!A1"/><Relationship Id="rId1" Type="http://schemas.openxmlformats.org/officeDocument/2006/relationships/hyperlink" Target="#Cover!A1"/><Relationship Id="rId6" Type="http://schemas.openxmlformats.org/officeDocument/2006/relationships/hyperlink" Target="#Assumptions!A1"/><Relationship Id="rId11" Type="http://schemas.openxmlformats.org/officeDocument/2006/relationships/hyperlink" Target="#'Forecast Revenue'!A1"/><Relationship Id="rId5" Type="http://schemas.openxmlformats.org/officeDocument/2006/relationships/hyperlink" Target="#Check!A1"/><Relationship Id="rId15" Type="http://schemas.openxmlformats.org/officeDocument/2006/relationships/hyperlink" Target="#'Appendix A | Depreciation'!A1"/><Relationship Id="rId10" Type="http://schemas.openxmlformats.org/officeDocument/2006/relationships/hyperlink" Target="#'Required Revenue'!A1"/><Relationship Id="rId4" Type="http://schemas.openxmlformats.org/officeDocument/2006/relationships/hyperlink" Target="#'Change Log'!A1"/><Relationship Id="rId9" Type="http://schemas.openxmlformats.org/officeDocument/2006/relationships/hyperlink" Target="#'Return of Capital'!A1"/><Relationship Id="rId14" Type="http://schemas.openxmlformats.org/officeDocument/2006/relationships/hyperlink" Target="#Graphs!A1"/></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0</xdr:row>
      <xdr:rowOff>74575</xdr:rowOff>
    </xdr:from>
    <xdr:to>
      <xdr:col>10</xdr:col>
      <xdr:colOff>590061</xdr:colOff>
      <xdr:row>3</xdr:row>
      <xdr:rowOff>9311</xdr:rowOff>
    </xdr:to>
    <xdr:pic>
      <xdr:nvPicPr>
        <xdr:cNvPr id="2" name="Picture 1">
          <a:extLst>
            <a:ext uri="{FF2B5EF4-FFF2-40B4-BE49-F238E27FC236}">
              <a16:creationId xmlns:a16="http://schemas.microsoft.com/office/drawing/2014/main" xmlns="" id="{36F5173F-C0C1-4484-B7ED-15128A8791C3}"/>
            </a:ext>
          </a:extLst>
        </xdr:cNvPr>
        <xdr:cNvPicPr>
          <a:picLocks noChangeAspect="1"/>
        </xdr:cNvPicPr>
      </xdr:nvPicPr>
      <xdr:blipFill>
        <a:blip xmlns:r="http://schemas.openxmlformats.org/officeDocument/2006/relationships" r:embed="rId1"/>
        <a:stretch>
          <a:fillRect/>
        </a:stretch>
      </xdr:blipFill>
      <xdr:spPr>
        <a:xfrm>
          <a:off x="5424488" y="74575"/>
          <a:ext cx="1552086" cy="649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xdr:colOff>
      <xdr:row>0</xdr:row>
      <xdr:rowOff>76200</xdr:rowOff>
    </xdr:from>
    <xdr:to>
      <xdr:col>14</xdr:col>
      <xdr:colOff>760983</xdr:colOff>
      <xdr:row>3</xdr:row>
      <xdr:rowOff>124706</xdr:rowOff>
    </xdr:to>
    <xdr:pic>
      <xdr:nvPicPr>
        <xdr:cNvPr id="2" name="Picture 1">
          <a:extLst>
            <a:ext uri="{FF2B5EF4-FFF2-40B4-BE49-F238E27FC236}">
              <a16:creationId xmlns:a16="http://schemas.microsoft.com/office/drawing/2014/main" xmlns="" id="{1A7B8BFC-CECF-4CDB-8169-64775FD4FE20}"/>
            </a:ext>
          </a:extLst>
        </xdr:cNvPr>
        <xdr:cNvPicPr>
          <a:picLocks noChangeAspect="1"/>
        </xdr:cNvPicPr>
      </xdr:nvPicPr>
      <xdr:blipFill>
        <a:blip xmlns:r="http://schemas.openxmlformats.org/officeDocument/2006/relationships" r:embed="rId1"/>
        <a:stretch>
          <a:fillRect/>
        </a:stretch>
      </xdr:blipFill>
      <xdr:spPr>
        <a:xfrm>
          <a:off x="7653337" y="76200"/>
          <a:ext cx="1556320"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23</xdr:row>
      <xdr:rowOff>1</xdr:rowOff>
    </xdr:from>
    <xdr:to>
      <xdr:col>14</xdr:col>
      <xdr:colOff>0</xdr:colOff>
      <xdr:row>24</xdr:row>
      <xdr:rowOff>17464</xdr:rowOff>
    </xdr:to>
    <xdr:cxnSp macro="">
      <xdr:nvCxnSpPr>
        <xdr:cNvPr id="97" name="Connector: Elbow 96">
          <a:extLst>
            <a:ext uri="{FF2B5EF4-FFF2-40B4-BE49-F238E27FC236}">
              <a16:creationId xmlns:a16="http://schemas.microsoft.com/office/drawing/2014/main" xmlns="" id="{9360510C-3605-4E35-B5EF-64A53A2763DF}"/>
            </a:ext>
          </a:extLst>
        </xdr:cNvPr>
        <xdr:cNvCxnSpPr>
          <a:stCxn id="40" idx="1"/>
          <a:endCxn id="42" idx="3"/>
        </xdr:cNvCxnSpPr>
      </xdr:nvCxnSpPr>
      <xdr:spPr>
        <a:xfrm>
          <a:off x="6297083" y="4222751"/>
          <a:ext cx="994834" cy="186796"/>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xdr:row>
      <xdr:rowOff>0</xdr:rowOff>
    </xdr:from>
    <xdr:to>
      <xdr:col>2</xdr:col>
      <xdr:colOff>991658</xdr:colOff>
      <xdr:row>15</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xmlns="" id="{00000000-0008-0000-0200-000005000000}"/>
            </a:ext>
          </a:extLst>
        </xdr:cNvPr>
        <xdr:cNvSpPr/>
      </xdr:nvSpPr>
      <xdr:spPr>
        <a:xfrm flipH="1">
          <a:off x="518583" y="2021417"/>
          <a:ext cx="991658" cy="33866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1</xdr:col>
      <xdr:colOff>515938</xdr:colOff>
      <xdr:row>15</xdr:row>
      <xdr:rowOff>169333</xdr:rowOff>
    </xdr:from>
    <xdr:to>
      <xdr:col>2</xdr:col>
      <xdr:colOff>994833</xdr:colOff>
      <xdr:row>18</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xmlns="" id="{00000000-0008-0000-0200-000006000000}"/>
            </a:ext>
          </a:extLst>
        </xdr:cNvPr>
        <xdr:cNvSpPr/>
      </xdr:nvSpPr>
      <xdr:spPr>
        <a:xfrm flipH="1">
          <a:off x="515938" y="2529416"/>
          <a:ext cx="99747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2</xdr:col>
      <xdr:colOff>0</xdr:colOff>
      <xdr:row>18</xdr:row>
      <xdr:rowOff>169333</xdr:rowOff>
    </xdr:from>
    <xdr:to>
      <xdr:col>2</xdr:col>
      <xdr:colOff>992716</xdr:colOff>
      <xdr:row>21</xdr:row>
      <xdr:rowOff>0</xdr:rowOff>
    </xdr:to>
    <xdr:sp macro="" textlink="">
      <xdr:nvSpPr>
        <xdr:cNvPr id="7" name="Rectangle 6">
          <a:hlinkClick xmlns:r="http://schemas.openxmlformats.org/officeDocument/2006/relationships" r:id="rId3"/>
          <a:extLst>
            <a:ext uri="{FF2B5EF4-FFF2-40B4-BE49-F238E27FC236}">
              <a16:creationId xmlns:a16="http://schemas.microsoft.com/office/drawing/2014/main" xmlns="" id="{00000000-0008-0000-0200-000007000000}"/>
            </a:ext>
          </a:extLst>
        </xdr:cNvPr>
        <xdr:cNvSpPr/>
      </xdr:nvSpPr>
      <xdr:spPr>
        <a:xfrm flipH="1">
          <a:off x="518583" y="3037416"/>
          <a:ext cx="992716"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2</xdr:col>
      <xdr:colOff>0</xdr:colOff>
      <xdr:row>22</xdr:row>
      <xdr:rowOff>0</xdr:rowOff>
    </xdr:from>
    <xdr:to>
      <xdr:col>2</xdr:col>
      <xdr:colOff>991658</xdr:colOff>
      <xdr:row>24</xdr:row>
      <xdr:rowOff>1</xdr:rowOff>
    </xdr:to>
    <xdr:sp macro="" textlink="#REF!">
      <xdr:nvSpPr>
        <xdr:cNvPr id="14" name="Rectangle 13">
          <a:hlinkClick xmlns:r="http://schemas.openxmlformats.org/officeDocument/2006/relationships" r:id="rId4"/>
          <a:extLst>
            <a:ext uri="{FF2B5EF4-FFF2-40B4-BE49-F238E27FC236}">
              <a16:creationId xmlns:a16="http://schemas.microsoft.com/office/drawing/2014/main" xmlns="" id="{00000000-0008-0000-0200-00000E000000}"/>
            </a:ext>
          </a:extLst>
        </xdr:cNvPr>
        <xdr:cNvSpPr/>
      </xdr:nvSpPr>
      <xdr:spPr>
        <a:xfrm flipH="1">
          <a:off x="518583" y="3545417"/>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F1C9FD1-0188-44B7-9870-A003B9C45C6D}" type="TxLink">
            <a:rPr lang="en-US" sz="1000" b="0" i="0" u="none" strike="noStrike">
              <a:solidFill>
                <a:srgbClr val="FFFFFF"/>
              </a:solidFill>
              <a:latin typeface="Calibri"/>
            </a:rPr>
            <a:pPr algn="l"/>
            <a:t>Change Log</a:t>
          </a:fld>
          <a:endParaRPr lang="en-AU" sz="1100" b="0"/>
        </a:p>
      </xdr:txBody>
    </xdr:sp>
    <xdr:clientData/>
  </xdr:twoCellAnchor>
  <xdr:twoCellAnchor>
    <xdr:from>
      <xdr:col>2</xdr:col>
      <xdr:colOff>0</xdr:colOff>
      <xdr:row>25</xdr:row>
      <xdr:rowOff>10584</xdr:rowOff>
    </xdr:from>
    <xdr:to>
      <xdr:col>2</xdr:col>
      <xdr:colOff>991658</xdr:colOff>
      <xdr:row>27</xdr:row>
      <xdr:rowOff>10584</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xmlns="" id="{00000000-0008-0000-0200-00000F000000}"/>
            </a:ext>
          </a:extLst>
        </xdr:cNvPr>
        <xdr:cNvSpPr/>
      </xdr:nvSpPr>
      <xdr:spPr>
        <a:xfrm flipH="1">
          <a:off x="518583" y="4064001"/>
          <a:ext cx="991658" cy="33866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Checks</a:t>
          </a:r>
        </a:p>
      </xdr:txBody>
    </xdr:sp>
    <xdr:clientData/>
  </xdr:twoCellAnchor>
  <xdr:twoCellAnchor>
    <xdr:from>
      <xdr:col>2</xdr:col>
      <xdr:colOff>0</xdr:colOff>
      <xdr:row>9</xdr:row>
      <xdr:rowOff>0</xdr:rowOff>
    </xdr:from>
    <xdr:to>
      <xdr:col>2</xdr:col>
      <xdr:colOff>992716</xdr:colOff>
      <xdr:row>11</xdr:row>
      <xdr:rowOff>0</xdr:rowOff>
    </xdr:to>
    <xdr:sp macro="" textlink="">
      <xdr:nvSpPr>
        <xdr:cNvPr id="21" name="Rectangle 20">
          <a:extLst>
            <a:ext uri="{FF2B5EF4-FFF2-40B4-BE49-F238E27FC236}">
              <a16:creationId xmlns:a16="http://schemas.microsoft.com/office/drawing/2014/main" xmlns="" id="{D4C69A12-67DE-4BE3-9759-C3AE20F91E44}"/>
            </a:ext>
          </a:extLst>
        </xdr:cNvPr>
        <xdr:cNvSpPr/>
      </xdr:nvSpPr>
      <xdr:spPr>
        <a:xfrm flipH="1">
          <a:off x="518583" y="1344083"/>
          <a:ext cx="992716"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4</xdr:col>
      <xdr:colOff>0</xdr:colOff>
      <xdr:row>9</xdr:row>
      <xdr:rowOff>0</xdr:rowOff>
    </xdr:from>
    <xdr:to>
      <xdr:col>7</xdr:col>
      <xdr:colOff>0</xdr:colOff>
      <xdr:row>11</xdr:row>
      <xdr:rowOff>0</xdr:rowOff>
    </xdr:to>
    <xdr:sp macro="" textlink="">
      <xdr:nvSpPr>
        <xdr:cNvPr id="22" name="Rectangle 21">
          <a:extLst>
            <a:ext uri="{FF2B5EF4-FFF2-40B4-BE49-F238E27FC236}">
              <a16:creationId xmlns:a16="http://schemas.microsoft.com/office/drawing/2014/main" xmlns="" id="{012861FA-138D-4156-AA9F-F1DF79D4FA65}"/>
            </a:ext>
          </a:extLst>
        </xdr:cNvPr>
        <xdr:cNvSpPr/>
      </xdr:nvSpPr>
      <xdr:spPr>
        <a:xfrm flipH="1">
          <a:off x="2254250" y="1344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9</xdr:col>
      <xdr:colOff>0</xdr:colOff>
      <xdr:row>9</xdr:row>
      <xdr:rowOff>0</xdr:rowOff>
    </xdr:from>
    <xdr:to>
      <xdr:col>12</xdr:col>
      <xdr:colOff>0</xdr:colOff>
      <xdr:row>11</xdr:row>
      <xdr:rowOff>0</xdr:rowOff>
    </xdr:to>
    <xdr:sp macro="" textlink="">
      <xdr:nvSpPr>
        <xdr:cNvPr id="27" name="Rectangle 26">
          <a:extLst>
            <a:ext uri="{FF2B5EF4-FFF2-40B4-BE49-F238E27FC236}">
              <a16:creationId xmlns:a16="http://schemas.microsoft.com/office/drawing/2014/main" xmlns="" id="{C5909393-959A-4268-B43C-C26876F62688}"/>
            </a:ext>
          </a:extLst>
        </xdr:cNvPr>
        <xdr:cNvSpPr/>
      </xdr:nvSpPr>
      <xdr:spPr>
        <a:xfrm flipH="1">
          <a:off x="4243917" y="1344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14</xdr:col>
      <xdr:colOff>0</xdr:colOff>
      <xdr:row>9</xdr:row>
      <xdr:rowOff>0</xdr:rowOff>
    </xdr:from>
    <xdr:to>
      <xdr:col>17</xdr:col>
      <xdr:colOff>0</xdr:colOff>
      <xdr:row>11</xdr:row>
      <xdr:rowOff>0</xdr:rowOff>
    </xdr:to>
    <xdr:sp macro="" textlink="">
      <xdr:nvSpPr>
        <xdr:cNvPr id="28" name="Rectangle 27">
          <a:extLst>
            <a:ext uri="{FF2B5EF4-FFF2-40B4-BE49-F238E27FC236}">
              <a16:creationId xmlns:a16="http://schemas.microsoft.com/office/drawing/2014/main" xmlns="" id="{73C6983C-410F-4ED6-B2CE-5632B886BA3F}"/>
            </a:ext>
          </a:extLst>
        </xdr:cNvPr>
        <xdr:cNvSpPr/>
      </xdr:nvSpPr>
      <xdr:spPr>
        <a:xfrm flipH="1">
          <a:off x="6794500" y="1852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4</xdr:col>
      <xdr:colOff>0</xdr:colOff>
      <xdr:row>13</xdr:row>
      <xdr:rowOff>0</xdr:rowOff>
    </xdr:from>
    <xdr:to>
      <xdr:col>7</xdr:col>
      <xdr:colOff>0</xdr:colOff>
      <xdr:row>15</xdr:row>
      <xdr:rowOff>1</xdr:rowOff>
    </xdr:to>
    <xdr:sp macro="" textlink="">
      <xdr:nvSpPr>
        <xdr:cNvPr id="31" name="Rectangle 30">
          <a:hlinkClick xmlns:r="http://schemas.openxmlformats.org/officeDocument/2006/relationships" r:id="rId6"/>
          <a:extLst>
            <a:ext uri="{FF2B5EF4-FFF2-40B4-BE49-F238E27FC236}">
              <a16:creationId xmlns:a16="http://schemas.microsoft.com/office/drawing/2014/main" xmlns="" id="{4237210A-97BA-41BF-90E8-36A1E67223F5}"/>
            </a:ext>
          </a:extLst>
        </xdr:cNvPr>
        <xdr:cNvSpPr/>
      </xdr:nvSpPr>
      <xdr:spPr>
        <a:xfrm flipH="1">
          <a:off x="2254250" y="2021417"/>
          <a:ext cx="1492250"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Assumptions</a:t>
          </a:r>
        </a:p>
      </xdr:txBody>
    </xdr:sp>
    <xdr:clientData/>
  </xdr:twoCellAnchor>
  <xdr:twoCellAnchor>
    <xdr:from>
      <xdr:col>4</xdr:col>
      <xdr:colOff>0</xdr:colOff>
      <xdr:row>17</xdr:row>
      <xdr:rowOff>21168</xdr:rowOff>
    </xdr:from>
    <xdr:to>
      <xdr:col>7</xdr:col>
      <xdr:colOff>0</xdr:colOff>
      <xdr:row>19</xdr:row>
      <xdr:rowOff>21168</xdr:rowOff>
    </xdr:to>
    <xdr:sp macro="" textlink="">
      <xdr:nvSpPr>
        <xdr:cNvPr id="35" name="Rectangle 34">
          <a:hlinkClick xmlns:r="http://schemas.openxmlformats.org/officeDocument/2006/relationships" r:id="rId7"/>
          <a:extLst>
            <a:ext uri="{FF2B5EF4-FFF2-40B4-BE49-F238E27FC236}">
              <a16:creationId xmlns:a16="http://schemas.microsoft.com/office/drawing/2014/main" xmlns="" id="{7A8455E4-713E-47E6-AD13-10E7B13532C6}"/>
            </a:ext>
          </a:extLst>
        </xdr:cNvPr>
        <xdr:cNvSpPr/>
      </xdr:nvSpPr>
      <xdr:spPr>
        <a:xfrm flipH="1">
          <a:off x="2317750" y="3227918"/>
          <a:ext cx="1492250"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a:t>
          </a:r>
        </a:p>
      </xdr:txBody>
    </xdr:sp>
    <xdr:clientData/>
  </xdr:twoCellAnchor>
  <xdr:twoCellAnchor>
    <xdr:from>
      <xdr:col>9</xdr:col>
      <xdr:colOff>0</xdr:colOff>
      <xdr:row>16</xdr:row>
      <xdr:rowOff>0</xdr:rowOff>
    </xdr:from>
    <xdr:to>
      <xdr:col>12</xdr:col>
      <xdr:colOff>0</xdr:colOff>
      <xdr:row>18</xdr:row>
      <xdr:rowOff>1</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xmlns="" id="{09F93B1B-686B-4F85-AD2E-83FFF7845599}"/>
            </a:ext>
          </a:extLst>
        </xdr:cNvPr>
        <xdr:cNvSpPr/>
      </xdr:nvSpPr>
      <xdr:spPr>
        <a:xfrm flipH="1">
          <a:off x="3651250" y="2529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Capital Base</a:t>
          </a:r>
        </a:p>
      </xdr:txBody>
    </xdr:sp>
    <xdr:clientData/>
  </xdr:twoCellAnchor>
  <xdr:twoCellAnchor>
    <xdr:from>
      <xdr:col>9</xdr:col>
      <xdr:colOff>0</xdr:colOff>
      <xdr:row>19</xdr:row>
      <xdr:rowOff>0</xdr:rowOff>
    </xdr:from>
    <xdr:to>
      <xdr:col>12</xdr:col>
      <xdr:colOff>0</xdr:colOff>
      <xdr:row>21</xdr:row>
      <xdr:rowOff>1</xdr:rowOff>
    </xdr:to>
    <xdr:sp macro="" textlink="">
      <xdr:nvSpPr>
        <xdr:cNvPr id="38" name="Rectangle 37">
          <a:hlinkClick xmlns:r="http://schemas.openxmlformats.org/officeDocument/2006/relationships" r:id="rId9"/>
          <a:extLst>
            <a:ext uri="{FF2B5EF4-FFF2-40B4-BE49-F238E27FC236}">
              <a16:creationId xmlns:a16="http://schemas.microsoft.com/office/drawing/2014/main" xmlns="" id="{4F337C9B-2E14-4109-BBE9-1F4F27478AF9}"/>
            </a:ext>
          </a:extLst>
        </xdr:cNvPr>
        <xdr:cNvSpPr/>
      </xdr:nvSpPr>
      <xdr:spPr>
        <a:xfrm flipH="1">
          <a:off x="3651250" y="3037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Return of Capital</a:t>
          </a:r>
        </a:p>
      </xdr:txBody>
    </xdr:sp>
    <xdr:clientData/>
  </xdr:twoCellAnchor>
  <xdr:twoCellAnchor>
    <xdr:from>
      <xdr:col>9</xdr:col>
      <xdr:colOff>0</xdr:colOff>
      <xdr:row>22</xdr:row>
      <xdr:rowOff>0</xdr:rowOff>
    </xdr:from>
    <xdr:to>
      <xdr:col>12</xdr:col>
      <xdr:colOff>0</xdr:colOff>
      <xdr:row>24</xdr:row>
      <xdr:rowOff>1</xdr:rowOff>
    </xdr:to>
    <xdr:sp macro="" textlink="">
      <xdr:nvSpPr>
        <xdr:cNvPr id="40" name="Rectangle 39">
          <a:hlinkClick xmlns:r="http://schemas.openxmlformats.org/officeDocument/2006/relationships" r:id="rId10"/>
          <a:extLst>
            <a:ext uri="{FF2B5EF4-FFF2-40B4-BE49-F238E27FC236}">
              <a16:creationId xmlns:a16="http://schemas.microsoft.com/office/drawing/2014/main" xmlns="" id="{0DE1EB1C-134C-4BE4-9135-69BAF329A58C}"/>
            </a:ext>
          </a:extLst>
        </xdr:cNvPr>
        <xdr:cNvSpPr/>
      </xdr:nvSpPr>
      <xdr:spPr>
        <a:xfrm flipH="1">
          <a:off x="3651250" y="3545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Required Revenue</a:t>
          </a:r>
        </a:p>
      </xdr:txBody>
    </xdr:sp>
    <xdr:clientData/>
  </xdr:twoCellAnchor>
  <xdr:twoCellAnchor>
    <xdr:from>
      <xdr:col>9</xdr:col>
      <xdr:colOff>0</xdr:colOff>
      <xdr:row>25</xdr:row>
      <xdr:rowOff>0</xdr:rowOff>
    </xdr:from>
    <xdr:to>
      <xdr:col>12</xdr:col>
      <xdr:colOff>0</xdr:colOff>
      <xdr:row>27</xdr:row>
      <xdr:rowOff>1</xdr:rowOff>
    </xdr:to>
    <xdr:sp macro="" textlink="">
      <xdr:nvSpPr>
        <xdr:cNvPr id="41" name="Rectangle 40">
          <a:hlinkClick xmlns:r="http://schemas.openxmlformats.org/officeDocument/2006/relationships" r:id="rId11"/>
          <a:extLst>
            <a:ext uri="{FF2B5EF4-FFF2-40B4-BE49-F238E27FC236}">
              <a16:creationId xmlns:a16="http://schemas.microsoft.com/office/drawing/2014/main" xmlns="" id="{0C301416-1544-45C5-8C5D-938BD23E8CF7}"/>
            </a:ext>
          </a:extLst>
        </xdr:cNvPr>
        <xdr:cNvSpPr/>
      </xdr:nvSpPr>
      <xdr:spPr>
        <a:xfrm flipH="1">
          <a:off x="3651250" y="4053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Forecast Revenue</a:t>
          </a:r>
        </a:p>
      </xdr:txBody>
    </xdr:sp>
    <xdr:clientData/>
  </xdr:twoCellAnchor>
  <xdr:twoCellAnchor>
    <xdr:from>
      <xdr:col>14</xdr:col>
      <xdr:colOff>0</xdr:colOff>
      <xdr:row>23</xdr:row>
      <xdr:rowOff>17463</xdr:rowOff>
    </xdr:from>
    <xdr:to>
      <xdr:col>17</xdr:col>
      <xdr:colOff>0</xdr:colOff>
      <xdr:row>25</xdr:row>
      <xdr:rowOff>17463</xdr:rowOff>
    </xdr:to>
    <xdr:sp macro="" textlink="">
      <xdr:nvSpPr>
        <xdr:cNvPr id="42" name="Rectangle 41">
          <a:hlinkClick xmlns:r="http://schemas.openxmlformats.org/officeDocument/2006/relationships" r:id="rId12"/>
          <a:extLst>
            <a:ext uri="{FF2B5EF4-FFF2-40B4-BE49-F238E27FC236}">
              <a16:creationId xmlns:a16="http://schemas.microsoft.com/office/drawing/2014/main" xmlns="" id="{091FACC8-1FAF-4015-9020-E7DF3BE67B78}"/>
            </a:ext>
          </a:extLst>
        </xdr:cNvPr>
        <xdr:cNvSpPr/>
      </xdr:nvSpPr>
      <xdr:spPr>
        <a:xfrm flipH="1">
          <a:off x="7291917" y="4240213"/>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14</xdr:col>
      <xdr:colOff>0</xdr:colOff>
      <xdr:row>26</xdr:row>
      <xdr:rowOff>21166</xdr:rowOff>
    </xdr:from>
    <xdr:to>
      <xdr:col>17</xdr:col>
      <xdr:colOff>0</xdr:colOff>
      <xdr:row>28</xdr:row>
      <xdr:rowOff>21166</xdr:rowOff>
    </xdr:to>
    <xdr:sp macro="" textlink="">
      <xdr:nvSpPr>
        <xdr:cNvPr id="43" name="Rectangle 42">
          <a:hlinkClick xmlns:r="http://schemas.openxmlformats.org/officeDocument/2006/relationships" r:id="rId13"/>
          <a:extLst>
            <a:ext uri="{FF2B5EF4-FFF2-40B4-BE49-F238E27FC236}">
              <a16:creationId xmlns:a16="http://schemas.microsoft.com/office/drawing/2014/main" xmlns="" id="{FD473B68-D86F-45E8-B2FD-E4105394217D}"/>
            </a:ext>
          </a:extLst>
        </xdr:cNvPr>
        <xdr:cNvSpPr/>
      </xdr:nvSpPr>
      <xdr:spPr>
        <a:xfrm flipH="1">
          <a:off x="7291917" y="4751916"/>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Tariff Schedule</a:t>
          </a:r>
        </a:p>
      </xdr:txBody>
    </xdr:sp>
    <xdr:clientData/>
  </xdr:twoCellAnchor>
  <xdr:twoCellAnchor>
    <xdr:from>
      <xdr:col>14</xdr:col>
      <xdr:colOff>0</xdr:colOff>
      <xdr:row>13</xdr:row>
      <xdr:rowOff>0</xdr:rowOff>
    </xdr:from>
    <xdr:to>
      <xdr:col>17</xdr:col>
      <xdr:colOff>0</xdr:colOff>
      <xdr:row>15</xdr:row>
      <xdr:rowOff>1</xdr:rowOff>
    </xdr:to>
    <xdr:sp macro="" textlink="">
      <xdr:nvSpPr>
        <xdr:cNvPr id="44" name="Rectangle 43">
          <a:hlinkClick xmlns:r="http://schemas.openxmlformats.org/officeDocument/2006/relationships" r:id="rId14"/>
          <a:extLst>
            <a:ext uri="{FF2B5EF4-FFF2-40B4-BE49-F238E27FC236}">
              <a16:creationId xmlns:a16="http://schemas.microsoft.com/office/drawing/2014/main" xmlns="" id="{94985A64-C436-48A9-B741-BFCC8133DF7C}"/>
            </a:ext>
          </a:extLst>
        </xdr:cNvPr>
        <xdr:cNvSpPr/>
      </xdr:nvSpPr>
      <xdr:spPr>
        <a:xfrm flipH="1">
          <a:off x="7291917" y="2529417"/>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Graphs</a:t>
          </a:r>
        </a:p>
      </xdr:txBody>
    </xdr:sp>
    <xdr:clientData/>
  </xdr:twoCellAnchor>
  <xdr:twoCellAnchor>
    <xdr:from>
      <xdr:col>3</xdr:col>
      <xdr:colOff>0</xdr:colOff>
      <xdr:row>9</xdr:row>
      <xdr:rowOff>0</xdr:rowOff>
    </xdr:from>
    <xdr:to>
      <xdr:col>3</xdr:col>
      <xdr:colOff>0</xdr:colOff>
      <xdr:row>33</xdr:row>
      <xdr:rowOff>0</xdr:rowOff>
    </xdr:to>
    <xdr:cxnSp macro="">
      <xdr:nvCxnSpPr>
        <xdr:cNvPr id="8" name="Straight Connector 7">
          <a:extLst>
            <a:ext uri="{FF2B5EF4-FFF2-40B4-BE49-F238E27FC236}">
              <a16:creationId xmlns:a16="http://schemas.microsoft.com/office/drawing/2014/main" xmlns="" id="{F0F6363E-B229-4781-93BD-2F8360F0D8D3}"/>
            </a:ext>
          </a:extLst>
        </xdr:cNvPr>
        <xdr:cNvCxnSpPr/>
      </xdr:nvCxnSpPr>
      <xdr:spPr>
        <a:xfrm>
          <a:off x="2063750" y="1682750"/>
          <a:ext cx="0" cy="4064000"/>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1</xdr:rowOff>
    </xdr:from>
    <xdr:to>
      <xdr:col>9</xdr:col>
      <xdr:colOff>0</xdr:colOff>
      <xdr:row>18</xdr:row>
      <xdr:rowOff>21169</xdr:rowOff>
    </xdr:to>
    <xdr:cxnSp macro="">
      <xdr:nvCxnSpPr>
        <xdr:cNvPr id="45" name="Connector: Elbow 44">
          <a:extLst>
            <a:ext uri="{FF2B5EF4-FFF2-40B4-BE49-F238E27FC236}">
              <a16:creationId xmlns:a16="http://schemas.microsoft.com/office/drawing/2014/main" xmlns="" id="{95D24CF7-556E-47A5-9ADE-C7E055FC6641}"/>
            </a:ext>
          </a:extLst>
        </xdr:cNvPr>
        <xdr:cNvCxnSpPr>
          <a:stCxn id="35" idx="1"/>
          <a:endCxn id="37" idx="3"/>
        </xdr:cNvCxnSpPr>
      </xdr:nvCxnSpPr>
      <xdr:spPr>
        <a:xfrm flipV="1">
          <a:off x="3810000" y="3206751"/>
          <a:ext cx="994833" cy="190501"/>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23</xdr:row>
      <xdr:rowOff>1</xdr:rowOff>
    </xdr:to>
    <xdr:cxnSp macro="">
      <xdr:nvCxnSpPr>
        <xdr:cNvPr id="46" name="Connector: Elbow 45">
          <a:extLst>
            <a:ext uri="{FF2B5EF4-FFF2-40B4-BE49-F238E27FC236}">
              <a16:creationId xmlns:a16="http://schemas.microsoft.com/office/drawing/2014/main" xmlns="" id="{D2DE67B8-652F-4009-B9BC-9ACE271898FF}"/>
            </a:ext>
          </a:extLst>
        </xdr:cNvPr>
        <xdr:cNvCxnSpPr>
          <a:stCxn id="35" idx="1"/>
          <a:endCxn id="40" idx="3"/>
        </xdr:cNvCxnSpPr>
      </xdr:nvCxnSpPr>
      <xdr:spPr>
        <a:xfrm>
          <a:off x="3810000" y="3397252"/>
          <a:ext cx="994833" cy="825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26</xdr:row>
      <xdr:rowOff>1</xdr:rowOff>
    </xdr:to>
    <xdr:cxnSp macro="">
      <xdr:nvCxnSpPr>
        <xdr:cNvPr id="49" name="Connector: Elbow 48">
          <a:extLst>
            <a:ext uri="{FF2B5EF4-FFF2-40B4-BE49-F238E27FC236}">
              <a16:creationId xmlns:a16="http://schemas.microsoft.com/office/drawing/2014/main" xmlns="" id="{8132DBAC-1874-412B-8AC2-42178653800D}"/>
            </a:ext>
          </a:extLst>
        </xdr:cNvPr>
        <xdr:cNvCxnSpPr>
          <a:stCxn id="35" idx="1"/>
          <a:endCxn id="41" idx="3"/>
        </xdr:cNvCxnSpPr>
      </xdr:nvCxnSpPr>
      <xdr:spPr>
        <a:xfrm>
          <a:off x="3810000" y="3397252"/>
          <a:ext cx="994833" cy="1333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20</xdr:row>
      <xdr:rowOff>1</xdr:rowOff>
    </xdr:to>
    <xdr:cxnSp macro="">
      <xdr:nvCxnSpPr>
        <xdr:cNvPr id="56" name="Connector: Elbow 55">
          <a:extLst>
            <a:ext uri="{FF2B5EF4-FFF2-40B4-BE49-F238E27FC236}">
              <a16:creationId xmlns:a16="http://schemas.microsoft.com/office/drawing/2014/main" xmlns="" id="{AAE1EDBF-0BF1-4141-9F1D-CAB817ED3194}"/>
            </a:ext>
          </a:extLst>
        </xdr:cNvPr>
        <xdr:cNvCxnSpPr>
          <a:stCxn id="35" idx="1"/>
          <a:endCxn id="38" idx="3"/>
        </xdr:cNvCxnSpPr>
      </xdr:nvCxnSpPr>
      <xdr:spPr>
        <a:xfrm>
          <a:off x="3810000" y="3397252"/>
          <a:ext cx="994833" cy="317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242359</xdr:colOff>
      <xdr:row>18</xdr:row>
      <xdr:rowOff>6351</xdr:rowOff>
    </xdr:from>
    <xdr:to>
      <xdr:col>10</xdr:col>
      <xdr:colOff>255059</xdr:colOff>
      <xdr:row>19</xdr:row>
      <xdr:rowOff>6350</xdr:rowOff>
    </xdr:to>
    <xdr:cxnSp macro="">
      <xdr:nvCxnSpPr>
        <xdr:cNvPr id="82" name="Connector: Elbow 81">
          <a:extLst>
            <a:ext uri="{FF2B5EF4-FFF2-40B4-BE49-F238E27FC236}">
              <a16:creationId xmlns:a16="http://schemas.microsoft.com/office/drawing/2014/main" xmlns="" id="{FB72B34A-7621-49D8-9596-ABD087B111F9}"/>
            </a:ext>
          </a:extLst>
        </xdr:cNvPr>
        <xdr:cNvCxnSpPr>
          <a:stCxn id="38" idx="0"/>
          <a:endCxn id="37" idx="2"/>
        </xdr:cNvCxnSpPr>
      </xdr:nvCxnSpPr>
      <xdr:spPr>
        <a:xfrm rot="5400000" flipH="1" flipV="1">
          <a:off x="5466292" y="3460751"/>
          <a:ext cx="169333" cy="12700"/>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1</xdr:rowOff>
    </xdr:from>
    <xdr:to>
      <xdr:col>12</xdr:col>
      <xdr:colOff>12700</xdr:colOff>
      <xdr:row>23</xdr:row>
      <xdr:rowOff>1</xdr:rowOff>
    </xdr:to>
    <xdr:cxnSp macro="">
      <xdr:nvCxnSpPr>
        <xdr:cNvPr id="85" name="Connector: Elbow 84">
          <a:extLst>
            <a:ext uri="{FF2B5EF4-FFF2-40B4-BE49-F238E27FC236}">
              <a16:creationId xmlns:a16="http://schemas.microsoft.com/office/drawing/2014/main" xmlns="" id="{8265EF10-9F2B-4779-8748-66B2274FECB5}"/>
            </a:ext>
          </a:extLst>
        </xdr:cNvPr>
        <xdr:cNvCxnSpPr>
          <a:stCxn id="37" idx="1"/>
          <a:endCxn id="40" idx="1"/>
        </xdr:cNvCxnSpPr>
      </xdr:nvCxnSpPr>
      <xdr:spPr>
        <a:xfrm>
          <a:off x="6297083" y="3206751"/>
          <a:ext cx="12700" cy="1016000"/>
        </a:xfrm>
        <a:prstGeom prst="bentConnector3">
          <a:avLst>
            <a:gd name="adj1" fmla="val 180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20</xdr:row>
      <xdr:rowOff>1</xdr:rowOff>
    </xdr:from>
    <xdr:to>
      <xdr:col>12</xdr:col>
      <xdr:colOff>12700</xdr:colOff>
      <xdr:row>23</xdr:row>
      <xdr:rowOff>1</xdr:rowOff>
    </xdr:to>
    <xdr:cxnSp macro="">
      <xdr:nvCxnSpPr>
        <xdr:cNvPr id="88" name="Connector: Elbow 87">
          <a:extLst>
            <a:ext uri="{FF2B5EF4-FFF2-40B4-BE49-F238E27FC236}">
              <a16:creationId xmlns:a16="http://schemas.microsoft.com/office/drawing/2014/main" xmlns="" id="{66FD516E-03EE-465C-9F06-59E5C40890E8}"/>
            </a:ext>
          </a:extLst>
        </xdr:cNvPr>
        <xdr:cNvCxnSpPr>
          <a:stCxn id="38" idx="1"/>
          <a:endCxn id="40" idx="1"/>
        </xdr:cNvCxnSpPr>
      </xdr:nvCxnSpPr>
      <xdr:spPr>
        <a:xfrm>
          <a:off x="6297083" y="3714751"/>
          <a:ext cx="12700" cy="508000"/>
        </a:xfrm>
        <a:prstGeom prst="bentConnector3">
          <a:avLst>
            <a:gd name="adj1" fmla="val 180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xdr:row>
      <xdr:rowOff>17464</xdr:rowOff>
    </xdr:from>
    <xdr:to>
      <xdr:col>14</xdr:col>
      <xdr:colOff>0</xdr:colOff>
      <xdr:row>26</xdr:row>
      <xdr:rowOff>1</xdr:rowOff>
    </xdr:to>
    <xdr:cxnSp macro="">
      <xdr:nvCxnSpPr>
        <xdr:cNvPr id="94" name="Connector: Elbow 93">
          <a:extLst>
            <a:ext uri="{FF2B5EF4-FFF2-40B4-BE49-F238E27FC236}">
              <a16:creationId xmlns:a16="http://schemas.microsoft.com/office/drawing/2014/main" xmlns="" id="{3F1184CC-FD87-44B1-BCA3-E63BD246BB3E}"/>
            </a:ext>
          </a:extLst>
        </xdr:cNvPr>
        <xdr:cNvCxnSpPr>
          <a:stCxn id="41" idx="1"/>
          <a:endCxn id="42" idx="3"/>
        </xdr:cNvCxnSpPr>
      </xdr:nvCxnSpPr>
      <xdr:spPr>
        <a:xfrm flipV="1">
          <a:off x="6297083" y="4409547"/>
          <a:ext cx="994834" cy="321204"/>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xdr:rowOff>
    </xdr:from>
    <xdr:to>
      <xdr:col>14</xdr:col>
      <xdr:colOff>0</xdr:colOff>
      <xdr:row>27</xdr:row>
      <xdr:rowOff>21167</xdr:rowOff>
    </xdr:to>
    <xdr:cxnSp macro="">
      <xdr:nvCxnSpPr>
        <xdr:cNvPr id="105" name="Connector: Elbow 104">
          <a:extLst>
            <a:ext uri="{FF2B5EF4-FFF2-40B4-BE49-F238E27FC236}">
              <a16:creationId xmlns:a16="http://schemas.microsoft.com/office/drawing/2014/main" xmlns="" id="{0F2DD939-83A9-484E-83A1-307293492FAF}"/>
            </a:ext>
          </a:extLst>
        </xdr:cNvPr>
        <xdr:cNvCxnSpPr>
          <a:stCxn id="41" idx="1"/>
          <a:endCxn id="43" idx="3"/>
        </xdr:cNvCxnSpPr>
      </xdr:nvCxnSpPr>
      <xdr:spPr>
        <a:xfrm>
          <a:off x="6297083" y="4730751"/>
          <a:ext cx="994834" cy="190499"/>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28</xdr:row>
      <xdr:rowOff>0</xdr:rowOff>
    </xdr:from>
    <xdr:to>
      <xdr:col>2</xdr:col>
      <xdr:colOff>991658</xdr:colOff>
      <xdr:row>30</xdr:row>
      <xdr:rowOff>0</xdr:rowOff>
    </xdr:to>
    <xdr:sp macro="" textlink="">
      <xdr:nvSpPr>
        <xdr:cNvPr id="34" name="Rectangle 33">
          <a:hlinkClick xmlns:r="http://schemas.openxmlformats.org/officeDocument/2006/relationships" r:id="rId15"/>
          <a:extLst>
            <a:ext uri="{FF2B5EF4-FFF2-40B4-BE49-F238E27FC236}">
              <a16:creationId xmlns:a16="http://schemas.microsoft.com/office/drawing/2014/main" xmlns="" id="{A0E7F021-A7A4-44C2-8D67-9123ED28AB8E}"/>
            </a:ext>
          </a:extLst>
        </xdr:cNvPr>
        <xdr:cNvSpPr/>
      </xdr:nvSpPr>
      <xdr:spPr>
        <a:xfrm flipH="1">
          <a:off x="624417" y="4900083"/>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Appendix A</a:t>
          </a:r>
        </a:p>
      </xdr:txBody>
    </xdr:sp>
    <xdr:clientData/>
  </xdr:twoCellAnchor>
  <xdr:twoCellAnchor>
    <xdr:from>
      <xdr:col>2</xdr:col>
      <xdr:colOff>0</xdr:colOff>
      <xdr:row>31</xdr:row>
      <xdr:rowOff>0</xdr:rowOff>
    </xdr:from>
    <xdr:to>
      <xdr:col>2</xdr:col>
      <xdr:colOff>991658</xdr:colOff>
      <xdr:row>33</xdr:row>
      <xdr:rowOff>0</xdr:rowOff>
    </xdr:to>
    <xdr:sp macro="" textlink="">
      <xdr:nvSpPr>
        <xdr:cNvPr id="39" name="Rectangle 38">
          <a:hlinkClick xmlns:r="http://schemas.openxmlformats.org/officeDocument/2006/relationships" r:id="rId16"/>
          <a:extLst>
            <a:ext uri="{FF2B5EF4-FFF2-40B4-BE49-F238E27FC236}">
              <a16:creationId xmlns:a16="http://schemas.microsoft.com/office/drawing/2014/main" xmlns="" id="{86A68B44-B3D2-4C5B-BC09-0DA570D19A93}"/>
            </a:ext>
          </a:extLst>
        </xdr:cNvPr>
        <xdr:cNvSpPr/>
      </xdr:nvSpPr>
      <xdr:spPr>
        <a:xfrm flipH="1">
          <a:off x="624417" y="5408083"/>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Appendix 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325436</xdr:colOff>
      <xdr:row>11</xdr:row>
      <xdr:rowOff>17460</xdr:rowOff>
    </xdr:from>
    <xdr:to>
      <xdr:col>4</xdr:col>
      <xdr:colOff>915456</xdr:colOff>
      <xdr:row>32</xdr:row>
      <xdr:rowOff>105833</xdr:rowOff>
    </xdr:to>
    <xdr:graphicFrame macro="">
      <xdr:nvGraphicFramePr>
        <xdr:cNvPr id="2" name="Chart 1">
          <a:extLst>
            <a:ext uri="{FF2B5EF4-FFF2-40B4-BE49-F238E27FC236}">
              <a16:creationId xmlns:a16="http://schemas.microsoft.com/office/drawing/2014/main" xmlns="" id="{4BE18A7C-37F3-4F34-A9A4-03010E0C3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11</xdr:row>
      <xdr:rowOff>0</xdr:rowOff>
    </xdr:from>
    <xdr:to>
      <xdr:col>12</xdr:col>
      <xdr:colOff>55562</xdr:colOff>
      <xdr:row>32</xdr:row>
      <xdr:rowOff>88373</xdr:rowOff>
    </xdr:to>
    <xdr:graphicFrame macro="">
      <xdr:nvGraphicFramePr>
        <xdr:cNvPr id="3" name="Chart 2">
          <a:extLst>
            <a:ext uri="{FF2B5EF4-FFF2-40B4-BE49-F238E27FC236}">
              <a16:creationId xmlns:a16="http://schemas.microsoft.com/office/drawing/2014/main" xmlns="" id="{CB61220D-5597-42CE-B2F1-EC7371BAC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jects%20&amp;%20Taxes\1.%20General\Controlling\Financial%20Controlling%20Tool\f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data/50%20Year%20Corporate%20Plan/4.%20Regulatory/2.%20NC%20depreciation%20reconciliation%20work/Draft%20Appendix%20B%20-%20Regulatory%20Model-%206%20April%202018,%204pm%20-%20NC%20COP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Input"/>
      <sheetName val="Eingaben"/>
      <sheetName val="Bilanz Erfolg"/>
      <sheetName val="Graphdata2"/>
      <sheetName val="Graphdata"/>
      <sheetName val="Dialog1"/>
      <sheetName val="Dialog2"/>
      <sheetName val="ABLA"/>
      <sheetName val="Cockpit"/>
      <sheetName val="2Perioden"/>
      <sheetName val="3Perioden"/>
      <sheetName val="4Perioden"/>
      <sheetName val="5Perioden"/>
      <sheetName val="6Perioden"/>
      <sheetName val="Graphdata_CF"/>
      <sheetName val="Cash Flow"/>
      <sheetName val="Kennzahlen"/>
      <sheetName val="Kennz.Details"/>
      <sheetName val="zusammenfassung"/>
      <sheetName val="fc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User_Notes"/>
      <sheetName val="Data_Log"/>
      <sheetName val="Input_A"/>
      <sheetName val="Main_C"/>
      <sheetName val="Revenue_C"/>
      <sheetName val="Capital_Base"/>
      <sheetName val="Depreciation_C"/>
      <sheetName val="Flags_C"/>
      <sheetName val="Check_C"/>
    </sheetNames>
    <sheetDataSet>
      <sheetData sheetId="0"/>
      <sheetData sheetId="1"/>
      <sheetData sheetId="2"/>
      <sheetData sheetId="3"/>
      <sheetData sheetId="4"/>
      <sheetData sheetId="5">
        <row r="17">
          <cell r="D17" t="str">
            <v>Appendix B: PoM Regulatory Model (Commercial in Confidence)</v>
          </cell>
        </row>
        <row r="93">
          <cell r="D93">
            <v>100</v>
          </cell>
        </row>
        <row r="94">
          <cell r="D94">
            <v>1</v>
          </cell>
        </row>
        <row r="96">
          <cell r="D96">
            <v>1</v>
          </cell>
        </row>
      </sheetData>
      <sheetData sheetId="6"/>
      <sheetData sheetId="7"/>
      <sheetData sheetId="8"/>
      <sheetData sheetId="9"/>
      <sheetData sheetId="10"/>
      <sheetData sheetId="11">
        <row r="8">
          <cell r="B8" t="str">
            <v>Error check breaches: 0. Active error alerts: 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BP20"/>
  <sheetViews>
    <sheetView showGridLines="0" tabSelected="1" zoomScale="90" zoomScaleNormal="90" zoomScalePageLayoutView="90" workbookViewId="0">
      <pane ySplit="5" topLeftCell="A6" activePane="bottomLeft" state="frozen"/>
      <selection activeCell="D18" sqref="D18:K18"/>
      <selection pane="bottomLeft"/>
    </sheetView>
  </sheetViews>
  <sheetFormatPr defaultColWidth="0" defaultRowHeight="15" outlineLevelRow="1"/>
  <cols>
    <col min="1" max="1" width="1.5703125" style="99" customWidth="1"/>
    <col min="2" max="2" width="4.5703125" style="99" customWidth="1"/>
    <col min="3" max="3" width="4.42578125" style="99" customWidth="1"/>
    <col min="4" max="4" width="4" style="99" customWidth="1"/>
    <col min="5" max="5" width="27.7109375" style="99" customWidth="1"/>
    <col min="6" max="9" width="11" style="99" customWidth="1"/>
    <col min="10" max="12" width="11" style="101" customWidth="1"/>
    <col min="13" max="60" width="11" style="99" hidden="1" customWidth="1"/>
    <col min="61" max="64" width="9.42578125" style="99" hidden="1" customWidth="1"/>
    <col min="65" max="68" width="0" style="99" hidden="1" customWidth="1"/>
    <col min="69" max="16384" width="9.42578125" style="99" hidden="1"/>
  </cols>
  <sheetData>
    <row r="1" spans="1:60" ht="21">
      <c r="A1" s="114" t="s">
        <v>124</v>
      </c>
      <c r="B1" s="114"/>
      <c r="C1" s="114"/>
      <c r="D1" s="114"/>
      <c r="E1" s="115"/>
      <c r="F1" s="115"/>
      <c r="G1" s="115"/>
      <c r="H1" s="116"/>
      <c r="I1" s="115"/>
      <c r="J1" s="115"/>
      <c r="K1" s="115"/>
      <c r="L1" s="117"/>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row>
    <row r="2" spans="1:60" ht="21">
      <c r="A2" s="116"/>
      <c r="B2" s="116" t="s">
        <v>136</v>
      </c>
      <c r="C2" s="114"/>
      <c r="D2" s="114"/>
      <c r="E2" s="115"/>
      <c r="F2" s="115"/>
      <c r="G2" s="116"/>
      <c r="H2" s="116"/>
      <c r="I2" s="115"/>
      <c r="J2" s="115"/>
      <c r="K2" s="115"/>
      <c r="L2" s="117"/>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ht="14.25" customHeight="1">
      <c r="A3" s="182"/>
      <c r="B3" s="182" t="s">
        <v>412</v>
      </c>
      <c r="C3" s="114"/>
      <c r="D3" s="114"/>
      <c r="E3" s="115"/>
      <c r="F3" s="115"/>
      <c r="G3" s="116"/>
      <c r="H3" s="116"/>
      <c r="I3" s="115"/>
      <c r="J3" s="115"/>
      <c r="K3" s="115"/>
      <c r="L3" s="117"/>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ht="14.25" customHeight="1">
      <c r="A4" s="116"/>
      <c r="B4" s="116"/>
      <c r="C4" s="114"/>
      <c r="D4" s="114"/>
      <c r="E4" s="115"/>
      <c r="F4" s="115"/>
      <c r="G4" s="116"/>
      <c r="H4" s="116"/>
      <c r="I4" s="115"/>
      <c r="J4" s="115"/>
      <c r="K4" s="115"/>
      <c r="L4" s="117"/>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row>
    <row r="5" spans="1:60" ht="14.25" customHeight="1">
      <c r="E5" s="100"/>
      <c r="J5" s="99"/>
      <c r="K5" s="99"/>
    </row>
    <row r="6" spans="1:60" ht="14.25" customHeight="1">
      <c r="A6" s="102"/>
      <c r="B6" s="102">
        <f>MAX($B$1:B5)+1</f>
        <v>1</v>
      </c>
      <c r="C6" s="103" t="s">
        <v>125</v>
      </c>
      <c r="D6" s="103"/>
      <c r="E6" s="103"/>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row>
    <row r="7" spans="1:60" ht="14.25" customHeight="1" outlineLevel="1">
      <c r="E7" s="100"/>
      <c r="J7" s="99"/>
      <c r="K7" s="99"/>
    </row>
    <row r="8" spans="1:60" outlineLevel="1">
      <c r="C8" s="105">
        <f>MAX($B$1:C7)+0.1</f>
        <v>1.1000000000000001</v>
      </c>
      <c r="D8" s="194" t="s">
        <v>126</v>
      </c>
    </row>
    <row r="9" spans="1:60" ht="18" customHeight="1" outlineLevel="1">
      <c r="D9" s="252" t="s">
        <v>327</v>
      </c>
      <c r="E9" s="252"/>
      <c r="F9" s="252"/>
      <c r="G9" s="252"/>
      <c r="H9" s="252"/>
      <c r="I9" s="252"/>
      <c r="J9" s="252"/>
      <c r="K9" s="252"/>
    </row>
    <row r="10" spans="1:60" outlineLevel="1"/>
    <row r="11" spans="1:60" ht="14.25" customHeight="1">
      <c r="A11" s="102"/>
      <c r="B11" s="102">
        <f>MAX($B$1:B10)+1</f>
        <v>2</v>
      </c>
      <c r="C11" s="103" t="s">
        <v>325</v>
      </c>
      <c r="D11" s="103"/>
      <c r="E11" s="103"/>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row>
    <row r="12" spans="1:60" ht="14.25" customHeight="1" outlineLevel="1">
      <c r="E12" s="100"/>
      <c r="J12" s="99"/>
      <c r="K12" s="99"/>
    </row>
    <row r="13" spans="1:60" outlineLevel="1">
      <c r="C13" s="105">
        <f>MAX($B$1:C12)+0.1</f>
        <v>2.1</v>
      </c>
      <c r="D13" s="194" t="s">
        <v>321</v>
      </c>
    </row>
    <row r="14" spans="1:60" ht="21.75" customHeight="1" outlineLevel="1">
      <c r="D14" s="252" t="s">
        <v>322</v>
      </c>
      <c r="E14" s="252"/>
      <c r="F14" s="252"/>
      <c r="G14" s="252"/>
      <c r="H14" s="252"/>
      <c r="I14" s="252"/>
      <c r="J14" s="252"/>
      <c r="K14" s="252"/>
    </row>
    <row r="15" spans="1:60" outlineLevel="1">
      <c r="C15" s="105">
        <f>MAX($B$1:C14)+0.1</f>
        <v>2.2000000000000002</v>
      </c>
      <c r="D15" s="194" t="s">
        <v>323</v>
      </c>
    </row>
    <row r="16" spans="1:60" ht="27.4" customHeight="1" outlineLevel="1">
      <c r="D16" s="252" t="s">
        <v>384</v>
      </c>
      <c r="E16" s="252"/>
      <c r="F16" s="252"/>
      <c r="G16" s="252"/>
      <c r="H16" s="252"/>
      <c r="I16" s="252"/>
      <c r="J16" s="252"/>
      <c r="K16" s="252"/>
    </row>
    <row r="17" spans="1:60" outlineLevel="1">
      <c r="C17" s="105">
        <f>MAX($B$1:C16)+0.1</f>
        <v>2.3000000000000003</v>
      </c>
      <c r="D17" s="194" t="s">
        <v>324</v>
      </c>
    </row>
    <row r="18" spans="1:60" ht="138" customHeight="1" outlineLevel="1">
      <c r="D18" s="252" t="s">
        <v>326</v>
      </c>
      <c r="E18" s="252"/>
      <c r="F18" s="252"/>
      <c r="G18" s="252"/>
      <c r="H18" s="252"/>
      <c r="I18" s="252"/>
      <c r="J18" s="252"/>
      <c r="K18" s="252"/>
    </row>
    <row r="19" spans="1:60">
      <c r="D19" s="106"/>
    </row>
    <row r="20" spans="1:60" ht="14.25" customHeight="1">
      <c r="A20" s="103"/>
      <c r="B20" s="103" t="s">
        <v>135</v>
      </c>
      <c r="C20" s="103"/>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row>
  </sheetData>
  <mergeCells count="4">
    <mergeCell ref="D9:K9"/>
    <mergeCell ref="D16:K16"/>
    <mergeCell ref="D14:K14"/>
    <mergeCell ref="D18:K18"/>
  </mergeCells>
  <conditionalFormatting sqref="B3">
    <cfRule type="expression" dxfId="221" priority="2">
      <formula>$C$3="The model contains one or more errors"</formula>
    </cfRule>
  </conditionalFormatting>
  <conditionalFormatting sqref="A3">
    <cfRule type="expression" dxfId="220" priority="1">
      <formula>$C$3="The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P25"/>
  <sheetViews>
    <sheetView showGridLines="0" zoomScale="90" zoomScaleNormal="90" zoomScaleSheetLayoutView="100" workbookViewId="0">
      <pane ySplit="4" topLeftCell="A5" activePane="bottomLeft" state="frozen"/>
      <selection activeCell="D18" sqref="D18:K18"/>
      <selection pane="bottomLeft" activeCell="A5" sqref="A5"/>
    </sheetView>
  </sheetViews>
  <sheetFormatPr defaultColWidth="0" defaultRowHeight="12.75" outlineLevelRow="1"/>
  <cols>
    <col min="1" max="1" width="1.5703125" customWidth="1"/>
    <col min="2" max="2" width="4" customWidth="1"/>
    <col min="3" max="3" width="7.28515625" customWidth="1"/>
    <col min="4" max="4" width="2.28515625" customWidth="1"/>
    <col min="5" max="5" width="23" customWidth="1"/>
    <col min="6" max="7" width="2.7109375" customWidth="1"/>
    <col min="8" max="15" width="12.7109375" customWidth="1"/>
    <col min="16" max="16" width="4.28515625" customWidth="1"/>
    <col min="17" max="16384" width="9.140625" hidden="1"/>
  </cols>
  <sheetData>
    <row r="1" spans="1:15" ht="21">
      <c r="A1" s="107" t="str">
        <f>Model_Name</f>
        <v>Port of Melbourne Regulatory Model (Commercial in Confidence)</v>
      </c>
      <c r="B1" s="107"/>
      <c r="C1" s="108"/>
      <c r="D1" s="109"/>
      <c r="E1" s="109"/>
      <c r="F1" s="109"/>
      <c r="G1" s="110"/>
      <c r="H1" s="110"/>
      <c r="I1" s="110"/>
      <c r="J1" s="110"/>
      <c r="K1" s="110"/>
      <c r="L1" s="110"/>
      <c r="M1" s="110"/>
      <c r="N1" s="110"/>
      <c r="O1" s="110"/>
    </row>
    <row r="2" spans="1:15">
      <c r="A2" s="111"/>
      <c r="B2" s="111">
        <v>1</v>
      </c>
      <c r="C2" s="112" t="str">
        <f ca="1">MID(CELL("filename",B1),FIND("]",CELL("filename",B1))+1,255)</f>
        <v>Contents</v>
      </c>
      <c r="D2" s="109"/>
      <c r="E2" s="109"/>
      <c r="F2" s="109"/>
      <c r="G2" s="110"/>
      <c r="H2" s="110"/>
      <c r="I2" s="110"/>
      <c r="J2" s="110"/>
      <c r="K2" s="110"/>
      <c r="L2" s="110"/>
      <c r="M2" s="110"/>
      <c r="N2" s="110"/>
      <c r="O2" s="110"/>
    </row>
    <row r="3" spans="1:15">
      <c r="A3" s="113"/>
      <c r="B3" s="113"/>
      <c r="C3" s="182" t="s">
        <v>412</v>
      </c>
      <c r="D3" s="109"/>
      <c r="E3" s="109"/>
      <c r="F3" s="109"/>
      <c r="G3" s="109"/>
      <c r="H3" s="109"/>
      <c r="I3" s="110"/>
      <c r="J3" s="110"/>
      <c r="K3" s="110"/>
      <c r="L3" s="110"/>
      <c r="M3" s="110"/>
      <c r="N3" s="110"/>
      <c r="O3" s="110"/>
    </row>
    <row r="4" spans="1:15">
      <c r="A4" s="110"/>
      <c r="B4" s="110"/>
      <c r="C4" s="110"/>
      <c r="D4" s="110"/>
      <c r="E4" s="110"/>
      <c r="F4" s="110"/>
      <c r="G4" s="110"/>
      <c r="H4" s="110"/>
      <c r="I4" s="110"/>
      <c r="J4" s="110"/>
      <c r="K4" s="110"/>
      <c r="L4" s="110"/>
      <c r="M4" s="110"/>
      <c r="N4" s="110"/>
      <c r="O4" s="110"/>
    </row>
    <row r="6" spans="1:15" outlineLevel="1">
      <c r="A6" s="33"/>
      <c r="B6" s="33"/>
      <c r="C6" s="34" t="s">
        <v>44</v>
      </c>
      <c r="D6" s="35"/>
      <c r="E6" s="35" t="s">
        <v>45</v>
      </c>
      <c r="F6" s="35"/>
      <c r="G6" s="35"/>
      <c r="H6" s="35" t="s">
        <v>46</v>
      </c>
      <c r="I6" s="35"/>
      <c r="J6" s="35"/>
      <c r="K6" s="35"/>
      <c r="L6" s="35"/>
      <c r="M6" s="35"/>
      <c r="N6" s="35"/>
      <c r="O6" s="35"/>
    </row>
    <row r="7" spans="1:15" outlineLevel="1">
      <c r="A7" s="36"/>
      <c r="B7" s="36"/>
      <c r="C7" s="37"/>
      <c r="D7" s="36"/>
      <c r="E7" s="36"/>
      <c r="F7" s="36"/>
      <c r="G7" s="36"/>
      <c r="H7" s="36"/>
      <c r="I7" s="36"/>
      <c r="J7" s="36"/>
      <c r="K7" s="36"/>
      <c r="L7" s="36"/>
      <c r="M7" s="36"/>
      <c r="N7" s="36"/>
      <c r="O7" s="36"/>
    </row>
    <row r="8" spans="1:15" outlineLevel="1">
      <c r="A8" s="80"/>
      <c r="B8" s="80"/>
      <c r="C8" s="81">
        <f t="shared" ref="C8:C22" si="0">C7+1</f>
        <v>1</v>
      </c>
      <c r="D8" s="80"/>
      <c r="E8" s="82" t="s">
        <v>47</v>
      </c>
      <c r="F8" s="80"/>
      <c r="G8" s="80"/>
      <c r="H8" s="155" t="s">
        <v>48</v>
      </c>
      <c r="I8" s="80"/>
      <c r="J8" s="80"/>
      <c r="K8" s="80"/>
      <c r="L8" s="80"/>
      <c r="M8" s="80"/>
      <c r="N8" s="80"/>
      <c r="O8" s="80"/>
    </row>
    <row r="9" spans="1:15" outlineLevel="1">
      <c r="A9" s="80"/>
      <c r="B9" s="83"/>
      <c r="C9" s="81">
        <f t="shared" si="0"/>
        <v>2</v>
      </c>
      <c r="D9" s="80"/>
      <c r="E9" s="82" t="s">
        <v>413</v>
      </c>
      <c r="F9" s="80"/>
      <c r="G9" s="80"/>
      <c r="H9" s="155" t="s">
        <v>240</v>
      </c>
      <c r="I9" s="80"/>
      <c r="J9" s="80"/>
      <c r="K9" s="80"/>
      <c r="L9" s="80"/>
      <c r="M9" s="80"/>
      <c r="N9" s="80"/>
      <c r="O9" s="80"/>
    </row>
    <row r="10" spans="1:15" outlineLevel="1">
      <c r="A10" s="80"/>
      <c r="B10" s="80"/>
      <c r="C10" s="81">
        <f t="shared" si="0"/>
        <v>3</v>
      </c>
      <c r="D10" s="80"/>
      <c r="E10" s="82" t="s">
        <v>414</v>
      </c>
      <c r="F10" s="80"/>
      <c r="G10" s="80"/>
      <c r="H10" s="155" t="s">
        <v>49</v>
      </c>
      <c r="I10" s="80"/>
      <c r="J10" s="80"/>
      <c r="K10" s="80"/>
      <c r="L10" s="80"/>
      <c r="M10" s="80"/>
      <c r="N10" s="80"/>
      <c r="O10" s="80"/>
    </row>
    <row r="11" spans="1:15" outlineLevel="1">
      <c r="A11" s="80"/>
      <c r="B11" s="83"/>
      <c r="C11" s="81">
        <f t="shared" si="0"/>
        <v>4</v>
      </c>
      <c r="D11" s="80"/>
      <c r="E11" s="156" t="s">
        <v>415</v>
      </c>
      <c r="F11" s="80"/>
      <c r="G11" s="80"/>
      <c r="H11" s="155" t="s">
        <v>239</v>
      </c>
      <c r="I11" s="80"/>
      <c r="J11" s="80"/>
      <c r="K11" s="80"/>
      <c r="L11" s="80"/>
      <c r="M11" s="80"/>
      <c r="N11" s="80"/>
      <c r="O11" s="80"/>
    </row>
    <row r="12" spans="1:15" outlineLevel="1">
      <c r="A12" s="80"/>
      <c r="B12" s="83"/>
      <c r="C12" s="81">
        <f t="shared" si="0"/>
        <v>5</v>
      </c>
      <c r="D12" s="80"/>
      <c r="E12" s="156" t="s">
        <v>416</v>
      </c>
      <c r="F12" s="80"/>
      <c r="G12" s="80"/>
      <c r="H12" s="155" t="s">
        <v>238</v>
      </c>
      <c r="I12" s="80"/>
      <c r="J12" s="80"/>
      <c r="K12" s="80"/>
      <c r="L12" s="80"/>
      <c r="M12" s="80"/>
      <c r="N12" s="80"/>
      <c r="O12" s="80"/>
    </row>
    <row r="13" spans="1:15" outlineLevel="1">
      <c r="A13" s="80"/>
      <c r="B13" s="80"/>
      <c r="C13" s="81">
        <f t="shared" si="0"/>
        <v>6</v>
      </c>
      <c r="D13" s="80"/>
      <c r="E13" s="84" t="s">
        <v>141</v>
      </c>
      <c r="F13" s="80"/>
      <c r="G13" s="80"/>
      <c r="H13" s="155" t="s">
        <v>234</v>
      </c>
      <c r="I13" s="80"/>
      <c r="J13" s="80"/>
      <c r="K13" s="80"/>
      <c r="L13" s="80"/>
      <c r="M13" s="80"/>
      <c r="N13" s="80"/>
      <c r="O13" s="80"/>
    </row>
    <row r="14" spans="1:15" outlineLevel="1">
      <c r="A14" s="80"/>
      <c r="B14" s="80"/>
      <c r="C14" s="81">
        <f t="shared" si="0"/>
        <v>7</v>
      </c>
      <c r="D14" s="80"/>
      <c r="E14" s="84" t="s">
        <v>417</v>
      </c>
      <c r="F14" s="85"/>
      <c r="G14" s="80"/>
      <c r="H14" s="155" t="s">
        <v>235</v>
      </c>
      <c r="I14" s="80"/>
      <c r="J14" s="80"/>
      <c r="K14" s="80"/>
      <c r="L14" s="80"/>
      <c r="M14" s="80"/>
      <c r="N14" s="80"/>
      <c r="O14" s="80"/>
    </row>
    <row r="15" spans="1:15" outlineLevel="1">
      <c r="A15" s="80"/>
      <c r="B15" s="80"/>
      <c r="C15" s="81">
        <f t="shared" si="0"/>
        <v>8</v>
      </c>
      <c r="D15" s="80"/>
      <c r="E15" s="84" t="s">
        <v>418</v>
      </c>
      <c r="F15" s="80"/>
      <c r="G15" s="80"/>
      <c r="H15" s="155" t="s">
        <v>236</v>
      </c>
      <c r="I15" s="80"/>
      <c r="J15" s="80"/>
      <c r="K15" s="80"/>
      <c r="L15" s="80"/>
      <c r="M15" s="80"/>
      <c r="N15" s="80"/>
      <c r="O15" s="80"/>
    </row>
    <row r="16" spans="1:15" outlineLevel="1">
      <c r="A16" s="80"/>
      <c r="B16" s="80"/>
      <c r="C16" s="81">
        <f t="shared" si="0"/>
        <v>9</v>
      </c>
      <c r="D16" s="80"/>
      <c r="E16" s="84" t="s">
        <v>387</v>
      </c>
      <c r="F16" s="80"/>
      <c r="G16" s="80"/>
      <c r="H16" s="155" t="s">
        <v>237</v>
      </c>
      <c r="I16" s="80"/>
      <c r="J16" s="80"/>
      <c r="K16" s="80"/>
      <c r="L16" s="80"/>
      <c r="M16" s="80"/>
      <c r="N16" s="80"/>
      <c r="O16" s="80"/>
    </row>
    <row r="17" spans="1:15" outlineLevel="1">
      <c r="A17" s="80"/>
      <c r="B17" s="80"/>
      <c r="C17" s="81">
        <f t="shared" si="0"/>
        <v>10</v>
      </c>
      <c r="D17" s="80"/>
      <c r="E17" s="157" t="s">
        <v>419</v>
      </c>
      <c r="F17" s="80"/>
      <c r="G17" s="80"/>
      <c r="H17" s="155" t="s">
        <v>315</v>
      </c>
      <c r="I17" s="80"/>
      <c r="J17" s="80"/>
      <c r="K17" s="80"/>
      <c r="L17" s="80"/>
      <c r="M17" s="80"/>
      <c r="N17" s="80"/>
      <c r="O17" s="80"/>
    </row>
    <row r="18" spans="1:15" outlineLevel="1">
      <c r="A18" s="80"/>
      <c r="B18" s="80"/>
      <c r="C18" s="81">
        <f t="shared" si="0"/>
        <v>11</v>
      </c>
      <c r="D18" s="80"/>
      <c r="E18" s="157" t="s">
        <v>420</v>
      </c>
      <c r="F18" s="80"/>
      <c r="G18" s="80"/>
      <c r="H18" s="155" t="s">
        <v>232</v>
      </c>
      <c r="I18" s="80"/>
      <c r="J18" s="80"/>
      <c r="K18" s="80"/>
      <c r="L18" s="80"/>
      <c r="M18" s="80"/>
      <c r="N18" s="80"/>
      <c r="O18" s="80"/>
    </row>
    <row r="19" spans="1:15" outlineLevel="1">
      <c r="A19" s="80"/>
      <c r="B19" s="80"/>
      <c r="C19" s="81">
        <f t="shared" si="0"/>
        <v>12</v>
      </c>
      <c r="D19" s="80"/>
      <c r="E19" s="157" t="s">
        <v>421</v>
      </c>
      <c r="F19" s="80"/>
      <c r="G19" s="80"/>
      <c r="H19" s="155" t="s">
        <v>233</v>
      </c>
      <c r="I19" s="80"/>
      <c r="J19" s="80"/>
      <c r="K19" s="80"/>
      <c r="L19" s="80"/>
      <c r="M19" s="80"/>
      <c r="N19" s="80"/>
      <c r="O19" s="80"/>
    </row>
    <row r="20" spans="1:15" outlineLevel="1">
      <c r="A20" s="80"/>
      <c r="B20" s="83"/>
      <c r="C20" s="81">
        <f t="shared" si="0"/>
        <v>13</v>
      </c>
      <c r="D20" s="80"/>
      <c r="E20" s="82" t="s">
        <v>422</v>
      </c>
      <c r="F20" s="80"/>
      <c r="G20" s="80"/>
      <c r="H20" s="155" t="s">
        <v>108</v>
      </c>
      <c r="I20" s="80"/>
      <c r="J20" s="80"/>
      <c r="K20" s="80"/>
      <c r="L20" s="80"/>
      <c r="M20" s="80"/>
      <c r="N20" s="80"/>
      <c r="O20" s="80"/>
    </row>
    <row r="21" spans="1:15" outlineLevel="1">
      <c r="A21" s="80"/>
      <c r="B21" s="83"/>
      <c r="C21" s="81">
        <f t="shared" si="0"/>
        <v>14</v>
      </c>
      <c r="D21" s="80"/>
      <c r="E21" s="82" t="s">
        <v>423</v>
      </c>
      <c r="F21" s="80"/>
      <c r="G21" s="80"/>
      <c r="H21" s="155" t="s">
        <v>345</v>
      </c>
      <c r="I21" s="80"/>
      <c r="J21" s="80"/>
      <c r="K21" s="80"/>
      <c r="L21" s="80"/>
      <c r="M21" s="80"/>
      <c r="N21" s="80"/>
      <c r="O21" s="80"/>
    </row>
    <row r="22" spans="1:15" outlineLevel="1">
      <c r="A22" s="80"/>
      <c r="B22" s="83"/>
      <c r="C22" s="81">
        <f t="shared" si="0"/>
        <v>15</v>
      </c>
      <c r="D22" s="80"/>
      <c r="E22" s="82" t="s">
        <v>424</v>
      </c>
      <c r="F22" s="80"/>
      <c r="G22" s="80"/>
      <c r="H22" s="155" t="s">
        <v>357</v>
      </c>
      <c r="I22" s="80"/>
      <c r="J22" s="80"/>
      <c r="K22" s="80"/>
      <c r="L22" s="80"/>
      <c r="M22" s="80"/>
      <c r="N22" s="80"/>
      <c r="O22" s="80"/>
    </row>
    <row r="23" spans="1:15" outlineLevel="1"/>
    <row r="24" spans="1:15" outlineLevel="1">
      <c r="A24" s="38"/>
      <c r="B24" s="38"/>
      <c r="C24" s="38"/>
      <c r="D24" s="38"/>
      <c r="E24" s="38"/>
      <c r="F24" s="38"/>
      <c r="G24" s="38"/>
      <c r="H24" s="38"/>
      <c r="I24" s="38"/>
      <c r="J24" s="38"/>
      <c r="K24" s="38"/>
      <c r="L24" s="38"/>
      <c r="M24" s="38"/>
      <c r="N24" s="38"/>
      <c r="O24" s="38"/>
    </row>
    <row r="25" spans="1:15">
      <c r="A25" s="10"/>
      <c r="B25" s="10" t="s">
        <v>3</v>
      </c>
      <c r="C25" s="48"/>
      <c r="D25" s="15"/>
      <c r="E25" s="48"/>
      <c r="F25" s="48"/>
      <c r="G25" s="48"/>
      <c r="H25" s="48"/>
      <c r="I25" s="48"/>
      <c r="J25" s="48"/>
      <c r="K25" s="48"/>
      <c r="L25" s="48"/>
      <c r="M25" s="48"/>
      <c r="N25" s="48"/>
      <c r="O25" s="48"/>
    </row>
  </sheetData>
  <hyperlinks>
    <hyperlink ref="E10" location="Schematic!A1" display="Schematic"/>
    <hyperlink ref="E8" location="Contents!A1" display="Contents"/>
    <hyperlink ref="E9" location="'Change Log'!A1" display="'Change Log'!A1"/>
    <hyperlink ref="E20" location="Checks!A1" display="Checks!A1"/>
    <hyperlink ref="E13" location="'Capital Base'!A1" display="'Capital Base'!A1"/>
    <hyperlink ref="E14" location="'Return of Capital'!A1" display="'Return of Capital'!A1"/>
    <hyperlink ref="E15" location="'Required Revenue'!A1" display="'Required Revenue'!A1"/>
    <hyperlink ref="E11" location="Assumptions!A1" display="Assumptions!A1"/>
    <hyperlink ref="E12" location="Data!A1" display="Data!A1"/>
    <hyperlink ref="E16" location="'Forecast Revenue'!A1" display="'Forecast Revenue'!A1"/>
    <hyperlink ref="E18" location="Compliance!A1" display="Compliance!A1"/>
    <hyperlink ref="E19" location="'Tariff Schedule'!A1" display="'Tariff Schedule'!A1"/>
    <hyperlink ref="E17" location="Graphs!A1" display="Graphs!A1"/>
    <hyperlink ref="E21" location="'Appendix A | Depreciation'!A1" display="'Appendix A | Depreciation'!A1"/>
    <hyperlink ref="E22" location="'Appendix B | Tariff Comparison'!A1" display="'Appendix B | Tariff Comparison'!A1"/>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outlinePr summaryBelow="0" summaryRight="0"/>
    <pageSetUpPr autoPageBreaks="0"/>
  </sheetPr>
  <dimension ref="A1:S62"/>
  <sheetViews>
    <sheetView showGridLines="0" zoomScale="90" zoomScaleNormal="90" zoomScaleSheetLayoutView="100" workbookViewId="0">
      <pane ySplit="5" topLeftCell="A6" activePane="bottomLeft" state="frozen"/>
      <selection activeCell="D18" sqref="D18:K18"/>
      <selection pane="bottomLeft" activeCell="A6" sqref="A6"/>
    </sheetView>
  </sheetViews>
  <sheetFormatPr defaultColWidth="0" defaultRowHeight="12.75" outlineLevelRow="1"/>
  <cols>
    <col min="1" max="1" width="1.5703125" style="57" customWidth="1"/>
    <col min="2" max="2" width="7.7109375" style="57" customWidth="1"/>
    <col min="3" max="3" width="21.5703125" customWidth="1"/>
    <col min="4" max="4" width="5.42578125" customWidth="1"/>
    <col min="5" max="18" width="7.42578125" customWidth="1"/>
    <col min="19" max="19" width="5.5703125" customWidth="1"/>
    <col min="20" max="16384" width="9.140625" hidden="1"/>
  </cols>
  <sheetData>
    <row r="1" spans="1:18" ht="21">
      <c r="A1" s="107" t="str">
        <f>Model_Name</f>
        <v>Port of Melbourne Regulatory Model (Commercial in Confidence)</v>
      </c>
      <c r="B1" s="107"/>
      <c r="C1" s="108"/>
      <c r="D1" s="108"/>
      <c r="E1" s="109"/>
      <c r="F1" s="109"/>
      <c r="G1" s="109"/>
      <c r="H1" s="109"/>
      <c r="I1" s="109"/>
      <c r="J1" s="109"/>
      <c r="K1" s="109"/>
      <c r="L1" s="109"/>
      <c r="M1" s="109"/>
      <c r="N1" s="109"/>
      <c r="O1" s="109"/>
      <c r="P1" s="109"/>
      <c r="Q1" s="109"/>
      <c r="R1" s="109"/>
    </row>
    <row r="2" spans="1:18">
      <c r="A2" s="121"/>
      <c r="B2" s="121">
        <f ca="1">MATCH(C2,Contents!$E$8:$E$24,0)</f>
        <v>3</v>
      </c>
      <c r="C2" s="112" t="str">
        <f ca="1">MID(CELL("filename",B1),FIND("]",CELL("filename",B1))+1,255)</f>
        <v>Schematic</v>
      </c>
      <c r="D2" s="112"/>
      <c r="E2" s="109"/>
      <c r="F2" s="109"/>
      <c r="G2" s="109"/>
      <c r="H2" s="109"/>
      <c r="I2" s="109"/>
      <c r="J2" s="109"/>
      <c r="K2" s="109"/>
      <c r="L2" s="109"/>
      <c r="M2" s="109"/>
      <c r="N2" s="109"/>
      <c r="O2" s="109"/>
      <c r="P2" s="109"/>
      <c r="Q2" s="109"/>
      <c r="R2" s="109"/>
    </row>
    <row r="3" spans="1:18" ht="15.75">
      <c r="A3" s="150"/>
      <c r="B3" s="150"/>
      <c r="C3" s="182" t="s">
        <v>412</v>
      </c>
      <c r="D3" s="182"/>
      <c r="E3" s="109"/>
      <c r="F3" s="109"/>
      <c r="G3" s="109"/>
      <c r="H3" s="109"/>
      <c r="I3" s="109"/>
      <c r="J3" s="151"/>
      <c r="K3" s="109"/>
      <c r="L3" s="109"/>
      <c r="M3" s="109"/>
      <c r="N3" s="109"/>
      <c r="O3" s="109"/>
      <c r="P3" s="109"/>
      <c r="Q3" s="109"/>
      <c r="R3" s="109"/>
    </row>
    <row r="4" spans="1:18" ht="15.75">
      <c r="A4" s="152"/>
      <c r="B4" s="152"/>
      <c r="C4" s="109"/>
      <c r="D4" s="109"/>
      <c r="E4" s="109"/>
      <c r="F4" s="109"/>
      <c r="G4" s="109"/>
      <c r="H4" s="109"/>
      <c r="I4" s="109"/>
      <c r="J4" s="151"/>
      <c r="K4" s="109"/>
      <c r="L4" s="109"/>
      <c r="M4" s="109"/>
      <c r="N4" s="109"/>
      <c r="O4" s="109"/>
      <c r="P4" s="109"/>
      <c r="Q4" s="109"/>
      <c r="R4" s="109"/>
    </row>
    <row r="5" spans="1:18">
      <c r="A5" s="86"/>
      <c r="B5" s="86"/>
      <c r="C5" t="s">
        <v>50</v>
      </c>
      <c r="E5" s="39"/>
      <c r="F5" s="39"/>
      <c r="G5" s="39"/>
      <c r="H5" s="39"/>
      <c r="I5" s="39"/>
      <c r="J5" s="39"/>
      <c r="K5" s="39"/>
      <c r="L5" s="39"/>
      <c r="M5" s="39"/>
      <c r="N5" s="39"/>
      <c r="O5" s="39"/>
      <c r="P5" s="39"/>
      <c r="Q5" s="39"/>
      <c r="R5" s="39"/>
    </row>
    <row r="6" spans="1:18">
      <c r="A6" s="47"/>
      <c r="B6" s="47">
        <f ca="1">MAX($B$1:B5)+Subsection</f>
        <v>3.01</v>
      </c>
      <c r="C6" s="47" t="s">
        <v>51</v>
      </c>
      <c r="D6" s="47"/>
      <c r="E6" s="12"/>
      <c r="F6" s="1"/>
      <c r="G6" s="1"/>
      <c r="H6" s="1"/>
      <c r="I6" s="1"/>
      <c r="J6" s="1"/>
      <c r="K6" s="47"/>
      <c r="L6" s="47"/>
      <c r="M6" s="12"/>
      <c r="N6" s="12"/>
      <c r="O6" s="1"/>
      <c r="P6" s="1"/>
      <c r="Q6" s="1"/>
      <c r="R6" s="47"/>
    </row>
    <row r="7" spans="1:18">
      <c r="A7" s="96"/>
      <c r="B7" s="96"/>
      <c r="C7" s="39"/>
      <c r="D7" s="39"/>
      <c r="E7" s="39"/>
      <c r="F7" s="39"/>
      <c r="G7" s="39"/>
      <c r="H7" s="39"/>
      <c r="I7" s="39"/>
      <c r="J7" s="39"/>
      <c r="K7" s="39"/>
      <c r="L7" s="39"/>
      <c r="M7" s="39"/>
      <c r="N7" s="39"/>
      <c r="O7" s="39"/>
      <c r="P7" s="39"/>
      <c r="Q7" s="39"/>
    </row>
    <row r="8" spans="1:18" outlineLevel="1">
      <c r="A8" s="96"/>
      <c r="B8" s="96"/>
      <c r="C8" s="39"/>
      <c r="D8" s="39"/>
      <c r="E8" s="39"/>
      <c r="F8" s="39"/>
      <c r="G8" s="39"/>
      <c r="H8" s="39"/>
      <c r="I8" s="39"/>
      <c r="J8" s="39"/>
      <c r="K8" s="39"/>
      <c r="L8" s="39"/>
      <c r="M8" s="39"/>
      <c r="N8" s="39"/>
      <c r="O8" s="39"/>
      <c r="P8" s="39"/>
      <c r="Q8" s="39"/>
    </row>
    <row r="9" spans="1:18" outlineLevel="1">
      <c r="A9" s="96"/>
      <c r="B9" s="96"/>
      <c r="C9" s="39"/>
      <c r="D9" s="39"/>
      <c r="E9" s="39"/>
      <c r="F9" s="39"/>
      <c r="G9" s="39"/>
      <c r="H9" s="39"/>
      <c r="I9" s="39"/>
      <c r="J9" s="39"/>
      <c r="K9" s="39"/>
      <c r="L9" s="39"/>
      <c r="M9" s="39"/>
      <c r="N9" s="39"/>
      <c r="O9" s="39"/>
      <c r="P9" s="39"/>
      <c r="Q9" s="39"/>
    </row>
    <row r="10" spans="1:18" outlineLevel="1">
      <c r="A10" s="96"/>
      <c r="B10" s="96"/>
      <c r="C10" s="39"/>
      <c r="D10" s="39"/>
      <c r="E10" s="39"/>
      <c r="F10" s="39"/>
      <c r="G10" s="39"/>
      <c r="H10" s="39"/>
      <c r="I10" s="39"/>
      <c r="J10" s="39"/>
      <c r="K10" s="39"/>
      <c r="L10" s="39"/>
      <c r="M10" s="39"/>
      <c r="N10" s="39"/>
      <c r="O10" s="39"/>
      <c r="P10" s="39"/>
      <c r="Q10" s="39"/>
    </row>
    <row r="11" spans="1:18" outlineLevel="1">
      <c r="A11" s="96"/>
      <c r="B11" s="96"/>
      <c r="C11" s="39"/>
      <c r="D11" s="39"/>
      <c r="E11" s="39"/>
      <c r="F11" s="39"/>
      <c r="G11" s="39"/>
      <c r="H11" s="39"/>
      <c r="I11" s="39"/>
      <c r="J11" s="39"/>
      <c r="K11" s="39"/>
      <c r="L11" s="39"/>
      <c r="M11" s="39"/>
      <c r="N11" s="39"/>
      <c r="O11" s="39"/>
      <c r="P11" s="39"/>
      <c r="Q11" s="39"/>
    </row>
    <row r="12" spans="1:18" outlineLevel="1">
      <c r="A12" s="96"/>
      <c r="B12" s="96"/>
      <c r="C12" s="39"/>
      <c r="D12" s="39"/>
      <c r="E12" s="39"/>
      <c r="F12" s="39"/>
      <c r="G12" s="39"/>
      <c r="H12" s="39"/>
      <c r="I12" s="39"/>
      <c r="J12" s="39"/>
      <c r="K12" s="39"/>
      <c r="L12" s="39"/>
      <c r="M12" s="39"/>
      <c r="N12" s="39"/>
      <c r="O12" s="39"/>
      <c r="P12" s="39"/>
      <c r="Q12" s="39"/>
    </row>
    <row r="13" spans="1:18" outlineLevel="1">
      <c r="A13" s="96"/>
      <c r="B13" s="96"/>
      <c r="C13" s="39"/>
      <c r="D13" s="39"/>
      <c r="E13" s="39"/>
      <c r="F13" s="39"/>
      <c r="G13" s="39"/>
      <c r="H13" s="39"/>
      <c r="I13" s="39"/>
      <c r="J13" s="39"/>
      <c r="K13" s="39"/>
      <c r="L13" s="39"/>
      <c r="M13" s="39"/>
      <c r="N13" s="39"/>
      <c r="O13" s="39"/>
      <c r="P13" s="39"/>
      <c r="Q13" s="39"/>
    </row>
    <row r="14" spans="1:18" outlineLevel="1">
      <c r="A14" s="96"/>
      <c r="B14" s="96"/>
      <c r="C14" s="39"/>
      <c r="D14" s="39"/>
      <c r="E14" s="39"/>
      <c r="F14" s="39"/>
      <c r="G14" s="39"/>
      <c r="H14" s="39"/>
      <c r="I14" s="39"/>
      <c r="J14" s="39"/>
      <c r="K14" s="39"/>
      <c r="L14" s="39"/>
      <c r="M14" s="39"/>
      <c r="N14" s="39"/>
      <c r="O14" s="39"/>
      <c r="P14" s="39"/>
      <c r="Q14" s="39"/>
    </row>
    <row r="15" spans="1:18" outlineLevel="1">
      <c r="A15" s="96"/>
      <c r="B15" s="96"/>
      <c r="C15" s="39"/>
      <c r="D15" s="39"/>
      <c r="E15" s="39"/>
      <c r="F15" s="39"/>
      <c r="G15" s="39"/>
      <c r="H15" s="39"/>
      <c r="I15" s="39"/>
      <c r="J15" s="39"/>
      <c r="K15" s="39"/>
      <c r="L15" s="39"/>
      <c r="M15" s="39"/>
      <c r="N15" s="39"/>
      <c r="O15" s="39"/>
      <c r="P15" s="39"/>
      <c r="Q15" s="39"/>
    </row>
    <row r="16" spans="1:18" outlineLevel="1">
      <c r="A16" s="96"/>
      <c r="B16" s="96"/>
      <c r="C16" s="39"/>
      <c r="D16" s="39"/>
      <c r="E16" s="39"/>
      <c r="F16" s="39"/>
      <c r="G16" s="39"/>
      <c r="H16" s="39"/>
      <c r="I16" s="39"/>
      <c r="J16" s="39"/>
      <c r="K16" s="39"/>
      <c r="L16" s="39"/>
      <c r="M16" s="39"/>
      <c r="N16" s="39"/>
      <c r="O16" s="39"/>
      <c r="P16" s="39"/>
      <c r="Q16" s="39"/>
    </row>
    <row r="17" spans="1:17" outlineLevel="1">
      <c r="A17" s="96"/>
      <c r="B17" s="96"/>
      <c r="C17" s="39"/>
      <c r="D17" s="39"/>
      <c r="E17" s="39"/>
      <c r="F17" s="39"/>
      <c r="G17" s="39"/>
      <c r="H17" s="39"/>
      <c r="I17" s="39"/>
      <c r="J17" s="39"/>
      <c r="K17" s="39"/>
      <c r="L17" s="39"/>
      <c r="M17" s="39"/>
      <c r="N17" s="39"/>
      <c r="O17" s="39"/>
      <c r="P17" s="39"/>
      <c r="Q17" s="39"/>
    </row>
    <row r="18" spans="1:17" outlineLevel="1">
      <c r="A18" s="96"/>
      <c r="B18" s="96"/>
      <c r="C18" s="39"/>
      <c r="D18" s="39"/>
      <c r="E18" s="39"/>
      <c r="F18" s="39"/>
      <c r="G18" s="39"/>
      <c r="H18" s="39"/>
      <c r="I18" s="39"/>
      <c r="J18" s="39"/>
      <c r="K18" s="39"/>
      <c r="L18" s="39"/>
      <c r="M18" s="39"/>
      <c r="N18" s="39"/>
      <c r="O18" s="39"/>
      <c r="P18" s="39"/>
      <c r="Q18" s="39"/>
    </row>
    <row r="19" spans="1:17" outlineLevel="1">
      <c r="A19" s="96"/>
      <c r="B19" s="96"/>
      <c r="C19" s="39"/>
      <c r="D19" s="39"/>
      <c r="E19" s="39"/>
      <c r="F19" s="39"/>
      <c r="G19" s="39"/>
      <c r="H19" s="39"/>
      <c r="I19" s="39"/>
      <c r="J19" s="39"/>
      <c r="K19" s="39"/>
      <c r="L19" s="39"/>
      <c r="M19" s="39"/>
      <c r="N19" s="39"/>
      <c r="O19" s="39"/>
      <c r="P19" s="39"/>
      <c r="Q19" s="39"/>
    </row>
    <row r="20" spans="1:17" outlineLevel="1">
      <c r="A20" s="96"/>
      <c r="B20" s="96"/>
      <c r="C20" s="39"/>
      <c r="D20" s="39"/>
      <c r="E20" s="39"/>
      <c r="F20" s="39"/>
      <c r="G20" s="39"/>
      <c r="H20" s="39"/>
      <c r="I20" s="39"/>
      <c r="J20" s="39"/>
      <c r="K20" s="39"/>
      <c r="L20" s="39"/>
      <c r="M20" s="39"/>
      <c r="N20" s="39"/>
      <c r="O20" s="39"/>
      <c r="P20" s="39"/>
      <c r="Q20" s="39"/>
    </row>
    <row r="21" spans="1:17" outlineLevel="1">
      <c r="A21" s="96"/>
      <c r="B21" s="96"/>
      <c r="C21" s="39"/>
      <c r="D21" s="39"/>
      <c r="E21" s="39"/>
      <c r="F21" s="39"/>
      <c r="G21" s="39"/>
      <c r="H21" s="39"/>
      <c r="I21" s="39"/>
      <c r="J21" s="39"/>
      <c r="K21" s="39"/>
      <c r="L21" s="39"/>
      <c r="M21" s="39"/>
      <c r="N21" s="39"/>
      <c r="O21" s="39"/>
      <c r="P21" s="39"/>
      <c r="Q21" s="39"/>
    </row>
    <row r="22" spans="1:17" outlineLevel="1">
      <c r="A22" s="96"/>
      <c r="B22" s="96"/>
      <c r="C22" s="39"/>
      <c r="D22" s="39"/>
      <c r="E22" s="39"/>
      <c r="F22" s="39"/>
      <c r="G22" s="39"/>
      <c r="H22" s="39"/>
      <c r="I22" s="39"/>
      <c r="J22" s="39"/>
      <c r="K22" s="39"/>
      <c r="L22" s="39"/>
      <c r="M22" s="39"/>
      <c r="N22" s="39"/>
      <c r="O22" s="39"/>
      <c r="P22" s="39"/>
      <c r="Q22" s="39"/>
    </row>
    <row r="23" spans="1:17" outlineLevel="1">
      <c r="A23" s="96"/>
      <c r="B23" s="96"/>
      <c r="C23" s="39"/>
      <c r="D23" s="39"/>
      <c r="E23" s="39"/>
      <c r="F23" s="39"/>
      <c r="G23" s="39"/>
      <c r="H23" s="39"/>
      <c r="I23" s="39"/>
      <c r="J23" s="39"/>
      <c r="K23" s="39"/>
      <c r="L23" s="39"/>
      <c r="M23" s="39"/>
      <c r="N23" s="39"/>
      <c r="O23" s="39"/>
      <c r="P23" s="39"/>
      <c r="Q23" s="39"/>
    </row>
    <row r="24" spans="1:17" outlineLevel="1">
      <c r="A24" s="96"/>
      <c r="B24" s="96"/>
      <c r="C24" s="39"/>
      <c r="D24" s="39"/>
      <c r="E24" s="39"/>
      <c r="F24" s="39"/>
      <c r="G24" s="39"/>
      <c r="H24" s="39"/>
      <c r="I24" s="39"/>
      <c r="J24" s="39"/>
      <c r="K24" s="39"/>
      <c r="L24" s="39"/>
      <c r="M24" s="39"/>
      <c r="N24" s="39"/>
      <c r="O24" s="39"/>
      <c r="P24" s="39"/>
      <c r="Q24" s="39"/>
    </row>
    <row r="25" spans="1:17" outlineLevel="1">
      <c r="A25" s="96"/>
      <c r="B25" s="96"/>
      <c r="C25" s="39"/>
      <c r="D25" s="39"/>
      <c r="E25" s="39"/>
      <c r="F25" s="39"/>
      <c r="G25" s="39"/>
      <c r="H25" s="39"/>
      <c r="I25" s="39"/>
      <c r="J25" s="39"/>
      <c r="K25" s="39"/>
      <c r="L25" s="39"/>
      <c r="M25" s="39"/>
      <c r="N25" s="39"/>
      <c r="O25" s="39"/>
      <c r="P25" s="39"/>
      <c r="Q25" s="39"/>
    </row>
    <row r="26" spans="1:17" outlineLevel="1">
      <c r="A26" s="96"/>
      <c r="B26" s="96"/>
      <c r="C26" s="39"/>
      <c r="D26" s="39"/>
      <c r="E26" s="39"/>
      <c r="F26" s="39"/>
      <c r="G26" s="39"/>
      <c r="H26" s="39"/>
      <c r="I26" s="39"/>
      <c r="J26" s="39"/>
      <c r="K26" s="39"/>
      <c r="L26" s="39"/>
      <c r="M26" s="39"/>
      <c r="N26" s="39"/>
      <c r="O26" s="39"/>
      <c r="P26" s="39"/>
      <c r="Q26" s="39"/>
    </row>
    <row r="27" spans="1:17" outlineLevel="1">
      <c r="A27" s="96"/>
      <c r="B27" s="96"/>
      <c r="C27" s="39"/>
      <c r="D27" s="39"/>
      <c r="E27" s="39"/>
      <c r="F27" s="39"/>
      <c r="G27" s="39"/>
      <c r="H27" s="39"/>
      <c r="I27" s="39"/>
      <c r="J27" s="39"/>
      <c r="K27" s="39"/>
      <c r="L27" s="39"/>
      <c r="M27" s="39"/>
      <c r="N27" s="39"/>
      <c r="O27" s="39"/>
      <c r="P27" s="39"/>
      <c r="Q27" s="39"/>
    </row>
    <row r="28" spans="1:17" outlineLevel="1">
      <c r="A28" s="96"/>
      <c r="B28" s="96"/>
      <c r="C28" s="39"/>
      <c r="D28" s="39"/>
      <c r="E28" s="39"/>
      <c r="F28" s="39"/>
      <c r="G28" s="39"/>
      <c r="H28" s="39"/>
      <c r="I28" s="39"/>
      <c r="J28" s="39"/>
      <c r="K28" s="39"/>
      <c r="L28" s="39"/>
      <c r="M28" s="39"/>
      <c r="N28" s="39"/>
      <c r="O28" s="39"/>
      <c r="P28" s="39"/>
      <c r="Q28" s="39"/>
    </row>
    <row r="29" spans="1:17" outlineLevel="1">
      <c r="A29" s="96"/>
      <c r="B29" s="96"/>
      <c r="C29" s="39"/>
      <c r="D29" s="39"/>
      <c r="E29" s="39"/>
      <c r="F29" s="39"/>
      <c r="G29" s="39"/>
      <c r="H29" s="39"/>
      <c r="I29" s="39"/>
      <c r="J29" s="39"/>
      <c r="K29" s="39"/>
      <c r="L29" s="39"/>
      <c r="M29" s="39"/>
      <c r="N29" s="39"/>
      <c r="O29" s="39"/>
      <c r="P29" s="39"/>
      <c r="Q29" s="39"/>
    </row>
    <row r="30" spans="1:17" outlineLevel="1">
      <c r="A30" s="96"/>
      <c r="B30" s="96"/>
      <c r="C30" s="39"/>
      <c r="D30" s="39"/>
      <c r="E30" s="39"/>
      <c r="F30" s="39"/>
      <c r="G30" s="39"/>
      <c r="H30" s="39"/>
      <c r="I30" s="39"/>
      <c r="J30" s="39"/>
      <c r="K30" s="39"/>
      <c r="L30" s="39"/>
      <c r="M30" s="39"/>
      <c r="N30" s="39"/>
      <c r="O30" s="39"/>
      <c r="P30" s="39"/>
      <c r="Q30" s="39"/>
    </row>
    <row r="31" spans="1:17" outlineLevel="1">
      <c r="A31" s="96"/>
      <c r="B31" s="96"/>
      <c r="C31" s="39"/>
      <c r="D31" s="39"/>
      <c r="E31" s="39"/>
      <c r="F31" s="39"/>
      <c r="G31" s="39"/>
      <c r="H31" s="39"/>
      <c r="I31" s="39"/>
      <c r="J31" s="39"/>
      <c r="K31" s="39"/>
      <c r="L31" s="39"/>
      <c r="M31" s="39"/>
      <c r="N31" s="39"/>
      <c r="O31" s="39"/>
      <c r="P31" s="39"/>
      <c r="Q31" s="39"/>
    </row>
    <row r="32" spans="1:17" outlineLevel="1">
      <c r="A32" s="96"/>
      <c r="B32" s="96"/>
      <c r="C32" s="39"/>
      <c r="D32" s="39"/>
      <c r="E32" s="39"/>
      <c r="F32" s="39"/>
      <c r="G32" s="39"/>
      <c r="H32" s="39"/>
      <c r="I32" s="39"/>
      <c r="J32" s="39"/>
      <c r="K32" s="39"/>
      <c r="L32" s="39"/>
      <c r="M32" s="39"/>
      <c r="N32" s="39"/>
      <c r="O32" s="39"/>
      <c r="P32" s="39"/>
      <c r="Q32" s="39"/>
    </row>
    <row r="33" spans="1:18" outlineLevel="1">
      <c r="A33" s="96"/>
      <c r="B33" s="96"/>
      <c r="C33" s="39"/>
      <c r="D33" s="39"/>
      <c r="E33" s="39"/>
      <c r="F33" s="39"/>
      <c r="G33" s="39"/>
      <c r="H33" s="39"/>
      <c r="I33" s="39"/>
      <c r="J33" s="39"/>
      <c r="K33" s="39"/>
      <c r="L33" s="39"/>
      <c r="M33" s="39"/>
      <c r="N33" s="39"/>
      <c r="O33" s="39"/>
      <c r="P33" s="39"/>
      <c r="Q33" s="39"/>
    </row>
    <row r="34" spans="1:18" outlineLevel="1">
      <c r="A34" s="96"/>
      <c r="B34" s="96"/>
      <c r="C34" s="39"/>
      <c r="D34" s="39"/>
      <c r="E34" s="39"/>
      <c r="F34" s="39"/>
      <c r="G34" s="39"/>
      <c r="H34" s="39"/>
      <c r="I34" s="39"/>
      <c r="J34" s="39"/>
      <c r="K34" s="39"/>
      <c r="L34" s="39"/>
      <c r="M34" s="39"/>
      <c r="N34" s="39"/>
      <c r="O34" s="39"/>
      <c r="P34" s="39"/>
      <c r="Q34" s="39"/>
    </row>
    <row r="35" spans="1:18" outlineLevel="1">
      <c r="A35" s="96"/>
      <c r="B35" s="96"/>
      <c r="C35" s="39"/>
      <c r="D35" s="39"/>
      <c r="E35" s="39"/>
      <c r="F35" s="39"/>
      <c r="G35" s="39"/>
      <c r="H35" s="39"/>
      <c r="I35" s="39"/>
      <c r="J35" s="39"/>
      <c r="K35" s="39"/>
      <c r="L35" s="39"/>
      <c r="M35" s="39"/>
      <c r="N35" s="39"/>
      <c r="O35" s="39"/>
      <c r="P35" s="39"/>
      <c r="Q35" s="39"/>
    </row>
    <row r="36" spans="1:18">
      <c r="A36" s="47"/>
      <c r="B36" s="47">
        <f ca="1">MAX($B$1:B35)+Subsection</f>
        <v>3.0199999999999996</v>
      </c>
      <c r="C36" s="47" t="s">
        <v>52</v>
      </c>
      <c r="D36" s="47"/>
      <c r="E36" s="12"/>
      <c r="F36" s="1"/>
      <c r="G36" s="1"/>
      <c r="H36" s="1"/>
      <c r="I36" s="1"/>
      <c r="J36" s="1"/>
      <c r="K36" s="47"/>
      <c r="L36" s="47"/>
      <c r="M36" s="12"/>
      <c r="N36" s="12"/>
      <c r="O36" s="1"/>
      <c r="P36" s="1"/>
      <c r="Q36" s="1"/>
      <c r="R36" s="47"/>
    </row>
    <row r="37" spans="1:18">
      <c r="A37" s="97"/>
      <c r="B37" s="97"/>
      <c r="C37" s="40"/>
      <c r="D37" s="40"/>
      <c r="E37" s="41"/>
      <c r="F37" s="41"/>
      <c r="G37" s="41"/>
      <c r="H37" s="41"/>
      <c r="I37" s="41"/>
      <c r="J37" s="41"/>
      <c r="K37" s="41"/>
      <c r="L37" s="41"/>
      <c r="M37" s="41"/>
      <c r="N37" s="41"/>
      <c r="O37" s="41"/>
      <c r="P37" s="41"/>
      <c r="Q37" s="41"/>
      <c r="R37" s="41"/>
    </row>
    <row r="38" spans="1:18" outlineLevel="1">
      <c r="A38" s="97"/>
      <c r="B38" s="97"/>
      <c r="C38" s="88" t="s">
        <v>53</v>
      </c>
      <c r="D38" s="88"/>
      <c r="E38" s="88" t="s">
        <v>46</v>
      </c>
      <c r="F38" s="88"/>
      <c r="G38" s="88"/>
      <c r="H38" s="88"/>
      <c r="I38" s="88"/>
      <c r="J38" s="88"/>
      <c r="K38" s="88"/>
      <c r="L38" s="42"/>
      <c r="M38" s="42"/>
      <c r="N38" s="42"/>
      <c r="O38" s="42"/>
      <c r="P38" s="42"/>
      <c r="Q38" s="42"/>
      <c r="R38" s="42"/>
    </row>
    <row r="39" spans="1:18" outlineLevel="1">
      <c r="A39" s="97"/>
      <c r="B39" s="97"/>
      <c r="C39" s="158" t="s">
        <v>127</v>
      </c>
      <c r="D39" s="158"/>
      <c r="E39" s="90" t="s">
        <v>241</v>
      </c>
      <c r="F39" s="91"/>
      <c r="G39" s="91"/>
      <c r="H39" s="91"/>
      <c r="I39" s="91"/>
      <c r="J39" s="92"/>
      <c r="K39" s="92"/>
      <c r="L39" s="43"/>
      <c r="M39" s="43"/>
      <c r="N39" s="43"/>
      <c r="O39" s="43"/>
      <c r="P39" s="43"/>
      <c r="Q39" s="43"/>
      <c r="R39" s="43"/>
    </row>
    <row r="40" spans="1:18" outlineLevel="1">
      <c r="A40" s="97"/>
      <c r="B40" s="97"/>
      <c r="C40" s="89" t="s">
        <v>54</v>
      </c>
      <c r="D40" s="89"/>
      <c r="E40" s="90" t="s">
        <v>55</v>
      </c>
      <c r="F40" s="91"/>
      <c r="G40" s="91"/>
      <c r="H40" s="91"/>
      <c r="I40" s="91"/>
      <c r="J40" s="92"/>
      <c r="K40" s="92"/>
      <c r="L40" s="43"/>
      <c r="M40" s="43"/>
      <c r="N40" s="43"/>
      <c r="O40" s="43"/>
      <c r="P40" s="43"/>
      <c r="Q40" s="43"/>
      <c r="R40" s="43"/>
    </row>
    <row r="41" spans="1:18" outlineLevel="1">
      <c r="A41" s="97"/>
      <c r="B41" s="97"/>
      <c r="C41" s="159" t="s">
        <v>243</v>
      </c>
      <c r="D41" s="159"/>
      <c r="E41" s="90" t="s">
        <v>242</v>
      </c>
      <c r="F41" s="91"/>
      <c r="G41" s="91"/>
      <c r="H41" s="91"/>
      <c r="I41" s="91"/>
      <c r="J41" s="92"/>
      <c r="K41" s="92"/>
      <c r="L41" s="43"/>
      <c r="M41" s="43"/>
      <c r="N41" s="43"/>
      <c r="O41" s="43"/>
      <c r="P41" s="43"/>
      <c r="Q41" s="43"/>
      <c r="R41" s="43"/>
    </row>
    <row r="42" spans="1:18" outlineLevel="1">
      <c r="A42" s="97"/>
      <c r="B42" s="97"/>
      <c r="C42" s="93" t="s">
        <v>56</v>
      </c>
      <c r="D42" s="93"/>
      <c r="E42" s="90" t="s">
        <v>57</v>
      </c>
      <c r="F42" s="91"/>
      <c r="G42" s="91"/>
      <c r="H42" s="91"/>
      <c r="I42" s="91"/>
      <c r="J42" s="92"/>
      <c r="K42" s="92"/>
      <c r="L42" s="43"/>
      <c r="M42" s="43"/>
      <c r="N42" s="43"/>
      <c r="O42" s="43"/>
      <c r="P42" s="43"/>
      <c r="Q42" s="43"/>
      <c r="R42" s="43"/>
    </row>
    <row r="43" spans="1:18" outlineLevel="1">
      <c r="A43"/>
      <c r="B43"/>
    </row>
    <row r="44" spans="1:18" outlineLevel="1">
      <c r="A44" s="97"/>
      <c r="B44" s="97"/>
      <c r="C44" s="94" t="s">
        <v>58</v>
      </c>
      <c r="D44" s="94"/>
      <c r="E44" s="92"/>
      <c r="F44" s="92"/>
      <c r="G44" s="92"/>
      <c r="H44" s="92"/>
      <c r="I44" s="92"/>
      <c r="J44" s="92"/>
      <c r="K44" s="92"/>
      <c r="L44" s="43"/>
      <c r="M44" s="43"/>
      <c r="N44" s="43"/>
      <c r="O44" s="43"/>
      <c r="P44" s="43"/>
      <c r="Q44" s="43"/>
      <c r="R44" s="43"/>
    </row>
    <row r="45" spans="1:18" outlineLevel="1">
      <c r="A45" s="97"/>
      <c r="B45" s="97"/>
      <c r="C45" s="94"/>
      <c r="D45" s="94"/>
      <c r="E45" s="92"/>
      <c r="F45" s="92"/>
      <c r="G45" s="92"/>
      <c r="H45" s="92"/>
      <c r="I45" s="92"/>
      <c r="J45" s="92"/>
      <c r="K45" s="92"/>
      <c r="L45" s="43"/>
      <c r="M45" s="43"/>
      <c r="N45" s="43"/>
      <c r="O45" s="43"/>
      <c r="P45" s="43"/>
      <c r="Q45" s="43"/>
      <c r="R45" s="43"/>
    </row>
    <row r="46" spans="1:18" outlineLevel="1">
      <c r="A46" s="97"/>
      <c r="B46" s="97"/>
      <c r="C46" s="43"/>
      <c r="D46" s="43"/>
      <c r="E46" s="43"/>
      <c r="F46" s="43"/>
      <c r="G46" s="43"/>
      <c r="H46" s="43"/>
      <c r="I46" s="43"/>
      <c r="J46" s="43"/>
      <c r="K46" s="43"/>
      <c r="L46" s="43"/>
      <c r="M46" s="43"/>
      <c r="N46" s="43"/>
      <c r="O46" s="43"/>
      <c r="P46" s="43"/>
      <c r="Q46" s="43"/>
      <c r="R46" s="43"/>
    </row>
    <row r="47" spans="1:18">
      <c r="A47" s="47"/>
      <c r="B47" s="47">
        <f ca="1">MAX($B$1:B46)+Subsection</f>
        <v>3.0299999999999994</v>
      </c>
      <c r="C47" s="47" t="s">
        <v>59</v>
      </c>
      <c r="D47" s="47"/>
      <c r="E47" s="12"/>
      <c r="F47" s="1"/>
      <c r="G47" s="1"/>
      <c r="H47" s="1"/>
      <c r="I47" s="1"/>
      <c r="J47" s="1"/>
      <c r="K47" s="47"/>
      <c r="L47" s="47"/>
      <c r="M47" s="12"/>
      <c r="N47" s="12"/>
      <c r="O47" s="1"/>
      <c r="P47" s="1"/>
      <c r="Q47" s="1"/>
      <c r="R47" s="47"/>
    </row>
    <row r="48" spans="1:18">
      <c r="A48" s="44"/>
      <c r="B48" s="44"/>
      <c r="C48" s="40"/>
      <c r="D48" s="40"/>
      <c r="E48" s="45"/>
      <c r="F48" s="41"/>
      <c r="G48" s="41"/>
      <c r="H48" s="45"/>
      <c r="I48" s="45"/>
      <c r="J48" s="45"/>
      <c r="K48" s="45"/>
      <c r="L48" s="45"/>
      <c r="M48" s="45"/>
      <c r="N48" s="45"/>
      <c r="O48" s="45"/>
      <c r="P48" s="43"/>
      <c r="Q48" s="43"/>
      <c r="R48" s="43"/>
    </row>
    <row r="49" spans="1:18" s="99" customFormat="1" ht="15" outlineLevel="1">
      <c r="C49" s="184" t="s">
        <v>62</v>
      </c>
      <c r="M49" s="101"/>
      <c r="N49" s="101"/>
      <c r="O49" s="101"/>
      <c r="P49" s="101"/>
    </row>
    <row r="50" spans="1:18" s="99" customFormat="1" ht="15" outlineLevel="1">
      <c r="M50" s="101"/>
      <c r="N50" s="101"/>
      <c r="O50" s="101"/>
      <c r="P50" s="101"/>
    </row>
    <row r="51" spans="1:18" s="99" customFormat="1" outlineLevel="1">
      <c r="C51" s="95" t="s">
        <v>60</v>
      </c>
      <c r="D51" s="95"/>
      <c r="E51" s="95"/>
      <c r="F51" s="95"/>
      <c r="G51" s="95" t="s">
        <v>46</v>
      </c>
      <c r="H51" s="95"/>
      <c r="I51" s="95"/>
      <c r="J51" s="46"/>
      <c r="K51" s="46"/>
      <c r="L51" s="46"/>
      <c r="M51" s="46"/>
      <c r="N51" s="46"/>
      <c r="O51" s="46"/>
      <c r="P51" s="46"/>
    </row>
    <row r="52" spans="1:18" s="99" customFormat="1" ht="15" outlineLevel="1">
      <c r="M52" s="101"/>
      <c r="N52" s="101"/>
      <c r="O52" s="101"/>
      <c r="P52" s="101"/>
    </row>
    <row r="53" spans="1:18" s="99" customFormat="1" ht="15" outlineLevel="1">
      <c r="C53" s="188" t="s">
        <v>128</v>
      </c>
      <c r="D53" s="189"/>
      <c r="E53" s="190"/>
      <c r="G53" s="184" t="s">
        <v>371</v>
      </c>
      <c r="H53" s="184"/>
      <c r="M53" s="101"/>
      <c r="N53" s="101"/>
      <c r="O53" s="101"/>
      <c r="P53" s="101"/>
    </row>
    <row r="54" spans="1:18" s="99" customFormat="1" ht="15" outlineLevel="1">
      <c r="C54" s="215" t="s">
        <v>369</v>
      </c>
      <c r="D54" s="216"/>
      <c r="E54" s="217"/>
      <c r="G54" s="184" t="s">
        <v>367</v>
      </c>
      <c r="H54" s="184"/>
      <c r="M54" s="101"/>
      <c r="N54" s="101"/>
      <c r="O54" s="101"/>
      <c r="P54" s="101"/>
    </row>
    <row r="55" spans="1:18" s="99" customFormat="1" ht="15" outlineLevel="1">
      <c r="C55" s="212" t="s">
        <v>368</v>
      </c>
      <c r="D55" s="213"/>
      <c r="E55" s="214"/>
      <c r="G55" s="184" t="s">
        <v>370</v>
      </c>
      <c r="H55" s="184"/>
      <c r="M55" s="101"/>
      <c r="N55" s="101"/>
      <c r="O55" s="101"/>
      <c r="P55" s="101"/>
    </row>
    <row r="56" spans="1:18" s="99" customFormat="1" ht="15" outlineLevel="1">
      <c r="C56" s="185" t="s">
        <v>123</v>
      </c>
      <c r="D56" s="185"/>
      <c r="G56" s="184" t="s">
        <v>129</v>
      </c>
      <c r="H56" s="184"/>
      <c r="M56" s="101"/>
      <c r="N56" s="101"/>
      <c r="O56" s="101"/>
      <c r="P56" s="101"/>
    </row>
    <row r="57" spans="1:18" s="99" customFormat="1" ht="15" outlineLevel="1">
      <c r="C57" s="186" t="s">
        <v>130</v>
      </c>
      <c r="D57" s="186"/>
      <c r="G57" s="184" t="s">
        <v>61</v>
      </c>
      <c r="H57" s="184"/>
      <c r="M57" s="101"/>
      <c r="N57" s="101"/>
      <c r="O57" s="101"/>
      <c r="P57" s="101"/>
    </row>
    <row r="58" spans="1:18" s="99" customFormat="1" ht="15" outlineLevel="1">
      <c r="C58" s="187" t="s">
        <v>131</v>
      </c>
      <c r="D58" s="187"/>
      <c r="G58" s="184" t="s">
        <v>132</v>
      </c>
      <c r="H58" s="184"/>
      <c r="M58" s="101"/>
      <c r="N58" s="101"/>
      <c r="O58" s="101"/>
      <c r="P58" s="101"/>
    </row>
    <row r="59" spans="1:18" s="99" customFormat="1" ht="15" outlineLevel="1">
      <c r="C59" s="184" t="s">
        <v>133</v>
      </c>
      <c r="D59" s="184"/>
      <c r="G59" s="184" t="s">
        <v>134</v>
      </c>
      <c r="H59" s="184"/>
      <c r="M59" s="101"/>
      <c r="N59" s="101"/>
      <c r="O59" s="101"/>
      <c r="P59" s="101"/>
    </row>
    <row r="60" spans="1:18" s="99" customFormat="1" ht="15" outlineLevel="1">
      <c r="M60" s="101"/>
      <c r="N60" s="101"/>
      <c r="O60" s="101"/>
      <c r="P60" s="101"/>
    </row>
    <row r="61" spans="1:18" s="99" customFormat="1" ht="15" outlineLevel="1">
      <c r="M61" s="101"/>
      <c r="N61" s="101"/>
      <c r="O61" s="101"/>
      <c r="P61" s="101"/>
    </row>
    <row r="62" spans="1:18">
      <c r="A62" s="87"/>
      <c r="B62" s="87" t="s">
        <v>3</v>
      </c>
      <c r="C62" s="48"/>
      <c r="D62" s="48"/>
      <c r="E62" s="15"/>
      <c r="F62" s="48"/>
      <c r="G62" s="48"/>
      <c r="H62" s="48"/>
      <c r="I62" s="48"/>
      <c r="J62" s="48"/>
      <c r="K62" s="48"/>
      <c r="L62" s="48"/>
      <c r="M62" s="48"/>
      <c r="N62" s="48"/>
      <c r="O62" s="48"/>
      <c r="P62" s="48"/>
      <c r="Q62" s="48"/>
      <c r="R62" s="48"/>
    </row>
  </sheetData>
  <conditionalFormatting sqref="D3">
    <cfRule type="expression" dxfId="219" priority="1">
      <formula>$C$3="The model contains one or more errors"</formula>
    </cfRule>
  </conditionalFormatting>
  <hyperlinks>
    <hyperlink ref="C5" location="Contents!A1" display="[To Contents]"/>
  </hyperlink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S40"/>
  <sheetViews>
    <sheetView showGridLines="0" zoomScale="90" zoomScaleNormal="90" zoomScaleSheetLayoutView="100" zoomScalePageLayoutView="90" workbookViewId="0">
      <pane ySplit="5" topLeftCell="A6" activePane="bottomLeft" state="frozen"/>
      <selection activeCell="D18" sqref="D18:K18"/>
      <selection pane="bottomLeft" activeCell="A6" sqref="A6"/>
    </sheetView>
  </sheetViews>
  <sheetFormatPr defaultColWidth="0" defaultRowHeight="12.75" outlineLevelRow="1"/>
  <cols>
    <col min="1" max="1" width="1.5703125" style="5" customWidth="1"/>
    <col min="2" max="2" width="5.7109375" style="5" customWidth="1"/>
    <col min="3" max="3" width="67.7109375" style="5" customWidth="1"/>
    <col min="4" max="4" width="13.7109375" style="13" customWidth="1"/>
    <col min="5" max="5" width="12.7109375" style="5" customWidth="1"/>
    <col min="6" max="6" width="11.140625" style="5" customWidth="1"/>
    <col min="7" max="7" width="10.140625" style="5" customWidth="1"/>
    <col min="8" max="8" width="2.42578125" style="5" customWidth="1"/>
    <col min="9" max="10" width="9.140625" style="5" hidden="1" customWidth="1"/>
    <col min="11" max="45" width="0" style="5" hidden="1" customWidth="1"/>
    <col min="46" max="16384" width="9.140625" style="5" hidden="1"/>
  </cols>
  <sheetData>
    <row r="1" spans="1:7" s="32" customFormat="1" ht="18.75">
      <c r="A1" s="107" t="str">
        <f>Model_Name</f>
        <v>Port of Melbourne Regulatory Model (Commercial in Confidence)</v>
      </c>
      <c r="B1" s="107"/>
      <c r="C1" s="118"/>
      <c r="D1" s="119"/>
      <c r="E1" s="120"/>
      <c r="F1" s="120"/>
      <c r="G1" s="120"/>
    </row>
    <row r="2" spans="1:7" s="31" customFormat="1">
      <c r="A2" s="128"/>
      <c r="B2" s="128">
        <f ca="1">MATCH(C2,Sheet_Names,0)</f>
        <v>4</v>
      </c>
      <c r="C2" s="122" t="str">
        <f ca="1">PROPER(MID(CELL("filename", B1), FIND("]", CELL("filename", B1))+1, 100))</f>
        <v>Assumptions</v>
      </c>
      <c r="D2" s="123"/>
      <c r="E2" s="124"/>
      <c r="F2" s="124"/>
      <c r="G2" s="124"/>
    </row>
    <row r="3" spans="1:7" s="31" customFormat="1">
      <c r="A3" s="154">
        <f>SUM(A7:A39)</f>
        <v>0</v>
      </c>
      <c r="B3" s="125"/>
      <c r="C3" s="182" t="s">
        <v>412</v>
      </c>
      <c r="D3" s="123"/>
      <c r="E3" s="124"/>
      <c r="F3" s="124"/>
      <c r="G3" s="124"/>
    </row>
    <row r="4" spans="1:7" s="31" customFormat="1">
      <c r="A4" s="125"/>
      <c r="B4" s="125"/>
      <c r="C4" s="126"/>
      <c r="D4" s="123"/>
      <c r="E4" s="124"/>
      <c r="F4" s="124"/>
      <c r="G4" s="124"/>
    </row>
    <row r="5" spans="1:7">
      <c r="A5" s="4"/>
      <c r="B5" s="4"/>
      <c r="C5" s="129" t="s">
        <v>50</v>
      </c>
      <c r="D5" s="11"/>
      <c r="E5" s="4"/>
      <c r="F5" s="4"/>
      <c r="G5" s="4"/>
    </row>
    <row r="6" spans="1:7">
      <c r="A6" s="47"/>
      <c r="B6" s="47">
        <f ca="1">MAX($B$1:B5)+Subsection</f>
        <v>4.01</v>
      </c>
      <c r="C6" s="47" t="s">
        <v>150</v>
      </c>
      <c r="D6" s="12"/>
      <c r="E6" s="1"/>
      <c r="F6" s="1"/>
      <c r="G6" s="1"/>
    </row>
    <row r="7" spans="1:7">
      <c r="A7" s="3"/>
      <c r="B7" s="3"/>
      <c r="D7" s="19"/>
      <c r="E7" s="130"/>
    </row>
    <row r="8" spans="1:7" outlineLevel="1">
      <c r="A8" s="2"/>
      <c r="B8" s="2"/>
      <c r="C8" s="69" t="s">
        <v>230</v>
      </c>
      <c r="D8" s="16"/>
      <c r="E8" s="58"/>
      <c r="F8" s="58"/>
      <c r="G8" s="58"/>
    </row>
    <row r="9" spans="1:7" outlineLevel="1">
      <c r="A9" s="2"/>
      <c r="B9" s="2"/>
      <c r="C9" s="69" t="s">
        <v>378</v>
      </c>
      <c r="D9" s="16"/>
      <c r="E9" s="58"/>
      <c r="F9" s="58"/>
      <c r="G9" s="58"/>
    </row>
    <row r="10" spans="1:7" outlineLevel="1">
      <c r="A10" s="2"/>
      <c r="B10" s="2"/>
      <c r="C10" s="53"/>
      <c r="D10" s="16"/>
      <c r="E10" s="58"/>
      <c r="F10" s="58"/>
      <c r="G10" s="58"/>
    </row>
    <row r="11" spans="1:7" outlineLevel="1">
      <c r="A11" s="2"/>
      <c r="B11" s="2"/>
      <c r="C11" s="66" t="s">
        <v>151</v>
      </c>
      <c r="D11" s="16"/>
      <c r="E11" s="58"/>
      <c r="F11" s="58"/>
      <c r="G11" s="58"/>
    </row>
    <row r="12" spans="1:7" outlineLevel="1">
      <c r="A12" s="2"/>
      <c r="B12" s="2"/>
      <c r="C12" s="51" t="s">
        <v>152</v>
      </c>
      <c r="D12" s="14" t="s">
        <v>382</v>
      </c>
      <c r="E12" s="58"/>
      <c r="F12" s="131">
        <v>2015</v>
      </c>
      <c r="G12" s="58"/>
    </row>
    <row r="13" spans="1:7" outlineLevel="1">
      <c r="A13" s="2"/>
      <c r="B13" s="2"/>
      <c r="C13" s="51" t="s">
        <v>29</v>
      </c>
      <c r="D13" s="14" t="s">
        <v>153</v>
      </c>
      <c r="E13" s="58"/>
      <c r="F13" s="149">
        <v>41821</v>
      </c>
      <c r="G13" s="58"/>
    </row>
    <row r="14" spans="1:7" outlineLevel="1">
      <c r="A14" s="2"/>
      <c r="B14" s="2"/>
      <c r="C14" s="51" t="s">
        <v>30</v>
      </c>
      <c r="D14" s="14" t="s">
        <v>153</v>
      </c>
      <c r="E14" s="58"/>
      <c r="F14" s="149">
        <v>42185</v>
      </c>
      <c r="G14" s="58"/>
    </row>
    <row r="15" spans="1:7" outlineLevel="1">
      <c r="A15" s="2"/>
      <c r="B15" s="2"/>
      <c r="C15" s="53"/>
      <c r="D15" s="16"/>
      <c r="E15" s="58"/>
      <c r="F15" s="58"/>
      <c r="G15" s="58"/>
    </row>
    <row r="16" spans="1:7" outlineLevel="1">
      <c r="A16" s="2"/>
      <c r="B16" s="2"/>
      <c r="C16" s="66" t="s">
        <v>157</v>
      </c>
      <c r="D16" s="16"/>
      <c r="E16" s="58"/>
      <c r="F16" s="58"/>
      <c r="G16" s="58"/>
    </row>
    <row r="17" spans="1:7" outlineLevel="1">
      <c r="A17" s="2"/>
      <c r="B17" s="2"/>
      <c r="C17" s="51" t="s">
        <v>231</v>
      </c>
      <c r="D17" s="14" t="s">
        <v>382</v>
      </c>
      <c r="E17" s="58"/>
      <c r="F17" s="148">
        <v>2020</v>
      </c>
      <c r="G17" s="58"/>
    </row>
    <row r="18" spans="1:7" outlineLevel="1">
      <c r="A18" s="2"/>
      <c r="B18" s="2"/>
      <c r="C18" s="51" t="s">
        <v>228</v>
      </c>
      <c r="D18" s="16"/>
      <c r="E18" s="58"/>
      <c r="F18" s="58"/>
      <c r="G18" s="58"/>
    </row>
    <row r="19" spans="1:7" outlineLevel="1">
      <c r="A19" s="2"/>
      <c r="B19" s="2"/>
      <c r="C19" s="139" t="s">
        <v>222</v>
      </c>
      <c r="D19" s="14" t="s">
        <v>382</v>
      </c>
      <c r="E19" s="58"/>
      <c r="F19" s="131">
        <v>2017</v>
      </c>
      <c r="G19" s="58"/>
    </row>
    <row r="20" spans="1:7" outlineLevel="1">
      <c r="A20" s="2"/>
      <c r="B20" s="2"/>
      <c r="C20" s="139" t="s">
        <v>223</v>
      </c>
      <c r="D20" s="14" t="s">
        <v>382</v>
      </c>
      <c r="E20" s="58"/>
      <c r="F20" s="148">
        <f>Review_Period_First_Year+4</f>
        <v>2021</v>
      </c>
      <c r="G20" s="146">
        <f>IF(Review_Period_Last_Year&gt;=Review_Period_First_Year,0,1)</f>
        <v>0</v>
      </c>
    </row>
    <row r="21" spans="1:7" outlineLevel="1">
      <c r="A21" s="2"/>
      <c r="B21" s="2"/>
      <c r="C21" s="51" t="s">
        <v>224</v>
      </c>
      <c r="D21" s="16"/>
      <c r="E21" s="58"/>
      <c r="F21" s="58"/>
      <c r="G21" s="58"/>
    </row>
    <row r="22" spans="1:7" outlineLevel="1">
      <c r="A22" s="2"/>
      <c r="B22" s="2"/>
      <c r="C22" s="139" t="s">
        <v>222</v>
      </c>
      <c r="D22" s="14" t="s">
        <v>382</v>
      </c>
      <c r="E22" s="58"/>
      <c r="F22" s="131">
        <v>2020</v>
      </c>
      <c r="G22" s="58"/>
    </row>
    <row r="23" spans="1:7" outlineLevel="1">
      <c r="A23" s="2"/>
      <c r="B23" s="2"/>
      <c r="C23" s="139" t="s">
        <v>223</v>
      </c>
      <c r="D23" s="14" t="s">
        <v>382</v>
      </c>
      <c r="E23" s="58"/>
      <c r="F23" s="148">
        <v>2020</v>
      </c>
      <c r="G23" s="146">
        <f>IF(Regulatory_Period_Last_Year&gt;=Regulatory_Period_First_Year,0,1)</f>
        <v>0</v>
      </c>
    </row>
    <row r="24" spans="1:7" outlineLevel="1">
      <c r="A24" s="2"/>
      <c r="B24" s="2"/>
      <c r="C24" s="51"/>
      <c r="D24" s="16"/>
      <c r="E24" s="58"/>
      <c r="F24" s="58"/>
      <c r="G24" s="58"/>
    </row>
    <row r="25" spans="1:7" outlineLevel="1">
      <c r="A25" s="2"/>
      <c r="B25" s="2"/>
      <c r="C25" s="66" t="s">
        <v>177</v>
      </c>
      <c r="D25" s="16"/>
      <c r="E25" s="58"/>
      <c r="F25" s="58"/>
      <c r="G25" s="58"/>
    </row>
    <row r="26" spans="1:7" outlineLevel="1">
      <c r="A26" s="2"/>
      <c r="B26" s="2"/>
      <c r="C26" s="51" t="s">
        <v>152</v>
      </c>
      <c r="D26" s="14" t="s">
        <v>382</v>
      </c>
      <c r="E26" s="58"/>
      <c r="F26" s="148">
        <v>2017</v>
      </c>
      <c r="G26" s="58"/>
    </row>
    <row r="27" spans="1:7" outlineLevel="1">
      <c r="A27" s="2"/>
      <c r="B27" s="2"/>
      <c r="C27" s="51" t="s">
        <v>178</v>
      </c>
      <c r="D27" s="14" t="s">
        <v>17</v>
      </c>
      <c r="F27" s="7">
        <v>50</v>
      </c>
      <c r="G27" s="58"/>
    </row>
    <row r="28" spans="1:7" outlineLevel="1">
      <c r="A28" s="2"/>
      <c r="B28" s="2"/>
      <c r="C28" s="51"/>
      <c r="D28" s="16"/>
      <c r="E28" s="58"/>
      <c r="F28" s="58"/>
      <c r="G28" s="58"/>
    </row>
    <row r="29" spans="1:7" outlineLevel="1">
      <c r="A29" s="2"/>
      <c r="B29" s="2"/>
      <c r="C29" s="66" t="s">
        <v>219</v>
      </c>
      <c r="D29" s="16"/>
      <c r="E29" s="58"/>
      <c r="F29" s="58"/>
      <c r="G29" s="58"/>
    </row>
    <row r="30" spans="1:7" outlineLevel="1">
      <c r="A30" s="2"/>
      <c r="B30" s="2"/>
      <c r="C30" s="51" t="s">
        <v>152</v>
      </c>
      <c r="D30" s="14" t="s">
        <v>382</v>
      </c>
      <c r="E30" s="58"/>
      <c r="F30" s="148">
        <f>Port_Lease_First_Year</f>
        <v>2017</v>
      </c>
      <c r="G30" s="58"/>
    </row>
    <row r="31" spans="1:7" outlineLevel="1">
      <c r="A31" s="2"/>
      <c r="B31" s="2"/>
      <c r="C31" s="51" t="s">
        <v>218</v>
      </c>
      <c r="D31" s="14" t="s">
        <v>382</v>
      </c>
      <c r="E31" s="58"/>
      <c r="F31" s="148">
        <v>2032</v>
      </c>
      <c r="G31" s="146">
        <f>IF(TAL_Period_Last_Year&gt;=TAL_Period_First_Year,0,1)</f>
        <v>0</v>
      </c>
    </row>
    <row r="32" spans="1:7" outlineLevel="1">
      <c r="A32" s="2"/>
      <c r="B32" s="2"/>
      <c r="C32" s="51"/>
      <c r="D32" s="16"/>
      <c r="E32" s="58"/>
      <c r="F32" s="58"/>
      <c r="G32" s="58"/>
    </row>
    <row r="33" spans="1:7" outlineLevel="1">
      <c r="A33" s="2"/>
      <c r="B33" s="2"/>
      <c r="C33" s="66" t="s">
        <v>158</v>
      </c>
      <c r="D33" s="16"/>
      <c r="E33" s="58"/>
      <c r="F33" s="58"/>
      <c r="G33" s="58"/>
    </row>
    <row r="34" spans="1:7" outlineLevel="1">
      <c r="C34" s="51" t="s">
        <v>31</v>
      </c>
      <c r="D34" s="14" t="s">
        <v>156</v>
      </c>
      <c r="F34" s="64">
        <v>0.5</v>
      </c>
    </row>
    <row r="35" spans="1:7" outlineLevel="1">
      <c r="C35" s="51" t="s">
        <v>120</v>
      </c>
      <c r="D35" s="14" t="s">
        <v>156</v>
      </c>
      <c r="F35" s="7">
        <v>1000000</v>
      </c>
    </row>
    <row r="36" spans="1:7" outlineLevel="1">
      <c r="C36" s="51" t="s">
        <v>229</v>
      </c>
      <c r="D36" s="14" t="s">
        <v>156</v>
      </c>
      <c r="F36" s="153">
        <v>0.01</v>
      </c>
    </row>
    <row r="37" spans="1:7" outlineLevel="1"/>
    <row r="38" spans="1:7" outlineLevel="1">
      <c r="A38" s="146">
        <f>SUM(E38:G38)</f>
        <v>0</v>
      </c>
      <c r="F38" s="146">
        <f t="array" ref="F38">SUM(IF(ISERROR(F12:F36),1))</f>
        <v>0</v>
      </c>
      <c r="G38" s="146">
        <f>SUM(G12:G36)</f>
        <v>0</v>
      </c>
    </row>
    <row r="39" spans="1:7" outlineLevel="1">
      <c r="A39" s="2"/>
      <c r="B39" s="2"/>
      <c r="C39" s="51"/>
      <c r="D39" s="16"/>
      <c r="E39" s="58"/>
      <c r="F39" s="58"/>
      <c r="G39" s="58"/>
    </row>
    <row r="40" spans="1:7">
      <c r="A40" s="10"/>
      <c r="B40" s="10" t="s">
        <v>3</v>
      </c>
      <c r="C40" s="48"/>
      <c r="D40" s="15"/>
      <c r="E40" s="48"/>
      <c r="F40" s="48"/>
      <c r="G40" s="48"/>
    </row>
  </sheetData>
  <sheetProtection formatCells="0" formatColumns="0" formatRows="0" insertColumns="0" insertRows="0" insertHyperlinks="0" deleteColumns="0" deleteRows="0" sort="0" autoFilter="0" pivotTables="0"/>
  <dataConsolidate/>
  <dataValidations count="2">
    <dataValidation type="list" allowBlank="1" showInputMessage="1" showErrorMessage="1" sqref="F12 F26 F22:F23 F17 F19:F20">
      <formula1>Years</formula1>
    </dataValidation>
    <dataValidation type="list" allowBlank="1" showInputMessage="1" showErrorMessage="1" sqref="F30:F31">
      <formula1>Max_TAL_Period</formula1>
    </dataValidation>
  </dataValidations>
  <hyperlinks>
    <hyperlink ref="C5" location="Contents!A1" display="[To Contents]"/>
  </hyperlinks>
  <pageMargins left="0.39370078740157483" right="0.39370078740157483" top="0.39370078740157483" bottom="0.39370078740157483" header="0.39370078740157483" footer="0.39370078740157483"/>
  <pageSetup paperSize="8" scale="35"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autoPageBreaks="0" fitToPage="1"/>
  </sheetPr>
  <dimension ref="A1:XDL436"/>
  <sheetViews>
    <sheetView showGridLines="0" zoomScale="80" zoomScaleNormal="80" zoomScaleSheetLayoutView="100" workbookViewId="0">
      <pane xSplit="4" ySplit="19" topLeftCell="E20" activePane="bottomRight" state="frozen"/>
      <selection activeCell="D18" sqref="D18:K18"/>
      <selection pane="topRight" activeCell="D18" sqref="D18:K18"/>
      <selection pane="bottomLeft" activeCell="D18" sqref="D18:K18"/>
      <selection pane="bottomRight" activeCell="E20" sqref="E20"/>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 width="40.140625" style="5" customWidth="1"/>
    <col min="6" max="13" width="12.7109375" style="5" customWidth="1"/>
    <col min="14" max="15" width="12.7109375" customWidth="1"/>
    <col min="16" max="16" width="2.42578125" style="5" customWidth="1"/>
    <col min="17" max="16384" width="9.140625" style="5" hidden="1"/>
  </cols>
  <sheetData>
    <row r="1" spans="1:16" s="32" customFormat="1" ht="18.75">
      <c r="A1" s="107" t="str">
        <f>Model_Name</f>
        <v>Port of Melbourne Regulatory Model (Commercial in Confidence)</v>
      </c>
      <c r="B1" s="107"/>
      <c r="C1" s="118"/>
      <c r="D1" s="119"/>
      <c r="E1" s="120"/>
      <c r="F1" s="120"/>
      <c r="G1" s="120"/>
      <c r="H1" s="120"/>
      <c r="I1" s="120"/>
      <c r="J1" s="120"/>
      <c r="K1" s="120"/>
      <c r="L1" s="120"/>
      <c r="M1" s="120"/>
      <c r="N1"/>
      <c r="O1"/>
    </row>
    <row r="2" spans="1:16" s="31" customFormat="1">
      <c r="A2" s="121"/>
      <c r="B2" s="121">
        <f ca="1">MATCH(C2,Sheet_Names,0)</f>
        <v>5</v>
      </c>
      <c r="C2" s="122" t="str">
        <f ca="1">PROPER(MID(CELL("filename", B1), FIND("]", CELL("filename", B1))+1, 100))</f>
        <v>Data</v>
      </c>
      <c r="D2" s="123"/>
      <c r="E2" s="124"/>
      <c r="F2" s="124"/>
      <c r="G2" s="124"/>
      <c r="H2" s="124"/>
      <c r="I2" s="124"/>
      <c r="J2" s="124"/>
      <c r="K2" s="124"/>
      <c r="L2" s="124"/>
      <c r="M2" s="124"/>
      <c r="N2"/>
      <c r="O2"/>
    </row>
    <row r="3" spans="1:16" s="31" customFormat="1">
      <c r="A3" s="154">
        <f ca="1">SUM(A5:A435)</f>
        <v>0</v>
      </c>
      <c r="B3" s="125"/>
      <c r="C3" s="182" t="s">
        <v>412</v>
      </c>
      <c r="D3" s="123"/>
      <c r="E3" s="124"/>
      <c r="F3" s="124"/>
      <c r="G3" s="124"/>
      <c r="H3" s="124"/>
      <c r="I3" s="124"/>
      <c r="J3" s="124"/>
      <c r="K3" s="124"/>
      <c r="L3" s="124"/>
      <c r="M3" s="124"/>
      <c r="N3"/>
      <c r="O3"/>
    </row>
    <row r="4" spans="1:16" s="31" customFormat="1">
      <c r="A4" s="125"/>
      <c r="B4" s="125"/>
      <c r="C4" s="154"/>
      <c r="D4" s="123"/>
      <c r="E4" s="124"/>
      <c r="F4" s="124"/>
      <c r="G4" s="124"/>
      <c r="H4" s="124"/>
      <c r="I4" s="124"/>
      <c r="J4" s="124"/>
      <c r="K4" s="124"/>
      <c r="L4" s="124"/>
      <c r="M4" s="124"/>
      <c r="N4"/>
      <c r="O4"/>
    </row>
    <row r="5" spans="1:16">
      <c r="A5" s="4"/>
      <c r="B5" s="4"/>
      <c r="C5" t="s">
        <v>50</v>
      </c>
      <c r="D5" s="11"/>
      <c r="E5" s="4"/>
      <c r="F5" s="4"/>
      <c r="G5" s="4"/>
      <c r="H5" s="4"/>
      <c r="I5" s="4"/>
      <c r="J5" s="4"/>
      <c r="K5" s="4"/>
      <c r="L5" s="4"/>
      <c r="M5" s="4"/>
    </row>
    <row r="6" spans="1:16">
      <c r="A6" s="47"/>
      <c r="B6" s="47">
        <f ca="1">MAX($B$1:B5)+Subsection</f>
        <v>5.01</v>
      </c>
      <c r="C6" s="47" t="s">
        <v>28</v>
      </c>
      <c r="D6" s="12"/>
      <c r="E6" s="1"/>
      <c r="F6" s="1"/>
      <c r="G6" s="1"/>
      <c r="H6" s="1"/>
      <c r="I6" s="1"/>
      <c r="J6" s="1"/>
      <c r="K6" s="1"/>
      <c r="L6" s="1"/>
      <c r="M6" s="1"/>
    </row>
    <row r="7" spans="1:16">
      <c r="A7" s="3"/>
      <c r="B7" s="3"/>
    </row>
    <row r="8" spans="1:16">
      <c r="A8" s="3"/>
      <c r="B8" s="3"/>
      <c r="H8" s="192" t="str">
        <f>IF(AND(H$15,NOT(E$15)),"Reg Period","")</f>
        <v/>
      </c>
      <c r="I8" s="192" t="str">
        <f t="shared" ref="I8:M8" si="0">IF(AND(I$15,NOT(H$15)),"Reg Period","")</f>
        <v/>
      </c>
      <c r="J8" s="192" t="str">
        <f t="shared" si="0"/>
        <v/>
      </c>
      <c r="K8" s="192" t="str">
        <f t="shared" si="0"/>
        <v/>
      </c>
      <c r="L8" s="192" t="str">
        <f t="shared" si="0"/>
        <v/>
      </c>
      <c r="M8" s="192" t="str">
        <f t="shared" si="0"/>
        <v>Reg Period</v>
      </c>
    </row>
    <row r="9" spans="1:16">
      <c r="A9" s="3"/>
      <c r="B9" s="3"/>
      <c r="H9" s="191" t="str">
        <f>IF(AND(H$16,NOT(E$16)),"Review Period","")</f>
        <v/>
      </c>
      <c r="I9" s="191" t="str">
        <f t="shared" ref="I9:M9" si="1">IF(AND(I$16,NOT(H$16)),"Review Period","")</f>
        <v/>
      </c>
      <c r="J9" s="191" t="str">
        <f t="shared" si="1"/>
        <v>Review Period</v>
      </c>
      <c r="K9" s="191" t="str">
        <f t="shared" si="1"/>
        <v/>
      </c>
      <c r="L9" s="191" t="str">
        <f t="shared" si="1"/>
        <v/>
      </c>
      <c r="M9" s="191" t="str">
        <f t="shared" si="1"/>
        <v/>
      </c>
    </row>
    <row r="10" spans="1:16" s="20" customFormat="1">
      <c r="A10" s="18"/>
      <c r="B10" s="18"/>
      <c r="C10" s="49" t="s">
        <v>379</v>
      </c>
      <c r="D10" s="19"/>
      <c r="G10" s="224"/>
      <c r="H10" s="193">
        <f>Base_Year</f>
        <v>2015</v>
      </c>
      <c r="I10" s="165">
        <f t="shared" ref="I10:M10" si="2">H10+1</f>
        <v>2016</v>
      </c>
      <c r="J10" s="165">
        <f t="shared" si="2"/>
        <v>2017</v>
      </c>
      <c r="K10" s="165">
        <f t="shared" si="2"/>
        <v>2018</v>
      </c>
      <c r="L10" s="165">
        <f t="shared" si="2"/>
        <v>2019</v>
      </c>
      <c r="M10" s="165">
        <f t="shared" si="2"/>
        <v>2020</v>
      </c>
      <c r="N10"/>
      <c r="O10"/>
      <c r="P10" s="5"/>
    </row>
    <row r="11" spans="1:16" s="24" customFormat="1" hidden="1" outlineLevel="1">
      <c r="A11" s="21"/>
      <c r="B11" s="21"/>
      <c r="C11" s="49" t="s">
        <v>29</v>
      </c>
      <c r="D11" s="22"/>
      <c r="E11" s="23"/>
      <c r="F11" s="23"/>
      <c r="G11" s="23"/>
      <c r="H11" s="72">
        <f>Base_Year_Start_Date</f>
        <v>41821</v>
      </c>
      <c r="I11" s="76">
        <f t="shared" ref="I11:M11" si="3">H12+1</f>
        <v>42186</v>
      </c>
      <c r="J11" s="76">
        <f t="shared" si="3"/>
        <v>42552</v>
      </c>
      <c r="K11" s="76">
        <f t="shared" si="3"/>
        <v>42917</v>
      </c>
      <c r="L11" s="76">
        <f t="shared" si="3"/>
        <v>43282</v>
      </c>
      <c r="M11" s="76">
        <f t="shared" si="3"/>
        <v>43647</v>
      </c>
      <c r="N11"/>
      <c r="O11"/>
      <c r="P11" s="5"/>
    </row>
    <row r="12" spans="1:16" s="24" customFormat="1" hidden="1" outlineLevel="1">
      <c r="A12" s="21"/>
      <c r="B12" s="21"/>
      <c r="C12" s="49" t="s">
        <v>30</v>
      </c>
      <c r="D12" s="25"/>
      <c r="E12" s="26"/>
      <c r="F12" s="26"/>
      <c r="G12" s="26"/>
      <c r="H12" s="72">
        <f>Base_Year_End_Date</f>
        <v>42185</v>
      </c>
      <c r="I12" s="76">
        <f t="shared" ref="I12:M12" si="4">EOMONTH(H12,12)</f>
        <v>42551</v>
      </c>
      <c r="J12" s="76">
        <f t="shared" si="4"/>
        <v>42916</v>
      </c>
      <c r="K12" s="76">
        <f t="shared" si="4"/>
        <v>43281</v>
      </c>
      <c r="L12" s="76">
        <f t="shared" si="4"/>
        <v>43646</v>
      </c>
      <c r="M12" s="76">
        <f t="shared" si="4"/>
        <v>44012</v>
      </c>
      <c r="N12"/>
      <c r="O12"/>
      <c r="P12" s="5"/>
    </row>
    <row r="13" spans="1:16" hidden="1" outlineLevel="1">
      <c r="A13" s="6"/>
      <c r="B13" s="6"/>
      <c r="C13" s="49" t="s">
        <v>38</v>
      </c>
      <c r="H13" s="73">
        <f>IF(H$10&lt;Port_Lease_First_Year,0,IF(H$10=Port_Lease_First_Year,1,IF(H$10&lt;Port_Lease_First_Year+Port_Lease_Term,E$13+1,0)))</f>
        <v>0</v>
      </c>
      <c r="I13" s="73">
        <f t="shared" ref="I13:M13" si="5">IF(I$10&lt;Port_Lease_First_Year,0,IF(I$10=Port_Lease_First_Year,1,IF(I$10&lt;Port_Lease_First_Year+Port_Lease_Term,H$13+1,0)))</f>
        <v>0</v>
      </c>
      <c r="J13" s="73">
        <f t="shared" si="5"/>
        <v>1</v>
      </c>
      <c r="K13" s="73">
        <f t="shared" si="5"/>
        <v>2</v>
      </c>
      <c r="L13" s="73">
        <f t="shared" si="5"/>
        <v>3</v>
      </c>
      <c r="M13" s="73">
        <f t="shared" si="5"/>
        <v>4</v>
      </c>
    </row>
    <row r="14" spans="1:16" hidden="1" outlineLevel="1">
      <c r="A14" s="6"/>
      <c r="B14" s="6"/>
      <c r="C14" s="49" t="s">
        <v>221</v>
      </c>
      <c r="H14" s="73">
        <f t="shared" ref="H14:M14" si="6">IF(OR(H$10&lt;TAL_Period_First_Year,H$10&gt;TAL_Period_Last_Year),0,1)</f>
        <v>0</v>
      </c>
      <c r="I14" s="73">
        <f t="shared" si="6"/>
        <v>0</v>
      </c>
      <c r="J14" s="73">
        <f t="shared" si="6"/>
        <v>1</v>
      </c>
      <c r="K14" s="73">
        <f t="shared" si="6"/>
        <v>1</v>
      </c>
      <c r="L14" s="73">
        <f t="shared" si="6"/>
        <v>1</v>
      </c>
      <c r="M14" s="73">
        <f t="shared" si="6"/>
        <v>1</v>
      </c>
    </row>
    <row r="15" spans="1:16" hidden="1" outlineLevel="1">
      <c r="C15" s="49" t="s">
        <v>320</v>
      </c>
      <c r="H15" s="73">
        <f t="shared" ref="H15:M15" si="7">IF(OR(H$10&lt;Regulatory_Period_First_Year,H$10&gt;Regulatory_Period_Last_Year),0,1)</f>
        <v>0</v>
      </c>
      <c r="I15" s="73">
        <f t="shared" si="7"/>
        <v>0</v>
      </c>
      <c r="J15" s="73">
        <f t="shared" si="7"/>
        <v>0</v>
      </c>
      <c r="K15" s="73">
        <f t="shared" si="7"/>
        <v>0</v>
      </c>
      <c r="L15" s="73">
        <f t="shared" si="7"/>
        <v>0</v>
      </c>
      <c r="M15" s="73">
        <f t="shared" si="7"/>
        <v>1</v>
      </c>
    </row>
    <row r="16" spans="1:16" hidden="1" outlineLevel="1">
      <c r="C16" s="49" t="s">
        <v>226</v>
      </c>
      <c r="H16" s="73">
        <f t="shared" ref="H16:M16" si="8">IF(OR(H$10&lt;Review_Period_First_Year,H$10&gt;Review_Period_Last_Year),0,1)</f>
        <v>0</v>
      </c>
      <c r="I16" s="73">
        <f t="shared" si="8"/>
        <v>0</v>
      </c>
      <c r="J16" s="73">
        <f t="shared" si="8"/>
        <v>1</v>
      </c>
      <c r="K16" s="73">
        <f t="shared" si="8"/>
        <v>1</v>
      </c>
      <c r="L16" s="73">
        <f t="shared" si="8"/>
        <v>1</v>
      </c>
      <c r="M16" s="73">
        <f t="shared" si="8"/>
        <v>1</v>
      </c>
    </row>
    <row r="17" spans="1:15" hidden="1" outlineLevel="1">
      <c r="C17" s="49" t="s">
        <v>227</v>
      </c>
      <c r="H17" s="73">
        <f t="shared" ref="H17:M17" si="9">IF(H$10=TCS_Year,1,0)</f>
        <v>0</v>
      </c>
      <c r="I17" s="73">
        <f t="shared" si="9"/>
        <v>0</v>
      </c>
      <c r="J17" s="73">
        <f t="shared" si="9"/>
        <v>0</v>
      </c>
      <c r="K17" s="73">
        <f t="shared" si="9"/>
        <v>0</v>
      </c>
      <c r="L17" s="73">
        <f t="shared" si="9"/>
        <v>0</v>
      </c>
      <c r="M17" s="73">
        <f t="shared" si="9"/>
        <v>1</v>
      </c>
    </row>
    <row r="18" spans="1:15" hidden="1" outlineLevel="1">
      <c r="C18" s="49"/>
      <c r="H18" s="73"/>
      <c r="I18" s="73"/>
      <c r="J18" s="73"/>
      <c r="K18" s="73"/>
      <c r="L18" s="73"/>
      <c r="M18" s="73"/>
    </row>
    <row r="19" spans="1:15" s="28" customFormat="1" collapsed="1">
      <c r="D19" s="29"/>
      <c r="E19" s="30"/>
      <c r="F19" s="30"/>
      <c r="G19" s="30"/>
      <c r="N19"/>
      <c r="O19"/>
    </row>
    <row r="20" spans="1:15">
      <c r="A20" s="47"/>
      <c r="B20" s="47">
        <f ca="1">MAX($B$1:B19)+Subsection</f>
        <v>5.0199999999999996</v>
      </c>
      <c r="C20" s="47" t="s">
        <v>41</v>
      </c>
      <c r="D20" s="12"/>
      <c r="E20" s="1"/>
      <c r="F20" s="1"/>
      <c r="G20" s="1"/>
      <c r="H20" s="1"/>
      <c r="I20" s="1"/>
      <c r="J20" s="1"/>
      <c r="K20" s="1"/>
      <c r="L20" s="1"/>
      <c r="M20" s="1"/>
    </row>
    <row r="21" spans="1:15">
      <c r="C21" s="13"/>
      <c r="E21" s="59"/>
      <c r="F21" s="59"/>
      <c r="G21" s="59"/>
      <c r="H21" s="59"/>
      <c r="I21" s="59"/>
      <c r="J21" s="59"/>
      <c r="K21" s="59"/>
      <c r="L21" s="59"/>
      <c r="M21" s="59"/>
    </row>
    <row r="22" spans="1:15" outlineLevel="1">
      <c r="C22" s="69" t="s">
        <v>376</v>
      </c>
      <c r="E22" s="59"/>
      <c r="F22" s="59"/>
      <c r="G22" s="59"/>
      <c r="H22" s="59"/>
      <c r="I22" s="59"/>
      <c r="J22" s="59"/>
      <c r="K22" s="59"/>
      <c r="L22" s="59"/>
      <c r="M22" s="59"/>
    </row>
    <row r="23" spans="1:15" outlineLevel="1">
      <c r="C23" s="69" t="s">
        <v>377</v>
      </c>
      <c r="E23" s="59"/>
      <c r="F23" s="59"/>
      <c r="G23" s="59"/>
      <c r="H23" s="59"/>
      <c r="I23" s="59"/>
      <c r="J23" s="59"/>
      <c r="K23" s="59"/>
      <c r="L23" s="59"/>
      <c r="M23" s="59"/>
    </row>
    <row r="24" spans="1:15" outlineLevel="1">
      <c r="E24" s="59"/>
      <c r="F24" s="59"/>
      <c r="G24" s="59"/>
      <c r="H24" s="59"/>
      <c r="I24" s="59"/>
      <c r="J24" s="59"/>
      <c r="K24" s="59"/>
      <c r="L24" s="59"/>
      <c r="M24" s="59"/>
    </row>
    <row r="25" spans="1:15" outlineLevel="1">
      <c r="C25" s="31" t="s">
        <v>354</v>
      </c>
    </row>
    <row r="26" spans="1:15" outlineLevel="1">
      <c r="C26" s="134" t="s">
        <v>159</v>
      </c>
      <c r="E26" s="59"/>
      <c r="F26" s="59"/>
      <c r="G26" s="59"/>
      <c r="H26" s="162" t="s">
        <v>161</v>
      </c>
      <c r="I26" s="59"/>
      <c r="J26" s="59"/>
      <c r="K26" s="59"/>
      <c r="M26" s="59"/>
    </row>
    <row r="27" spans="1:15" outlineLevel="1">
      <c r="C27" s="138" t="s">
        <v>355</v>
      </c>
      <c r="E27" s="59"/>
      <c r="F27" s="59"/>
      <c r="G27" s="59"/>
      <c r="H27" s="200" t="s">
        <v>350</v>
      </c>
      <c r="I27" s="200" t="s">
        <v>350</v>
      </c>
      <c r="J27" s="200" t="s">
        <v>350</v>
      </c>
      <c r="K27" s="200" t="s">
        <v>350</v>
      </c>
      <c r="L27" s="200" t="s">
        <v>350</v>
      </c>
      <c r="M27" s="200"/>
    </row>
    <row r="28" spans="1:15" outlineLevel="1">
      <c r="C28" s="203" t="s">
        <v>164</v>
      </c>
      <c r="D28" s="14" t="s">
        <v>20</v>
      </c>
      <c r="E28" s="59"/>
      <c r="F28" s="59"/>
      <c r="G28" s="59"/>
      <c r="H28" s="218">
        <v>106.8</v>
      </c>
      <c r="I28" s="218">
        <v>108.2</v>
      </c>
      <c r="J28" s="218">
        <v>110.5</v>
      </c>
      <c r="K28" s="218">
        <v>112.6</v>
      </c>
      <c r="L28" s="218">
        <v>114.1</v>
      </c>
      <c r="M28" s="218"/>
    </row>
    <row r="29" spans="1:15" outlineLevel="1">
      <c r="C29" s="203" t="s">
        <v>165</v>
      </c>
      <c r="D29" s="14" t="s">
        <v>20</v>
      </c>
      <c r="E29" s="59"/>
      <c r="F29" s="59"/>
      <c r="G29" s="59"/>
      <c r="H29" s="218">
        <v>107.5</v>
      </c>
      <c r="I29" s="218">
        <v>108.6</v>
      </c>
      <c r="J29" s="218">
        <v>110.7</v>
      </c>
      <c r="K29" s="218">
        <v>113</v>
      </c>
      <c r="L29" s="218"/>
      <c r="M29" s="218"/>
    </row>
    <row r="30" spans="1:15" outlineLevel="1">
      <c r="C30" s="201" t="s">
        <v>333</v>
      </c>
      <c r="E30" s="59"/>
      <c r="F30" s="59"/>
      <c r="G30" s="59"/>
      <c r="H30" s="59"/>
      <c r="I30" s="59"/>
      <c r="J30" s="59"/>
      <c r="K30" s="59"/>
      <c r="L30" s="59"/>
      <c r="M30" s="59"/>
    </row>
    <row r="31" spans="1:15" outlineLevel="1">
      <c r="C31" s="202" t="s">
        <v>162</v>
      </c>
      <c r="D31" s="14" t="s">
        <v>20</v>
      </c>
      <c r="E31" s="59"/>
      <c r="F31" s="59"/>
      <c r="G31" s="59"/>
      <c r="H31" s="65"/>
      <c r="I31" s="218">
        <v>107.6</v>
      </c>
      <c r="J31" s="218">
        <v>109.1</v>
      </c>
      <c r="K31" s="218">
        <v>111.5</v>
      </c>
      <c r="L31" s="218">
        <v>114</v>
      </c>
      <c r="M31" s="218"/>
    </row>
    <row r="32" spans="1:15" outlineLevel="1">
      <c r="C32" s="202" t="s">
        <v>163</v>
      </c>
      <c r="D32" s="14" t="s">
        <v>20</v>
      </c>
      <c r="E32" s="59"/>
      <c r="F32" s="59"/>
      <c r="G32" s="59"/>
      <c r="H32" s="65"/>
      <c r="I32" s="218">
        <v>108.3</v>
      </c>
      <c r="J32" s="218">
        <v>109.9</v>
      </c>
      <c r="K32" s="218">
        <v>112.3</v>
      </c>
      <c r="L32" s="218">
        <v>114.6</v>
      </c>
      <c r="M32" s="218"/>
    </row>
    <row r="33" spans="3:13" outlineLevel="1">
      <c r="C33" s="202" t="s">
        <v>164</v>
      </c>
      <c r="D33" s="14" t="s">
        <v>20</v>
      </c>
      <c r="E33" s="59"/>
      <c r="F33" s="59"/>
      <c r="G33" s="59"/>
      <c r="H33" s="218">
        <v>106.4</v>
      </c>
      <c r="I33" s="218">
        <v>108.2</v>
      </c>
      <c r="J33" s="218">
        <v>110.9</v>
      </c>
      <c r="K33" s="218">
        <v>113.3</v>
      </c>
      <c r="L33" s="218">
        <v>114.7</v>
      </c>
      <c r="M33" s="218"/>
    </row>
    <row r="34" spans="3:13" outlineLevel="1">
      <c r="C34" s="202" t="s">
        <v>165</v>
      </c>
      <c r="D34" s="14" t="s">
        <v>20</v>
      </c>
      <c r="E34" s="59"/>
      <c r="F34" s="59"/>
      <c r="G34" s="59"/>
      <c r="H34" s="218">
        <v>107.1</v>
      </c>
      <c r="I34" s="218">
        <v>108.6</v>
      </c>
      <c r="J34" s="218">
        <v>111</v>
      </c>
      <c r="K34" s="218">
        <v>113.8</v>
      </c>
      <c r="L34" s="218"/>
      <c r="M34" s="218"/>
    </row>
    <row r="35" spans="3:13" outlineLevel="1">
      <c r="E35" s="59"/>
      <c r="F35" s="59"/>
      <c r="G35" s="59"/>
      <c r="H35" s="59"/>
      <c r="I35" s="59"/>
      <c r="J35" s="59"/>
      <c r="K35" s="59"/>
      <c r="L35" s="59"/>
      <c r="M35" s="59"/>
    </row>
    <row r="36" spans="3:13" outlineLevel="1">
      <c r="C36" s="31" t="s">
        <v>160</v>
      </c>
      <c r="F36" s="135" t="s">
        <v>372</v>
      </c>
      <c r="G36" s="135" t="s">
        <v>373</v>
      </c>
    </row>
    <row r="37" spans="3:13" outlineLevel="1">
      <c r="C37" s="138" t="str">
        <f>"Weighted average of eight capital cities: "&amp;CPI_Quarter</f>
        <v>Weighted average of eight capital cities: March</v>
      </c>
      <c r="D37" s="13" t="s">
        <v>0</v>
      </c>
      <c r="E37" s="59"/>
      <c r="F37" s="136" t="s">
        <v>164</v>
      </c>
      <c r="G37" s="136" t="s">
        <v>214</v>
      </c>
      <c r="H37" s="59"/>
      <c r="I37" s="59"/>
      <c r="J37" s="27">
        <f t="shared" ref="J37:M37" si="10">IF(I28="","",IF(CPI_Lag="Yes",IF(CPI_Quarter=$C$28,I28/H28,I29/H29)-1,IF(CPI_Quarter=$C$28,J28/I28,J29/I29)-1))</f>
        <v>1.3108614232209881E-2</v>
      </c>
      <c r="K37" s="27">
        <f t="shared" si="10"/>
        <v>2.1256931608133023E-2</v>
      </c>
      <c r="L37" s="27">
        <f t="shared" si="10"/>
        <v>1.9004524886877761E-2</v>
      </c>
      <c r="M37" s="27">
        <f t="shared" si="10"/>
        <v>1.3321492007104752E-2</v>
      </c>
    </row>
    <row r="38" spans="3:13" outlineLevel="1">
      <c r="C38" s="138" t="s">
        <v>332</v>
      </c>
      <c r="D38" s="13" t="s">
        <v>0</v>
      </c>
      <c r="E38" s="59"/>
      <c r="F38" s="59"/>
      <c r="G38" s="59"/>
      <c r="H38" s="59"/>
      <c r="I38" s="59"/>
      <c r="K38" s="27">
        <f>IF(COUNTIF(J31:J32,"")&gt;0,"",SUM(J31:J32,I33:I34)/SUM(I31:I32,H33:H34)-1)</f>
        <v>1.4904517931997985E-2</v>
      </c>
      <c r="L38" s="27">
        <f>IF(COUNTIF(K31:K32,"")&gt;0,"",SUM(K31:K32,J33:J34)/SUM(J31:J32,I33:I34)-1)</f>
        <v>2.27168425883435E-2</v>
      </c>
      <c r="M38" s="27">
        <f>IF(COUNTIF(L31:L32,"")&gt;0,"",SUM(L31:L32,K33:K34)/SUM(K31:K32,J33:J34)-1)</f>
        <v>2.2436616558222822E-2</v>
      </c>
    </row>
    <row r="39" spans="3:13" outlineLevel="1">
      <c r="C39"/>
      <c r="E39" s="59"/>
      <c r="F39" s="59"/>
      <c r="G39" s="59"/>
      <c r="H39" s="59"/>
      <c r="I39" s="59"/>
    </row>
    <row r="40" spans="3:13" outlineLevel="1">
      <c r="C40" s="31" t="s">
        <v>41</v>
      </c>
      <c r="J40" s="200"/>
      <c r="K40" s="200"/>
      <c r="L40" s="200"/>
      <c r="M40" s="200"/>
    </row>
    <row r="41" spans="3:13" outlineLevel="1">
      <c r="C41" s="67" t="s">
        <v>330</v>
      </c>
      <c r="E41" s="59"/>
      <c r="F41" s="59"/>
      <c r="G41" s="59"/>
      <c r="H41" s="59"/>
      <c r="J41" s="219"/>
      <c r="K41" s="219"/>
      <c r="L41" s="219"/>
      <c r="M41" s="219"/>
    </row>
    <row r="42" spans="3:13" outlineLevel="1">
      <c r="C42" s="67" t="s">
        <v>341</v>
      </c>
      <c r="E42" s="59"/>
      <c r="F42" s="59"/>
      <c r="G42" s="59"/>
      <c r="H42" s="59"/>
      <c r="J42" s="27">
        <f t="shared" ref="J42:M43" si="11">IF(J37="",J$41,J37)</f>
        <v>1.3108614232209881E-2</v>
      </c>
      <c r="K42" s="27">
        <f t="shared" si="11"/>
        <v>2.1256931608133023E-2</v>
      </c>
      <c r="L42" s="27">
        <f t="shared" si="11"/>
        <v>1.9004524886877761E-2</v>
      </c>
      <c r="M42" s="27">
        <f t="shared" si="11"/>
        <v>1.3321492007104752E-2</v>
      </c>
    </row>
    <row r="43" spans="3:13" outlineLevel="1">
      <c r="C43" s="67" t="s">
        <v>336</v>
      </c>
      <c r="E43" s="59"/>
      <c r="F43" s="59"/>
      <c r="G43" s="59"/>
      <c r="H43" s="59"/>
      <c r="I43" s="59"/>
      <c r="J43" s="59"/>
      <c r="K43" s="27">
        <f t="shared" si="11"/>
        <v>1.4904517931997985E-2</v>
      </c>
      <c r="L43" s="27">
        <f t="shared" si="11"/>
        <v>2.27168425883435E-2</v>
      </c>
      <c r="M43" s="27">
        <f t="shared" si="11"/>
        <v>2.2436616558222822E-2</v>
      </c>
    </row>
    <row r="44" spans="3:13" outlineLevel="1">
      <c r="E44" s="59"/>
      <c r="F44" s="59"/>
      <c r="G44" s="59"/>
      <c r="H44" s="59"/>
      <c r="I44" s="59"/>
      <c r="J44" s="59"/>
      <c r="K44" s="59"/>
      <c r="L44" s="59"/>
      <c r="M44" s="59"/>
    </row>
    <row r="45" spans="3:13" outlineLevel="1">
      <c r="C45" s="31" t="s">
        <v>335</v>
      </c>
    </row>
    <row r="46" spans="3:13" outlineLevel="1">
      <c r="C46" s="67" t="s">
        <v>181</v>
      </c>
      <c r="D46" s="14" t="s">
        <v>20</v>
      </c>
      <c r="E46" s="59"/>
      <c r="F46" s="59"/>
      <c r="G46" s="59"/>
      <c r="H46" s="59"/>
      <c r="I46" s="136">
        <v>1</v>
      </c>
      <c r="J46" s="70">
        <f>I46*(1+J42)</f>
        <v>1.0131086142322099</v>
      </c>
      <c r="K46" s="70">
        <f>J46*(1+K42)</f>
        <v>1.0346441947565543</v>
      </c>
      <c r="L46" s="70">
        <f>K46*(1+L42)</f>
        <v>1.0543071161048689</v>
      </c>
      <c r="M46" s="70">
        <f>L46*(1+M42)</f>
        <v>1.0683520599250935</v>
      </c>
    </row>
    <row r="47" spans="3:13" outlineLevel="1">
      <c r="C47" s="67" t="s">
        <v>176</v>
      </c>
      <c r="D47" s="14" t="s">
        <v>20</v>
      </c>
      <c r="E47" s="59"/>
      <c r="F47" s="59"/>
      <c r="G47" s="59"/>
      <c r="H47" s="59"/>
      <c r="I47" s="136">
        <v>1</v>
      </c>
      <c r="J47" s="70">
        <f t="shared" ref="J47:M47" si="12">J46/(1+J42)^Half</f>
        <v>1.0065329672853294</v>
      </c>
      <c r="K47" s="70">
        <f t="shared" si="12"/>
        <v>1.0238197821751704</v>
      </c>
      <c r="L47" s="70">
        <f t="shared" si="12"/>
        <v>1.0444293835240501</v>
      </c>
      <c r="M47" s="70">
        <f t="shared" si="12"/>
        <v>1.0613063550569748</v>
      </c>
    </row>
    <row r="48" spans="3:13" outlineLevel="1">
      <c r="E48" s="59"/>
      <c r="F48" s="59"/>
      <c r="G48" s="59"/>
      <c r="H48" s="59"/>
      <c r="I48" s="59"/>
      <c r="J48" s="59"/>
      <c r="K48" s="59"/>
      <c r="L48" s="59"/>
      <c r="M48" s="59"/>
    </row>
    <row r="49" spans="1:13" outlineLevel="1">
      <c r="E49" s="59"/>
      <c r="F49" s="59"/>
      <c r="G49" s="59"/>
      <c r="H49" s="59"/>
      <c r="I49" s="59"/>
      <c r="J49" s="59"/>
      <c r="K49" s="59"/>
      <c r="L49" s="59"/>
      <c r="M49" s="59"/>
    </row>
    <row r="50" spans="1:13">
      <c r="A50" s="47"/>
      <c r="B50" s="47">
        <f ca="1">MAX($B$1:B24)+Subsection</f>
        <v>5.0299999999999994</v>
      </c>
      <c r="C50" s="47" t="s">
        <v>147</v>
      </c>
      <c r="D50" s="12"/>
      <c r="E50" s="1"/>
      <c r="F50" s="1"/>
      <c r="G50" s="1"/>
      <c r="H50" s="1"/>
      <c r="I50" s="1"/>
      <c r="J50" s="1"/>
      <c r="K50" s="1"/>
      <c r="L50" s="1"/>
      <c r="M50" s="1"/>
    </row>
    <row r="51" spans="1:13">
      <c r="E51" s="59"/>
      <c r="F51" s="59"/>
      <c r="G51" s="59"/>
      <c r="H51" s="59"/>
      <c r="I51" s="59"/>
      <c r="J51" s="59"/>
      <c r="K51" s="59"/>
      <c r="L51" s="59"/>
      <c r="M51" s="59"/>
    </row>
    <row r="52" spans="1:13" outlineLevel="1">
      <c r="C52" s="69" t="s">
        <v>380</v>
      </c>
      <c r="E52" s="59"/>
      <c r="F52" s="59"/>
      <c r="G52" s="59"/>
      <c r="H52" s="59"/>
      <c r="I52" s="59"/>
      <c r="J52" s="59"/>
      <c r="K52" s="59"/>
      <c r="L52" s="59"/>
      <c r="M52" s="59"/>
    </row>
    <row r="53" spans="1:13" outlineLevel="1">
      <c r="C53" s="69"/>
      <c r="E53" s="59"/>
      <c r="F53" s="59"/>
      <c r="G53" s="59"/>
      <c r="H53" s="59"/>
      <c r="I53" s="59"/>
      <c r="J53" s="59"/>
      <c r="K53" s="59"/>
      <c r="L53" s="59"/>
      <c r="M53" s="59"/>
    </row>
    <row r="54" spans="1:13" outlineLevel="1">
      <c r="C54" s="31" t="s">
        <v>147</v>
      </c>
      <c r="J54" s="200" t="s">
        <v>350</v>
      </c>
      <c r="K54" s="200" t="s">
        <v>350</v>
      </c>
      <c r="L54" s="200" t="s">
        <v>350</v>
      </c>
      <c r="M54" s="200" t="s">
        <v>351</v>
      </c>
    </row>
    <row r="55" spans="1:13" outlineLevel="1">
      <c r="C55" s="67" t="s">
        <v>40</v>
      </c>
      <c r="D55" s="13" t="s">
        <v>0</v>
      </c>
      <c r="E55" s="9"/>
      <c r="F55" s="9"/>
      <c r="G55" s="9"/>
      <c r="J55" s="219">
        <v>0.11536600724810855</v>
      </c>
      <c r="K55" s="219">
        <v>0.11536600724810855</v>
      </c>
      <c r="L55" s="219">
        <v>0.11519598212611215</v>
      </c>
      <c r="M55" s="219">
        <v>0.1046</v>
      </c>
    </row>
    <row r="56" spans="1:13" outlineLevel="1">
      <c r="E56" s="59"/>
      <c r="F56" s="59"/>
      <c r="G56" s="59"/>
      <c r="H56" s="59"/>
      <c r="I56" s="59"/>
      <c r="J56" s="59"/>
      <c r="K56" s="59"/>
      <c r="L56" s="59"/>
      <c r="M56" s="59"/>
    </row>
    <row r="57" spans="1:13" outlineLevel="1">
      <c r="E57" s="59"/>
      <c r="F57" s="59"/>
      <c r="G57" s="59"/>
      <c r="H57" s="59"/>
      <c r="I57" s="59"/>
      <c r="J57" s="59"/>
      <c r="K57" s="59"/>
      <c r="L57" s="59"/>
      <c r="M57" s="59"/>
    </row>
    <row r="58" spans="1:13">
      <c r="A58" s="47"/>
      <c r="B58" s="47">
        <f ca="1">MAX($B$1:B55)+Subsection</f>
        <v>5.0399999999999991</v>
      </c>
      <c r="C58" s="47" t="s">
        <v>141</v>
      </c>
      <c r="D58" s="12"/>
      <c r="E58" s="1"/>
      <c r="F58" s="1"/>
      <c r="G58" s="1"/>
      <c r="H58" s="1"/>
      <c r="I58" s="1"/>
      <c r="J58" s="1"/>
      <c r="K58" s="1"/>
      <c r="L58" s="1"/>
      <c r="M58" s="1"/>
    </row>
    <row r="59" spans="1:13">
      <c r="E59" s="59"/>
      <c r="F59" s="59"/>
      <c r="G59" s="59"/>
      <c r="H59" s="59"/>
      <c r="I59" s="59"/>
      <c r="J59" s="59"/>
      <c r="K59" s="59"/>
      <c r="L59" s="59"/>
      <c r="M59" s="59"/>
    </row>
    <row r="60" spans="1:13" outlineLevel="1">
      <c r="C60" s="69" t="s">
        <v>338</v>
      </c>
      <c r="E60" s="59"/>
      <c r="F60" s="59"/>
      <c r="G60" s="59"/>
      <c r="H60" s="59"/>
      <c r="I60" s="59"/>
      <c r="J60" s="59"/>
      <c r="K60" s="59"/>
      <c r="L60" s="59"/>
      <c r="M60" s="59"/>
    </row>
    <row r="61" spans="1:13" outlineLevel="1">
      <c r="C61" s="69" t="s">
        <v>401</v>
      </c>
      <c r="E61" s="59"/>
      <c r="F61" s="59"/>
      <c r="G61" s="59"/>
      <c r="H61" s="59"/>
      <c r="I61" s="59"/>
      <c r="J61" s="59"/>
      <c r="K61" s="59"/>
      <c r="L61" s="59"/>
      <c r="M61" s="59"/>
    </row>
    <row r="62" spans="1:13" outlineLevel="1">
      <c r="E62" s="59"/>
      <c r="F62" s="59"/>
      <c r="G62" s="59"/>
      <c r="H62" s="59"/>
      <c r="I62" s="59"/>
      <c r="K62" s="59"/>
      <c r="L62" s="59"/>
      <c r="M62" s="59"/>
    </row>
    <row r="63" spans="1:13" ht="51" outlineLevel="1">
      <c r="C63" s="31" t="s">
        <v>334</v>
      </c>
      <c r="E63" s="59"/>
      <c r="F63" s="59"/>
      <c r="G63" s="59"/>
      <c r="H63" s="59"/>
      <c r="I63" s="135" t="s">
        <v>337</v>
      </c>
      <c r="J63" s="135" t="s">
        <v>179</v>
      </c>
      <c r="K63" s="135" t="s">
        <v>180</v>
      </c>
      <c r="L63" s="59"/>
      <c r="M63" s="135" t="s">
        <v>182</v>
      </c>
    </row>
    <row r="64" spans="1:13" outlineLevel="1">
      <c r="C64" s="51" t="s">
        <v>21</v>
      </c>
      <c r="D64" s="13" t="s">
        <v>339</v>
      </c>
      <c r="E64" s="59"/>
      <c r="F64" s="59"/>
      <c r="G64" s="59"/>
      <c r="H64" s="59"/>
      <c r="I64" s="133">
        <v>448.95017300000001</v>
      </c>
      <c r="J64" s="133">
        <v>50</v>
      </c>
      <c r="K64" s="133">
        <v>50</v>
      </c>
      <c r="L64" s="59"/>
      <c r="M64" s="133">
        <v>0</v>
      </c>
    </row>
    <row r="65" spans="3:13" outlineLevel="1">
      <c r="C65" s="51" t="s">
        <v>22</v>
      </c>
      <c r="D65" s="13" t="s">
        <v>339</v>
      </c>
      <c r="E65" s="59"/>
      <c r="F65" s="59"/>
      <c r="G65" s="59"/>
      <c r="H65" s="59"/>
      <c r="I65" s="133">
        <v>142.85852800000001</v>
      </c>
      <c r="J65" s="133">
        <v>1.5</v>
      </c>
      <c r="K65" s="133">
        <v>3</v>
      </c>
      <c r="L65" s="59"/>
      <c r="M65" s="133">
        <v>0</v>
      </c>
    </row>
    <row r="66" spans="3:13" outlineLevel="1">
      <c r="C66" s="51" t="s">
        <v>23</v>
      </c>
      <c r="D66" s="13" t="s">
        <v>339</v>
      </c>
      <c r="E66" s="59"/>
      <c r="F66" s="59"/>
      <c r="G66" s="59"/>
      <c r="H66" s="59"/>
      <c r="I66" s="133">
        <v>1914.3143600000001</v>
      </c>
      <c r="J66" s="133">
        <v>50</v>
      </c>
      <c r="K66" s="133">
        <v>50</v>
      </c>
      <c r="L66" s="59"/>
      <c r="M66" s="133">
        <v>0</v>
      </c>
    </row>
    <row r="67" spans="3:13" outlineLevel="1">
      <c r="C67" s="51" t="s">
        <v>24</v>
      </c>
      <c r="D67" s="13" t="s">
        <v>339</v>
      </c>
      <c r="E67" s="59"/>
      <c r="F67" s="59"/>
      <c r="G67" s="59"/>
      <c r="H67" s="59"/>
      <c r="I67" s="133">
        <v>140.47955300000001</v>
      </c>
      <c r="J67" s="133">
        <v>1.5</v>
      </c>
      <c r="K67" s="133">
        <v>3</v>
      </c>
      <c r="L67" s="59"/>
      <c r="M67" s="133">
        <v>0</v>
      </c>
    </row>
    <row r="68" spans="3:13" outlineLevel="1">
      <c r="C68" s="51" t="s">
        <v>42</v>
      </c>
      <c r="D68" s="13" t="s">
        <v>339</v>
      </c>
      <c r="E68" s="59"/>
      <c r="F68" s="59"/>
      <c r="G68" s="59"/>
      <c r="H68" s="59"/>
      <c r="I68" s="133">
        <v>61.214477000000002</v>
      </c>
      <c r="J68" s="133">
        <v>23</v>
      </c>
      <c r="K68" s="133">
        <v>50</v>
      </c>
      <c r="L68" s="59"/>
      <c r="M68" s="133">
        <v>0</v>
      </c>
    </row>
    <row r="69" spans="3:13" outlineLevel="1">
      <c r="C69" s="51" t="s">
        <v>36</v>
      </c>
      <c r="D69" s="13" t="s">
        <v>339</v>
      </c>
      <c r="E69" s="59"/>
      <c r="F69" s="59"/>
      <c r="G69" s="59"/>
      <c r="H69" s="59"/>
      <c r="I69" s="133">
        <v>7.0836589999999999</v>
      </c>
      <c r="J69" s="133">
        <v>14</v>
      </c>
      <c r="K69" s="133">
        <v>40</v>
      </c>
      <c r="L69" s="59"/>
      <c r="M69" s="133">
        <v>0</v>
      </c>
    </row>
    <row r="70" spans="3:13" outlineLevel="1">
      <c r="C70" s="51" t="s">
        <v>43</v>
      </c>
      <c r="D70" s="13" t="s">
        <v>339</v>
      </c>
      <c r="E70" s="59"/>
      <c r="F70" s="59"/>
      <c r="G70" s="59"/>
      <c r="H70" s="59"/>
      <c r="I70" s="133">
        <v>39.527847000000001</v>
      </c>
      <c r="J70" s="133">
        <v>8</v>
      </c>
      <c r="K70" s="133">
        <v>20</v>
      </c>
      <c r="L70" s="59"/>
      <c r="M70" s="133">
        <v>0</v>
      </c>
    </row>
    <row r="71" spans="3:13" outlineLevel="1">
      <c r="C71" s="51" t="s">
        <v>25</v>
      </c>
      <c r="D71" s="13" t="s">
        <v>339</v>
      </c>
      <c r="E71" s="59"/>
      <c r="F71" s="59"/>
      <c r="G71" s="59"/>
      <c r="H71" s="59"/>
      <c r="I71" s="133">
        <v>29.706513999999999</v>
      </c>
      <c r="J71" s="133">
        <v>18</v>
      </c>
      <c r="K71" s="133">
        <v>30</v>
      </c>
      <c r="L71" s="59"/>
      <c r="M71" s="133">
        <v>0</v>
      </c>
    </row>
    <row r="72" spans="3:13" outlineLevel="1">
      <c r="C72" s="51" t="s">
        <v>35</v>
      </c>
      <c r="D72" s="13" t="s">
        <v>339</v>
      </c>
      <c r="E72" s="59"/>
      <c r="F72" s="59"/>
      <c r="G72" s="59"/>
      <c r="H72" s="59"/>
      <c r="I72" s="133">
        <v>2.825688</v>
      </c>
      <c r="J72" s="133">
        <v>26</v>
      </c>
      <c r="K72" s="133">
        <v>25</v>
      </c>
      <c r="L72" s="59"/>
      <c r="M72" s="133">
        <v>0</v>
      </c>
    </row>
    <row r="73" spans="3:13" outlineLevel="1">
      <c r="C73" s="51" t="s">
        <v>37</v>
      </c>
      <c r="D73" s="13" t="s">
        <v>339</v>
      </c>
      <c r="E73" s="59"/>
      <c r="F73" s="59"/>
      <c r="G73" s="59"/>
      <c r="H73" s="59"/>
      <c r="I73" s="133">
        <v>636.11568399999999</v>
      </c>
      <c r="J73" s="133">
        <v>23</v>
      </c>
      <c r="K73" s="133">
        <v>25</v>
      </c>
      <c r="L73" s="59"/>
      <c r="M73" s="133">
        <v>0</v>
      </c>
    </row>
    <row r="74" spans="3:13" outlineLevel="1">
      <c r="C74" s="51" t="s">
        <v>26</v>
      </c>
      <c r="D74" s="13" t="s">
        <v>339</v>
      </c>
      <c r="E74" s="59"/>
      <c r="F74" s="59"/>
      <c r="G74" s="59"/>
      <c r="H74" s="59"/>
      <c r="I74" s="133">
        <v>41.780777</v>
      </c>
      <c r="J74" s="133">
        <v>18</v>
      </c>
      <c r="K74" s="133">
        <v>10</v>
      </c>
      <c r="L74" s="59"/>
      <c r="M74" s="133">
        <v>0</v>
      </c>
    </row>
    <row r="75" spans="3:13" outlineLevel="1">
      <c r="C75" s="51" t="s">
        <v>27</v>
      </c>
      <c r="D75" s="13" t="s">
        <v>339</v>
      </c>
      <c r="E75" s="59"/>
      <c r="F75" s="59"/>
      <c r="G75" s="59"/>
      <c r="H75" s="59"/>
      <c r="I75" s="133">
        <v>40.359653999999999</v>
      </c>
      <c r="J75" s="133">
        <v>50</v>
      </c>
      <c r="K75" s="133">
        <v>50</v>
      </c>
      <c r="L75" s="59"/>
      <c r="M75" s="133">
        <v>0</v>
      </c>
    </row>
    <row r="76" spans="3:13" outlineLevel="1">
      <c r="C76" s="51" t="s">
        <v>63</v>
      </c>
      <c r="D76" s="13" t="s">
        <v>339</v>
      </c>
      <c r="E76" s="59"/>
      <c r="F76" s="59"/>
      <c r="G76" s="59"/>
      <c r="H76" s="59"/>
      <c r="I76" s="133">
        <v>636.83080800000005</v>
      </c>
      <c r="J76" s="133">
        <v>50</v>
      </c>
      <c r="K76" s="133">
        <v>50</v>
      </c>
      <c r="L76" s="59"/>
      <c r="M76" s="133">
        <v>0</v>
      </c>
    </row>
    <row r="77" spans="3:13" outlineLevel="1">
      <c r="C77" s="51" t="s">
        <v>66</v>
      </c>
      <c r="D77" s="13" t="s">
        <v>339</v>
      </c>
      <c r="E77" s="59"/>
      <c r="F77" s="59"/>
      <c r="G77" s="59"/>
      <c r="H77" s="59"/>
      <c r="I77" s="133">
        <v>0</v>
      </c>
      <c r="J77" s="133">
        <v>0</v>
      </c>
      <c r="K77" s="133">
        <v>50</v>
      </c>
      <c r="L77" s="59"/>
      <c r="M77" s="133">
        <v>0</v>
      </c>
    </row>
    <row r="78" spans="3:13" outlineLevel="1">
      <c r="C78" s="51" t="s">
        <v>65</v>
      </c>
      <c r="D78" s="13" t="s">
        <v>339</v>
      </c>
      <c r="E78" s="59"/>
      <c r="F78" s="59"/>
      <c r="G78" s="59"/>
      <c r="H78" s="59"/>
      <c r="I78" s="133">
        <v>0</v>
      </c>
      <c r="J78" s="133">
        <v>0</v>
      </c>
      <c r="K78" s="133">
        <v>30</v>
      </c>
      <c r="L78" s="59"/>
      <c r="M78" s="133">
        <v>0</v>
      </c>
    </row>
    <row r="79" spans="3:13" outlineLevel="1">
      <c r="C79" s="51" t="s">
        <v>64</v>
      </c>
      <c r="D79" s="13" t="s">
        <v>339</v>
      </c>
      <c r="E79" s="59"/>
      <c r="F79" s="59"/>
      <c r="G79" s="59"/>
      <c r="H79" s="59"/>
      <c r="I79" s="133">
        <v>0</v>
      </c>
      <c r="J79" s="133">
        <v>0</v>
      </c>
      <c r="K79" s="133">
        <v>25</v>
      </c>
      <c r="L79" s="59"/>
      <c r="M79" s="133">
        <v>0</v>
      </c>
    </row>
    <row r="80" spans="3:13" outlineLevel="1">
      <c r="C80" s="51" t="s">
        <v>110</v>
      </c>
      <c r="D80" s="13" t="s">
        <v>339</v>
      </c>
      <c r="E80" s="59"/>
      <c r="F80" s="59"/>
      <c r="G80" s="59"/>
      <c r="H80" s="59"/>
      <c r="I80" s="133">
        <v>0</v>
      </c>
      <c r="J80" s="133">
        <v>0</v>
      </c>
      <c r="K80" s="133">
        <v>30</v>
      </c>
      <c r="L80" s="59"/>
      <c r="M80" s="133">
        <v>0</v>
      </c>
    </row>
    <row r="81" spans="1:13" outlineLevel="1">
      <c r="C81" s="51" t="s">
        <v>111</v>
      </c>
      <c r="D81" s="13" t="s">
        <v>339</v>
      </c>
      <c r="E81" s="59"/>
      <c r="F81" s="59"/>
      <c r="G81" s="59"/>
      <c r="H81" s="59"/>
      <c r="I81" s="133">
        <v>0</v>
      </c>
      <c r="J81" s="133">
        <v>0</v>
      </c>
      <c r="K81" s="133">
        <v>40</v>
      </c>
      <c r="L81" s="59"/>
      <c r="M81" s="133">
        <v>0</v>
      </c>
    </row>
    <row r="82" spans="1:13" outlineLevel="1">
      <c r="C82" s="51" t="s">
        <v>112</v>
      </c>
      <c r="D82" s="13" t="s">
        <v>339</v>
      </c>
      <c r="E82" s="59"/>
      <c r="F82" s="59"/>
      <c r="G82" s="59"/>
      <c r="H82" s="59"/>
      <c r="I82" s="133">
        <v>0</v>
      </c>
      <c r="J82" s="133">
        <v>0</v>
      </c>
      <c r="K82" s="133">
        <v>25</v>
      </c>
      <c r="L82" s="59"/>
      <c r="M82" s="133">
        <v>0</v>
      </c>
    </row>
    <row r="83" spans="1:13" outlineLevel="1">
      <c r="C83" s="51" t="s">
        <v>121</v>
      </c>
      <c r="D83" s="13" t="s">
        <v>339</v>
      </c>
      <c r="E83" s="59"/>
      <c r="F83" s="59"/>
      <c r="G83" s="59"/>
      <c r="H83" s="59"/>
      <c r="I83" s="133">
        <v>0</v>
      </c>
      <c r="J83" s="133">
        <v>0</v>
      </c>
      <c r="K83" s="133">
        <v>0</v>
      </c>
      <c r="L83" s="59"/>
      <c r="M83" s="133">
        <v>0</v>
      </c>
    </row>
    <row r="84" spans="1:13" outlineLevel="1">
      <c r="E84" s="59"/>
      <c r="F84" s="59"/>
      <c r="G84" s="59"/>
      <c r="H84" s="59"/>
      <c r="I84" s="59"/>
      <c r="J84" s="59"/>
      <c r="K84" s="59"/>
      <c r="L84" s="59"/>
      <c r="M84" s="59"/>
    </row>
    <row r="85" spans="1:13" outlineLevel="1">
      <c r="C85" s="54" t="s">
        <v>109</v>
      </c>
      <c r="D85" s="17" t="s">
        <v>39</v>
      </c>
      <c r="E85" s="60"/>
      <c r="F85" s="60"/>
      <c r="G85" s="60"/>
      <c r="H85" s="60"/>
      <c r="I85" s="74">
        <f>SUM(I64:I83)</f>
        <v>4142.0477219999993</v>
      </c>
      <c r="J85" s="60"/>
      <c r="K85" s="60"/>
      <c r="L85" s="59"/>
      <c r="M85" s="74">
        <f>SUM(M64:M83)</f>
        <v>0</v>
      </c>
    </row>
    <row r="86" spans="1:13" outlineLevel="1">
      <c r="E86" s="59"/>
      <c r="F86" s="59"/>
      <c r="G86" s="59"/>
      <c r="H86" s="59"/>
      <c r="I86" s="59"/>
      <c r="J86" s="59"/>
      <c r="K86" s="59"/>
      <c r="L86" s="59"/>
      <c r="M86" s="59"/>
    </row>
    <row r="87" spans="1:13" outlineLevel="1">
      <c r="A87" s="146">
        <f>SUM(E87:O87)</f>
        <v>0</v>
      </c>
      <c r="D87" s="147" t="s">
        <v>389</v>
      </c>
      <c r="E87" s="59"/>
      <c r="F87" s="59"/>
      <c r="G87" s="59"/>
      <c r="H87" s="146"/>
      <c r="I87" s="146">
        <f>IF(ISERROR(I85),1,0)</f>
        <v>0</v>
      </c>
      <c r="J87" s="59"/>
      <c r="K87" s="59"/>
      <c r="L87" s="59"/>
      <c r="M87" s="146">
        <f>IF(ISERROR(M85),1,0)</f>
        <v>0</v>
      </c>
    </row>
    <row r="88" spans="1:13" outlineLevel="1">
      <c r="E88" s="59"/>
      <c r="F88" s="59"/>
      <c r="G88" s="59"/>
      <c r="H88" s="59"/>
      <c r="I88" s="59"/>
      <c r="J88" s="59"/>
      <c r="K88" s="59"/>
      <c r="L88" s="59"/>
      <c r="M88" s="59"/>
    </row>
    <row r="89" spans="1:13">
      <c r="A89" s="47"/>
      <c r="B89" s="47">
        <f ca="1">MAX($B$1:B63)+Subsection</f>
        <v>5.0499999999999989</v>
      </c>
      <c r="C89" s="47" t="s">
        <v>342</v>
      </c>
      <c r="D89" s="12"/>
      <c r="E89" s="1"/>
      <c r="F89" s="1"/>
      <c r="G89" s="1"/>
      <c r="H89" s="1"/>
      <c r="I89" s="1"/>
      <c r="J89" s="1"/>
      <c r="K89" s="1"/>
      <c r="L89" s="1"/>
      <c r="M89" s="1"/>
    </row>
    <row r="90" spans="1:13">
      <c r="E90" s="59"/>
      <c r="F90" s="59"/>
      <c r="G90" s="59"/>
      <c r="H90" s="59"/>
      <c r="I90" s="59"/>
      <c r="J90" s="59"/>
      <c r="K90" s="59"/>
      <c r="L90" s="59"/>
      <c r="M90" s="59"/>
    </row>
    <row r="91" spans="1:13" outlineLevel="1">
      <c r="C91" s="69" t="s">
        <v>348</v>
      </c>
      <c r="E91" s="59"/>
      <c r="F91" s="59"/>
      <c r="G91" s="59"/>
      <c r="H91" s="59"/>
      <c r="I91" s="59"/>
      <c r="J91" s="59"/>
      <c r="K91" s="59"/>
      <c r="L91" s="59"/>
      <c r="M91" s="59"/>
    </row>
    <row r="92" spans="1:13" outlineLevel="1">
      <c r="C92" s="69" t="s">
        <v>349</v>
      </c>
      <c r="E92" s="59"/>
      <c r="F92" s="59"/>
      <c r="G92" s="59"/>
      <c r="H92" s="59"/>
      <c r="I92" s="59"/>
      <c r="J92" s="59"/>
      <c r="K92" s="59"/>
      <c r="L92" s="59"/>
      <c r="M92" s="59"/>
    </row>
    <row r="93" spans="1:13" outlineLevel="1">
      <c r="E93" s="59"/>
      <c r="F93" s="59"/>
      <c r="G93" s="59"/>
      <c r="H93" s="59"/>
      <c r="I93" s="59"/>
      <c r="J93" s="59"/>
      <c r="K93" s="59"/>
      <c r="L93" s="59"/>
      <c r="M93" s="59"/>
    </row>
    <row r="94" spans="1:13" outlineLevel="1">
      <c r="C94" s="31" t="s">
        <v>173</v>
      </c>
      <c r="E94" s="59"/>
      <c r="F94" s="59"/>
      <c r="G94" s="59"/>
      <c r="H94" s="59"/>
      <c r="I94" s="59"/>
      <c r="J94" s="200" t="s">
        <v>350</v>
      </c>
      <c r="K94" s="200" t="s">
        <v>350</v>
      </c>
      <c r="L94" s="200" t="s">
        <v>351</v>
      </c>
      <c r="M94" s="200" t="s">
        <v>351</v>
      </c>
    </row>
    <row r="95" spans="1:13" outlineLevel="1">
      <c r="C95" s="51" t="str">
        <f t="array" ref="C95:C114">Asset_Classes</f>
        <v>Shared Channel</v>
      </c>
      <c r="D95" s="13" t="s">
        <v>39</v>
      </c>
      <c r="E95" s="59"/>
      <c r="F95" s="59"/>
      <c r="G95" s="59"/>
      <c r="H95" s="59"/>
      <c r="I95" s="59"/>
      <c r="J95" s="218">
        <v>0</v>
      </c>
      <c r="K95" s="218">
        <v>0</v>
      </c>
      <c r="L95" s="218">
        <v>0</v>
      </c>
      <c r="M95" s="218">
        <v>0</v>
      </c>
    </row>
    <row r="96" spans="1:13" outlineLevel="1">
      <c r="C96" s="51" t="str">
        <v>Shared Channel Over-Dredge</v>
      </c>
      <c r="D96" s="13" t="s">
        <v>39</v>
      </c>
      <c r="E96" s="59"/>
      <c r="F96" s="59"/>
      <c r="G96" s="59"/>
      <c r="H96" s="59"/>
      <c r="I96" s="59"/>
      <c r="J96" s="218">
        <v>5.9538630184825143</v>
      </c>
      <c r="K96" s="218">
        <v>4.9592074348908826</v>
      </c>
      <c r="L96" s="218">
        <v>2.5324049841582696</v>
      </c>
      <c r="M96" s="218">
        <v>2.8853777876714455</v>
      </c>
    </row>
    <row r="97" spans="3:13" outlineLevel="1">
      <c r="C97" s="51" t="str">
        <v>Melbourne Channel</v>
      </c>
      <c r="D97" s="13" t="s">
        <v>39</v>
      </c>
      <c r="E97" s="59"/>
      <c r="F97" s="59"/>
      <c r="G97" s="59"/>
      <c r="H97" s="59"/>
      <c r="I97" s="59"/>
      <c r="J97" s="218">
        <v>0</v>
      </c>
      <c r="K97" s="218">
        <v>0.30500816589254764</v>
      </c>
      <c r="L97" s="218">
        <v>0.76195317373403149</v>
      </c>
      <c r="M97" s="218">
        <v>0.72713795234479794</v>
      </c>
    </row>
    <row r="98" spans="3:13" outlineLevel="1">
      <c r="C98" s="51" t="str">
        <v>Melbourne Channel Over-Dredge</v>
      </c>
      <c r="D98" s="13" t="s">
        <v>39</v>
      </c>
      <c r="E98" s="59"/>
      <c r="F98" s="59"/>
      <c r="G98" s="59"/>
      <c r="H98" s="59"/>
      <c r="I98" s="59"/>
      <c r="J98" s="218">
        <v>2.3442039062317908</v>
      </c>
      <c r="K98" s="218">
        <v>1.9836982875467402</v>
      </c>
      <c r="L98" s="218">
        <v>9.6178961218250407</v>
      </c>
      <c r="M98" s="218">
        <v>28.608954219157866</v>
      </c>
    </row>
    <row r="99" spans="3:13" outlineLevel="1">
      <c r="C99" s="51" t="str">
        <v>Channel Protection Assets</v>
      </c>
      <c r="D99" s="13" t="s">
        <v>39</v>
      </c>
      <c r="E99" s="59"/>
      <c r="F99" s="59"/>
      <c r="G99" s="59"/>
      <c r="H99" s="59"/>
      <c r="I99" s="59"/>
      <c r="J99" s="218">
        <v>0</v>
      </c>
      <c r="K99" s="218">
        <v>0</v>
      </c>
      <c r="L99" s="218">
        <v>0</v>
      </c>
      <c r="M99" s="218">
        <v>0</v>
      </c>
    </row>
    <row r="100" spans="3:13" outlineLevel="1">
      <c r="C100" s="51" t="str">
        <v>Channel Service Protection</v>
      </c>
      <c r="D100" s="13" t="s">
        <v>39</v>
      </c>
      <c r="E100" s="59"/>
      <c r="F100" s="59"/>
      <c r="G100" s="59"/>
      <c r="H100" s="59"/>
      <c r="I100" s="59"/>
      <c r="J100" s="218">
        <v>0</v>
      </c>
      <c r="K100" s="218">
        <v>0</v>
      </c>
      <c r="L100" s="218">
        <v>0.41438649829179147</v>
      </c>
      <c r="M100" s="218">
        <v>1.1379063638187026</v>
      </c>
    </row>
    <row r="101" spans="3:13" outlineLevel="1">
      <c r="C101" s="51" t="str">
        <v>Roads</v>
      </c>
      <c r="D101" s="13" t="s">
        <v>39</v>
      </c>
      <c r="E101" s="59"/>
      <c r="F101" s="59"/>
      <c r="G101" s="59"/>
      <c r="H101" s="59"/>
      <c r="I101" s="59"/>
      <c r="J101" s="218">
        <v>7.9156628418046715E-2</v>
      </c>
      <c r="K101" s="218">
        <v>1.4828152949920907</v>
      </c>
      <c r="L101" s="218">
        <v>4.0827263989599434</v>
      </c>
      <c r="M101" s="218">
        <v>2.7407860949416638</v>
      </c>
    </row>
    <row r="102" spans="3:13" outlineLevel="1">
      <c r="C102" s="51" t="str">
        <v>Rail</v>
      </c>
      <c r="D102" s="13" t="s">
        <v>39</v>
      </c>
      <c r="E102" s="59"/>
      <c r="F102" s="59"/>
      <c r="G102" s="59"/>
      <c r="H102" s="59"/>
      <c r="I102" s="59"/>
      <c r="J102" s="218">
        <v>0.10352842595756534</v>
      </c>
      <c r="K102" s="218">
        <v>2.3421437351682779</v>
      </c>
      <c r="L102" s="218">
        <v>5.8511373558800939</v>
      </c>
      <c r="M102" s="218">
        <v>5.4102275297925582</v>
      </c>
    </row>
    <row r="103" spans="3:13" outlineLevel="1">
      <c r="C103" s="51" t="str">
        <v>Buildings</v>
      </c>
      <c r="D103" s="13" t="s">
        <v>39</v>
      </c>
      <c r="E103" s="59"/>
      <c r="F103" s="59"/>
      <c r="G103" s="59"/>
      <c r="H103" s="59"/>
      <c r="I103" s="59"/>
      <c r="J103" s="218">
        <v>0</v>
      </c>
      <c r="K103" s="218">
        <v>0.54417513012520025</v>
      </c>
      <c r="L103" s="218">
        <v>0.54269432496822956</v>
      </c>
      <c r="M103" s="218">
        <v>1.9052882074020476</v>
      </c>
    </row>
    <row r="104" spans="3:13" outlineLevel="1">
      <c r="C104" s="51" t="str">
        <v>Wharves</v>
      </c>
      <c r="D104" s="13" t="s">
        <v>39</v>
      </c>
      <c r="E104" s="59"/>
      <c r="F104" s="59"/>
      <c r="G104" s="59"/>
      <c r="H104" s="59"/>
      <c r="I104" s="59"/>
      <c r="J104" s="218">
        <v>18.435065147395644</v>
      </c>
      <c r="K104" s="218">
        <v>37.390471760743566</v>
      </c>
      <c r="L104" s="218">
        <v>37.98209665199046</v>
      </c>
      <c r="M104" s="218">
        <v>57.859387885341214</v>
      </c>
    </row>
    <row r="105" spans="3:13" outlineLevel="1">
      <c r="C105" s="51" t="str">
        <v>Plant</v>
      </c>
      <c r="D105" s="13" t="s">
        <v>39</v>
      </c>
      <c r="E105" s="59"/>
      <c r="F105" s="59"/>
      <c r="G105" s="59"/>
      <c r="H105" s="59"/>
      <c r="I105" s="59"/>
      <c r="J105" s="218">
        <v>1.0267412913838792</v>
      </c>
      <c r="K105" s="218">
        <v>0.82852142564113762</v>
      </c>
      <c r="L105" s="218">
        <v>3.3686780359592765</v>
      </c>
      <c r="M105" s="218">
        <v>2.2270335423279333</v>
      </c>
    </row>
    <row r="106" spans="3:13" outlineLevel="1">
      <c r="C106" s="51" t="str">
        <v>Land</v>
      </c>
      <c r="D106" s="13" t="s">
        <v>39</v>
      </c>
      <c r="E106" s="59"/>
      <c r="F106" s="59"/>
      <c r="G106" s="59"/>
      <c r="H106" s="59"/>
      <c r="I106" s="59"/>
      <c r="J106" s="218">
        <v>0</v>
      </c>
      <c r="K106" s="218">
        <v>0</v>
      </c>
      <c r="L106" s="218">
        <v>0</v>
      </c>
      <c r="M106" s="218">
        <v>0</v>
      </c>
    </row>
    <row r="107" spans="3:13" outlineLevel="1">
      <c r="C107" s="51" t="str">
        <v>Port Capacity Project - Initial Capital Asset Value</v>
      </c>
      <c r="D107" s="13" t="s">
        <v>39</v>
      </c>
      <c r="E107" s="59"/>
      <c r="F107" s="59"/>
      <c r="G107" s="59"/>
      <c r="H107" s="59"/>
      <c r="I107" s="59"/>
      <c r="J107" s="218">
        <v>0</v>
      </c>
      <c r="K107" s="218">
        <v>0</v>
      </c>
      <c r="L107" s="218">
        <v>0</v>
      </c>
      <c r="M107" s="218">
        <v>0</v>
      </c>
    </row>
    <row r="108" spans="3:13" outlineLevel="1">
      <c r="C108" s="51" t="str">
        <v>Port Capacity Project - Wharves</v>
      </c>
      <c r="D108" s="13" t="s">
        <v>39</v>
      </c>
      <c r="E108" s="59"/>
      <c r="F108" s="59"/>
      <c r="G108" s="59"/>
      <c r="H108" s="59"/>
      <c r="I108" s="59"/>
      <c r="J108" s="218">
        <v>25.271786260124959</v>
      </c>
      <c r="K108" s="218">
        <v>1.6948935028291376</v>
      </c>
      <c r="L108" s="218">
        <v>0</v>
      </c>
      <c r="M108" s="218">
        <v>0</v>
      </c>
    </row>
    <row r="109" spans="3:13" outlineLevel="1">
      <c r="C109" s="51" t="str">
        <v>Port Capacity Project - Civil</v>
      </c>
      <c r="D109" s="13" t="s">
        <v>39</v>
      </c>
      <c r="E109" s="59"/>
      <c r="F109" s="59"/>
      <c r="G109" s="59"/>
      <c r="H109" s="59"/>
      <c r="I109" s="59"/>
      <c r="J109" s="218">
        <v>17.63498068911775</v>
      </c>
      <c r="K109" s="218">
        <v>5.2766841546558599E-2</v>
      </c>
      <c r="L109" s="218">
        <v>0</v>
      </c>
      <c r="M109" s="218">
        <v>0</v>
      </c>
    </row>
    <row r="110" spans="3:13" outlineLevel="1">
      <c r="C110" s="51" t="str">
        <v>Navigational Aids</v>
      </c>
      <c r="D110" s="13" t="s">
        <v>39</v>
      </c>
      <c r="E110" s="59"/>
      <c r="F110" s="59"/>
      <c r="G110" s="59"/>
      <c r="H110" s="59"/>
      <c r="I110" s="59"/>
      <c r="J110" s="218">
        <v>1.5467234968354502</v>
      </c>
      <c r="K110" s="218">
        <v>0.48834228888534664</v>
      </c>
      <c r="L110" s="218">
        <v>5.1798312286473934E-2</v>
      </c>
      <c r="M110" s="218">
        <v>0.55033289595595436</v>
      </c>
    </row>
    <row r="111" spans="3:13" outlineLevel="1">
      <c r="C111" s="51" t="str">
        <v>Utilities</v>
      </c>
      <c r="D111" s="13" t="s">
        <v>39</v>
      </c>
      <c r="E111" s="59"/>
      <c r="F111" s="59"/>
      <c r="G111" s="59"/>
      <c r="H111" s="59"/>
      <c r="I111" s="59"/>
      <c r="J111" s="218">
        <v>0</v>
      </c>
      <c r="K111" s="218">
        <v>0</v>
      </c>
      <c r="L111" s="218">
        <v>1.2938115280296214</v>
      </c>
      <c r="M111" s="218">
        <v>1.0861833472814886</v>
      </c>
    </row>
    <row r="112" spans="3:13" outlineLevel="1">
      <c r="C112" s="51" t="str">
        <v>Civil</v>
      </c>
      <c r="D112" s="13" t="s">
        <v>39</v>
      </c>
      <c r="E112" s="59"/>
      <c r="F112" s="59"/>
      <c r="G112" s="59"/>
      <c r="H112" s="59"/>
      <c r="I112" s="59"/>
      <c r="J112" s="218">
        <v>0</v>
      </c>
      <c r="K112" s="218">
        <v>0.26394424235641983</v>
      </c>
      <c r="L112" s="218">
        <v>0</v>
      </c>
      <c r="M112" s="218">
        <v>0.28861443227765271</v>
      </c>
    </row>
    <row r="113" spans="3:13" outlineLevel="1">
      <c r="C113" s="51" t="str">
        <v>Minor Capital Works</v>
      </c>
      <c r="D113" s="13" t="s">
        <v>39</v>
      </c>
      <c r="E113" s="59"/>
      <c r="F113" s="59"/>
      <c r="G113" s="59"/>
      <c r="H113" s="59"/>
      <c r="I113" s="59"/>
      <c r="J113" s="218">
        <v>0</v>
      </c>
      <c r="K113" s="218">
        <v>1.1710923043805814</v>
      </c>
      <c r="L113" s="218">
        <v>1.2170531454829916</v>
      </c>
      <c r="M113" s="218">
        <v>1.5516904961164124</v>
      </c>
    </row>
    <row r="114" spans="3:13" outlineLevel="1">
      <c r="C114" s="51" t="str">
        <v>[spare]</v>
      </c>
      <c r="D114" s="13" t="s">
        <v>39</v>
      </c>
      <c r="E114" s="59"/>
      <c r="F114" s="59"/>
      <c r="G114" s="59"/>
      <c r="H114" s="59"/>
      <c r="I114" s="59"/>
      <c r="J114" s="218">
        <v>0</v>
      </c>
      <c r="K114" s="218">
        <v>0</v>
      </c>
      <c r="L114" s="218">
        <v>0</v>
      </c>
      <c r="M114" s="218">
        <v>0</v>
      </c>
    </row>
    <row r="115" spans="3:13" outlineLevel="1">
      <c r="E115" s="59"/>
      <c r="F115" s="59"/>
      <c r="G115" s="59"/>
      <c r="H115" s="59"/>
      <c r="I115" s="59"/>
      <c r="J115" s="59"/>
      <c r="K115" s="59"/>
      <c r="L115" s="59"/>
      <c r="M115" s="59"/>
    </row>
    <row r="116" spans="3:13" outlineLevel="1">
      <c r="C116" s="54" t="str">
        <f>"Total "&amp;C94</f>
        <v>Total Gross Efficient Capital Expenditure</v>
      </c>
      <c r="D116" s="17" t="s">
        <v>39</v>
      </c>
      <c r="E116" s="60"/>
      <c r="F116" s="60"/>
      <c r="G116" s="60"/>
      <c r="H116" s="60"/>
      <c r="I116" s="60"/>
      <c r="J116" s="74">
        <f>SUM(J95:J114)</f>
        <v>72.396048863947613</v>
      </c>
      <c r="K116" s="74">
        <f>SUM(K95:K114)</f>
        <v>53.507080414998491</v>
      </c>
      <c r="L116" s="74">
        <f>SUM(L95:L114)</f>
        <v>67.716636531566238</v>
      </c>
      <c r="M116" s="74">
        <f>SUM(M95:M114)</f>
        <v>106.97892075442972</v>
      </c>
    </row>
    <row r="117" spans="3:13" outlineLevel="1">
      <c r="E117" s="59"/>
      <c r="F117" s="59"/>
      <c r="G117" s="59"/>
      <c r="H117" s="59"/>
      <c r="I117" s="59"/>
      <c r="J117" s="59"/>
      <c r="K117" s="59"/>
      <c r="L117" s="59"/>
      <c r="M117" s="59"/>
    </row>
    <row r="118" spans="3:13" outlineLevel="1">
      <c r="C118" s="31" t="s">
        <v>174</v>
      </c>
      <c r="E118" s="59"/>
      <c r="F118" s="59"/>
      <c r="G118" s="59"/>
      <c r="H118" s="59"/>
      <c r="I118" s="59"/>
      <c r="J118" s="200" t="s">
        <v>350</v>
      </c>
      <c r="K118" s="200" t="s">
        <v>350</v>
      </c>
      <c r="L118" s="200" t="s">
        <v>351</v>
      </c>
      <c r="M118" s="200" t="s">
        <v>351</v>
      </c>
    </row>
    <row r="119" spans="3:13" outlineLevel="1">
      <c r="C119" s="51" t="str">
        <f t="array" ref="C119:C138">Asset_Classes</f>
        <v>Shared Channel</v>
      </c>
      <c r="D119" s="13" t="s">
        <v>39</v>
      </c>
      <c r="E119" s="59"/>
      <c r="F119" s="59"/>
      <c r="G119" s="59"/>
      <c r="H119" s="59"/>
      <c r="I119" s="59"/>
      <c r="J119" s="218">
        <v>0</v>
      </c>
      <c r="K119" s="218">
        <v>0</v>
      </c>
      <c r="L119" s="218">
        <v>0</v>
      </c>
      <c r="M119" s="218">
        <f>L119</f>
        <v>0</v>
      </c>
    </row>
    <row r="120" spans="3:13" outlineLevel="1">
      <c r="C120" s="51" t="str">
        <v>Shared Channel Over-Dredge</v>
      </c>
      <c r="D120" s="13" t="s">
        <v>39</v>
      </c>
      <c r="E120" s="59"/>
      <c r="F120" s="59"/>
      <c r="G120" s="59"/>
      <c r="H120" s="59"/>
      <c r="I120" s="59"/>
      <c r="J120" s="218">
        <v>0</v>
      </c>
      <c r="K120" s="218">
        <v>0</v>
      </c>
      <c r="L120" s="218">
        <v>0</v>
      </c>
      <c r="M120" s="218">
        <f t="shared" ref="M120:M138" si="13">L120</f>
        <v>0</v>
      </c>
    </row>
    <row r="121" spans="3:13" outlineLevel="1">
      <c r="C121" s="51" t="str">
        <v>Melbourne Channel</v>
      </c>
      <c r="D121" s="13" t="s">
        <v>39</v>
      </c>
      <c r="E121" s="59"/>
      <c r="F121" s="59"/>
      <c r="G121" s="59"/>
      <c r="H121" s="59"/>
      <c r="I121" s="59"/>
      <c r="J121" s="218">
        <v>0</v>
      </c>
      <c r="K121" s="218">
        <v>0</v>
      </c>
      <c r="L121" s="218">
        <v>0</v>
      </c>
      <c r="M121" s="218">
        <f t="shared" si="13"/>
        <v>0</v>
      </c>
    </row>
    <row r="122" spans="3:13" outlineLevel="1">
      <c r="C122" s="51" t="str">
        <v>Melbourne Channel Over-Dredge</v>
      </c>
      <c r="D122" s="13" t="s">
        <v>39</v>
      </c>
      <c r="E122" s="59"/>
      <c r="F122" s="59"/>
      <c r="G122" s="59"/>
      <c r="H122" s="59"/>
      <c r="I122" s="59"/>
      <c r="J122" s="218">
        <v>0</v>
      </c>
      <c r="K122" s="218">
        <v>0</v>
      </c>
      <c r="L122" s="218">
        <v>0</v>
      </c>
      <c r="M122" s="218">
        <f t="shared" si="13"/>
        <v>0</v>
      </c>
    </row>
    <row r="123" spans="3:13" outlineLevel="1">
      <c r="C123" s="51" t="str">
        <v>Channel Protection Assets</v>
      </c>
      <c r="D123" s="13" t="s">
        <v>39</v>
      </c>
      <c r="E123" s="59"/>
      <c r="F123" s="59"/>
      <c r="G123" s="59"/>
      <c r="H123" s="59"/>
      <c r="I123" s="59"/>
      <c r="J123" s="218">
        <v>0</v>
      </c>
      <c r="K123" s="218">
        <v>0</v>
      </c>
      <c r="L123" s="218">
        <v>0</v>
      </c>
      <c r="M123" s="218">
        <f t="shared" si="13"/>
        <v>0</v>
      </c>
    </row>
    <row r="124" spans="3:13" outlineLevel="1">
      <c r="C124" s="51" t="str">
        <v>Channel Service Protection</v>
      </c>
      <c r="D124" s="13" t="s">
        <v>39</v>
      </c>
      <c r="E124" s="59"/>
      <c r="F124" s="59"/>
      <c r="G124" s="59"/>
      <c r="H124" s="59"/>
      <c r="I124" s="59"/>
      <c r="J124" s="218">
        <v>0</v>
      </c>
      <c r="K124" s="218">
        <v>0</v>
      </c>
      <c r="L124" s="218">
        <v>0</v>
      </c>
      <c r="M124" s="218">
        <f t="shared" si="13"/>
        <v>0</v>
      </c>
    </row>
    <row r="125" spans="3:13" outlineLevel="1">
      <c r="C125" s="51" t="str">
        <v>Roads</v>
      </c>
      <c r="D125" s="13" t="s">
        <v>39</v>
      </c>
      <c r="E125" s="59"/>
      <c r="F125" s="59"/>
      <c r="G125" s="59"/>
      <c r="H125" s="59"/>
      <c r="I125" s="59"/>
      <c r="J125" s="218">
        <v>0</v>
      </c>
      <c r="K125" s="218">
        <v>0</v>
      </c>
      <c r="L125" s="218">
        <v>0</v>
      </c>
      <c r="M125" s="218">
        <f t="shared" si="13"/>
        <v>0</v>
      </c>
    </row>
    <row r="126" spans="3:13" outlineLevel="1">
      <c r="C126" s="51" t="str">
        <v>Rail</v>
      </c>
      <c r="D126" s="13" t="s">
        <v>39</v>
      </c>
      <c r="E126" s="59"/>
      <c r="F126" s="59"/>
      <c r="G126" s="59"/>
      <c r="H126" s="59"/>
      <c r="I126" s="59"/>
      <c r="J126" s="218">
        <v>0</v>
      </c>
      <c r="K126" s="218">
        <v>0</v>
      </c>
      <c r="L126" s="218">
        <v>0</v>
      </c>
      <c r="M126" s="218">
        <f t="shared" si="13"/>
        <v>0</v>
      </c>
    </row>
    <row r="127" spans="3:13" outlineLevel="1">
      <c r="C127" s="51" t="str">
        <v>Buildings</v>
      </c>
      <c r="D127" s="13" t="s">
        <v>39</v>
      </c>
      <c r="E127" s="59"/>
      <c r="F127" s="59"/>
      <c r="G127" s="59"/>
      <c r="H127" s="59"/>
      <c r="I127" s="59"/>
      <c r="J127" s="218">
        <v>0</v>
      </c>
      <c r="K127" s="218">
        <v>0</v>
      </c>
      <c r="L127" s="218">
        <v>0</v>
      </c>
      <c r="M127" s="218">
        <f t="shared" si="13"/>
        <v>0</v>
      </c>
    </row>
    <row r="128" spans="3:13" outlineLevel="1">
      <c r="C128" s="51" t="str">
        <v>Wharves</v>
      </c>
      <c r="D128" s="13" t="s">
        <v>39</v>
      </c>
      <c r="E128" s="59"/>
      <c r="F128" s="59"/>
      <c r="G128" s="59"/>
      <c r="H128" s="59"/>
      <c r="I128" s="59"/>
      <c r="J128" s="218">
        <v>0</v>
      </c>
      <c r="K128" s="218">
        <v>0</v>
      </c>
      <c r="L128" s="218">
        <v>0</v>
      </c>
      <c r="M128" s="218">
        <f t="shared" si="13"/>
        <v>0</v>
      </c>
    </row>
    <row r="129" spans="3:13" outlineLevel="1">
      <c r="C129" s="51" t="str">
        <v>Plant</v>
      </c>
      <c r="D129" s="13" t="s">
        <v>39</v>
      </c>
      <c r="E129" s="59"/>
      <c r="F129" s="59"/>
      <c r="G129" s="59"/>
      <c r="H129" s="59"/>
      <c r="I129" s="59"/>
      <c r="J129" s="218">
        <v>0</v>
      </c>
      <c r="K129" s="218">
        <v>0</v>
      </c>
      <c r="L129" s="218">
        <v>0</v>
      </c>
      <c r="M129" s="218">
        <f t="shared" si="13"/>
        <v>0</v>
      </c>
    </row>
    <row r="130" spans="3:13" outlineLevel="1">
      <c r="C130" s="51" t="str">
        <v>Land</v>
      </c>
      <c r="D130" s="13" t="s">
        <v>39</v>
      </c>
      <c r="E130" s="59"/>
      <c r="F130" s="59"/>
      <c r="G130" s="59"/>
      <c r="H130" s="59"/>
      <c r="I130" s="59"/>
      <c r="J130" s="218">
        <v>0</v>
      </c>
      <c r="K130" s="218">
        <v>0</v>
      </c>
      <c r="L130" s="218">
        <v>0</v>
      </c>
      <c r="M130" s="218">
        <f t="shared" si="13"/>
        <v>0</v>
      </c>
    </row>
    <row r="131" spans="3:13" outlineLevel="1">
      <c r="C131" s="51" t="str">
        <v>Port Capacity Project - Initial Capital Asset Value</v>
      </c>
      <c r="D131" s="13" t="s">
        <v>39</v>
      </c>
      <c r="E131" s="59"/>
      <c r="F131" s="59"/>
      <c r="G131" s="59"/>
      <c r="H131" s="59"/>
      <c r="I131" s="59"/>
      <c r="J131" s="218">
        <v>0</v>
      </c>
      <c r="K131" s="218">
        <v>0</v>
      </c>
      <c r="L131" s="218">
        <v>0</v>
      </c>
      <c r="M131" s="218">
        <f t="shared" si="13"/>
        <v>0</v>
      </c>
    </row>
    <row r="132" spans="3:13" outlineLevel="1">
      <c r="C132" s="51" t="str">
        <v>Port Capacity Project - Wharves</v>
      </c>
      <c r="D132" s="13" t="s">
        <v>39</v>
      </c>
      <c r="E132" s="59"/>
      <c r="F132" s="59"/>
      <c r="G132" s="59"/>
      <c r="H132" s="59"/>
      <c r="I132" s="59"/>
      <c r="J132" s="218">
        <v>0</v>
      </c>
      <c r="K132" s="218">
        <v>0</v>
      </c>
      <c r="L132" s="218">
        <v>0</v>
      </c>
      <c r="M132" s="218">
        <f t="shared" si="13"/>
        <v>0</v>
      </c>
    </row>
    <row r="133" spans="3:13" outlineLevel="1">
      <c r="C133" s="51" t="str">
        <v>Port Capacity Project - Civil</v>
      </c>
      <c r="D133" s="13" t="s">
        <v>39</v>
      </c>
      <c r="E133" s="59"/>
      <c r="F133" s="59"/>
      <c r="G133" s="59"/>
      <c r="H133" s="59"/>
      <c r="I133" s="59"/>
      <c r="J133" s="218">
        <v>0</v>
      </c>
      <c r="K133" s="218">
        <v>0</v>
      </c>
      <c r="L133" s="218">
        <v>0</v>
      </c>
      <c r="M133" s="218">
        <f t="shared" si="13"/>
        <v>0</v>
      </c>
    </row>
    <row r="134" spans="3:13" outlineLevel="1">
      <c r="C134" s="51" t="str">
        <v>Navigational Aids</v>
      </c>
      <c r="D134" s="13" t="s">
        <v>39</v>
      </c>
      <c r="E134" s="59"/>
      <c r="F134" s="59"/>
      <c r="G134" s="59"/>
      <c r="H134" s="59"/>
      <c r="I134" s="59"/>
      <c r="J134" s="218">
        <v>0</v>
      </c>
      <c r="K134" s="218">
        <v>0</v>
      </c>
      <c r="L134" s="218">
        <v>0</v>
      </c>
      <c r="M134" s="218">
        <f t="shared" si="13"/>
        <v>0</v>
      </c>
    </row>
    <row r="135" spans="3:13" outlineLevel="1">
      <c r="C135" s="51" t="str">
        <v>Utilities</v>
      </c>
      <c r="D135" s="13" t="s">
        <v>39</v>
      </c>
      <c r="E135" s="59"/>
      <c r="F135" s="59"/>
      <c r="G135" s="59"/>
      <c r="H135" s="59"/>
      <c r="I135" s="59"/>
      <c r="J135" s="218">
        <v>0</v>
      </c>
      <c r="K135" s="218">
        <v>0</v>
      </c>
      <c r="L135" s="218">
        <v>0</v>
      </c>
      <c r="M135" s="218">
        <f t="shared" si="13"/>
        <v>0</v>
      </c>
    </row>
    <row r="136" spans="3:13" outlineLevel="1">
      <c r="C136" s="51" t="str">
        <v>Civil</v>
      </c>
      <c r="D136" s="13" t="s">
        <v>39</v>
      </c>
      <c r="E136" s="59"/>
      <c r="F136" s="59"/>
      <c r="G136" s="59"/>
      <c r="H136" s="59"/>
      <c r="I136" s="59"/>
      <c r="J136" s="218">
        <v>0</v>
      </c>
      <c r="K136" s="218">
        <v>0</v>
      </c>
      <c r="L136" s="218">
        <v>0</v>
      </c>
      <c r="M136" s="218">
        <f t="shared" si="13"/>
        <v>0</v>
      </c>
    </row>
    <row r="137" spans="3:13" outlineLevel="1">
      <c r="C137" s="51" t="str">
        <v>Minor Capital Works</v>
      </c>
      <c r="D137" s="13" t="s">
        <v>39</v>
      </c>
      <c r="E137" s="59"/>
      <c r="F137" s="59"/>
      <c r="G137" s="59"/>
      <c r="H137" s="59"/>
      <c r="I137" s="59"/>
      <c r="J137" s="218">
        <v>0</v>
      </c>
      <c r="K137" s="218">
        <v>0</v>
      </c>
      <c r="L137" s="218">
        <v>0</v>
      </c>
      <c r="M137" s="218">
        <f t="shared" si="13"/>
        <v>0</v>
      </c>
    </row>
    <row r="138" spans="3:13" outlineLevel="1">
      <c r="C138" s="51" t="str">
        <v>[spare]</v>
      </c>
      <c r="D138" s="13" t="s">
        <v>39</v>
      </c>
      <c r="E138" s="59"/>
      <c r="F138" s="59"/>
      <c r="G138" s="59"/>
      <c r="H138" s="59"/>
      <c r="I138" s="59"/>
      <c r="J138" s="218">
        <v>0</v>
      </c>
      <c r="K138" s="218">
        <v>0</v>
      </c>
      <c r="L138" s="218">
        <v>0</v>
      </c>
      <c r="M138" s="218">
        <f t="shared" si="13"/>
        <v>0</v>
      </c>
    </row>
    <row r="139" spans="3:13" outlineLevel="1">
      <c r="E139" s="59"/>
      <c r="F139" s="59"/>
      <c r="G139" s="59"/>
      <c r="H139" s="59"/>
      <c r="I139" s="59"/>
      <c r="J139" s="59"/>
      <c r="K139" s="59"/>
      <c r="L139" s="59"/>
      <c r="M139" s="59"/>
    </row>
    <row r="140" spans="3:13" outlineLevel="1">
      <c r="C140" s="54" t="str">
        <f>"Total "&amp;C118</f>
        <v>Total Capital Contributions</v>
      </c>
      <c r="D140" s="17" t="s">
        <v>39</v>
      </c>
      <c r="E140" s="60"/>
      <c r="F140" s="60"/>
      <c r="G140" s="60"/>
      <c r="H140" s="60"/>
      <c r="I140" s="60"/>
      <c r="J140" s="74">
        <f t="shared" ref="J140:M140" si="14">SUM(J119:J138)</f>
        <v>0</v>
      </c>
      <c r="K140" s="74">
        <f t="shared" si="14"/>
        <v>0</v>
      </c>
      <c r="L140" s="74">
        <f t="shared" si="14"/>
        <v>0</v>
      </c>
      <c r="M140" s="74">
        <f t="shared" si="14"/>
        <v>0</v>
      </c>
    </row>
    <row r="141" spans="3:13" outlineLevel="1">
      <c r="E141" s="59"/>
      <c r="F141" s="59"/>
      <c r="G141" s="59"/>
      <c r="H141" s="59"/>
      <c r="I141" s="59"/>
      <c r="J141" s="59"/>
      <c r="K141" s="59"/>
      <c r="L141" s="59"/>
      <c r="M141" s="59"/>
    </row>
    <row r="142" spans="3:13" outlineLevel="1">
      <c r="C142" s="31" t="s">
        <v>347</v>
      </c>
      <c r="E142" s="59"/>
      <c r="F142" s="59"/>
      <c r="G142" s="59"/>
      <c r="H142" s="59"/>
      <c r="I142" s="59"/>
      <c r="J142" s="200" t="s">
        <v>350</v>
      </c>
      <c r="K142" s="200" t="s">
        <v>350</v>
      </c>
      <c r="L142" s="200" t="s">
        <v>351</v>
      </c>
      <c r="M142" s="200" t="s">
        <v>351</v>
      </c>
    </row>
    <row r="143" spans="3:13" outlineLevel="1">
      <c r="C143" s="51" t="str">
        <f t="array" ref="C143:C162">Asset_Classes</f>
        <v>Shared Channel</v>
      </c>
      <c r="D143" s="13" t="s">
        <v>39</v>
      </c>
      <c r="E143" s="59"/>
      <c r="F143" s="59"/>
      <c r="G143" s="59"/>
      <c r="H143" s="59"/>
      <c r="I143" s="59"/>
      <c r="J143" s="218">
        <v>0</v>
      </c>
      <c r="K143" s="218">
        <v>0</v>
      </c>
      <c r="L143" s="218">
        <v>0</v>
      </c>
      <c r="M143" s="218">
        <f>L143</f>
        <v>0</v>
      </c>
    </row>
    <row r="144" spans="3:13" outlineLevel="1">
      <c r="C144" s="51" t="str">
        <v>Shared Channel Over-Dredge</v>
      </c>
      <c r="D144" s="13" t="s">
        <v>39</v>
      </c>
      <c r="E144" s="59"/>
      <c r="F144" s="59"/>
      <c r="G144" s="59"/>
      <c r="H144" s="59"/>
      <c r="I144" s="59"/>
      <c r="J144" s="218">
        <v>0</v>
      </c>
      <c r="K144" s="218">
        <v>0</v>
      </c>
      <c r="L144" s="218">
        <v>0</v>
      </c>
      <c r="M144" s="218">
        <f t="shared" ref="M144:M162" si="15">L144</f>
        <v>0</v>
      </c>
    </row>
    <row r="145" spans="3:13" outlineLevel="1">
      <c r="C145" s="51" t="str">
        <v>Melbourne Channel</v>
      </c>
      <c r="D145" s="13" t="s">
        <v>39</v>
      </c>
      <c r="E145" s="59"/>
      <c r="F145" s="59"/>
      <c r="G145" s="59"/>
      <c r="H145" s="59"/>
      <c r="I145" s="59"/>
      <c r="J145" s="218">
        <v>0</v>
      </c>
      <c r="K145" s="218">
        <v>0</v>
      </c>
      <c r="L145" s="218">
        <v>0</v>
      </c>
      <c r="M145" s="218">
        <f t="shared" si="15"/>
        <v>0</v>
      </c>
    </row>
    <row r="146" spans="3:13" outlineLevel="1">
      <c r="C146" s="51" t="str">
        <v>Melbourne Channel Over-Dredge</v>
      </c>
      <c r="D146" s="13" t="s">
        <v>39</v>
      </c>
      <c r="E146" s="59"/>
      <c r="F146" s="59"/>
      <c r="G146" s="59"/>
      <c r="H146" s="59"/>
      <c r="I146" s="59"/>
      <c r="J146" s="218">
        <v>0</v>
      </c>
      <c r="K146" s="218">
        <v>0</v>
      </c>
      <c r="L146" s="218">
        <v>0</v>
      </c>
      <c r="M146" s="218">
        <f t="shared" si="15"/>
        <v>0</v>
      </c>
    </row>
    <row r="147" spans="3:13" outlineLevel="1">
      <c r="C147" s="51" t="str">
        <v>Channel Protection Assets</v>
      </c>
      <c r="D147" s="13" t="s">
        <v>39</v>
      </c>
      <c r="E147" s="59"/>
      <c r="F147" s="59"/>
      <c r="G147" s="59"/>
      <c r="H147" s="59"/>
      <c r="I147" s="59"/>
      <c r="J147" s="218">
        <v>0</v>
      </c>
      <c r="K147" s="218">
        <v>0</v>
      </c>
      <c r="L147" s="218">
        <v>0</v>
      </c>
      <c r="M147" s="218">
        <f t="shared" si="15"/>
        <v>0</v>
      </c>
    </row>
    <row r="148" spans="3:13" outlineLevel="1">
      <c r="C148" s="51" t="str">
        <v>Channel Service Protection</v>
      </c>
      <c r="D148" s="13" t="s">
        <v>39</v>
      </c>
      <c r="E148" s="59"/>
      <c r="F148" s="59"/>
      <c r="G148" s="59"/>
      <c r="H148" s="59"/>
      <c r="I148" s="59"/>
      <c r="J148" s="218">
        <v>0</v>
      </c>
      <c r="K148" s="218">
        <v>0</v>
      </c>
      <c r="L148" s="218">
        <v>0</v>
      </c>
      <c r="M148" s="218">
        <f t="shared" si="15"/>
        <v>0</v>
      </c>
    </row>
    <row r="149" spans="3:13" outlineLevel="1">
      <c r="C149" s="51" t="str">
        <v>Roads</v>
      </c>
      <c r="D149" s="13" t="s">
        <v>39</v>
      </c>
      <c r="E149" s="59"/>
      <c r="F149" s="59"/>
      <c r="G149" s="59"/>
      <c r="H149" s="59"/>
      <c r="I149" s="59"/>
      <c r="J149" s="218">
        <v>0</v>
      </c>
      <c r="K149" s="218">
        <v>0.20799999999999999</v>
      </c>
      <c r="L149" s="218">
        <v>0</v>
      </c>
      <c r="M149" s="218">
        <f t="shared" si="15"/>
        <v>0</v>
      </c>
    </row>
    <row r="150" spans="3:13" outlineLevel="1">
      <c r="C150" s="51" t="str">
        <v>Rail</v>
      </c>
      <c r="D150" s="13" t="s">
        <v>39</v>
      </c>
      <c r="E150" s="59"/>
      <c r="F150" s="59"/>
      <c r="G150" s="59"/>
      <c r="H150" s="59"/>
      <c r="I150" s="59"/>
      <c r="J150" s="218">
        <v>0</v>
      </c>
      <c r="K150" s="218">
        <v>0</v>
      </c>
      <c r="L150" s="218">
        <v>0</v>
      </c>
      <c r="M150" s="218">
        <f t="shared" si="15"/>
        <v>0</v>
      </c>
    </row>
    <row r="151" spans="3:13" outlineLevel="1">
      <c r="C151" s="51" t="str">
        <v>Buildings</v>
      </c>
      <c r="D151" s="13" t="s">
        <v>39</v>
      </c>
      <c r="E151" s="59"/>
      <c r="F151" s="59"/>
      <c r="G151" s="59"/>
      <c r="H151" s="59"/>
      <c r="I151" s="59"/>
      <c r="J151" s="218">
        <v>0</v>
      </c>
      <c r="K151" s="218">
        <v>0</v>
      </c>
      <c r="L151" s="218">
        <v>0</v>
      </c>
      <c r="M151" s="218">
        <f t="shared" si="15"/>
        <v>0</v>
      </c>
    </row>
    <row r="152" spans="3:13" outlineLevel="1">
      <c r="C152" s="51" t="str">
        <v>Wharves</v>
      </c>
      <c r="D152" s="13" t="s">
        <v>39</v>
      </c>
      <c r="E152" s="59"/>
      <c r="F152" s="59"/>
      <c r="G152" s="59"/>
      <c r="H152" s="59"/>
      <c r="I152" s="59"/>
      <c r="J152" s="218">
        <v>0</v>
      </c>
      <c r="K152" s="218">
        <v>0</v>
      </c>
      <c r="L152" s="218">
        <v>0</v>
      </c>
      <c r="M152" s="218">
        <f t="shared" si="15"/>
        <v>0</v>
      </c>
    </row>
    <row r="153" spans="3:13" outlineLevel="1">
      <c r="C153" s="51" t="str">
        <v>Plant</v>
      </c>
      <c r="D153" s="13" t="s">
        <v>39</v>
      </c>
      <c r="E153" s="59"/>
      <c r="F153" s="59"/>
      <c r="G153" s="59"/>
      <c r="H153" s="59"/>
      <c r="I153" s="59"/>
      <c r="J153" s="218">
        <v>0.216</v>
      </c>
      <c r="K153" s="218">
        <v>0.13800000000000001</v>
      </c>
      <c r="L153" s="218">
        <v>0</v>
      </c>
      <c r="M153" s="218">
        <f t="shared" si="15"/>
        <v>0</v>
      </c>
    </row>
    <row r="154" spans="3:13" outlineLevel="1">
      <c r="C154" s="51" t="str">
        <v>Land</v>
      </c>
      <c r="D154" s="13" t="s">
        <v>39</v>
      </c>
      <c r="E154" s="59"/>
      <c r="F154" s="59"/>
      <c r="G154" s="59"/>
      <c r="H154" s="59"/>
      <c r="I154" s="59"/>
      <c r="J154" s="218">
        <v>0</v>
      </c>
      <c r="K154" s="218">
        <v>0</v>
      </c>
      <c r="L154" s="218">
        <v>0</v>
      </c>
      <c r="M154" s="218">
        <f t="shared" si="15"/>
        <v>0</v>
      </c>
    </row>
    <row r="155" spans="3:13" outlineLevel="1">
      <c r="C155" s="51" t="str">
        <v>Port Capacity Project - Initial Capital Asset Value</v>
      </c>
      <c r="D155" s="13" t="s">
        <v>39</v>
      </c>
      <c r="E155" s="59"/>
      <c r="F155" s="59"/>
      <c r="G155" s="59"/>
      <c r="H155" s="59"/>
      <c r="I155" s="59"/>
      <c r="J155" s="218">
        <v>0</v>
      </c>
      <c r="K155" s="218">
        <v>0</v>
      </c>
      <c r="L155" s="218">
        <v>0</v>
      </c>
      <c r="M155" s="218">
        <f t="shared" si="15"/>
        <v>0</v>
      </c>
    </row>
    <row r="156" spans="3:13" outlineLevel="1">
      <c r="C156" s="51" t="str">
        <v>Port Capacity Project - Wharves</v>
      </c>
      <c r="D156" s="13" t="s">
        <v>39</v>
      </c>
      <c r="E156" s="59"/>
      <c r="F156" s="59"/>
      <c r="G156" s="59"/>
      <c r="H156" s="59"/>
      <c r="I156" s="59"/>
      <c r="J156" s="218">
        <v>0</v>
      </c>
      <c r="K156" s="218">
        <v>0</v>
      </c>
      <c r="L156" s="218">
        <v>0</v>
      </c>
      <c r="M156" s="218">
        <f t="shared" si="15"/>
        <v>0</v>
      </c>
    </row>
    <row r="157" spans="3:13" outlineLevel="1">
      <c r="C157" s="51" t="str">
        <v>Port Capacity Project - Civil</v>
      </c>
      <c r="D157" s="13" t="s">
        <v>39</v>
      </c>
      <c r="E157" s="59"/>
      <c r="F157" s="59"/>
      <c r="G157" s="59"/>
      <c r="H157" s="59"/>
      <c r="I157" s="59"/>
      <c r="J157" s="218">
        <v>0</v>
      </c>
      <c r="K157" s="218">
        <v>0</v>
      </c>
      <c r="L157" s="218">
        <v>0</v>
      </c>
      <c r="M157" s="218">
        <f t="shared" si="15"/>
        <v>0</v>
      </c>
    </row>
    <row r="158" spans="3:13" outlineLevel="1">
      <c r="C158" s="51" t="str">
        <v>Navigational Aids</v>
      </c>
      <c r="D158" s="13" t="s">
        <v>39</v>
      </c>
      <c r="E158" s="59"/>
      <c r="F158" s="59"/>
      <c r="G158" s="59"/>
      <c r="H158" s="59"/>
      <c r="I158" s="59"/>
      <c r="J158" s="218">
        <v>0</v>
      </c>
      <c r="K158" s="218">
        <v>0</v>
      </c>
      <c r="L158" s="218">
        <v>0</v>
      </c>
      <c r="M158" s="218">
        <f t="shared" si="15"/>
        <v>0</v>
      </c>
    </row>
    <row r="159" spans="3:13" outlineLevel="1">
      <c r="C159" s="51" t="str">
        <v>Utilities</v>
      </c>
      <c r="D159" s="13" t="s">
        <v>39</v>
      </c>
      <c r="E159" s="59"/>
      <c r="F159" s="59"/>
      <c r="G159" s="59"/>
      <c r="H159" s="59"/>
      <c r="I159" s="59"/>
      <c r="J159" s="218">
        <v>0</v>
      </c>
      <c r="K159" s="218">
        <f>0.2+0.038</f>
        <v>0.23800000000000002</v>
      </c>
      <c r="L159" s="218">
        <v>0</v>
      </c>
      <c r="M159" s="218">
        <f t="shared" si="15"/>
        <v>0</v>
      </c>
    </row>
    <row r="160" spans="3:13" outlineLevel="1">
      <c r="C160" s="51" t="str">
        <v>Civil</v>
      </c>
      <c r="D160" s="13" t="s">
        <v>39</v>
      </c>
      <c r="E160" s="59"/>
      <c r="F160" s="59"/>
      <c r="G160" s="59"/>
      <c r="H160" s="59"/>
      <c r="I160" s="59"/>
      <c r="J160" s="218">
        <v>0</v>
      </c>
      <c r="K160" s="218">
        <v>0</v>
      </c>
      <c r="L160" s="218">
        <v>0</v>
      </c>
      <c r="M160" s="218">
        <f t="shared" si="15"/>
        <v>0</v>
      </c>
    </row>
    <row r="161" spans="3:13" outlineLevel="1">
      <c r="C161" s="51" t="str">
        <v>Minor Capital Works</v>
      </c>
      <c r="D161" s="13" t="s">
        <v>39</v>
      </c>
      <c r="E161" s="59"/>
      <c r="F161" s="59"/>
      <c r="G161" s="59"/>
      <c r="H161" s="59"/>
      <c r="I161" s="59"/>
      <c r="J161" s="218">
        <v>0</v>
      </c>
      <c r="K161" s="218">
        <v>0</v>
      </c>
      <c r="L161" s="218">
        <v>0</v>
      </c>
      <c r="M161" s="218">
        <f t="shared" si="15"/>
        <v>0</v>
      </c>
    </row>
    <row r="162" spans="3:13" outlineLevel="1">
      <c r="C162" s="51" t="str">
        <v>[spare]</v>
      </c>
      <c r="D162" s="13" t="s">
        <v>39</v>
      </c>
      <c r="E162" s="59"/>
      <c r="F162" s="59"/>
      <c r="G162" s="59"/>
      <c r="H162" s="59"/>
      <c r="I162" s="59"/>
      <c r="J162" s="218">
        <v>0</v>
      </c>
      <c r="K162" s="218">
        <v>0</v>
      </c>
      <c r="L162" s="218">
        <v>0</v>
      </c>
      <c r="M162" s="218">
        <f t="shared" si="15"/>
        <v>0</v>
      </c>
    </row>
    <row r="163" spans="3:13" outlineLevel="1">
      <c r="E163" s="59"/>
      <c r="F163" s="59"/>
      <c r="G163" s="59"/>
      <c r="H163" s="59"/>
      <c r="I163" s="59"/>
      <c r="J163" s="59"/>
      <c r="K163" s="59"/>
      <c r="L163" s="59"/>
      <c r="M163" s="59"/>
    </row>
    <row r="164" spans="3:13" outlineLevel="1">
      <c r="C164" s="54" t="str">
        <f>"Total "&amp;C142</f>
        <v>Total Asset Disposals (sale proceeds)</v>
      </c>
      <c r="D164" s="17" t="s">
        <v>39</v>
      </c>
      <c r="E164" s="60"/>
      <c r="F164" s="60"/>
      <c r="G164" s="60"/>
      <c r="H164" s="60"/>
      <c r="I164" s="60"/>
      <c r="J164" s="74">
        <f t="shared" ref="J164:M164" si="16">SUM(J143:J162)</f>
        <v>0.216</v>
      </c>
      <c r="K164" s="74">
        <f t="shared" si="16"/>
        <v>0.58399999999999996</v>
      </c>
      <c r="L164" s="74">
        <f t="shared" si="16"/>
        <v>0</v>
      </c>
      <c r="M164" s="74">
        <f t="shared" si="16"/>
        <v>0</v>
      </c>
    </row>
    <row r="165" spans="3:13" outlineLevel="1">
      <c r="E165" s="59"/>
      <c r="F165" s="59"/>
      <c r="G165" s="59"/>
      <c r="H165" s="59"/>
      <c r="I165" s="59"/>
      <c r="J165" s="59"/>
      <c r="K165" s="59"/>
      <c r="L165" s="59"/>
      <c r="M165" s="59"/>
    </row>
    <row r="166" spans="3:13" outlineLevel="1">
      <c r="C166" s="31" t="s">
        <v>175</v>
      </c>
      <c r="E166" s="59"/>
      <c r="F166" s="59"/>
      <c r="G166" s="59"/>
      <c r="H166" s="59"/>
      <c r="I166" s="59"/>
      <c r="J166" s="59"/>
      <c r="K166" s="59"/>
      <c r="L166" s="59"/>
      <c r="M166" s="59"/>
    </row>
    <row r="167" spans="3:13" outlineLevel="1">
      <c r="C167" s="51" t="str">
        <f t="array" ref="C167:C186">Asset_Classes</f>
        <v>Shared Channel</v>
      </c>
      <c r="D167" s="13" t="s">
        <v>39</v>
      </c>
      <c r="E167" s="59"/>
      <c r="F167" s="59"/>
      <c r="G167" s="59"/>
      <c r="H167" s="59"/>
      <c r="I167" s="59"/>
      <c r="J167" s="75">
        <f>J95-J119-J143</f>
        <v>0</v>
      </c>
      <c r="K167" s="75">
        <f>K95-K119-K143</f>
        <v>0</v>
      </c>
      <c r="L167" s="75">
        <f>L95-L119-L143</f>
        <v>0</v>
      </c>
      <c r="M167" s="75">
        <f>M95-M119-M143</f>
        <v>0</v>
      </c>
    </row>
    <row r="168" spans="3:13" outlineLevel="1">
      <c r="C168" s="51" t="str">
        <v>Shared Channel Over-Dredge</v>
      </c>
      <c r="D168" s="13" t="s">
        <v>39</v>
      </c>
      <c r="E168" s="59"/>
      <c r="F168" s="59"/>
      <c r="G168" s="59"/>
      <c r="H168" s="59"/>
      <c r="I168" s="59"/>
      <c r="J168" s="75">
        <f t="shared" ref="J168:M168" si="17">J96-J120-J144</f>
        <v>5.9538630184825143</v>
      </c>
      <c r="K168" s="75">
        <f t="shared" si="17"/>
        <v>4.9592074348908826</v>
      </c>
      <c r="L168" s="75">
        <f t="shared" si="17"/>
        <v>2.5324049841582696</v>
      </c>
      <c r="M168" s="75">
        <f t="shared" si="17"/>
        <v>2.8853777876714455</v>
      </c>
    </row>
    <row r="169" spans="3:13" outlineLevel="1">
      <c r="C169" s="51" t="str">
        <v>Melbourne Channel</v>
      </c>
      <c r="D169" s="13" t="s">
        <v>39</v>
      </c>
      <c r="E169" s="59"/>
      <c r="F169" s="59"/>
      <c r="G169" s="59"/>
      <c r="H169" s="59"/>
      <c r="I169" s="59"/>
      <c r="J169" s="75">
        <f t="shared" ref="J169:M169" si="18">J97-J121-J145</f>
        <v>0</v>
      </c>
      <c r="K169" s="75">
        <f t="shared" si="18"/>
        <v>0.30500816589254764</v>
      </c>
      <c r="L169" s="75">
        <f t="shared" si="18"/>
        <v>0.76195317373403149</v>
      </c>
      <c r="M169" s="75">
        <f t="shared" si="18"/>
        <v>0.72713795234479794</v>
      </c>
    </row>
    <row r="170" spans="3:13" outlineLevel="1">
      <c r="C170" s="51" t="str">
        <v>Melbourne Channel Over-Dredge</v>
      </c>
      <c r="D170" s="13" t="s">
        <v>39</v>
      </c>
      <c r="E170" s="59"/>
      <c r="F170" s="59"/>
      <c r="G170" s="59"/>
      <c r="H170" s="59"/>
      <c r="I170" s="59"/>
      <c r="J170" s="75">
        <f t="shared" ref="J170:M170" si="19">J98-J122-J146</f>
        <v>2.3442039062317908</v>
      </c>
      <c r="K170" s="75">
        <f t="shared" si="19"/>
        <v>1.9836982875467402</v>
      </c>
      <c r="L170" s="75">
        <f t="shared" si="19"/>
        <v>9.6178961218250407</v>
      </c>
      <c r="M170" s="75">
        <f t="shared" si="19"/>
        <v>28.608954219157866</v>
      </c>
    </row>
    <row r="171" spans="3:13" outlineLevel="1">
      <c r="C171" s="51" t="str">
        <v>Channel Protection Assets</v>
      </c>
      <c r="D171" s="13" t="s">
        <v>39</v>
      </c>
      <c r="E171" s="59"/>
      <c r="F171" s="59"/>
      <c r="G171" s="59"/>
      <c r="H171" s="59"/>
      <c r="I171" s="59"/>
      <c r="J171" s="75">
        <f t="shared" ref="J171:M171" si="20">J99-J123-J147</f>
        <v>0</v>
      </c>
      <c r="K171" s="75">
        <f t="shared" si="20"/>
        <v>0</v>
      </c>
      <c r="L171" s="75">
        <f t="shared" si="20"/>
        <v>0</v>
      </c>
      <c r="M171" s="75">
        <f t="shared" si="20"/>
        <v>0</v>
      </c>
    </row>
    <row r="172" spans="3:13" outlineLevel="1">
      <c r="C172" s="51" t="str">
        <v>Channel Service Protection</v>
      </c>
      <c r="D172" s="13" t="s">
        <v>39</v>
      </c>
      <c r="E172" s="59"/>
      <c r="F172" s="59"/>
      <c r="G172" s="59"/>
      <c r="H172" s="59"/>
      <c r="I172" s="59"/>
      <c r="J172" s="75">
        <f t="shared" ref="J172:M172" si="21">J100-J124-J148</f>
        <v>0</v>
      </c>
      <c r="K172" s="75">
        <f t="shared" si="21"/>
        <v>0</v>
      </c>
      <c r="L172" s="75">
        <f t="shared" si="21"/>
        <v>0.41438649829179147</v>
      </c>
      <c r="M172" s="75">
        <f t="shared" si="21"/>
        <v>1.1379063638187026</v>
      </c>
    </row>
    <row r="173" spans="3:13" outlineLevel="1">
      <c r="C173" s="51" t="str">
        <v>Roads</v>
      </c>
      <c r="D173" s="13" t="s">
        <v>39</v>
      </c>
      <c r="E173" s="59"/>
      <c r="F173" s="59"/>
      <c r="G173" s="59"/>
      <c r="H173" s="59"/>
      <c r="I173" s="59"/>
      <c r="J173" s="75">
        <f t="shared" ref="J173:M173" si="22">J101-J125-J149</f>
        <v>7.9156628418046715E-2</v>
      </c>
      <c r="K173" s="75">
        <f t="shared" si="22"/>
        <v>1.2748152949920908</v>
      </c>
      <c r="L173" s="75">
        <f t="shared" si="22"/>
        <v>4.0827263989599434</v>
      </c>
      <c r="M173" s="75">
        <f t="shared" si="22"/>
        <v>2.7407860949416638</v>
      </c>
    </row>
    <row r="174" spans="3:13" outlineLevel="1">
      <c r="C174" s="51" t="str">
        <v>Rail</v>
      </c>
      <c r="D174" s="13" t="s">
        <v>39</v>
      </c>
      <c r="E174" s="59"/>
      <c r="F174" s="59"/>
      <c r="G174" s="59"/>
      <c r="H174" s="59"/>
      <c r="I174" s="59"/>
      <c r="J174" s="75">
        <f t="shared" ref="J174:M174" si="23">J102-J126-J150</f>
        <v>0.10352842595756534</v>
      </c>
      <c r="K174" s="75">
        <f t="shared" si="23"/>
        <v>2.3421437351682779</v>
      </c>
      <c r="L174" s="75">
        <f t="shared" si="23"/>
        <v>5.8511373558800939</v>
      </c>
      <c r="M174" s="75">
        <f t="shared" si="23"/>
        <v>5.4102275297925582</v>
      </c>
    </row>
    <row r="175" spans="3:13" outlineLevel="1">
      <c r="C175" s="51" t="str">
        <v>Buildings</v>
      </c>
      <c r="D175" s="13" t="s">
        <v>39</v>
      </c>
      <c r="E175" s="59"/>
      <c r="F175" s="59"/>
      <c r="G175" s="59"/>
      <c r="H175" s="59"/>
      <c r="I175" s="59"/>
      <c r="J175" s="75">
        <f t="shared" ref="J175:M175" si="24">J103-J127-J151</f>
        <v>0</v>
      </c>
      <c r="K175" s="75">
        <f t="shared" si="24"/>
        <v>0.54417513012520025</v>
      </c>
      <c r="L175" s="75">
        <f t="shared" si="24"/>
        <v>0.54269432496822956</v>
      </c>
      <c r="M175" s="75">
        <f t="shared" si="24"/>
        <v>1.9052882074020476</v>
      </c>
    </row>
    <row r="176" spans="3:13" outlineLevel="1">
      <c r="C176" s="51" t="str">
        <v>Wharves</v>
      </c>
      <c r="D176" s="13" t="s">
        <v>39</v>
      </c>
      <c r="E176" s="59"/>
      <c r="F176" s="59"/>
      <c r="G176" s="59"/>
      <c r="H176" s="59"/>
      <c r="I176" s="59"/>
      <c r="J176" s="75">
        <f t="shared" ref="J176:M176" si="25">J104-J128-J152</f>
        <v>18.435065147395644</v>
      </c>
      <c r="K176" s="75">
        <f t="shared" si="25"/>
        <v>37.390471760743566</v>
      </c>
      <c r="L176" s="75">
        <f t="shared" si="25"/>
        <v>37.98209665199046</v>
      </c>
      <c r="M176" s="75">
        <f t="shared" si="25"/>
        <v>57.859387885341214</v>
      </c>
    </row>
    <row r="177" spans="1:13" outlineLevel="1">
      <c r="C177" s="51" t="str">
        <v>Plant</v>
      </c>
      <c r="D177" s="13" t="s">
        <v>39</v>
      </c>
      <c r="E177" s="59"/>
      <c r="F177" s="59"/>
      <c r="G177" s="59"/>
      <c r="H177" s="59"/>
      <c r="I177" s="59"/>
      <c r="J177" s="75">
        <f t="shared" ref="J177:M177" si="26">J105-J129-J153</f>
        <v>0.81074129138387918</v>
      </c>
      <c r="K177" s="75">
        <f t="shared" si="26"/>
        <v>0.69052142564113761</v>
      </c>
      <c r="L177" s="75">
        <f t="shared" si="26"/>
        <v>3.3686780359592765</v>
      </c>
      <c r="M177" s="75">
        <f t="shared" si="26"/>
        <v>2.2270335423279333</v>
      </c>
    </row>
    <row r="178" spans="1:13" outlineLevel="1">
      <c r="C178" s="51" t="str">
        <v>Land</v>
      </c>
      <c r="D178" s="13" t="s">
        <v>39</v>
      </c>
      <c r="E178" s="59"/>
      <c r="F178" s="59"/>
      <c r="G178" s="59"/>
      <c r="H178" s="59"/>
      <c r="I178" s="59"/>
      <c r="J178" s="75">
        <f t="shared" ref="J178:M178" si="27">J106-J130-J154</f>
        <v>0</v>
      </c>
      <c r="K178" s="75">
        <f t="shared" si="27"/>
        <v>0</v>
      </c>
      <c r="L178" s="75">
        <f t="shared" si="27"/>
        <v>0</v>
      </c>
      <c r="M178" s="75">
        <f t="shared" si="27"/>
        <v>0</v>
      </c>
    </row>
    <row r="179" spans="1:13" outlineLevel="1">
      <c r="C179" s="51" t="str">
        <v>Port Capacity Project - Initial Capital Asset Value</v>
      </c>
      <c r="D179" s="13" t="s">
        <v>39</v>
      </c>
      <c r="E179" s="59"/>
      <c r="F179" s="59"/>
      <c r="G179" s="59"/>
      <c r="H179" s="59"/>
      <c r="I179" s="59"/>
      <c r="J179" s="75">
        <f t="shared" ref="J179:M179" si="28">J107-J131-J155</f>
        <v>0</v>
      </c>
      <c r="K179" s="75">
        <f t="shared" si="28"/>
        <v>0</v>
      </c>
      <c r="L179" s="75">
        <f t="shared" si="28"/>
        <v>0</v>
      </c>
      <c r="M179" s="75">
        <f t="shared" si="28"/>
        <v>0</v>
      </c>
    </row>
    <row r="180" spans="1:13" outlineLevel="1">
      <c r="C180" s="51" t="str">
        <v>Port Capacity Project - Wharves</v>
      </c>
      <c r="D180" s="13" t="s">
        <v>39</v>
      </c>
      <c r="E180" s="59"/>
      <c r="F180" s="59"/>
      <c r="G180" s="59"/>
      <c r="H180" s="59"/>
      <c r="I180" s="59"/>
      <c r="J180" s="75">
        <f t="shared" ref="J180:M180" si="29">J108-J132-J156</f>
        <v>25.271786260124959</v>
      </c>
      <c r="K180" s="75">
        <f t="shared" si="29"/>
        <v>1.6948935028291376</v>
      </c>
      <c r="L180" s="75">
        <f t="shared" si="29"/>
        <v>0</v>
      </c>
      <c r="M180" s="75">
        <f t="shared" si="29"/>
        <v>0</v>
      </c>
    </row>
    <row r="181" spans="1:13" outlineLevel="1">
      <c r="C181" s="51" t="str">
        <v>Port Capacity Project - Civil</v>
      </c>
      <c r="D181" s="13" t="s">
        <v>39</v>
      </c>
      <c r="E181" s="59"/>
      <c r="F181" s="59"/>
      <c r="G181" s="59"/>
      <c r="H181" s="59"/>
      <c r="I181" s="59"/>
      <c r="J181" s="75">
        <f t="shared" ref="J181:M181" si="30">J109-J133-J157</f>
        <v>17.63498068911775</v>
      </c>
      <c r="K181" s="75">
        <f t="shared" si="30"/>
        <v>5.2766841546558599E-2</v>
      </c>
      <c r="L181" s="75">
        <f t="shared" si="30"/>
        <v>0</v>
      </c>
      <c r="M181" s="75">
        <f t="shared" si="30"/>
        <v>0</v>
      </c>
    </row>
    <row r="182" spans="1:13" outlineLevel="1">
      <c r="C182" s="51" t="str">
        <v>Navigational Aids</v>
      </c>
      <c r="D182" s="13" t="s">
        <v>39</v>
      </c>
      <c r="E182" s="59"/>
      <c r="F182" s="59"/>
      <c r="G182" s="59"/>
      <c r="H182" s="59"/>
      <c r="I182" s="59"/>
      <c r="J182" s="75">
        <f t="shared" ref="J182:M182" si="31">J110-J134-J158</f>
        <v>1.5467234968354502</v>
      </c>
      <c r="K182" s="75">
        <f t="shared" si="31"/>
        <v>0.48834228888534664</v>
      </c>
      <c r="L182" s="75">
        <f t="shared" si="31"/>
        <v>5.1798312286473934E-2</v>
      </c>
      <c r="M182" s="75">
        <f t="shared" si="31"/>
        <v>0.55033289595595436</v>
      </c>
    </row>
    <row r="183" spans="1:13" outlineLevel="1">
      <c r="C183" s="51" t="str">
        <v>Utilities</v>
      </c>
      <c r="D183" s="13" t="s">
        <v>39</v>
      </c>
      <c r="E183" s="59"/>
      <c r="F183" s="59"/>
      <c r="G183" s="59"/>
      <c r="H183" s="59"/>
      <c r="I183" s="59"/>
      <c r="J183" s="75">
        <f t="shared" ref="J183:M183" si="32">J111-J135-J159</f>
        <v>0</v>
      </c>
      <c r="K183" s="75">
        <f t="shared" si="32"/>
        <v>-0.23800000000000002</v>
      </c>
      <c r="L183" s="75">
        <f t="shared" si="32"/>
        <v>1.2938115280296214</v>
      </c>
      <c r="M183" s="75">
        <f t="shared" si="32"/>
        <v>1.0861833472814886</v>
      </c>
    </row>
    <row r="184" spans="1:13" outlineLevel="1">
      <c r="C184" s="51" t="str">
        <v>Civil</v>
      </c>
      <c r="D184" s="13" t="s">
        <v>39</v>
      </c>
      <c r="E184" s="59"/>
      <c r="F184" s="59"/>
      <c r="G184" s="59"/>
      <c r="H184" s="59"/>
      <c r="I184" s="59"/>
      <c r="J184" s="75">
        <f t="shared" ref="J184:M184" si="33">J112-J136-J160</f>
        <v>0</v>
      </c>
      <c r="K184" s="75">
        <f t="shared" si="33"/>
        <v>0.26394424235641983</v>
      </c>
      <c r="L184" s="75">
        <f t="shared" si="33"/>
        <v>0</v>
      </c>
      <c r="M184" s="75">
        <f t="shared" si="33"/>
        <v>0.28861443227765271</v>
      </c>
    </row>
    <row r="185" spans="1:13" outlineLevel="1">
      <c r="C185" s="51" t="str">
        <v>Minor Capital Works</v>
      </c>
      <c r="D185" s="13" t="s">
        <v>39</v>
      </c>
      <c r="E185" s="59"/>
      <c r="F185" s="59"/>
      <c r="G185" s="59"/>
      <c r="H185" s="59"/>
      <c r="I185" s="59"/>
      <c r="J185" s="75">
        <f t="shared" ref="J185:M185" si="34">J113-J137-J161</f>
        <v>0</v>
      </c>
      <c r="K185" s="75">
        <f t="shared" si="34"/>
        <v>1.1710923043805814</v>
      </c>
      <c r="L185" s="75">
        <f t="shared" si="34"/>
        <v>1.2170531454829916</v>
      </c>
      <c r="M185" s="75">
        <f t="shared" si="34"/>
        <v>1.5516904961164124</v>
      </c>
    </row>
    <row r="186" spans="1:13" outlineLevel="1">
      <c r="C186" s="51" t="str">
        <v>[spare]</v>
      </c>
      <c r="D186" s="13" t="s">
        <v>39</v>
      </c>
      <c r="E186" s="59"/>
      <c r="F186" s="59"/>
      <c r="G186" s="59"/>
      <c r="H186" s="59"/>
      <c r="I186" s="59"/>
      <c r="J186" s="75">
        <f t="shared" ref="J186:M186" si="35">J114-J138-J162</f>
        <v>0</v>
      </c>
      <c r="K186" s="75">
        <f t="shared" si="35"/>
        <v>0</v>
      </c>
      <c r="L186" s="75">
        <f t="shared" si="35"/>
        <v>0</v>
      </c>
      <c r="M186" s="75">
        <f t="shared" si="35"/>
        <v>0</v>
      </c>
    </row>
    <row r="187" spans="1:13" outlineLevel="1">
      <c r="E187" s="59"/>
      <c r="F187" s="59"/>
      <c r="G187" s="59"/>
      <c r="H187" s="59"/>
      <c r="I187" s="59"/>
      <c r="J187" s="59"/>
      <c r="K187" s="59"/>
      <c r="L187" s="59"/>
      <c r="M187" s="59"/>
    </row>
    <row r="188" spans="1:13" outlineLevel="1">
      <c r="C188" s="54" t="str">
        <f>"Total "&amp;C166</f>
        <v>Total Net Efficient Capital Expenditure</v>
      </c>
      <c r="D188" s="17" t="s">
        <v>39</v>
      </c>
      <c r="E188" s="60"/>
      <c r="F188" s="60"/>
      <c r="G188" s="60"/>
      <c r="H188" s="60"/>
      <c r="I188" s="60"/>
      <c r="J188" s="74">
        <f t="shared" ref="J188:M188" si="36">SUM(J167:J186)</f>
        <v>72.180048863947604</v>
      </c>
      <c r="K188" s="74">
        <f t="shared" si="36"/>
        <v>52.923080414998495</v>
      </c>
      <c r="L188" s="74">
        <f t="shared" si="36"/>
        <v>67.716636531566238</v>
      </c>
      <c r="M188" s="74">
        <f t="shared" si="36"/>
        <v>106.97892075442972</v>
      </c>
    </row>
    <row r="189" spans="1:13" outlineLevel="1">
      <c r="E189" s="59"/>
      <c r="F189" s="59"/>
      <c r="G189" s="59"/>
      <c r="H189" s="59"/>
      <c r="I189" s="59"/>
      <c r="J189" s="59"/>
      <c r="K189" s="59"/>
      <c r="L189" s="59"/>
      <c r="M189" s="59"/>
    </row>
    <row r="190" spans="1:13" outlineLevel="1">
      <c r="A190" s="146">
        <f>SUM(E190:O190)</f>
        <v>0</v>
      </c>
      <c r="C190" s="147"/>
      <c r="D190" s="147" t="s">
        <v>389</v>
      </c>
      <c r="E190" s="146"/>
      <c r="F190" s="146"/>
      <c r="G190" s="146"/>
      <c r="H190" s="59"/>
      <c r="I190" s="59"/>
      <c r="J190" s="146">
        <f>IF(ISERROR(J188),1,0)</f>
        <v>0</v>
      </c>
      <c r="K190" s="146">
        <f>IF(ISERROR(K188),1,0)</f>
        <v>0</v>
      </c>
      <c r="L190" s="146">
        <f>IF(ISERROR(L188),1,0)</f>
        <v>0</v>
      </c>
      <c r="M190" s="146">
        <f>IF(ISERROR(M188),1,0)</f>
        <v>0</v>
      </c>
    </row>
    <row r="191" spans="1:13" outlineLevel="1">
      <c r="E191" s="59"/>
      <c r="F191" s="59"/>
      <c r="G191" s="59"/>
      <c r="H191" s="59"/>
      <c r="I191" s="59"/>
      <c r="J191" s="59"/>
      <c r="K191" s="59"/>
      <c r="L191" s="59"/>
      <c r="M191" s="59"/>
    </row>
    <row r="192" spans="1:13">
      <c r="A192" s="47"/>
      <c r="B192" s="47">
        <f ca="1">MAX($B$1:B191)+Subsection</f>
        <v>5.0599999999999987</v>
      </c>
      <c r="C192" s="47" t="s">
        <v>166</v>
      </c>
      <c r="D192" s="12"/>
      <c r="E192" s="1"/>
      <c r="F192" s="1"/>
      <c r="G192" s="1"/>
      <c r="H192" s="1"/>
      <c r="I192" s="1"/>
      <c r="J192" s="1"/>
      <c r="K192" s="1"/>
      <c r="L192" s="1"/>
      <c r="M192" s="1"/>
    </row>
    <row r="193" spans="3:13">
      <c r="E193" s="59"/>
      <c r="F193" s="59"/>
      <c r="G193" s="59"/>
      <c r="H193" s="59"/>
      <c r="I193" s="59"/>
      <c r="J193" s="59"/>
      <c r="K193" s="59"/>
      <c r="L193" s="59"/>
      <c r="M193" s="59"/>
    </row>
    <row r="194" spans="3:13" outlineLevel="1">
      <c r="C194" s="69" t="s">
        <v>187</v>
      </c>
      <c r="E194" s="59"/>
      <c r="F194" s="59"/>
      <c r="G194" s="59"/>
      <c r="H194" s="59"/>
      <c r="I194" s="59"/>
      <c r="J194" s="59"/>
      <c r="K194" s="59"/>
      <c r="L194" s="59"/>
      <c r="M194" s="59"/>
    </row>
    <row r="195" spans="3:13" outlineLevel="1">
      <c r="E195" s="59"/>
      <c r="F195" s="59"/>
      <c r="G195" s="59"/>
      <c r="H195" s="59"/>
      <c r="I195" s="59"/>
      <c r="J195" s="59"/>
      <c r="K195" s="59"/>
      <c r="L195" s="59"/>
      <c r="M195" s="59"/>
    </row>
    <row r="196" spans="3:13" outlineLevel="1">
      <c r="C196" s="31" t="s">
        <v>81</v>
      </c>
      <c r="E196" s="59"/>
      <c r="F196" s="59"/>
      <c r="G196" s="59"/>
      <c r="H196" s="59"/>
      <c r="I196" s="59"/>
      <c r="J196" s="200" t="s">
        <v>350</v>
      </c>
      <c r="K196" s="200" t="s">
        <v>350</v>
      </c>
      <c r="L196" s="200" t="s">
        <v>351</v>
      </c>
      <c r="M196" s="200" t="s">
        <v>351</v>
      </c>
    </row>
    <row r="197" spans="3:13" outlineLevel="1">
      <c r="C197" s="51" t="s">
        <v>34</v>
      </c>
      <c r="D197" s="13" t="s">
        <v>39</v>
      </c>
      <c r="E197" s="59"/>
      <c r="F197" s="59"/>
      <c r="G197" s="59"/>
      <c r="H197" s="59"/>
      <c r="I197" s="59"/>
      <c r="J197" s="218">
        <v>81.320711000000003</v>
      </c>
      <c r="K197" s="218">
        <f>J197*(1+K43)</f>
        <v>82.532756995342325</v>
      </c>
      <c r="L197" s="218">
        <f>K197*(1+L43)</f>
        <v>84.407640644387527</v>
      </c>
      <c r="M197" s="218">
        <f>L197*(1+M43)</f>
        <v>86.301462512109907</v>
      </c>
    </row>
    <row r="198" spans="3:13" outlineLevel="1">
      <c r="C198" s="51" t="s">
        <v>2</v>
      </c>
      <c r="D198" s="13" t="s">
        <v>39</v>
      </c>
      <c r="E198" s="59"/>
      <c r="F198" s="59"/>
      <c r="G198" s="59"/>
      <c r="H198" s="59"/>
      <c r="I198" s="59"/>
      <c r="J198" s="218">
        <v>14.986413039999999</v>
      </c>
      <c r="K198" s="218">
        <v>15.290100000000001</v>
      </c>
      <c r="L198" s="218">
        <v>15.580611960000001</v>
      </c>
      <c r="M198" s="218">
        <v>15.886291</v>
      </c>
    </row>
    <row r="199" spans="3:13" outlineLevel="1">
      <c r="C199" s="67" t="s">
        <v>72</v>
      </c>
      <c r="D199" s="13" t="s">
        <v>39</v>
      </c>
      <c r="E199" s="59"/>
      <c r="F199" s="59"/>
      <c r="G199" s="59"/>
      <c r="H199" s="59"/>
      <c r="I199" s="59"/>
      <c r="J199" s="218">
        <v>1.1572262934987374</v>
      </c>
      <c r="K199" s="218">
        <v>0.93310335074261697</v>
      </c>
      <c r="L199" s="218">
        <v>1.0559317319658483</v>
      </c>
      <c r="M199" s="218">
        <v>1.2368664226307122</v>
      </c>
    </row>
    <row r="200" spans="3:13" outlineLevel="1">
      <c r="C200" s="67" t="s">
        <v>73</v>
      </c>
      <c r="D200" s="13" t="s">
        <v>39</v>
      </c>
      <c r="E200" s="59"/>
      <c r="F200" s="59"/>
      <c r="G200" s="59"/>
      <c r="H200" s="59"/>
      <c r="I200" s="59"/>
      <c r="J200" s="218">
        <v>0</v>
      </c>
      <c r="K200" s="218">
        <v>-0.40225499999999997</v>
      </c>
      <c r="L200" s="218">
        <v>0</v>
      </c>
      <c r="M200" s="218">
        <v>-0.26291900000000001</v>
      </c>
    </row>
    <row r="201" spans="3:13" outlineLevel="1">
      <c r="C201" s="67" t="s">
        <v>74</v>
      </c>
      <c r="D201" s="13" t="s">
        <v>39</v>
      </c>
      <c r="E201" s="59"/>
      <c r="F201" s="59"/>
      <c r="G201" s="59"/>
      <c r="H201" s="59"/>
      <c r="I201" s="59"/>
      <c r="J201" s="218">
        <v>13.323944184543311</v>
      </c>
      <c r="K201" s="218">
        <v>9.3103767469553791</v>
      </c>
      <c r="L201" s="218">
        <v>10.057144338958928</v>
      </c>
      <c r="M201" s="218">
        <v>9.5826043368171359</v>
      </c>
    </row>
    <row r="202" spans="3:13" outlineLevel="1">
      <c r="C202" s="67" t="s">
        <v>75</v>
      </c>
      <c r="D202" s="13" t="s">
        <v>39</v>
      </c>
      <c r="E202" s="59"/>
      <c r="F202" s="59"/>
      <c r="G202" s="59"/>
      <c r="H202" s="59"/>
      <c r="I202" s="59"/>
      <c r="J202" s="218">
        <v>6.6225694356792415</v>
      </c>
      <c r="K202" s="218">
        <v>3.4885719799999997</v>
      </c>
      <c r="L202" s="218">
        <v>3.9772553879102501</v>
      </c>
      <c r="M202" s="218">
        <v>3.6522260607872039</v>
      </c>
    </row>
    <row r="203" spans="3:13" outlineLevel="1">
      <c r="C203" s="67" t="s">
        <v>76</v>
      </c>
      <c r="D203" s="13" t="s">
        <v>39</v>
      </c>
      <c r="E203" s="59"/>
      <c r="F203" s="59"/>
      <c r="G203" s="59"/>
      <c r="H203" s="59"/>
      <c r="I203" s="59"/>
      <c r="J203" s="218">
        <v>3.3277334000000005</v>
      </c>
      <c r="K203" s="218">
        <v>0</v>
      </c>
      <c r="L203" s="218">
        <v>0</v>
      </c>
      <c r="M203" s="218">
        <v>0</v>
      </c>
    </row>
    <row r="204" spans="3:13" outlineLevel="1">
      <c r="C204" s="67" t="s">
        <v>77</v>
      </c>
      <c r="D204" s="13" t="s">
        <v>39</v>
      </c>
      <c r="E204" s="59"/>
      <c r="F204" s="59"/>
      <c r="G204" s="59"/>
      <c r="H204" s="59"/>
      <c r="I204" s="59"/>
      <c r="J204" s="218">
        <v>2.7572182749459815</v>
      </c>
      <c r="K204" s="218">
        <v>3.5715777580637686</v>
      </c>
      <c r="L204" s="218">
        <v>4.0956790407599808</v>
      </c>
      <c r="M204" s="218">
        <v>3.8001895655913502</v>
      </c>
    </row>
    <row r="205" spans="3:13" outlineLevel="1">
      <c r="C205" s="67" t="s">
        <v>78</v>
      </c>
      <c r="D205" s="13" t="s">
        <v>39</v>
      </c>
      <c r="E205" s="59"/>
      <c r="F205" s="59"/>
      <c r="G205" s="59"/>
      <c r="H205" s="59"/>
      <c r="I205" s="59"/>
      <c r="J205" s="218">
        <v>2.3211103370475725</v>
      </c>
      <c r="K205" s="218">
        <v>2.0505036141655593</v>
      </c>
      <c r="L205" s="218">
        <v>2.140458049368215</v>
      </c>
      <c r="M205" s="218">
        <v>1.946833438606516</v>
      </c>
    </row>
    <row r="206" spans="3:13" outlineLevel="1">
      <c r="C206" s="67" t="s">
        <v>79</v>
      </c>
      <c r="D206" s="13" t="s">
        <v>39</v>
      </c>
      <c r="E206" s="59"/>
      <c r="F206" s="59"/>
      <c r="G206" s="59"/>
      <c r="H206" s="59"/>
      <c r="I206" s="59"/>
      <c r="J206" s="218">
        <v>5.9163289197319795</v>
      </c>
      <c r="K206" s="218">
        <v>4.9671920526554985</v>
      </c>
      <c r="L206" s="218">
        <v>5.4043820613170528</v>
      </c>
      <c r="M206" s="218">
        <v>4.7064976275311645</v>
      </c>
    </row>
    <row r="207" spans="3:13" outlineLevel="1">
      <c r="C207" s="67" t="s">
        <v>80</v>
      </c>
      <c r="D207" s="13" t="s">
        <v>39</v>
      </c>
      <c r="E207" s="59"/>
      <c r="F207" s="59"/>
      <c r="G207" s="59"/>
      <c r="H207" s="59"/>
      <c r="I207" s="59"/>
      <c r="J207" s="218">
        <v>2.4883136395289722</v>
      </c>
      <c r="K207" s="218">
        <v>2.8155542283755102</v>
      </c>
      <c r="L207" s="218">
        <v>1.1968152534101848</v>
      </c>
      <c r="M207" s="218">
        <v>1.389952343897116</v>
      </c>
    </row>
    <row r="208" spans="3:13" outlineLevel="1">
      <c r="E208" s="59"/>
      <c r="F208" s="59"/>
      <c r="G208" s="59"/>
      <c r="H208" s="59"/>
      <c r="I208" s="59"/>
      <c r="J208" s="59"/>
      <c r="K208" s="59"/>
      <c r="L208" s="59"/>
      <c r="M208" s="59"/>
    </row>
    <row r="209" spans="1:13" outlineLevel="1">
      <c r="C209" s="54" t="str">
        <f>"Total "&amp;C196</f>
        <v>Total Prescribed Operating Expenses</v>
      </c>
      <c r="D209" s="17" t="s">
        <v>39</v>
      </c>
      <c r="E209" s="60"/>
      <c r="F209" s="60"/>
      <c r="G209" s="60"/>
      <c r="H209" s="60"/>
      <c r="I209" s="60"/>
      <c r="J209" s="74">
        <f>SUM(J197:J207)</f>
        <v>134.22156852497579</v>
      </c>
      <c r="K209" s="74">
        <f>SUM(K197:K207)</f>
        <v>124.55748172630067</v>
      </c>
      <c r="L209" s="74">
        <f>SUM(L197:L207)</f>
        <v>127.91591846807796</v>
      </c>
      <c r="M209" s="74">
        <f>SUM(M197:M207)</f>
        <v>128.24000430797111</v>
      </c>
    </row>
    <row r="210" spans="1:13" outlineLevel="1">
      <c r="E210" s="59"/>
      <c r="F210" s="59"/>
      <c r="G210" s="59"/>
      <c r="H210" s="59"/>
      <c r="I210" s="59"/>
      <c r="J210" s="59"/>
      <c r="K210" s="59"/>
      <c r="L210" s="59"/>
      <c r="M210" s="59"/>
    </row>
    <row r="211" spans="1:13" outlineLevel="1">
      <c r="A211" s="146">
        <f>SUM(E211:O211)</f>
        <v>0</v>
      </c>
      <c r="C211" s="147"/>
      <c r="D211" s="147" t="s">
        <v>389</v>
      </c>
      <c r="E211" s="146"/>
      <c r="F211" s="146"/>
      <c r="G211" s="146"/>
      <c r="H211" s="59"/>
      <c r="I211" s="59"/>
      <c r="J211" s="146">
        <f t="shared" ref="J211:M211" si="37">IF(ISERROR(J209),1,0)</f>
        <v>0</v>
      </c>
      <c r="K211" s="146">
        <f t="shared" si="37"/>
        <v>0</v>
      </c>
      <c r="L211" s="146">
        <f t="shared" si="37"/>
        <v>0</v>
      </c>
      <c r="M211" s="146">
        <f t="shared" si="37"/>
        <v>0</v>
      </c>
    </row>
    <row r="212" spans="1:13" outlineLevel="1">
      <c r="E212" s="59"/>
      <c r="F212" s="59"/>
      <c r="G212" s="59"/>
      <c r="H212" s="59"/>
      <c r="I212" s="59"/>
      <c r="J212" s="59"/>
      <c r="K212" s="59"/>
      <c r="L212" s="59"/>
      <c r="M212" s="59"/>
    </row>
    <row r="213" spans="1:13">
      <c r="A213" s="47"/>
      <c r="B213" s="47">
        <f ca="1">MAX($B$1:B212)+Subsection</f>
        <v>5.0699999999999985</v>
      </c>
      <c r="C213" s="47" t="s">
        <v>363</v>
      </c>
      <c r="D213" s="12"/>
      <c r="E213" s="1"/>
      <c r="F213" s="1"/>
      <c r="G213" s="1"/>
      <c r="H213" s="1"/>
      <c r="I213" s="1"/>
      <c r="J213" s="1"/>
      <c r="K213" s="1"/>
      <c r="L213" s="1"/>
      <c r="M213" s="1"/>
    </row>
    <row r="214" spans="1:13">
      <c r="E214" s="59"/>
      <c r="F214" s="59"/>
      <c r="G214" s="59"/>
      <c r="H214" s="59"/>
      <c r="I214" s="59"/>
      <c r="J214" s="59"/>
      <c r="K214" s="59"/>
      <c r="L214" s="59"/>
      <c r="M214" s="59"/>
    </row>
    <row r="215" spans="1:13" outlineLevel="1">
      <c r="C215" s="69" t="s">
        <v>364</v>
      </c>
      <c r="E215" s="59"/>
      <c r="F215" s="59"/>
      <c r="G215" s="59"/>
      <c r="H215" s="59"/>
      <c r="I215" s="59"/>
      <c r="J215" s="59"/>
      <c r="K215" s="59"/>
      <c r="L215" s="59"/>
      <c r="M215" s="59"/>
    </row>
    <row r="216" spans="1:13" outlineLevel="1">
      <c r="C216" s="69" t="s">
        <v>217</v>
      </c>
      <c r="E216" s="59"/>
      <c r="F216" s="59"/>
      <c r="G216" s="59"/>
      <c r="H216" s="59"/>
      <c r="I216" s="59"/>
      <c r="J216" s="59"/>
      <c r="K216" s="59"/>
      <c r="L216" s="59"/>
      <c r="M216" s="59"/>
    </row>
    <row r="217" spans="1:13" outlineLevel="1">
      <c r="C217" s="69" t="s">
        <v>356</v>
      </c>
      <c r="E217" s="59"/>
      <c r="F217" s="59"/>
      <c r="G217" s="59"/>
      <c r="H217" s="59"/>
      <c r="I217" s="59"/>
      <c r="J217" s="59"/>
      <c r="K217" s="59"/>
      <c r="L217" s="59"/>
      <c r="M217" s="59"/>
    </row>
    <row r="218" spans="1:13" outlineLevel="1">
      <c r="E218" s="59"/>
      <c r="F218" s="59"/>
      <c r="G218" s="59"/>
      <c r="H218" s="59"/>
      <c r="I218" s="59"/>
      <c r="J218" s="59"/>
      <c r="K218" s="59"/>
      <c r="L218" s="59"/>
      <c r="M218" s="59"/>
    </row>
    <row r="219" spans="1:13" ht="13.15" customHeight="1" outlineLevel="1">
      <c r="E219" s="59"/>
      <c r="F219" s="59"/>
      <c r="G219" s="59"/>
      <c r="H219" s="59"/>
      <c r="I219" s="59"/>
      <c r="J219" s="59"/>
      <c r="K219" s="251" t="s">
        <v>361</v>
      </c>
      <c r="L219" s="251"/>
      <c r="M219" s="251"/>
    </row>
    <row r="220" spans="1:13" ht="38.25" outlineLevel="1">
      <c r="C220" s="66" t="s">
        <v>4</v>
      </c>
      <c r="F220" s="135" t="s">
        <v>359</v>
      </c>
      <c r="H220" s="135" t="s">
        <v>358</v>
      </c>
      <c r="I220" s="135" t="s">
        <v>216</v>
      </c>
      <c r="J220" s="164" t="s">
        <v>256</v>
      </c>
      <c r="K220" s="135" t="s">
        <v>362</v>
      </c>
      <c r="L220" s="135" t="s">
        <v>360</v>
      </c>
      <c r="M220" s="135" t="s">
        <v>365</v>
      </c>
    </row>
    <row r="221" spans="1:13" outlineLevel="1">
      <c r="C221" s="67" t="s">
        <v>82</v>
      </c>
      <c r="D221" s="57" t="s">
        <v>191</v>
      </c>
      <c r="F221" s="144">
        <v>1</v>
      </c>
      <c r="H221" s="63">
        <v>100.78</v>
      </c>
      <c r="I221" s="144">
        <v>2</v>
      </c>
      <c r="J221" s="143" t="s">
        <v>214</v>
      </c>
      <c r="K221" s="143"/>
      <c r="L221" s="145"/>
      <c r="M221" s="144"/>
    </row>
    <row r="222" spans="1:13" outlineLevel="1">
      <c r="C222" s="67" t="s">
        <v>83</v>
      </c>
      <c r="D222" s="3" t="s">
        <v>191</v>
      </c>
      <c r="F222" s="144">
        <f>MAX($F$220:$F221)+1</f>
        <v>2</v>
      </c>
      <c r="H222" s="63">
        <v>105.04</v>
      </c>
      <c r="I222" s="144">
        <v>2</v>
      </c>
      <c r="J222" s="143"/>
      <c r="K222" s="143"/>
      <c r="L222" s="145"/>
      <c r="M222" s="144"/>
    </row>
    <row r="223" spans="1:13" outlineLevel="1">
      <c r="C223" s="67" t="s">
        <v>84</v>
      </c>
      <c r="D223" s="3" t="s">
        <v>191</v>
      </c>
      <c r="F223" s="144">
        <f>MAX($F$220:$F222)+1</f>
        <v>3</v>
      </c>
      <c r="H223" s="63">
        <v>70.14</v>
      </c>
      <c r="I223" s="144">
        <v>2</v>
      </c>
      <c r="J223" s="143"/>
      <c r="K223" s="143"/>
      <c r="L223" s="145"/>
      <c r="M223" s="144"/>
    </row>
    <row r="224" spans="1:13" outlineLevel="1">
      <c r="C224" s="67" t="s">
        <v>85</v>
      </c>
      <c r="D224" s="3" t="s">
        <v>191</v>
      </c>
      <c r="F224" s="144">
        <f>MAX($F$220:$F223)+1</f>
        <v>4</v>
      </c>
      <c r="H224" s="63">
        <v>16.760000000000002</v>
      </c>
      <c r="I224" s="144">
        <v>2</v>
      </c>
      <c r="J224" s="143"/>
      <c r="K224" s="143"/>
      <c r="L224" s="145"/>
      <c r="M224" s="144"/>
    </row>
    <row r="225" spans="3:13" outlineLevel="1">
      <c r="C225" s="67" t="s">
        <v>87</v>
      </c>
      <c r="D225" s="3" t="s">
        <v>191</v>
      </c>
      <c r="F225" s="144">
        <f>MAX($F$220:$F224)+1</f>
        <v>5</v>
      </c>
      <c r="H225" s="63">
        <v>0</v>
      </c>
      <c r="I225" s="144">
        <v>2</v>
      </c>
      <c r="J225" s="143"/>
      <c r="K225" s="143"/>
      <c r="L225" s="145"/>
      <c r="M225" s="144"/>
    </row>
    <row r="226" spans="3:13" outlineLevel="1">
      <c r="C226" s="67" t="s">
        <v>86</v>
      </c>
      <c r="D226" s="3" t="s">
        <v>191</v>
      </c>
      <c r="F226" s="144">
        <f>MAX($F$220:$F225)+1</f>
        <v>6</v>
      </c>
      <c r="H226" s="63">
        <v>33.5</v>
      </c>
      <c r="I226" s="144">
        <v>2</v>
      </c>
      <c r="J226" s="143"/>
      <c r="K226" s="143"/>
      <c r="L226" s="145"/>
      <c r="M226" s="144"/>
    </row>
    <row r="227" spans="3:13" outlineLevel="1">
      <c r="C227" s="67" t="s">
        <v>67</v>
      </c>
      <c r="D227" s="3" t="s">
        <v>192</v>
      </c>
      <c r="F227" s="144">
        <f>MAX($F$220:$F226)+1</f>
        <v>7</v>
      </c>
      <c r="H227" s="63">
        <v>2.71</v>
      </c>
      <c r="I227" s="144">
        <v>2</v>
      </c>
      <c r="J227" s="143"/>
      <c r="K227" s="143"/>
      <c r="L227" s="145"/>
      <c r="M227" s="144"/>
    </row>
    <row r="228" spans="3:13" outlineLevel="1">
      <c r="C228" s="51" t="s">
        <v>5</v>
      </c>
      <c r="D228" s="3" t="s">
        <v>192</v>
      </c>
      <c r="F228" s="144">
        <f>MAX($F$220:$F227)+1</f>
        <v>8</v>
      </c>
      <c r="H228" s="63">
        <v>1.81</v>
      </c>
      <c r="I228" s="144">
        <v>2</v>
      </c>
      <c r="J228" s="143"/>
      <c r="K228" s="143"/>
      <c r="L228" s="145"/>
      <c r="M228" s="144"/>
    </row>
    <row r="229" spans="3:13" outlineLevel="1">
      <c r="C229" s="51" t="s">
        <v>1</v>
      </c>
      <c r="D229" s="3" t="s">
        <v>192</v>
      </c>
      <c r="F229" s="144">
        <f>MAX($F$220:$F228)+1</f>
        <v>9</v>
      </c>
      <c r="H229" s="63">
        <v>3.06</v>
      </c>
      <c r="I229" s="144">
        <v>2</v>
      </c>
      <c r="J229" s="143"/>
      <c r="K229" s="143"/>
      <c r="L229" s="145"/>
      <c r="M229" s="144"/>
    </row>
    <row r="230" spans="3:13" outlineLevel="1">
      <c r="C230" s="67" t="s">
        <v>69</v>
      </c>
      <c r="D230" s="3" t="s">
        <v>192</v>
      </c>
      <c r="F230" s="144">
        <f>MAX($F$220:$F229)+1</f>
        <v>10</v>
      </c>
      <c r="H230" s="63">
        <v>4.07</v>
      </c>
      <c r="I230" s="144">
        <v>2</v>
      </c>
      <c r="J230" s="143"/>
      <c r="K230" s="143"/>
      <c r="L230" s="145"/>
      <c r="M230" s="144"/>
    </row>
    <row r="231" spans="3:13" outlineLevel="1">
      <c r="C231" s="51" t="s">
        <v>6</v>
      </c>
      <c r="D231" s="3" t="s">
        <v>193</v>
      </c>
      <c r="F231" s="144">
        <f>MAX($F$220:$F230)+1</f>
        <v>11</v>
      </c>
      <c r="H231" s="63">
        <v>3.25</v>
      </c>
      <c r="I231" s="144">
        <v>2</v>
      </c>
      <c r="J231" s="143"/>
      <c r="K231" s="143"/>
      <c r="L231" s="145"/>
      <c r="M231" s="144"/>
    </row>
    <row r="232" spans="3:13" outlineLevel="1">
      <c r="C232" s="51" t="s">
        <v>7</v>
      </c>
      <c r="D232" s="3" t="s">
        <v>193</v>
      </c>
      <c r="F232" s="144">
        <f>MAX($F$220:$F231)+1</f>
        <v>12</v>
      </c>
      <c r="H232" s="63">
        <v>2.35</v>
      </c>
      <c r="I232" s="144">
        <v>2</v>
      </c>
      <c r="J232" s="143"/>
      <c r="K232" s="143"/>
      <c r="L232" s="145"/>
      <c r="M232" s="144"/>
    </row>
    <row r="233" spans="3:13" outlineLevel="1">
      <c r="C233" s="67" t="s">
        <v>89</v>
      </c>
      <c r="D233" s="3" t="s">
        <v>191</v>
      </c>
      <c r="F233" s="144">
        <f>MAX($F$220:$F232)+1</f>
        <v>13</v>
      </c>
      <c r="H233" s="63">
        <v>40.9</v>
      </c>
      <c r="I233" s="144">
        <v>2</v>
      </c>
      <c r="J233" s="143" t="s">
        <v>214</v>
      </c>
      <c r="K233" s="143"/>
      <c r="L233" s="145"/>
      <c r="M233" s="144"/>
    </row>
    <row r="234" spans="3:13" outlineLevel="1">
      <c r="C234" s="67" t="s">
        <v>90</v>
      </c>
      <c r="D234" s="3" t="s">
        <v>191</v>
      </c>
      <c r="F234" s="144">
        <f>MAX($F$220:$F233)+1</f>
        <v>14</v>
      </c>
      <c r="H234" s="63">
        <v>42.39</v>
      </c>
      <c r="I234" s="144">
        <v>2</v>
      </c>
      <c r="J234" s="143"/>
      <c r="K234" s="143"/>
      <c r="L234" s="145"/>
      <c r="M234" s="144"/>
    </row>
    <row r="235" spans="3:13" outlineLevel="1">
      <c r="C235" s="67" t="s">
        <v>91</v>
      </c>
      <c r="D235" s="3" t="s">
        <v>191</v>
      </c>
      <c r="F235" s="144">
        <f>MAX($F$220:$F234)+1</f>
        <v>15</v>
      </c>
      <c r="H235" s="63">
        <v>24.55</v>
      </c>
      <c r="I235" s="144">
        <v>2</v>
      </c>
      <c r="J235" s="143"/>
      <c r="K235" s="143" t="s">
        <v>214</v>
      </c>
      <c r="L235" s="145">
        <v>0.35</v>
      </c>
      <c r="M235" s="144">
        <v>3</v>
      </c>
    </row>
    <row r="236" spans="3:13" outlineLevel="1">
      <c r="C236" s="51" t="s">
        <v>8</v>
      </c>
      <c r="D236" s="3" t="s">
        <v>191</v>
      </c>
      <c r="F236" s="144">
        <f>MAX($F$220:$F235)+1</f>
        <v>16</v>
      </c>
      <c r="H236" s="63">
        <v>5.87</v>
      </c>
      <c r="I236" s="144">
        <v>2</v>
      </c>
      <c r="J236" s="143"/>
      <c r="K236" s="143" t="s">
        <v>214</v>
      </c>
      <c r="L236" s="145">
        <v>0.35</v>
      </c>
      <c r="M236" s="144">
        <v>4</v>
      </c>
    </row>
    <row r="237" spans="3:13" outlineLevel="1">
      <c r="C237" s="67" t="s">
        <v>88</v>
      </c>
      <c r="D237" s="3" t="s">
        <v>192</v>
      </c>
      <c r="F237" s="144">
        <f>MAX($F$220:$F236)+1</f>
        <v>17</v>
      </c>
      <c r="H237" s="63">
        <v>1.07</v>
      </c>
      <c r="I237" s="144">
        <v>2</v>
      </c>
      <c r="J237" s="143"/>
      <c r="K237" s="143" t="s">
        <v>214</v>
      </c>
      <c r="L237" s="145">
        <v>0.35</v>
      </c>
      <c r="M237" s="144">
        <v>9</v>
      </c>
    </row>
    <row r="238" spans="3:13" outlineLevel="1">
      <c r="C238" s="67" t="s">
        <v>68</v>
      </c>
      <c r="D238" s="3" t="s">
        <v>193</v>
      </c>
      <c r="F238" s="144">
        <f>MAX($F$220:$F237)+1</f>
        <v>18</v>
      </c>
      <c r="H238" s="63">
        <v>0.95</v>
      </c>
      <c r="I238" s="144">
        <v>2</v>
      </c>
      <c r="J238" s="143"/>
      <c r="K238" s="143" t="s">
        <v>214</v>
      </c>
      <c r="L238" s="145">
        <v>0.35</v>
      </c>
      <c r="M238" s="144">
        <v>7</v>
      </c>
    </row>
    <row r="239" spans="3:13" outlineLevel="1">
      <c r="C239" s="198" t="s">
        <v>340</v>
      </c>
      <c r="D239" s="3"/>
      <c r="F239" s="206" t="s">
        <v>340</v>
      </c>
      <c r="H239" s="55"/>
      <c r="I239" s="59"/>
      <c r="J239" s="59"/>
      <c r="L239" s="59"/>
      <c r="M239" s="59"/>
    </row>
    <row r="240" spans="3:13" outlineLevel="1">
      <c r="C240" s="66" t="s">
        <v>9</v>
      </c>
      <c r="D240" s="3"/>
      <c r="F240" s="206" t="s">
        <v>340</v>
      </c>
      <c r="H240" s="55"/>
      <c r="I240" s="59"/>
      <c r="J240" s="59"/>
      <c r="L240" s="59"/>
      <c r="M240" s="59"/>
    </row>
    <row r="241" spans="3:13" outlineLevel="1">
      <c r="C241" s="67" t="s">
        <v>92</v>
      </c>
      <c r="D241" s="3" t="s">
        <v>194</v>
      </c>
      <c r="F241" s="144">
        <f>MAX($F$220:$F240)+1</f>
        <v>19</v>
      </c>
      <c r="H241" s="140">
        <v>0.18140000000000001</v>
      </c>
      <c r="I241" s="144">
        <v>4</v>
      </c>
      <c r="J241" s="143"/>
      <c r="K241" s="143"/>
      <c r="L241" s="145"/>
      <c r="M241" s="144"/>
    </row>
    <row r="242" spans="3:13" outlineLevel="1">
      <c r="C242" s="67" t="s">
        <v>94</v>
      </c>
      <c r="D242" s="3" t="s">
        <v>194</v>
      </c>
      <c r="F242" s="144">
        <f>MAX($F$220:$F241)+1</f>
        <v>20</v>
      </c>
      <c r="H242" s="140">
        <v>0.19350000000000001</v>
      </c>
      <c r="I242" s="144">
        <v>4</v>
      </c>
      <c r="J242" s="143"/>
      <c r="K242" s="143"/>
      <c r="L242" s="145"/>
      <c r="M242" s="144"/>
    </row>
    <row r="243" spans="3:13" outlineLevel="1">
      <c r="C243" s="67" t="s">
        <v>93</v>
      </c>
      <c r="D243" s="3" t="s">
        <v>194</v>
      </c>
      <c r="F243" s="144">
        <f>MAX($F$220:$F242)+1</f>
        <v>21</v>
      </c>
      <c r="H243" s="140">
        <v>0.35460000000000003</v>
      </c>
      <c r="I243" s="144">
        <v>4</v>
      </c>
      <c r="J243" s="143"/>
      <c r="K243" s="143"/>
      <c r="L243" s="145"/>
      <c r="M243" s="144"/>
    </row>
    <row r="244" spans="3:13" outlineLevel="1">
      <c r="C244" s="67" t="s">
        <v>95</v>
      </c>
      <c r="D244" s="3" t="s">
        <v>194</v>
      </c>
      <c r="F244" s="144">
        <f>MAX($F$220:$F243)+1</f>
        <v>22</v>
      </c>
      <c r="H244" s="140">
        <v>0.41399999999999998</v>
      </c>
      <c r="I244" s="144">
        <v>4</v>
      </c>
      <c r="J244" s="143"/>
      <c r="K244" s="143"/>
      <c r="L244" s="145"/>
      <c r="M244" s="144"/>
    </row>
    <row r="245" spans="3:13" outlineLevel="1">
      <c r="C245" s="51" t="str">
        <f>"Pure car carrier reduction - "&amp;C241</f>
        <v>Pure car carrier reduction - Shared channels &lt;= 12.10m</v>
      </c>
      <c r="D245" s="3" t="s">
        <v>194</v>
      </c>
      <c r="F245" s="144">
        <f>MAX($F$220:$F244)+1</f>
        <v>23</v>
      </c>
      <c r="H245" s="140">
        <v>0.1361</v>
      </c>
      <c r="I245" s="144">
        <v>4</v>
      </c>
      <c r="J245" s="143"/>
      <c r="K245" s="143" t="s">
        <v>214</v>
      </c>
      <c r="L245" s="145">
        <v>0.75</v>
      </c>
      <c r="M245" s="144">
        <v>19</v>
      </c>
    </row>
    <row r="246" spans="3:13" outlineLevel="1">
      <c r="C246" s="51" t="str">
        <f>"Pure car carrier reduction - "&amp;C242</f>
        <v>Pure car carrier reduction - Shared channels &gt; 12.10m</v>
      </c>
      <c r="D246" s="3" t="s">
        <v>194</v>
      </c>
      <c r="F246" s="144">
        <f>MAX($F$220:$F245)+1</f>
        <v>24</v>
      </c>
      <c r="H246" s="140">
        <v>0.14510000000000001</v>
      </c>
      <c r="I246" s="144">
        <v>4</v>
      </c>
      <c r="J246" s="143"/>
      <c r="K246" s="143" t="s">
        <v>214</v>
      </c>
      <c r="L246" s="145">
        <v>0.75</v>
      </c>
      <c r="M246" s="144">
        <v>20</v>
      </c>
    </row>
    <row r="247" spans="3:13" outlineLevel="1">
      <c r="C247" s="51" t="str">
        <f>"Pure car carrier reduction - "&amp;C243</f>
        <v>Pure car carrier reduction - Dedicated channels &lt;= 12.10m</v>
      </c>
      <c r="D247" s="3" t="s">
        <v>194</v>
      </c>
      <c r="F247" s="144">
        <f>MAX($F$220:$F246)+1</f>
        <v>25</v>
      </c>
      <c r="H247" s="140">
        <v>0.26600000000000001</v>
      </c>
      <c r="I247" s="144">
        <v>4</v>
      </c>
      <c r="J247" s="143"/>
      <c r="K247" s="143" t="s">
        <v>214</v>
      </c>
      <c r="L247" s="145">
        <v>0.75</v>
      </c>
      <c r="M247" s="144">
        <v>21</v>
      </c>
    </row>
    <row r="248" spans="3:13" outlineLevel="1">
      <c r="C248" s="51" t="str">
        <f>"Pure car carrier reduction - "&amp;C244</f>
        <v>Pure car carrier reduction - Dedicated channels &gt; 12.10m</v>
      </c>
      <c r="D248" s="3" t="s">
        <v>194</v>
      </c>
      <c r="F248" s="144">
        <f>MAX($F$220:$F247)+1</f>
        <v>26</v>
      </c>
      <c r="H248" s="140">
        <v>0.3105</v>
      </c>
      <c r="I248" s="144">
        <v>4</v>
      </c>
      <c r="J248" s="143"/>
      <c r="K248" s="143" t="s">
        <v>214</v>
      </c>
      <c r="L248" s="145">
        <v>0.75</v>
      </c>
      <c r="M248" s="144">
        <v>22</v>
      </c>
    </row>
    <row r="249" spans="3:13" outlineLevel="1">
      <c r="C249" s="51" t="str">
        <f>"Coastal liner vessel - "&amp;C241</f>
        <v>Coastal liner vessel - Shared channels &lt;= 12.10m</v>
      </c>
      <c r="D249" s="3" t="s">
        <v>194</v>
      </c>
      <c r="F249" s="144">
        <f>MAX($F$220:$F248)+1</f>
        <v>27</v>
      </c>
      <c r="H249" s="140">
        <v>0.10879999999999999</v>
      </c>
      <c r="I249" s="144">
        <v>4</v>
      </c>
      <c r="J249" s="143"/>
      <c r="K249" s="143" t="s">
        <v>214</v>
      </c>
      <c r="L249" s="145">
        <v>0.6</v>
      </c>
      <c r="M249" s="144">
        <v>19</v>
      </c>
    </row>
    <row r="250" spans="3:13" outlineLevel="1">
      <c r="C250" s="51" t="str">
        <f>"Coastal liner vessel - "&amp;C242</f>
        <v>Coastal liner vessel - Shared channels &gt; 12.10m</v>
      </c>
      <c r="D250" s="3" t="s">
        <v>194</v>
      </c>
      <c r="F250" s="144">
        <f>MAX($F$220:$F249)+1</f>
        <v>28</v>
      </c>
      <c r="H250" s="140">
        <v>0.11609999999999999</v>
      </c>
      <c r="I250" s="144">
        <v>4</v>
      </c>
      <c r="J250" s="143"/>
      <c r="K250" s="143" t="s">
        <v>214</v>
      </c>
      <c r="L250" s="145">
        <v>0.6</v>
      </c>
      <c r="M250" s="144">
        <v>20</v>
      </c>
    </row>
    <row r="251" spans="3:13" outlineLevel="1">
      <c r="C251" s="51" t="str">
        <f>"Coastal liner vessel - "&amp;C243</f>
        <v>Coastal liner vessel - Dedicated channels &lt;= 12.10m</v>
      </c>
      <c r="D251" s="3" t="s">
        <v>194</v>
      </c>
      <c r="F251" s="144">
        <f>MAX($F$220:$F250)+1</f>
        <v>29</v>
      </c>
      <c r="H251" s="140">
        <v>0.21279999999999999</v>
      </c>
      <c r="I251" s="144">
        <v>4</v>
      </c>
      <c r="J251" s="143"/>
      <c r="K251" s="143" t="s">
        <v>214</v>
      </c>
      <c r="L251" s="145">
        <v>0.6</v>
      </c>
      <c r="M251" s="144">
        <v>21</v>
      </c>
    </row>
    <row r="252" spans="3:13" outlineLevel="1">
      <c r="C252" s="51" t="str">
        <f>"Coastal liner vessel - "&amp;C244</f>
        <v>Coastal liner vessel - Dedicated channels &gt; 12.10m</v>
      </c>
      <c r="D252" s="3" t="s">
        <v>194</v>
      </c>
      <c r="F252" s="144">
        <f>MAX($F$220:$F251)+1</f>
        <v>30</v>
      </c>
      <c r="H252" s="140">
        <v>0.24840000000000001</v>
      </c>
      <c r="I252" s="144">
        <v>4</v>
      </c>
      <c r="J252" s="143"/>
      <c r="K252" s="143" t="s">
        <v>214</v>
      </c>
      <c r="L252" s="145">
        <v>0.6</v>
      </c>
      <c r="M252" s="144">
        <v>22</v>
      </c>
    </row>
    <row r="253" spans="3:13" outlineLevel="1">
      <c r="C253" s="51" t="str">
        <f>"Passenger cruise vessel - "&amp;C241</f>
        <v>Passenger cruise vessel - Shared channels &lt;= 12.10m</v>
      </c>
      <c r="D253" s="3" t="s">
        <v>194</v>
      </c>
      <c r="F253" s="144">
        <f>MAX($F$220:$F252)+1</f>
        <v>31</v>
      </c>
      <c r="H253" s="140">
        <v>0.1633</v>
      </c>
      <c r="I253" s="144">
        <v>4</v>
      </c>
      <c r="J253" s="143"/>
      <c r="K253" s="143" t="s">
        <v>214</v>
      </c>
      <c r="L253" s="145">
        <v>0.9</v>
      </c>
      <c r="M253" s="144">
        <v>19</v>
      </c>
    </row>
    <row r="254" spans="3:13" outlineLevel="1">
      <c r="C254" s="51" t="str">
        <f>"Passenger cruise vessel - "&amp;C242</f>
        <v>Passenger cruise vessel - Shared channels &gt; 12.10m</v>
      </c>
      <c r="D254" s="3" t="s">
        <v>194</v>
      </c>
      <c r="F254" s="144">
        <f>MAX($F$220:$F253)+1</f>
        <v>32</v>
      </c>
      <c r="H254" s="140">
        <v>0.17419999999999999</v>
      </c>
      <c r="I254" s="144">
        <v>4</v>
      </c>
      <c r="J254" s="143"/>
      <c r="K254" s="143" t="s">
        <v>214</v>
      </c>
      <c r="L254" s="145">
        <v>0.9</v>
      </c>
      <c r="M254" s="144">
        <v>20</v>
      </c>
    </row>
    <row r="255" spans="3:13" outlineLevel="1">
      <c r="C255" s="51" t="str">
        <f>"Passenger cruise vessel - "&amp;C243</f>
        <v>Passenger cruise vessel - Dedicated channels &lt;= 12.10m</v>
      </c>
      <c r="D255" s="3" t="s">
        <v>194</v>
      </c>
      <c r="F255" s="144">
        <f>MAX($F$220:$F254)+1</f>
        <v>33</v>
      </c>
      <c r="H255" s="140">
        <v>0.31909999999999999</v>
      </c>
      <c r="I255" s="144">
        <v>4</v>
      </c>
      <c r="J255" s="143"/>
      <c r="K255" s="143" t="s">
        <v>214</v>
      </c>
      <c r="L255" s="145">
        <v>0.9</v>
      </c>
      <c r="M255" s="144">
        <v>21</v>
      </c>
    </row>
    <row r="256" spans="3:13" outlineLevel="1">
      <c r="C256" s="51" t="str">
        <f>"Passenger cruise vessel - "&amp;C244</f>
        <v>Passenger cruise vessel - Dedicated channels &gt; 12.10m</v>
      </c>
      <c r="D256" s="3" t="s">
        <v>194</v>
      </c>
      <c r="F256" s="144">
        <f>MAX($F$220:$F255)+1</f>
        <v>34</v>
      </c>
      <c r="H256" s="140">
        <v>0.37259999999999999</v>
      </c>
      <c r="I256" s="144">
        <v>4</v>
      </c>
      <c r="J256" s="143"/>
      <c r="K256" s="143" t="s">
        <v>214</v>
      </c>
      <c r="L256" s="145">
        <v>0.9</v>
      </c>
      <c r="M256" s="144">
        <v>22</v>
      </c>
    </row>
    <row r="257" spans="3:13" outlineLevel="1">
      <c r="C257" s="51" t="str">
        <f>"Vessels using Dedicated and Geelong channels on the same entry to Port Phillip Bay -"&amp;C243</f>
        <v>Vessels using Dedicated and Geelong channels on the same entry to Port Phillip Bay -Dedicated channels &lt;= 12.10m</v>
      </c>
      <c r="D257" s="3" t="s">
        <v>194</v>
      </c>
      <c r="F257" s="144">
        <f>MAX($F$220:$F256)+1</f>
        <v>35</v>
      </c>
      <c r="H257" s="140">
        <v>0.26600000000000001</v>
      </c>
      <c r="I257" s="144">
        <v>4</v>
      </c>
      <c r="J257" s="143"/>
      <c r="K257" s="143" t="s">
        <v>214</v>
      </c>
      <c r="L257" s="145">
        <v>0.75</v>
      </c>
      <c r="M257" s="144">
        <v>21</v>
      </c>
    </row>
    <row r="258" spans="3:13" outlineLevel="1">
      <c r="C258" s="51" t="str">
        <f>"Vessels using Dedicated and Geelong channels on the same entry to Port Phillip Bay -"&amp;C244</f>
        <v>Vessels using Dedicated and Geelong channels on the same entry to Port Phillip Bay -Dedicated channels &gt; 12.10m</v>
      </c>
      <c r="D258" s="3" t="s">
        <v>194</v>
      </c>
      <c r="F258" s="144">
        <f>MAX($F$220:$F257)+1</f>
        <v>36</v>
      </c>
      <c r="H258" s="140">
        <v>0.3105</v>
      </c>
      <c r="I258" s="144">
        <v>4</v>
      </c>
      <c r="J258" s="143"/>
      <c r="K258" s="143" t="s">
        <v>214</v>
      </c>
      <c r="L258" s="145">
        <v>0.75</v>
      </c>
      <c r="M258" s="144">
        <v>22</v>
      </c>
    </row>
    <row r="259" spans="3:13" outlineLevel="1">
      <c r="C259" s="198" t="s">
        <v>340</v>
      </c>
      <c r="D259" s="3"/>
      <c r="F259" s="206" t="s">
        <v>340</v>
      </c>
      <c r="H259" s="55"/>
      <c r="I259" s="59"/>
      <c r="J259" s="59"/>
      <c r="L259" s="59"/>
      <c r="M259" s="59"/>
    </row>
    <row r="260" spans="3:13" outlineLevel="1">
      <c r="C260" s="66" t="s">
        <v>99</v>
      </c>
      <c r="D260" s="3"/>
      <c r="F260" s="206" t="s">
        <v>340</v>
      </c>
      <c r="H260" s="55"/>
      <c r="I260" s="59"/>
      <c r="J260" s="59"/>
      <c r="L260" s="59"/>
      <c r="M260" s="59"/>
    </row>
    <row r="261" spans="3:13" outlineLevel="1">
      <c r="C261" s="67" t="s">
        <v>375</v>
      </c>
      <c r="D261" s="3" t="s">
        <v>195</v>
      </c>
      <c r="F261" s="144">
        <f>MAX($F$220:$F260)+1</f>
        <v>37</v>
      </c>
      <c r="H261" s="63">
        <v>351.8</v>
      </c>
      <c r="I261" s="144">
        <v>2</v>
      </c>
      <c r="J261" s="143"/>
      <c r="K261" s="143"/>
      <c r="L261" s="145"/>
      <c r="M261" s="144"/>
    </row>
    <row r="262" spans="3:13" outlineLevel="1">
      <c r="C262" s="67" t="s">
        <v>100</v>
      </c>
      <c r="D262" s="3" t="s">
        <v>195</v>
      </c>
      <c r="F262" s="144">
        <f>MAX($F$220:$F261)+1</f>
        <v>38</v>
      </c>
      <c r="H262" s="63">
        <v>466.2</v>
      </c>
      <c r="I262" s="144">
        <v>2</v>
      </c>
      <c r="J262" s="143"/>
      <c r="K262" s="143"/>
      <c r="L262" s="145"/>
      <c r="M262" s="144"/>
    </row>
    <row r="263" spans="3:13" outlineLevel="1">
      <c r="C263" s="67" t="s">
        <v>101</v>
      </c>
      <c r="D263" s="3" t="s">
        <v>195</v>
      </c>
      <c r="F263" s="144">
        <f>MAX($F$220:$F262)+1</f>
        <v>39</v>
      </c>
      <c r="H263" s="63">
        <v>580</v>
      </c>
      <c r="I263" s="144">
        <v>2</v>
      </c>
      <c r="J263" s="143"/>
      <c r="K263" s="143"/>
      <c r="L263" s="145"/>
      <c r="M263" s="144"/>
    </row>
    <row r="264" spans="3:13" outlineLevel="1">
      <c r="C264" s="67" t="s">
        <v>113</v>
      </c>
      <c r="D264" s="3" t="s">
        <v>195</v>
      </c>
      <c r="F264" s="144">
        <f>MAX($F$220:$F263)+1</f>
        <v>40</v>
      </c>
      <c r="H264" s="63">
        <v>123</v>
      </c>
      <c r="I264" s="144">
        <v>2</v>
      </c>
      <c r="J264" s="143"/>
      <c r="K264" s="143"/>
      <c r="L264" s="145"/>
      <c r="M264" s="144"/>
    </row>
    <row r="265" spans="3:13" outlineLevel="1">
      <c r="C265" s="67" t="s">
        <v>102</v>
      </c>
      <c r="D265" s="3" t="s">
        <v>193</v>
      </c>
      <c r="F265" s="144">
        <f>MAX($F$220:$F264)+1</f>
        <v>41</v>
      </c>
      <c r="H265" s="63">
        <v>0.93</v>
      </c>
      <c r="I265" s="144">
        <v>2</v>
      </c>
      <c r="J265" s="143"/>
      <c r="K265" s="143"/>
      <c r="L265" s="145"/>
      <c r="M265" s="144"/>
    </row>
    <row r="266" spans="3:13" outlineLevel="1">
      <c r="C266" s="67" t="s">
        <v>103</v>
      </c>
      <c r="D266" s="3" t="s">
        <v>195</v>
      </c>
      <c r="F266" s="144">
        <f>MAX($F$220:$F265)+1</f>
        <v>42</v>
      </c>
      <c r="H266" s="63">
        <v>69.400000000000006</v>
      </c>
      <c r="I266" s="144">
        <v>2</v>
      </c>
      <c r="J266" s="143"/>
      <c r="K266" s="143"/>
      <c r="L266" s="145"/>
      <c r="M266" s="144"/>
    </row>
    <row r="267" spans="3:13" outlineLevel="1">
      <c r="C267" s="67" t="s">
        <v>104</v>
      </c>
      <c r="D267" s="3" t="s">
        <v>195</v>
      </c>
      <c r="F267" s="144">
        <f>MAX($F$220:$F266)+1</f>
        <v>43</v>
      </c>
      <c r="H267" s="63">
        <v>45.1</v>
      </c>
      <c r="I267" s="144">
        <v>2</v>
      </c>
      <c r="J267" s="143"/>
      <c r="K267" s="143"/>
      <c r="L267" s="145"/>
      <c r="M267" s="144"/>
    </row>
    <row r="268" spans="3:13" outlineLevel="1">
      <c r="C268" s="52" t="s">
        <v>340</v>
      </c>
      <c r="D268" s="3"/>
      <c r="F268" s="206" t="s">
        <v>340</v>
      </c>
      <c r="H268" s="56"/>
      <c r="I268" s="59"/>
      <c r="J268" s="59"/>
      <c r="K268" s="59"/>
      <c r="L268" s="59"/>
      <c r="M268" s="59"/>
    </row>
    <row r="269" spans="3:13" outlineLevel="1">
      <c r="C269" s="66" t="s">
        <v>115</v>
      </c>
      <c r="D269" s="3"/>
      <c r="F269" s="206" t="s">
        <v>340</v>
      </c>
      <c r="H269" s="56"/>
      <c r="I269" s="59"/>
      <c r="J269" s="59"/>
      <c r="K269" s="59"/>
      <c r="L269" s="59"/>
      <c r="M269" s="59"/>
    </row>
    <row r="270" spans="3:13" outlineLevel="1">
      <c r="C270" s="67" t="s">
        <v>116</v>
      </c>
      <c r="D270" s="3" t="s">
        <v>196</v>
      </c>
      <c r="F270" s="144">
        <f>MAX($F$220:$F269)+1</f>
        <v>44</v>
      </c>
      <c r="H270" s="63">
        <v>5053</v>
      </c>
      <c r="I270" s="144">
        <v>2</v>
      </c>
      <c r="J270" s="143"/>
      <c r="K270" s="143"/>
      <c r="L270" s="145"/>
      <c r="M270" s="144"/>
    </row>
    <row r="271" spans="3:13" outlineLevel="1">
      <c r="C271" s="67" t="s">
        <v>117</v>
      </c>
      <c r="D271" s="3" t="s">
        <v>197</v>
      </c>
      <c r="F271" s="144">
        <f>MAX($F$220:$F270)+1</f>
        <v>45</v>
      </c>
      <c r="H271" s="63">
        <v>1348</v>
      </c>
      <c r="I271" s="144">
        <v>2</v>
      </c>
      <c r="J271" s="143"/>
      <c r="K271" s="143"/>
      <c r="L271" s="145"/>
      <c r="M271" s="144"/>
    </row>
    <row r="272" spans="3:13" outlineLevel="1">
      <c r="C272" s="67" t="s">
        <v>118</v>
      </c>
      <c r="D272" s="3" t="s">
        <v>197</v>
      </c>
      <c r="F272" s="144">
        <f>MAX($F$220:$F271)+1</f>
        <v>46</v>
      </c>
      <c r="H272" s="63">
        <v>487</v>
      </c>
      <c r="I272" s="144">
        <v>2</v>
      </c>
      <c r="J272" s="143"/>
      <c r="K272" s="143"/>
      <c r="L272" s="145"/>
      <c r="M272" s="144"/>
    </row>
    <row r="273" spans="1:13" outlineLevel="1">
      <c r="C273" s="52" t="s">
        <v>340</v>
      </c>
      <c r="D273" s="3"/>
      <c r="F273" s="206" t="s">
        <v>340</v>
      </c>
      <c r="H273" s="9"/>
      <c r="I273" s="59"/>
      <c r="J273" s="59"/>
      <c r="K273" s="59"/>
      <c r="L273" s="59"/>
      <c r="M273" s="59"/>
    </row>
    <row r="274" spans="1:13" outlineLevel="1">
      <c r="C274" s="66" t="s">
        <v>96</v>
      </c>
      <c r="D274" s="3"/>
      <c r="F274" s="206" t="s">
        <v>340</v>
      </c>
      <c r="H274" s="9"/>
      <c r="I274" s="59"/>
      <c r="J274" s="59"/>
      <c r="K274" s="59"/>
      <c r="L274" s="59"/>
      <c r="M274" s="59"/>
    </row>
    <row r="275" spans="1:13" outlineLevel="1">
      <c r="C275" s="67" t="s">
        <v>97</v>
      </c>
      <c r="D275" s="3" t="s">
        <v>198</v>
      </c>
      <c r="F275" s="144">
        <f>MAX($F$220:$F274)+1</f>
        <v>47</v>
      </c>
      <c r="H275" s="63">
        <v>700.13</v>
      </c>
      <c r="I275" s="144">
        <v>2</v>
      </c>
      <c r="J275" s="143"/>
      <c r="K275" s="143"/>
      <c r="L275" s="145"/>
      <c r="M275" s="144"/>
    </row>
    <row r="276" spans="1:13" outlineLevel="1">
      <c r="C276" s="67" t="s">
        <v>98</v>
      </c>
      <c r="D276" s="3" t="s">
        <v>199</v>
      </c>
      <c r="F276" s="144">
        <f>MAX($F$220:$F275)+1</f>
        <v>48</v>
      </c>
      <c r="H276" s="63">
        <v>211.2</v>
      </c>
      <c r="I276" s="144">
        <v>2</v>
      </c>
      <c r="J276" s="143"/>
      <c r="K276" s="143"/>
      <c r="L276" s="145"/>
      <c r="M276" s="144"/>
    </row>
    <row r="277" spans="1:13" outlineLevel="1">
      <c r="C277" s="67" t="s">
        <v>105</v>
      </c>
      <c r="D277" s="3" t="s">
        <v>198</v>
      </c>
      <c r="F277" s="144">
        <f>MAX($F$220:$F276)+1</f>
        <v>49</v>
      </c>
      <c r="H277" s="63">
        <v>934.1</v>
      </c>
      <c r="I277" s="144">
        <v>2</v>
      </c>
      <c r="J277" s="143"/>
      <c r="K277" s="143"/>
      <c r="L277" s="145"/>
      <c r="M277" s="144"/>
    </row>
    <row r="278" spans="1:13" outlineLevel="1">
      <c r="C278" s="67" t="s">
        <v>106</v>
      </c>
      <c r="D278" s="3" t="s">
        <v>198</v>
      </c>
      <c r="F278" s="144">
        <f>MAX($F$220:$F277)+1</f>
        <v>50</v>
      </c>
      <c r="H278" s="63">
        <v>934.1</v>
      </c>
      <c r="I278" s="144">
        <v>2</v>
      </c>
      <c r="J278" s="143"/>
      <c r="K278" s="143"/>
      <c r="L278" s="145"/>
      <c r="M278" s="144"/>
    </row>
    <row r="279" spans="1:13" outlineLevel="1">
      <c r="E279" s="59"/>
      <c r="F279" s="59"/>
      <c r="G279" s="59"/>
      <c r="H279" s="59"/>
      <c r="I279" s="59"/>
      <c r="J279" s="59"/>
      <c r="K279" s="59"/>
      <c r="L279" s="59"/>
      <c r="M279" s="59"/>
    </row>
    <row r="280" spans="1:13" outlineLevel="1">
      <c r="E280" s="59"/>
      <c r="F280" s="59"/>
      <c r="G280" s="59"/>
      <c r="H280" s="59"/>
      <c r="I280" s="59"/>
      <c r="J280" s="59"/>
      <c r="K280" s="59"/>
      <c r="L280" s="59"/>
      <c r="M280" s="59"/>
    </row>
    <row r="281" spans="1:13" outlineLevel="1">
      <c r="E281" s="59"/>
      <c r="F281" s="59"/>
      <c r="G281" s="59"/>
      <c r="H281" s="59"/>
      <c r="I281" s="59"/>
      <c r="J281" s="59"/>
      <c r="K281" s="59"/>
      <c r="L281" s="59"/>
      <c r="M281" s="59"/>
    </row>
    <row r="282" spans="1:13">
      <c r="A282" s="47"/>
      <c r="B282" s="47">
        <f ca="1">MAX($B$1:B281)+Subsection</f>
        <v>5.0799999999999983</v>
      </c>
      <c r="C282" s="47" t="s">
        <v>190</v>
      </c>
      <c r="D282" s="12"/>
      <c r="E282" s="1"/>
      <c r="F282" s="1"/>
      <c r="G282" s="1"/>
      <c r="H282" s="1"/>
      <c r="I282" s="1"/>
      <c r="J282" s="1"/>
      <c r="K282" s="1"/>
      <c r="L282" s="1"/>
      <c r="M282" s="1"/>
    </row>
    <row r="283" spans="1:13">
      <c r="A283" s="13"/>
      <c r="B283" s="13"/>
      <c r="C283" s="13"/>
      <c r="E283" s="59"/>
      <c r="F283" s="59"/>
      <c r="G283" s="59"/>
      <c r="H283" s="59"/>
      <c r="I283" s="59"/>
      <c r="J283" s="59"/>
      <c r="K283" s="59"/>
      <c r="L283" s="59"/>
      <c r="M283" s="59"/>
    </row>
    <row r="284" spans="1:13" outlineLevel="1">
      <c r="C284" s="69" t="s">
        <v>200</v>
      </c>
      <c r="E284" s="59"/>
      <c r="F284" s="59"/>
      <c r="G284" s="59"/>
      <c r="H284" s="59"/>
      <c r="I284" s="59"/>
      <c r="J284" s="59"/>
      <c r="K284" s="59"/>
      <c r="L284" s="59"/>
      <c r="M284" s="59"/>
    </row>
    <row r="285" spans="1:13" outlineLevel="1">
      <c r="E285" s="59"/>
      <c r="F285" s="59"/>
      <c r="G285" s="59"/>
      <c r="H285" s="59"/>
      <c r="J285" s="59"/>
      <c r="K285" s="59"/>
      <c r="L285" s="59"/>
      <c r="M285" s="59"/>
    </row>
    <row r="286" spans="1:13" outlineLevel="1">
      <c r="C286" s="66" t="s">
        <v>353</v>
      </c>
      <c r="E286" s="59"/>
      <c r="F286" s="59"/>
      <c r="G286" s="59"/>
      <c r="H286" s="59"/>
      <c r="K286" s="200" t="s">
        <v>350</v>
      </c>
      <c r="L286" s="200" t="s">
        <v>350</v>
      </c>
      <c r="M286" s="200" t="s">
        <v>350</v>
      </c>
    </row>
    <row r="287" spans="1:13" outlineLevel="1">
      <c r="C287" s="134" t="s">
        <v>381</v>
      </c>
      <c r="E287" s="59"/>
      <c r="F287" s="59"/>
      <c r="G287" s="59"/>
      <c r="H287" s="59"/>
      <c r="I287" s="59"/>
      <c r="J287" s="59"/>
      <c r="K287" s="59"/>
      <c r="L287" s="59"/>
      <c r="M287" s="59"/>
    </row>
    <row r="288" spans="1:13" outlineLevel="1">
      <c r="C288" s="138" t="s">
        <v>215</v>
      </c>
      <c r="D288" s="13" t="s">
        <v>0</v>
      </c>
      <c r="E288" s="59"/>
      <c r="F288" s="59"/>
      <c r="G288" s="59"/>
      <c r="H288" s="59"/>
      <c r="I288" s="59"/>
      <c r="J288" s="59"/>
      <c r="K288" s="219">
        <v>2.1256931608133023E-2</v>
      </c>
      <c r="L288" s="219">
        <v>1.9004524886877761E-2</v>
      </c>
      <c r="M288" s="219">
        <f>M42</f>
        <v>1.3321492007104752E-2</v>
      </c>
    </row>
    <row r="289" spans="3:13" outlineLevel="1">
      <c r="C289" s="138" t="s">
        <v>352</v>
      </c>
      <c r="D289" s="13" t="s">
        <v>0</v>
      </c>
      <c r="E289" s="59"/>
      <c r="F289" s="59"/>
      <c r="G289" s="59"/>
      <c r="H289" s="59"/>
      <c r="I289" s="59"/>
      <c r="J289" s="59"/>
      <c r="K289" s="219">
        <v>-2.5000000000000001E-2</v>
      </c>
      <c r="L289" s="219">
        <v>-2.5000000000000001E-2</v>
      </c>
      <c r="M289" s="219">
        <v>-2.5000000000000001E-2</v>
      </c>
    </row>
    <row r="290" spans="3:13" outlineLevel="1">
      <c r="C290" s="134" t="s">
        <v>372</v>
      </c>
      <c r="E290" s="59"/>
      <c r="F290" s="59"/>
      <c r="G290" s="59"/>
      <c r="H290" s="59"/>
      <c r="I290" s="59"/>
      <c r="J290" s="59"/>
      <c r="K290" s="59"/>
      <c r="L290" s="59"/>
      <c r="M290" s="59"/>
    </row>
    <row r="291" spans="3:13" outlineLevel="1">
      <c r="C291" s="138" t="s">
        <v>215</v>
      </c>
      <c r="D291" s="14" t="s">
        <v>20</v>
      </c>
      <c r="E291" s="59"/>
      <c r="F291" s="59"/>
      <c r="G291" s="59"/>
      <c r="H291" s="59"/>
      <c r="J291" s="136">
        <v>1</v>
      </c>
      <c r="K291" s="70">
        <f t="shared" ref="K291:M292" si="38">J291*(1+K288)</f>
        <v>1.021256931608133</v>
      </c>
      <c r="L291" s="70">
        <f t="shared" si="38"/>
        <v>1.0406654343807762</v>
      </c>
      <c r="M291" s="70">
        <f t="shared" si="38"/>
        <v>1.0545286506469498</v>
      </c>
    </row>
    <row r="292" spans="3:13" outlineLevel="1">
      <c r="C292" s="138" t="s">
        <v>352</v>
      </c>
      <c r="D292" s="14" t="s">
        <v>20</v>
      </c>
      <c r="E292" s="59"/>
      <c r="F292" s="59"/>
      <c r="G292" s="59"/>
      <c r="H292" s="59"/>
      <c r="I292" s="59"/>
      <c r="J292" s="136">
        <v>1</v>
      </c>
      <c r="K292" s="70">
        <f t="shared" si="38"/>
        <v>0.97499999999999998</v>
      </c>
      <c r="L292" s="70">
        <f t="shared" si="38"/>
        <v>0.95062499999999994</v>
      </c>
      <c r="M292" s="70">
        <f t="shared" si="38"/>
        <v>0.92685937499999993</v>
      </c>
    </row>
    <row r="293" spans="3:13" outlineLevel="1">
      <c r="E293" s="59"/>
      <c r="F293" s="59"/>
      <c r="G293" s="59"/>
      <c r="H293" s="59"/>
      <c r="I293" s="59"/>
      <c r="J293" s="59"/>
      <c r="K293" s="59"/>
      <c r="L293" s="59"/>
      <c r="M293" s="59"/>
    </row>
    <row r="294" spans="3:13" outlineLevel="1">
      <c r="E294" s="59"/>
      <c r="F294" s="59"/>
      <c r="G294" s="59"/>
      <c r="H294" s="59"/>
      <c r="I294" s="59"/>
      <c r="J294" s="59"/>
      <c r="K294" s="59"/>
      <c r="L294" s="59"/>
      <c r="M294" s="59"/>
    </row>
    <row r="295" spans="3:13" outlineLevel="1">
      <c r="E295" s="59"/>
      <c r="F295" s="59"/>
      <c r="G295" s="59"/>
      <c r="H295" s="59"/>
      <c r="I295" s="59"/>
      <c r="J295" s="59"/>
      <c r="K295" s="59"/>
      <c r="L295" s="59"/>
      <c r="M295" s="59"/>
    </row>
    <row r="296" spans="3:13" outlineLevel="1">
      <c r="C296" s="66" t="str">
        <f t="array" ref="C296:C354">Tariff_List</f>
        <v>Wharfage fees</v>
      </c>
      <c r="E296" s="14" t="str">
        <f t="array" ref="E296:E354">Tariff_Index</f>
        <v>Tariff index</v>
      </c>
      <c r="F296" s="14"/>
      <c r="J296" s="200" t="s">
        <v>350</v>
      </c>
      <c r="K296" s="200" t="s">
        <v>350</v>
      </c>
      <c r="L296" s="200" t="s">
        <v>350</v>
      </c>
      <c r="M296" s="200" t="s">
        <v>351</v>
      </c>
    </row>
    <row r="297" spans="3:13" outlineLevel="1">
      <c r="C297" s="67" t="str">
        <v>Containerised - Full - outward</v>
      </c>
      <c r="D297" s="57" t="s">
        <v>191</v>
      </c>
      <c r="E297" s="205">
        <v>1</v>
      </c>
      <c r="F297" s="205"/>
      <c r="J297" s="220">
        <v>100.78</v>
      </c>
      <c r="K297" s="220">
        <v>98.26</v>
      </c>
      <c r="L297" s="220">
        <v>95.8</v>
      </c>
      <c r="M297" s="220">
        <f t="shared" ref="M297:M314" ca="1" si="39">ROUND(IF($K221="Yes",
                                      OFFSET(M$296,MATCH($M221,Tariff_Index,0)-1,0)*$L221,
                                    $J297*IF($J221="Yes",M$292,M$291)),$I221)</f>
        <v>93.41</v>
      </c>
    </row>
    <row r="298" spans="3:13" outlineLevel="1">
      <c r="C298" s="67" t="str">
        <v>Containerised - Full - inward</v>
      </c>
      <c r="D298" s="3" t="s">
        <v>191</v>
      </c>
      <c r="E298" s="14">
        <v>2</v>
      </c>
      <c r="F298" s="14"/>
      <c r="J298" s="220">
        <v>105.04</v>
      </c>
      <c r="K298" s="220">
        <v>107.27</v>
      </c>
      <c r="L298" s="220">
        <v>109.31</v>
      </c>
      <c r="M298" s="220">
        <f t="shared" ca="1" si="39"/>
        <v>110.77</v>
      </c>
    </row>
    <row r="299" spans="3:13" outlineLevel="1">
      <c r="C299" s="67" t="str">
        <v>Containerised - Full - Bass Strait</v>
      </c>
      <c r="D299" s="3" t="s">
        <v>191</v>
      </c>
      <c r="E299" s="14">
        <v>3</v>
      </c>
      <c r="F299" s="14"/>
      <c r="J299" s="220">
        <v>70.14</v>
      </c>
      <c r="K299" s="220">
        <v>71.63</v>
      </c>
      <c r="L299" s="220">
        <v>72.989999999999995</v>
      </c>
      <c r="M299" s="220">
        <f t="shared" ca="1" si="39"/>
        <v>73.959999999999994</v>
      </c>
    </row>
    <row r="300" spans="3:13" outlineLevel="1">
      <c r="C300" s="67" t="str">
        <v>Containerised - Empty</v>
      </c>
      <c r="D300" s="3" t="s">
        <v>191</v>
      </c>
      <c r="E300" s="14">
        <v>4</v>
      </c>
      <c r="F300" s="14"/>
      <c r="J300" s="220">
        <v>16.760000000000002</v>
      </c>
      <c r="K300" s="220">
        <v>17.12</v>
      </c>
      <c r="L300" s="220">
        <v>17.440000000000001</v>
      </c>
      <c r="M300" s="220">
        <f t="shared" ca="1" si="39"/>
        <v>17.670000000000002</v>
      </c>
    </row>
    <row r="301" spans="3:13" outlineLevel="1">
      <c r="C301" s="67" t="str">
        <v>Containerised - Empty - Bass Strait (incl transhipment)</v>
      </c>
      <c r="D301" s="3" t="s">
        <v>191</v>
      </c>
      <c r="E301" s="14">
        <v>5</v>
      </c>
      <c r="F301" s="14"/>
      <c r="J301" s="220">
        <v>0</v>
      </c>
      <c r="K301" s="220">
        <v>0</v>
      </c>
      <c r="L301" s="220">
        <v>0</v>
      </c>
      <c r="M301" s="220">
        <f t="shared" ca="1" si="39"/>
        <v>0</v>
      </c>
    </row>
    <row r="302" spans="3:13" outlineLevel="1">
      <c r="C302" s="67" t="str">
        <v>Containerised - Empty returns</v>
      </c>
      <c r="D302" s="3" t="s">
        <v>191</v>
      </c>
      <c r="E302" s="14">
        <v>6</v>
      </c>
      <c r="F302" s="14"/>
      <c r="J302" s="220">
        <v>33.5</v>
      </c>
      <c r="K302" s="220">
        <v>34.21</v>
      </c>
      <c r="L302" s="220">
        <v>34.86</v>
      </c>
      <c r="M302" s="220">
        <f t="shared" ca="1" si="39"/>
        <v>35.33</v>
      </c>
    </row>
    <row r="303" spans="3:13" outlineLevel="1">
      <c r="C303" s="67" t="str">
        <v>Non-containerised / general</v>
      </c>
      <c r="D303" s="3" t="s">
        <v>192</v>
      </c>
      <c r="E303" s="14">
        <v>7</v>
      </c>
      <c r="F303" s="14"/>
      <c r="J303" s="220">
        <v>2.71</v>
      </c>
      <c r="K303" s="220">
        <v>2.77</v>
      </c>
      <c r="L303" s="220">
        <v>2.82</v>
      </c>
      <c r="M303" s="220">
        <f t="shared" ca="1" si="39"/>
        <v>2.86</v>
      </c>
    </row>
    <row r="304" spans="3:13" outlineLevel="1">
      <c r="C304" s="51" t="str">
        <v>Accompanied passenger vehicles</v>
      </c>
      <c r="D304" s="3" t="s">
        <v>192</v>
      </c>
      <c r="E304" s="14">
        <v>8</v>
      </c>
      <c r="F304" s="14"/>
      <c r="J304" s="220">
        <v>1.81</v>
      </c>
      <c r="K304" s="220">
        <v>1.85</v>
      </c>
      <c r="L304" s="220">
        <v>1.88</v>
      </c>
      <c r="M304" s="220">
        <f t="shared" ca="1" si="39"/>
        <v>1.91</v>
      </c>
    </row>
    <row r="305" spans="3:13" outlineLevel="1">
      <c r="C305" s="51" t="str">
        <v>Motor vehicles</v>
      </c>
      <c r="D305" s="3" t="s">
        <v>192</v>
      </c>
      <c r="E305" s="14">
        <v>9</v>
      </c>
      <c r="F305" s="14"/>
      <c r="J305" s="220">
        <v>3.06</v>
      </c>
      <c r="K305" s="220">
        <v>3.13</v>
      </c>
      <c r="L305" s="220">
        <v>3.18</v>
      </c>
      <c r="M305" s="220">
        <f t="shared" ca="1" si="39"/>
        <v>3.23</v>
      </c>
    </row>
    <row r="306" spans="3:13" outlineLevel="1">
      <c r="C306" s="67" t="str">
        <v>Liquid bulk</v>
      </c>
      <c r="D306" s="3" t="s">
        <v>192</v>
      </c>
      <c r="E306" s="14">
        <v>10</v>
      </c>
      <c r="F306" s="14"/>
      <c r="J306" s="220">
        <v>4.07</v>
      </c>
      <c r="K306" s="220">
        <v>4.16</v>
      </c>
      <c r="L306" s="220">
        <v>4.24</v>
      </c>
      <c r="M306" s="220">
        <f t="shared" ca="1" si="39"/>
        <v>4.29</v>
      </c>
    </row>
    <row r="307" spans="3:13" outlineLevel="1">
      <c r="C307" s="51" t="str">
        <v>Dry bulk - inwards - overseas and coastal</v>
      </c>
      <c r="D307" s="3" t="s">
        <v>193</v>
      </c>
      <c r="E307" s="14">
        <v>11</v>
      </c>
      <c r="F307" s="14"/>
      <c r="J307" s="220">
        <v>3.25</v>
      </c>
      <c r="K307" s="220">
        <v>3.32</v>
      </c>
      <c r="L307" s="220">
        <v>3.38</v>
      </c>
      <c r="M307" s="220">
        <f t="shared" ca="1" si="39"/>
        <v>3.43</v>
      </c>
    </row>
    <row r="308" spans="3:13" outlineLevel="1">
      <c r="C308" s="51" t="str">
        <v>Dry bulk - outwards - overseas and coastal</v>
      </c>
      <c r="D308" s="3" t="s">
        <v>193</v>
      </c>
      <c r="E308" s="14">
        <v>12</v>
      </c>
      <c r="F308" s="14"/>
      <c r="J308" s="220">
        <v>2.35</v>
      </c>
      <c r="K308" s="220">
        <v>2.4</v>
      </c>
      <c r="L308" s="220">
        <v>2.4500000000000002</v>
      </c>
      <c r="M308" s="220">
        <f t="shared" ca="1" si="39"/>
        <v>2.48</v>
      </c>
    </row>
    <row r="309" spans="3:13" outlineLevel="1">
      <c r="C309" s="67" t="str">
        <v>Transhipment - Full - outward</v>
      </c>
      <c r="D309" s="3" t="s">
        <v>191</v>
      </c>
      <c r="E309" s="14">
        <v>13</v>
      </c>
      <c r="F309" s="14"/>
      <c r="J309" s="220">
        <v>40.9</v>
      </c>
      <c r="K309" s="220">
        <v>39.869999999999997</v>
      </c>
      <c r="L309" s="220">
        <v>38.880000000000003</v>
      </c>
      <c r="M309" s="220">
        <f t="shared" ca="1" si="39"/>
        <v>37.909999999999997</v>
      </c>
    </row>
    <row r="310" spans="3:13" outlineLevel="1">
      <c r="C310" s="67" t="str">
        <v>Transhipment - Full - inward</v>
      </c>
      <c r="D310" s="3" t="s">
        <v>191</v>
      </c>
      <c r="E310" s="14">
        <v>14</v>
      </c>
      <c r="F310" s="14"/>
      <c r="J310" s="220">
        <v>42.39</v>
      </c>
      <c r="K310" s="220">
        <v>43.29</v>
      </c>
      <c r="L310" s="220">
        <v>44.11</v>
      </c>
      <c r="M310" s="220">
        <f t="shared" ca="1" si="39"/>
        <v>44.7</v>
      </c>
    </row>
    <row r="311" spans="3:13" outlineLevel="1">
      <c r="C311" s="67" t="str">
        <v>Transhipment - Full - Bass Strait</v>
      </c>
      <c r="D311" s="3" t="s">
        <v>191</v>
      </c>
      <c r="E311" s="14">
        <v>15</v>
      </c>
      <c r="F311" s="14"/>
      <c r="J311" s="220">
        <v>24.55</v>
      </c>
      <c r="K311" s="220">
        <v>25.07</v>
      </c>
      <c r="L311" s="220">
        <v>25.55</v>
      </c>
      <c r="M311" s="220">
        <f t="shared" ca="1" si="39"/>
        <v>25.89</v>
      </c>
    </row>
    <row r="312" spans="3:13" outlineLevel="1">
      <c r="C312" s="51" t="str">
        <v>Transhipment - Containerised Empty (excl Bass Strait)</v>
      </c>
      <c r="D312" s="3" t="s">
        <v>191</v>
      </c>
      <c r="E312" s="14">
        <v>16</v>
      </c>
      <c r="F312" s="14"/>
      <c r="J312" s="220">
        <v>5.87</v>
      </c>
      <c r="K312" s="220">
        <v>5.99</v>
      </c>
      <c r="L312" s="220">
        <v>6.1</v>
      </c>
      <c r="M312" s="220">
        <f t="shared" ca="1" si="39"/>
        <v>6.18</v>
      </c>
    </row>
    <row r="313" spans="3:13" outlineLevel="1">
      <c r="C313" s="67" t="str">
        <v>Transhipment - Motor vehicles and break bulk</v>
      </c>
      <c r="D313" s="3" t="s">
        <v>192</v>
      </c>
      <c r="E313" s="14">
        <v>17</v>
      </c>
      <c r="F313" s="14"/>
      <c r="J313" s="220">
        <v>1.07</v>
      </c>
      <c r="K313" s="220">
        <v>1.1000000000000001</v>
      </c>
      <c r="L313" s="220">
        <v>1.1100000000000001</v>
      </c>
      <c r="M313" s="220">
        <f t="shared" ca="1" si="39"/>
        <v>1.1299999999999999</v>
      </c>
    </row>
    <row r="314" spans="3:13" outlineLevel="1">
      <c r="C314" s="67" t="str">
        <v>Transhipment - Non-containerised / general</v>
      </c>
      <c r="D314" s="3" t="s">
        <v>193</v>
      </c>
      <c r="E314" s="14">
        <v>18</v>
      </c>
      <c r="F314" s="14"/>
      <c r="J314" s="220">
        <v>0.95</v>
      </c>
      <c r="K314" s="220">
        <v>0.97</v>
      </c>
      <c r="L314" s="220">
        <v>0.99</v>
      </c>
      <c r="M314" s="220">
        <f t="shared" ca="1" si="39"/>
        <v>1</v>
      </c>
    </row>
    <row r="315" spans="3:13" outlineLevel="1">
      <c r="C315" s="5" t="str">
        <v/>
      </c>
      <c r="D315" s="3"/>
      <c r="E315" s="14" t="str">
        <v/>
      </c>
      <c r="F315" s="14"/>
      <c r="J315" s="55"/>
      <c r="K315" s="8"/>
      <c r="L315" s="8"/>
      <c r="M315" s="8"/>
    </row>
    <row r="316" spans="3:13" outlineLevel="1">
      <c r="C316" s="66" t="str">
        <v>Channel fees</v>
      </c>
      <c r="D316" s="3"/>
      <c r="E316" s="14" t="str">
        <v/>
      </c>
      <c r="F316" s="14"/>
      <c r="J316" s="55"/>
      <c r="K316" s="8"/>
      <c r="L316" s="8"/>
      <c r="M316" s="8"/>
    </row>
    <row r="317" spans="3:13" outlineLevel="1">
      <c r="C317" s="67" t="str">
        <v>Shared channels &lt;= 12.10m</v>
      </c>
      <c r="D317" s="3" t="s">
        <v>194</v>
      </c>
      <c r="E317" s="14">
        <v>19</v>
      </c>
      <c r="F317" s="14"/>
      <c r="J317" s="221">
        <v>0.18140000000000001</v>
      </c>
      <c r="K317" s="221">
        <v>0.18529999999999999</v>
      </c>
      <c r="L317" s="221">
        <v>0.1888</v>
      </c>
      <c r="M317" s="221">
        <f t="shared" ref="M317:M334" ca="1" si="40">ROUND(IF($K241="Yes",
                                      OFFSET(M$296,MATCH($M241,Tariff_Index,0)-1,0)*$L241,
                                    $J317*IF($J241="Yes",M$292,M$291)),$I241)</f>
        <v>0.1913</v>
      </c>
    </row>
    <row r="318" spans="3:13" outlineLevel="1">
      <c r="C318" s="67" t="str">
        <v>Shared channels &gt; 12.10m</v>
      </c>
      <c r="D318" s="3" t="s">
        <v>194</v>
      </c>
      <c r="E318" s="14">
        <v>20</v>
      </c>
      <c r="F318" s="14"/>
      <c r="J318" s="221">
        <v>0.19350000000000001</v>
      </c>
      <c r="K318" s="221">
        <v>0.1976</v>
      </c>
      <c r="L318" s="221">
        <v>0.2014</v>
      </c>
      <c r="M318" s="221">
        <f t="shared" ca="1" si="40"/>
        <v>0.2041</v>
      </c>
    </row>
    <row r="319" spans="3:13" outlineLevel="1">
      <c r="C319" s="67" t="str">
        <v>Dedicated channels &lt;= 12.10m</v>
      </c>
      <c r="D319" s="3" t="s">
        <v>194</v>
      </c>
      <c r="E319" s="14">
        <v>21</v>
      </c>
      <c r="F319" s="14"/>
      <c r="J319" s="221">
        <v>0.35460000000000003</v>
      </c>
      <c r="K319" s="221">
        <v>0.36209999999999998</v>
      </c>
      <c r="L319" s="221">
        <v>0.36899999999999999</v>
      </c>
      <c r="M319" s="221">
        <f t="shared" ca="1" si="40"/>
        <v>0.37390000000000001</v>
      </c>
    </row>
    <row r="320" spans="3:13" outlineLevel="1">
      <c r="C320" s="67" t="str">
        <v>Dedicated channels &gt; 12.10m</v>
      </c>
      <c r="D320" s="3" t="s">
        <v>194</v>
      </c>
      <c r="E320" s="14">
        <v>22</v>
      </c>
      <c r="F320" s="14"/>
      <c r="J320" s="221">
        <v>0.41399999999999998</v>
      </c>
      <c r="K320" s="221">
        <v>0.42280000000000001</v>
      </c>
      <c r="L320" s="221">
        <v>0.43080000000000002</v>
      </c>
      <c r="M320" s="221">
        <f t="shared" ca="1" si="40"/>
        <v>0.43659999999999999</v>
      </c>
    </row>
    <row r="321" spans="3:13" outlineLevel="1">
      <c r="C321" s="51" t="str">
        <v>Pure car carrier reduction - Shared channels &lt;= 12.10m</v>
      </c>
      <c r="D321" s="3" t="s">
        <v>194</v>
      </c>
      <c r="E321" s="14">
        <v>23</v>
      </c>
      <c r="F321" s="14"/>
      <c r="J321" s="221">
        <v>0.1361</v>
      </c>
      <c r="K321" s="221">
        <v>0.13900000000000001</v>
      </c>
      <c r="L321" s="221">
        <v>0.1416</v>
      </c>
      <c r="M321" s="221">
        <f t="shared" ca="1" si="40"/>
        <v>0.14349999999999999</v>
      </c>
    </row>
    <row r="322" spans="3:13" outlineLevel="1">
      <c r="C322" s="51" t="str">
        <v>Pure car carrier reduction - Shared channels &gt; 12.10m</v>
      </c>
      <c r="D322" s="3" t="s">
        <v>194</v>
      </c>
      <c r="E322" s="14">
        <v>24</v>
      </c>
      <c r="F322" s="14"/>
      <c r="J322" s="221">
        <v>0.14510000000000001</v>
      </c>
      <c r="K322" s="221">
        <v>0.1482</v>
      </c>
      <c r="L322" s="221">
        <v>0.15110000000000001</v>
      </c>
      <c r="M322" s="221">
        <f t="shared" ca="1" si="40"/>
        <v>0.15310000000000001</v>
      </c>
    </row>
    <row r="323" spans="3:13" outlineLevel="1">
      <c r="C323" s="51" t="str">
        <v>Pure car carrier reduction - Dedicated channels &lt;= 12.10m</v>
      </c>
      <c r="D323" s="3" t="s">
        <v>194</v>
      </c>
      <c r="E323" s="14">
        <v>25</v>
      </c>
      <c r="F323" s="14"/>
      <c r="J323" s="221">
        <v>0.26600000000000001</v>
      </c>
      <c r="K323" s="221">
        <v>0.27160000000000001</v>
      </c>
      <c r="L323" s="221">
        <v>0.27679999999999999</v>
      </c>
      <c r="M323" s="221">
        <f t="shared" ca="1" si="40"/>
        <v>0.28039999999999998</v>
      </c>
    </row>
    <row r="324" spans="3:13" outlineLevel="1">
      <c r="C324" s="51" t="str">
        <v>Pure car carrier reduction - Dedicated channels &gt; 12.10m</v>
      </c>
      <c r="D324" s="3" t="s">
        <v>194</v>
      </c>
      <c r="E324" s="14">
        <v>26</v>
      </c>
      <c r="F324" s="14"/>
      <c r="J324" s="221">
        <v>0.3105</v>
      </c>
      <c r="K324" s="221">
        <v>0.31709999999999999</v>
      </c>
      <c r="L324" s="221">
        <v>0.3231</v>
      </c>
      <c r="M324" s="221">
        <f t="shared" ca="1" si="40"/>
        <v>0.32750000000000001</v>
      </c>
    </row>
    <row r="325" spans="3:13" outlineLevel="1">
      <c r="C325" s="51" t="str">
        <v>Coastal liner vessel - Shared channels &lt;= 12.10m</v>
      </c>
      <c r="D325" s="3" t="s">
        <v>194</v>
      </c>
      <c r="E325" s="14">
        <v>27</v>
      </c>
      <c r="F325" s="14"/>
      <c r="J325" s="221">
        <v>0.10879999999999999</v>
      </c>
      <c r="K325" s="221">
        <v>0.11119999999999999</v>
      </c>
      <c r="L325" s="221">
        <v>0.1133</v>
      </c>
      <c r="M325" s="221">
        <f t="shared" ca="1" si="40"/>
        <v>0.1148</v>
      </c>
    </row>
    <row r="326" spans="3:13" outlineLevel="1">
      <c r="C326" s="51" t="str">
        <v>Coastal liner vessel - Shared channels &gt; 12.10m</v>
      </c>
      <c r="D326" s="3" t="s">
        <v>194</v>
      </c>
      <c r="E326" s="14">
        <v>28</v>
      </c>
      <c r="F326" s="14"/>
      <c r="J326" s="221">
        <v>0.11609999999999999</v>
      </c>
      <c r="K326" s="221">
        <v>0.1186</v>
      </c>
      <c r="L326" s="221">
        <v>0.1208</v>
      </c>
      <c r="M326" s="221">
        <f t="shared" ca="1" si="40"/>
        <v>0.1225</v>
      </c>
    </row>
    <row r="327" spans="3:13" outlineLevel="1">
      <c r="C327" s="51" t="str">
        <v>Coastal liner vessel - Dedicated channels &lt;= 12.10m</v>
      </c>
      <c r="D327" s="3" t="s">
        <v>194</v>
      </c>
      <c r="E327" s="14">
        <v>29</v>
      </c>
      <c r="F327" s="14"/>
      <c r="J327" s="221">
        <v>0.21279999999999999</v>
      </c>
      <c r="K327" s="221">
        <v>0.21729999999999999</v>
      </c>
      <c r="L327" s="221">
        <v>0.22140000000000001</v>
      </c>
      <c r="M327" s="221">
        <f t="shared" ca="1" si="40"/>
        <v>0.2243</v>
      </c>
    </row>
    <row r="328" spans="3:13" outlineLevel="1">
      <c r="C328" s="51" t="str">
        <v>Coastal liner vessel - Dedicated channels &gt; 12.10m</v>
      </c>
      <c r="D328" s="3" t="s">
        <v>194</v>
      </c>
      <c r="E328" s="14">
        <v>30</v>
      </c>
      <c r="F328" s="14"/>
      <c r="J328" s="221">
        <v>0.24840000000000001</v>
      </c>
      <c r="K328" s="221">
        <v>0.25369999999999998</v>
      </c>
      <c r="L328" s="221">
        <v>0.25850000000000001</v>
      </c>
      <c r="M328" s="221">
        <f t="shared" ca="1" si="40"/>
        <v>0.26200000000000001</v>
      </c>
    </row>
    <row r="329" spans="3:13" outlineLevel="1">
      <c r="C329" s="51" t="str">
        <v>Passenger cruise vessel - Shared channels &lt;= 12.10m</v>
      </c>
      <c r="D329" s="3" t="s">
        <v>194</v>
      </c>
      <c r="E329" s="14">
        <v>31</v>
      </c>
      <c r="F329" s="14"/>
      <c r="J329" s="221">
        <v>0.1633</v>
      </c>
      <c r="K329" s="221">
        <v>0.1668</v>
      </c>
      <c r="L329" s="221">
        <v>0.1699</v>
      </c>
      <c r="M329" s="221">
        <f t="shared" ca="1" si="40"/>
        <v>0.17219999999999999</v>
      </c>
    </row>
    <row r="330" spans="3:13" outlineLevel="1">
      <c r="C330" s="51" t="str">
        <v>Passenger cruise vessel - Shared channels &gt; 12.10m</v>
      </c>
      <c r="D330" s="3" t="s">
        <v>194</v>
      </c>
      <c r="E330" s="14">
        <v>32</v>
      </c>
      <c r="F330" s="14"/>
      <c r="J330" s="221">
        <v>0.17419999999999999</v>
      </c>
      <c r="K330" s="221">
        <v>0.17780000000000001</v>
      </c>
      <c r="L330" s="221">
        <v>0.18129999999999999</v>
      </c>
      <c r="M330" s="221">
        <f t="shared" ca="1" si="40"/>
        <v>0.1837</v>
      </c>
    </row>
    <row r="331" spans="3:13" outlineLevel="1">
      <c r="C331" s="51" t="str">
        <v>Passenger cruise vessel - Dedicated channels &lt;= 12.10m</v>
      </c>
      <c r="D331" s="3" t="s">
        <v>194</v>
      </c>
      <c r="E331" s="14">
        <v>33</v>
      </c>
      <c r="F331" s="14"/>
      <c r="J331" s="221">
        <v>0.31909999999999999</v>
      </c>
      <c r="K331" s="221">
        <v>0.32590000000000002</v>
      </c>
      <c r="L331" s="221">
        <v>0.33210000000000001</v>
      </c>
      <c r="M331" s="221">
        <f t="shared" ca="1" si="40"/>
        <v>0.33650000000000002</v>
      </c>
    </row>
    <row r="332" spans="3:13" outlineLevel="1">
      <c r="C332" s="51" t="str">
        <v>Passenger cruise vessel - Dedicated channels &gt; 12.10m</v>
      </c>
      <c r="D332" s="3" t="s">
        <v>194</v>
      </c>
      <c r="E332" s="14">
        <v>34</v>
      </c>
      <c r="F332" s="14"/>
      <c r="J332" s="221">
        <v>0.37259999999999999</v>
      </c>
      <c r="K332" s="221">
        <v>0.3805</v>
      </c>
      <c r="L332" s="221">
        <v>0.38769999999999999</v>
      </c>
      <c r="M332" s="221">
        <f t="shared" ca="1" si="40"/>
        <v>0.39290000000000003</v>
      </c>
    </row>
    <row r="333" spans="3:13" outlineLevel="1">
      <c r="C333" s="51" t="str">
        <v>Vessels using Dedicated and Geelong channels on the same entry to Port Phillip Bay -Dedicated channels &lt;= 12.10m</v>
      </c>
      <c r="D333" s="3" t="s">
        <v>194</v>
      </c>
      <c r="E333" s="14">
        <v>35</v>
      </c>
      <c r="F333" s="14"/>
      <c r="J333" s="221">
        <v>0.26600000000000001</v>
      </c>
      <c r="K333" s="221">
        <v>0.27160000000000001</v>
      </c>
      <c r="L333" s="221">
        <v>0.27679999999999999</v>
      </c>
      <c r="M333" s="221">
        <f t="shared" ca="1" si="40"/>
        <v>0.28039999999999998</v>
      </c>
    </row>
    <row r="334" spans="3:13" outlineLevel="1">
      <c r="C334" s="51" t="str">
        <v>Vessels using Dedicated and Geelong channels on the same entry to Port Phillip Bay -Dedicated channels &gt; 12.10m</v>
      </c>
      <c r="D334" s="3" t="s">
        <v>194</v>
      </c>
      <c r="E334" s="14">
        <v>36</v>
      </c>
      <c r="F334" s="14"/>
      <c r="J334" s="221">
        <v>0.3105</v>
      </c>
      <c r="K334" s="221">
        <v>0.31709999999999999</v>
      </c>
      <c r="L334" s="221">
        <v>0.3231</v>
      </c>
      <c r="M334" s="221">
        <f t="shared" ca="1" si="40"/>
        <v>0.32750000000000001</v>
      </c>
    </row>
    <row r="335" spans="3:13" outlineLevel="1">
      <c r="C335" s="3" t="str">
        <v/>
      </c>
      <c r="D335" s="3"/>
      <c r="E335" s="14" t="str">
        <v/>
      </c>
      <c r="F335" s="14"/>
      <c r="J335" s="55"/>
      <c r="K335" s="8"/>
      <c r="L335" s="8"/>
      <c r="M335" s="8"/>
    </row>
    <row r="336" spans="3:13" outlineLevel="1">
      <c r="C336" s="66" t="str">
        <v>Hire fees</v>
      </c>
      <c r="D336" s="3"/>
      <c r="E336" s="14" t="str">
        <v/>
      </c>
      <c r="F336" s="14"/>
      <c r="J336" s="55"/>
      <c r="K336" s="8"/>
      <c r="L336" s="8"/>
      <c r="M336" s="8"/>
    </row>
    <row r="337" spans="3:13" outlineLevel="1">
      <c r="C337" s="67" t="str">
        <v>Berth hire - Full charge - Maribyrnong No.1</v>
      </c>
      <c r="D337" s="3" t="s">
        <v>195</v>
      </c>
      <c r="E337" s="14">
        <v>37</v>
      </c>
      <c r="F337" s="14"/>
      <c r="J337" s="220">
        <v>351.8</v>
      </c>
      <c r="K337" s="220">
        <v>359.28</v>
      </c>
      <c r="L337" s="220">
        <v>366.11</v>
      </c>
      <c r="M337" s="220">
        <f t="shared" ref="M337:M343" ca="1" si="41">ROUND(IF($K261="Yes",
                                      OFFSET(M$296,MATCH($M261,Tariff_Index,0)-1,0)*$L261,
                                    $J337*IF($J261="Yes",M$292,M$291)),$I261)</f>
        <v>370.98</v>
      </c>
    </row>
    <row r="338" spans="3:13" outlineLevel="1">
      <c r="C338" s="67" t="str">
        <v>Berth hire - Full charge - Holden Dock</v>
      </c>
      <c r="D338" s="3" t="s">
        <v>195</v>
      </c>
      <c r="E338" s="14">
        <v>38</v>
      </c>
      <c r="F338" s="14"/>
      <c r="J338" s="220">
        <v>466.2</v>
      </c>
      <c r="K338" s="220">
        <v>476.11</v>
      </c>
      <c r="L338" s="220">
        <v>485.16</v>
      </c>
      <c r="M338" s="220">
        <f t="shared" ca="1" si="41"/>
        <v>491.62</v>
      </c>
    </row>
    <row r="339" spans="3:13" outlineLevel="1">
      <c r="C339" s="67" t="str">
        <v>Berth hire - Passenger cruise ships at a berth other than Station Pier</v>
      </c>
      <c r="D339" s="3" t="s">
        <v>195</v>
      </c>
      <c r="E339" s="14">
        <v>39</v>
      </c>
      <c r="F339" s="14"/>
      <c r="J339" s="220">
        <v>580</v>
      </c>
      <c r="K339" s="220">
        <v>592.33000000000004</v>
      </c>
      <c r="L339" s="220">
        <v>603.59</v>
      </c>
      <c r="M339" s="220">
        <f t="shared" ca="1" si="41"/>
        <v>611.63</v>
      </c>
    </row>
    <row r="340" spans="3:13" outlineLevel="1">
      <c r="C340" s="67" t="str">
        <v>Berth hire - Lay-up charge (24 Victoria Dock; Holden Dock; Maribyrnong No. 1; 24, 27, 28, 29 &amp; 33 South Wharf; 6 Yarraville and F Appleton Dock)</v>
      </c>
      <c r="D340" s="3" t="s">
        <v>195</v>
      </c>
      <c r="E340" s="14">
        <v>40</v>
      </c>
      <c r="F340" s="14"/>
      <c r="J340" s="220">
        <v>123</v>
      </c>
      <c r="K340" s="220">
        <v>125.61</v>
      </c>
      <c r="L340" s="220">
        <v>128</v>
      </c>
      <c r="M340" s="220">
        <f t="shared" ca="1" si="41"/>
        <v>129.71</v>
      </c>
    </row>
    <row r="341" spans="3:13" outlineLevel="1">
      <c r="C341" s="67" t="str">
        <v>Wharf access - Cargo</v>
      </c>
      <c r="D341" s="3" t="s">
        <v>193</v>
      </c>
      <c r="E341" s="14">
        <v>41</v>
      </c>
      <c r="F341" s="14"/>
      <c r="J341" s="220">
        <v>0.93</v>
      </c>
      <c r="K341" s="220">
        <v>0.95</v>
      </c>
      <c r="L341" s="220">
        <v>0.97</v>
      </c>
      <c r="M341" s="220">
        <f t="shared" ca="1" si="41"/>
        <v>0.98</v>
      </c>
    </row>
    <row r="342" spans="3:13" outlineLevel="1">
      <c r="C342" s="67" t="str">
        <v>Area hire - Standard rate - 6 Yarraville</v>
      </c>
      <c r="D342" s="3" t="s">
        <v>195</v>
      </c>
      <c r="E342" s="14">
        <v>42</v>
      </c>
      <c r="F342" s="14"/>
      <c r="J342" s="220">
        <v>69.400000000000006</v>
      </c>
      <c r="K342" s="220">
        <v>70.88</v>
      </c>
      <c r="L342" s="220">
        <v>72.22</v>
      </c>
      <c r="M342" s="220">
        <f t="shared" ca="1" si="41"/>
        <v>73.180000000000007</v>
      </c>
    </row>
    <row r="343" spans="3:13" outlineLevel="1">
      <c r="C343" s="67" t="str">
        <v>Area hire - Standard rate - F Appleton Dock</v>
      </c>
      <c r="D343" s="3" t="s">
        <v>195</v>
      </c>
      <c r="E343" s="14">
        <v>43</v>
      </c>
      <c r="F343" s="14"/>
      <c r="J343" s="220">
        <v>45.1</v>
      </c>
      <c r="K343" s="220">
        <v>46.06</v>
      </c>
      <c r="L343" s="220">
        <v>46.93</v>
      </c>
      <c r="M343" s="220">
        <f t="shared" ca="1" si="41"/>
        <v>47.56</v>
      </c>
    </row>
    <row r="344" spans="3:13" outlineLevel="1">
      <c r="C344" s="67" t="str">
        <v/>
      </c>
      <c r="D344" s="3"/>
      <c r="E344" s="14" t="str">
        <v/>
      </c>
      <c r="F344" s="14"/>
      <c r="J344" s="56"/>
      <c r="K344" s="68"/>
      <c r="L344" s="68"/>
      <c r="M344" s="68"/>
    </row>
    <row r="345" spans="3:13" outlineLevel="1">
      <c r="C345" s="66" t="str">
        <v>Slipway - Victoria Dock</v>
      </c>
      <c r="D345" s="3"/>
      <c r="E345" s="14" t="str">
        <v/>
      </c>
      <c r="F345" s="14"/>
      <c r="J345" s="56"/>
      <c r="K345" s="68"/>
      <c r="L345" s="68"/>
      <c r="M345" s="68"/>
    </row>
    <row r="346" spans="3:13" outlineLevel="1">
      <c r="C346" s="67" t="str">
        <v>Flagfall</v>
      </c>
      <c r="D346" s="3" t="s">
        <v>196</v>
      </c>
      <c r="E346" s="14">
        <v>44</v>
      </c>
      <c r="F346" s="14"/>
      <c r="J346" s="220">
        <v>5053</v>
      </c>
      <c r="K346" s="220">
        <v>5053</v>
      </c>
      <c r="L346" s="220">
        <v>5258.48</v>
      </c>
      <c r="M346" s="220"/>
    </row>
    <row r="347" spans="3:13" outlineLevel="1">
      <c r="C347" s="67" t="str">
        <v>Slipway hire</v>
      </c>
      <c r="D347" s="3" t="s">
        <v>197</v>
      </c>
      <c r="E347" s="14">
        <v>45</v>
      </c>
      <c r="F347" s="14"/>
      <c r="J347" s="220">
        <v>1348</v>
      </c>
      <c r="K347" s="220">
        <v>1348</v>
      </c>
      <c r="L347" s="220">
        <v>1402.82</v>
      </c>
      <c r="M347" s="220"/>
    </row>
    <row r="348" spans="3:13" outlineLevel="1">
      <c r="C348" s="67" t="str">
        <v>Wharf Edge Access</v>
      </c>
      <c r="D348" s="3" t="s">
        <v>197</v>
      </c>
      <c r="E348" s="14">
        <v>46</v>
      </c>
      <c r="F348" s="14"/>
      <c r="J348" s="220">
        <v>487</v>
      </c>
      <c r="K348" s="220">
        <v>487</v>
      </c>
      <c r="L348" s="220">
        <v>506.8</v>
      </c>
      <c r="M348" s="220"/>
    </row>
    <row r="349" spans="3:13" outlineLevel="1">
      <c r="C349" s="5" t="str">
        <v/>
      </c>
      <c r="D349" s="3"/>
      <c r="E349" s="14" t="str">
        <v/>
      </c>
      <c r="F349" s="14"/>
      <c r="J349" s="9"/>
      <c r="K349" s="8"/>
      <c r="L349" s="8"/>
      <c r="M349" s="8"/>
    </row>
    <row r="350" spans="3:13" outlineLevel="1">
      <c r="C350" s="66" t="str">
        <v>Other fees</v>
      </c>
      <c r="D350" s="3"/>
      <c r="E350" s="14" t="str">
        <v/>
      </c>
      <c r="F350" s="14"/>
      <c r="J350" s="9"/>
      <c r="K350" s="8"/>
      <c r="L350" s="8"/>
      <c r="M350" s="8"/>
    </row>
    <row r="351" spans="3:13" outlineLevel="1">
      <c r="C351" s="67" t="str">
        <v>Tanker inspection</v>
      </c>
      <c r="D351" s="3" t="s">
        <v>198</v>
      </c>
      <c r="E351" s="14">
        <v>47</v>
      </c>
      <c r="F351" s="14"/>
      <c r="J351" s="220">
        <v>700.13</v>
      </c>
      <c r="K351" s="220">
        <v>715.01</v>
      </c>
      <c r="L351" s="220">
        <v>728.6</v>
      </c>
      <c r="M351" s="220">
        <f ca="1">ROUND(IF($K275="Yes",
                                      OFFSET(M$296,MATCH($M275,Tariff_Index,0)-1,0)*$L275,
                                    $J351*IF($J275="Yes",M$292,M$291)),$I275)</f>
        <v>738.31</v>
      </c>
    </row>
    <row r="352" spans="3:13" outlineLevel="1">
      <c r="C352" s="67" t="str">
        <v>Other gangway hire</v>
      </c>
      <c r="D352" s="3" t="s">
        <v>199</v>
      </c>
      <c r="E352" s="14">
        <v>48</v>
      </c>
      <c r="F352" s="14"/>
      <c r="J352" s="220">
        <v>211.2</v>
      </c>
      <c r="K352" s="220">
        <v>215.69</v>
      </c>
      <c r="L352" s="220">
        <v>219.79</v>
      </c>
      <c r="M352" s="220">
        <f ca="1">ROUND(IF($K276="Yes",
                                      OFFSET(M$296,MATCH($M276,Tariff_Index,0)-1,0)*$L276,
                                    $J352*IF($J276="Yes",M$292,M$291)),$I276)</f>
        <v>222.72</v>
      </c>
    </row>
    <row r="353" spans="1:16340" outlineLevel="1">
      <c r="C353" s="67" t="str">
        <v>Wharf inspection - Pre-vessel arrival inspection</v>
      </c>
      <c r="D353" s="3" t="s">
        <v>198</v>
      </c>
      <c r="E353" s="14">
        <v>49</v>
      </c>
      <c r="F353" s="14"/>
      <c r="J353" s="220">
        <v>934.1</v>
      </c>
      <c r="K353" s="220">
        <v>953.96</v>
      </c>
      <c r="L353" s="220">
        <v>972.09</v>
      </c>
      <c r="M353" s="220">
        <f ca="1">ROUND(IF($K277="Yes",
                                      OFFSET(M$296,MATCH($M277,Tariff_Index,0)-1,0)*$L277,
                                    $J353*IF($J277="Yes",M$292,M$291)),$I277)</f>
        <v>985.04</v>
      </c>
    </row>
    <row r="354" spans="1:16340" outlineLevel="1">
      <c r="C354" s="67" t="str">
        <v>Wharf inspection - Post-vessel departure inspection</v>
      </c>
      <c r="D354" s="3" t="s">
        <v>198</v>
      </c>
      <c r="E354" s="14">
        <v>50</v>
      </c>
      <c r="F354" s="14"/>
      <c r="J354" s="220">
        <v>934.1</v>
      </c>
      <c r="K354" s="220">
        <v>953.96</v>
      </c>
      <c r="L354" s="220">
        <v>972.09</v>
      </c>
      <c r="M354" s="220">
        <f ca="1">ROUND(IF($K278="Yes",
                                      OFFSET(M$296,MATCH($M278,Tariff_Index,0)-1,0)*$L278,
                                    $J354*IF($J278="Yes",M$292,M$291)),$I278)</f>
        <v>985.04</v>
      </c>
    </row>
    <row r="355" spans="1:16340" outlineLevel="1">
      <c r="C355" s="67"/>
      <c r="E355" s="59"/>
      <c r="F355" s="59"/>
      <c r="G355" s="59"/>
      <c r="H355" s="59"/>
      <c r="I355" s="59"/>
      <c r="J355" s="59"/>
      <c r="K355" s="59"/>
      <c r="L355" s="59"/>
      <c r="M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c r="EA355" s="59"/>
      <c r="EB355" s="59"/>
      <c r="EC355" s="59"/>
      <c r="ED355" s="59"/>
      <c r="EE355" s="59"/>
      <c r="EF355" s="59"/>
      <c r="EG355" s="59"/>
      <c r="EH355" s="59"/>
      <c r="EI355" s="59"/>
      <c r="EJ355" s="59"/>
      <c r="EK355" s="59"/>
      <c r="EL355" s="59"/>
      <c r="EM355" s="59"/>
      <c r="EN355" s="59"/>
      <c r="EO355" s="59"/>
      <c r="EP355" s="59"/>
      <c r="EQ355" s="59"/>
      <c r="ER355" s="59"/>
      <c r="ES355" s="59"/>
      <c r="ET355" s="59"/>
      <c r="EU355" s="59"/>
      <c r="EV355" s="59"/>
      <c r="EW355" s="59"/>
      <c r="EX355" s="59"/>
      <c r="EY355" s="59"/>
      <c r="EZ355" s="59"/>
      <c r="FA355" s="59"/>
      <c r="FB355" s="59"/>
      <c r="FC355" s="59"/>
      <c r="FD355" s="59"/>
      <c r="FE355" s="59"/>
      <c r="FF355" s="59"/>
      <c r="FG355" s="59"/>
      <c r="FH355" s="59"/>
      <c r="FI355" s="59"/>
      <c r="FJ355" s="59"/>
      <c r="FK355" s="59"/>
      <c r="FL355" s="59"/>
      <c r="FM355" s="59"/>
      <c r="FN355" s="59"/>
      <c r="FO355" s="59"/>
      <c r="FP355" s="59"/>
      <c r="FQ355" s="59"/>
      <c r="FR355" s="59"/>
      <c r="FS355" s="59"/>
      <c r="FT355" s="59"/>
      <c r="FU355" s="59"/>
      <c r="FV355" s="59"/>
      <c r="FW355" s="59"/>
      <c r="FX355" s="59"/>
      <c r="FY355" s="59"/>
      <c r="FZ355" s="59"/>
      <c r="GA355" s="59"/>
      <c r="GB355" s="59"/>
      <c r="GC355" s="59"/>
      <c r="GD355" s="59"/>
      <c r="GE355" s="59"/>
      <c r="GF355" s="59"/>
      <c r="GG355" s="59"/>
      <c r="GH355" s="59"/>
      <c r="GI355" s="59"/>
      <c r="GJ355" s="59"/>
      <c r="GK355" s="59"/>
      <c r="GL355" s="59"/>
      <c r="GM355" s="59"/>
      <c r="GN355" s="59"/>
      <c r="GO355" s="59"/>
      <c r="GP355" s="59"/>
      <c r="GQ355" s="59"/>
      <c r="GR355" s="59"/>
      <c r="GS355" s="59"/>
      <c r="GT355" s="59"/>
      <c r="GU355" s="59"/>
      <c r="GV355" s="59"/>
      <c r="GW355" s="59"/>
      <c r="GX355" s="59"/>
      <c r="GY355" s="59"/>
      <c r="GZ355" s="59"/>
      <c r="HA355" s="59"/>
      <c r="HB355" s="59"/>
      <c r="HC355" s="59"/>
      <c r="HD355" s="59"/>
      <c r="HE355" s="59"/>
      <c r="HF355" s="59"/>
      <c r="HG355" s="59"/>
      <c r="HH355" s="59"/>
      <c r="HI355" s="59"/>
      <c r="HJ355" s="59"/>
      <c r="HK355" s="59"/>
      <c r="HL355" s="59"/>
      <c r="HM355" s="59"/>
      <c r="HN355" s="59"/>
      <c r="HO355" s="59"/>
      <c r="HP355" s="59"/>
      <c r="HQ355" s="59"/>
      <c r="HR355" s="59"/>
      <c r="HS355" s="59"/>
      <c r="HT355" s="59"/>
      <c r="HU355" s="59"/>
      <c r="HV355" s="59"/>
      <c r="HW355" s="59"/>
      <c r="HX355" s="59"/>
      <c r="HY355" s="59"/>
      <c r="HZ355" s="59"/>
      <c r="IA355" s="59"/>
      <c r="IB355" s="59"/>
      <c r="IC355" s="59"/>
      <c r="ID355" s="59"/>
      <c r="IE355" s="59"/>
      <c r="IF355" s="59"/>
      <c r="IG355" s="59"/>
      <c r="IH355" s="59"/>
      <c r="II355" s="59"/>
      <c r="IJ355" s="59"/>
      <c r="IK355" s="59"/>
      <c r="IL355" s="59"/>
      <c r="IM355" s="59"/>
      <c r="IN355" s="59"/>
      <c r="IO355" s="59"/>
      <c r="IP355" s="59"/>
      <c r="IQ355" s="59"/>
      <c r="IR355" s="59"/>
      <c r="IS355" s="59"/>
      <c r="IT355" s="59"/>
      <c r="IU355" s="59"/>
      <c r="IV355" s="59"/>
      <c r="IW355" s="59"/>
      <c r="IX355" s="59"/>
      <c r="IY355" s="59"/>
      <c r="IZ355" s="59"/>
      <c r="JA355" s="59"/>
      <c r="JB355" s="59"/>
      <c r="JC355" s="59"/>
      <c r="JD355" s="59"/>
      <c r="JE355" s="59"/>
      <c r="JF355" s="59"/>
      <c r="JG355" s="59"/>
      <c r="JH355" s="59"/>
      <c r="JI355" s="59"/>
      <c r="JJ355" s="59"/>
      <c r="JK355" s="59"/>
      <c r="JL355" s="59"/>
      <c r="JM355" s="59"/>
      <c r="JN355" s="59"/>
      <c r="JO355" s="59"/>
      <c r="JP355" s="59"/>
      <c r="JQ355" s="59"/>
      <c r="JR355" s="59"/>
      <c r="JS355" s="59"/>
      <c r="JT355" s="59"/>
      <c r="JU355" s="59"/>
      <c r="JV355" s="59"/>
      <c r="JW355" s="59"/>
      <c r="JX355" s="59"/>
      <c r="JY355" s="59"/>
      <c r="JZ355" s="59"/>
      <c r="KA355" s="59"/>
      <c r="KB355" s="59"/>
      <c r="KC355" s="59"/>
      <c r="KD355" s="59"/>
      <c r="KE355" s="59"/>
      <c r="KF355" s="59"/>
      <c r="KG355" s="59"/>
      <c r="KH355" s="59"/>
      <c r="KI355" s="59"/>
      <c r="KJ355" s="59"/>
      <c r="KK355" s="59"/>
      <c r="KL355" s="59"/>
      <c r="KM355" s="59"/>
      <c r="KN355" s="59"/>
      <c r="KO355" s="59"/>
      <c r="KP355" s="59"/>
      <c r="KQ355" s="59"/>
      <c r="KR355" s="59"/>
      <c r="KS355" s="59"/>
      <c r="KT355" s="59"/>
      <c r="KU355" s="59"/>
      <c r="KV355" s="59"/>
      <c r="KW355" s="59"/>
      <c r="KX355" s="59"/>
      <c r="KY355" s="59"/>
      <c r="KZ355" s="59"/>
      <c r="LA355" s="59"/>
      <c r="LB355" s="59"/>
      <c r="LC355" s="59"/>
      <c r="LD355" s="59"/>
      <c r="LE355" s="59"/>
      <c r="LF355" s="59"/>
      <c r="LG355" s="59"/>
      <c r="LH355" s="59"/>
      <c r="LI355" s="59"/>
      <c r="LJ355" s="59"/>
      <c r="LK355" s="59"/>
      <c r="LL355" s="59"/>
      <c r="LM355" s="59"/>
      <c r="LN355" s="59"/>
      <c r="LO355" s="59"/>
      <c r="LP355" s="59"/>
      <c r="LQ355" s="59"/>
      <c r="LR355" s="59"/>
      <c r="LS355" s="59"/>
      <c r="LT355" s="59"/>
      <c r="LU355" s="59"/>
      <c r="LV355" s="59"/>
      <c r="LW355" s="59"/>
      <c r="LX355" s="59"/>
      <c r="LY355" s="59"/>
      <c r="LZ355" s="59"/>
      <c r="MA355" s="59"/>
      <c r="MB355" s="59"/>
      <c r="MC355" s="59"/>
      <c r="MD355" s="59"/>
      <c r="ME355" s="59"/>
      <c r="MF355" s="59"/>
      <c r="MG355" s="59"/>
      <c r="MH355" s="59"/>
      <c r="MI355" s="59"/>
      <c r="MJ355" s="59"/>
      <c r="MK355" s="59"/>
      <c r="ML355" s="59"/>
      <c r="MM355" s="59"/>
      <c r="MN355" s="59"/>
      <c r="MO355" s="59"/>
      <c r="MP355" s="59"/>
      <c r="MQ355" s="59"/>
      <c r="MR355" s="59"/>
      <c r="MS355" s="59"/>
      <c r="MT355" s="59"/>
      <c r="MU355" s="59"/>
      <c r="MV355" s="59"/>
      <c r="MW355" s="59"/>
      <c r="MX355" s="59"/>
      <c r="MY355" s="59"/>
      <c r="MZ355" s="59"/>
      <c r="NA355" s="59"/>
      <c r="NB355" s="59"/>
      <c r="NC355" s="59"/>
      <c r="ND355" s="59"/>
      <c r="NE355" s="59"/>
      <c r="NF355" s="59"/>
      <c r="NG355" s="59"/>
      <c r="NH355" s="59"/>
      <c r="NI355" s="59"/>
      <c r="NJ355" s="59"/>
      <c r="NK355" s="59"/>
      <c r="NL355" s="59"/>
      <c r="NM355" s="59"/>
      <c r="NN355" s="59"/>
      <c r="NO355" s="59"/>
      <c r="NP355" s="59"/>
      <c r="NQ355" s="59"/>
      <c r="NR355" s="59"/>
      <c r="NS355" s="59"/>
      <c r="NT355" s="59"/>
      <c r="NU355" s="59"/>
      <c r="NV355" s="59"/>
      <c r="NW355" s="59"/>
      <c r="NX355" s="59"/>
      <c r="NY355" s="59"/>
      <c r="NZ355" s="59"/>
      <c r="OA355" s="59"/>
      <c r="OB355" s="59"/>
      <c r="OC355" s="59"/>
      <c r="OD355" s="59"/>
      <c r="OE355" s="59"/>
      <c r="OF355" s="59"/>
      <c r="OG355" s="59"/>
      <c r="OH355" s="59"/>
      <c r="OI355" s="59"/>
      <c r="OJ355" s="59"/>
      <c r="OK355" s="59"/>
      <c r="OL355" s="59"/>
      <c r="OM355" s="59"/>
      <c r="ON355" s="59"/>
      <c r="OO355" s="59"/>
      <c r="OP355" s="59"/>
      <c r="OQ355" s="59"/>
      <c r="OR355" s="59"/>
      <c r="OS355" s="59"/>
      <c r="OT355" s="59"/>
      <c r="OU355" s="59"/>
      <c r="OV355" s="59"/>
      <c r="OW355" s="59"/>
      <c r="OX355" s="59"/>
      <c r="OY355" s="59"/>
      <c r="OZ355" s="59"/>
      <c r="PA355" s="59"/>
      <c r="PB355" s="59"/>
      <c r="PC355" s="59"/>
      <c r="PD355" s="59"/>
      <c r="PE355" s="59"/>
      <c r="PF355" s="59"/>
      <c r="PG355" s="59"/>
      <c r="PH355" s="59"/>
      <c r="PI355" s="59"/>
      <c r="PJ355" s="59"/>
      <c r="PK355" s="59"/>
      <c r="PL355" s="59"/>
      <c r="PM355" s="59"/>
      <c r="PN355" s="59"/>
      <c r="PO355" s="59"/>
      <c r="PP355" s="59"/>
      <c r="PQ355" s="59"/>
      <c r="PR355" s="59"/>
      <c r="PS355" s="59"/>
      <c r="PT355" s="59"/>
      <c r="PU355" s="59"/>
      <c r="PV355" s="59"/>
      <c r="PW355" s="59"/>
      <c r="PX355" s="59"/>
      <c r="PY355" s="59"/>
      <c r="PZ355" s="59"/>
      <c r="QA355" s="59"/>
      <c r="QB355" s="59"/>
      <c r="QC355" s="59"/>
      <c r="QD355" s="59"/>
      <c r="QE355" s="59"/>
      <c r="QF355" s="59"/>
      <c r="QG355" s="59"/>
      <c r="QH355" s="59"/>
      <c r="QI355" s="59"/>
      <c r="QJ355" s="59"/>
      <c r="QK355" s="59"/>
      <c r="QL355" s="59"/>
      <c r="QM355" s="59"/>
      <c r="QN355" s="59"/>
      <c r="QO355" s="59"/>
      <c r="QP355" s="59"/>
      <c r="QQ355" s="59"/>
      <c r="QR355" s="59"/>
      <c r="QS355" s="59"/>
      <c r="QT355" s="59"/>
      <c r="QU355" s="59"/>
      <c r="QV355" s="59"/>
      <c r="QW355" s="59"/>
      <c r="QX355" s="59"/>
      <c r="QY355" s="59"/>
      <c r="QZ355" s="59"/>
      <c r="RA355" s="59"/>
      <c r="RB355" s="59"/>
      <c r="RC355" s="59"/>
      <c r="RD355" s="59"/>
      <c r="RE355" s="59"/>
      <c r="RF355" s="59"/>
      <c r="RG355" s="59"/>
      <c r="RH355" s="59"/>
      <c r="RI355" s="59"/>
      <c r="RJ355" s="59"/>
      <c r="RK355" s="59"/>
      <c r="RL355" s="59"/>
      <c r="RM355" s="59"/>
      <c r="RN355" s="59"/>
      <c r="RO355" s="59"/>
      <c r="RP355" s="59"/>
      <c r="RQ355" s="59"/>
      <c r="RR355" s="59"/>
      <c r="RS355" s="59"/>
      <c r="RT355" s="59"/>
      <c r="RU355" s="59"/>
      <c r="RV355" s="59"/>
      <c r="RW355" s="59"/>
      <c r="RX355" s="59"/>
      <c r="RY355" s="59"/>
      <c r="RZ355" s="59"/>
      <c r="SA355" s="59"/>
      <c r="SB355" s="59"/>
      <c r="SC355" s="59"/>
      <c r="SD355" s="59"/>
      <c r="SE355" s="59"/>
      <c r="SF355" s="59"/>
      <c r="SG355" s="59"/>
      <c r="SH355" s="59"/>
      <c r="SI355" s="59"/>
      <c r="SJ355" s="59"/>
      <c r="SK355" s="59"/>
      <c r="SL355" s="59"/>
      <c r="SM355" s="59"/>
      <c r="SN355" s="59"/>
      <c r="SO355" s="59"/>
      <c r="SP355" s="59"/>
      <c r="SQ355" s="59"/>
      <c r="SR355" s="59"/>
      <c r="SS355" s="59"/>
      <c r="ST355" s="59"/>
      <c r="SU355" s="59"/>
      <c r="SV355" s="59"/>
      <c r="SW355" s="59"/>
      <c r="SX355" s="59"/>
      <c r="SY355" s="59"/>
      <c r="SZ355" s="59"/>
      <c r="TA355" s="59"/>
      <c r="TB355" s="59"/>
      <c r="TC355" s="59"/>
      <c r="TD355" s="59"/>
      <c r="TE355" s="59"/>
      <c r="TF355" s="59"/>
      <c r="TG355" s="59"/>
      <c r="TH355" s="59"/>
      <c r="TI355" s="59"/>
      <c r="TJ355" s="59"/>
      <c r="TK355" s="59"/>
      <c r="TL355" s="59"/>
      <c r="TM355" s="59"/>
      <c r="TN355" s="59"/>
      <c r="TO355" s="59"/>
      <c r="TP355" s="59"/>
      <c r="TQ355" s="59"/>
      <c r="TR355" s="59"/>
      <c r="TS355" s="59"/>
      <c r="TT355" s="59"/>
      <c r="TU355" s="59"/>
      <c r="TV355" s="59"/>
      <c r="TW355" s="59"/>
      <c r="TX355" s="59"/>
      <c r="TY355" s="59"/>
      <c r="TZ355" s="59"/>
      <c r="UA355" s="59"/>
      <c r="UB355" s="59"/>
      <c r="UC355" s="59"/>
      <c r="UD355" s="59"/>
      <c r="UE355" s="59"/>
      <c r="UF355" s="59"/>
      <c r="UG355" s="59"/>
      <c r="UH355" s="59"/>
      <c r="UI355" s="59"/>
      <c r="UJ355" s="59"/>
      <c r="UK355" s="59"/>
      <c r="UL355" s="59"/>
      <c r="UM355" s="59"/>
      <c r="UN355" s="59"/>
      <c r="UO355" s="59"/>
      <c r="UP355" s="59"/>
      <c r="UQ355" s="59"/>
      <c r="UR355" s="59"/>
      <c r="US355" s="59"/>
      <c r="UT355" s="59"/>
      <c r="UU355" s="59"/>
      <c r="UV355" s="59"/>
      <c r="UW355" s="59"/>
      <c r="UX355" s="59"/>
      <c r="UY355" s="59"/>
      <c r="UZ355" s="59"/>
      <c r="VA355" s="59"/>
      <c r="VB355" s="59"/>
      <c r="VC355" s="59"/>
      <c r="VD355" s="59"/>
      <c r="VE355" s="59"/>
      <c r="VF355" s="59"/>
      <c r="VG355" s="59"/>
      <c r="VH355" s="59"/>
      <c r="VI355" s="59"/>
      <c r="VJ355" s="59"/>
      <c r="VK355" s="59"/>
      <c r="VL355" s="59"/>
      <c r="VM355" s="59"/>
      <c r="VN355" s="59"/>
      <c r="VO355" s="59"/>
      <c r="VP355" s="59"/>
      <c r="VQ355" s="59"/>
      <c r="VR355" s="59"/>
      <c r="VS355" s="59"/>
      <c r="VT355" s="59"/>
      <c r="VU355" s="59"/>
      <c r="VV355" s="59"/>
      <c r="VW355" s="59"/>
      <c r="VX355" s="59"/>
      <c r="VY355" s="59"/>
      <c r="VZ355" s="59"/>
      <c r="WA355" s="59"/>
      <c r="WB355" s="59"/>
      <c r="WC355" s="59"/>
      <c r="WD355" s="59"/>
      <c r="WE355" s="59"/>
      <c r="WF355" s="59"/>
      <c r="WG355" s="59"/>
      <c r="WH355" s="59"/>
      <c r="WI355" s="59"/>
      <c r="WJ355" s="59"/>
      <c r="WK355" s="59"/>
      <c r="WL355" s="59"/>
      <c r="WM355" s="59"/>
      <c r="WN355" s="59"/>
      <c r="WO355" s="59"/>
      <c r="WP355" s="59"/>
      <c r="WQ355" s="59"/>
      <c r="WR355" s="59"/>
      <c r="WS355" s="59"/>
      <c r="WT355" s="59"/>
      <c r="WU355" s="59"/>
      <c r="WV355" s="59"/>
      <c r="WW355" s="59"/>
      <c r="WX355" s="59"/>
      <c r="WY355" s="59"/>
      <c r="WZ355" s="59"/>
      <c r="XA355" s="59"/>
      <c r="XB355" s="59"/>
      <c r="XC355" s="59"/>
      <c r="XD355" s="59"/>
      <c r="XE355" s="59"/>
      <c r="XF355" s="59"/>
      <c r="XG355" s="59"/>
      <c r="XH355" s="59"/>
      <c r="XI355" s="59"/>
      <c r="XJ355" s="59"/>
      <c r="XK355" s="59"/>
      <c r="XL355" s="59"/>
      <c r="XM355" s="59"/>
      <c r="XN355" s="59"/>
      <c r="XO355" s="59"/>
      <c r="XP355" s="59"/>
      <c r="XQ355" s="59"/>
      <c r="XR355" s="59"/>
      <c r="XS355" s="59"/>
      <c r="XT355" s="59"/>
      <c r="XU355" s="59"/>
      <c r="XV355" s="59"/>
      <c r="XW355" s="59"/>
      <c r="XX355" s="59"/>
      <c r="XY355" s="59"/>
      <c r="XZ355" s="59"/>
      <c r="YA355" s="59"/>
      <c r="YB355" s="59"/>
      <c r="YC355" s="59"/>
      <c r="YD355" s="59"/>
      <c r="YE355" s="59"/>
      <c r="YF355" s="59"/>
      <c r="YG355" s="59"/>
      <c r="YH355" s="59"/>
      <c r="YI355" s="59"/>
      <c r="YJ355" s="59"/>
      <c r="YK355" s="59"/>
      <c r="YL355" s="59"/>
      <c r="YM355" s="59"/>
      <c r="YN355" s="59"/>
      <c r="YO355" s="59"/>
      <c r="YP355" s="59"/>
      <c r="YQ355" s="59"/>
      <c r="YR355" s="59"/>
      <c r="YS355" s="59"/>
      <c r="YT355" s="59"/>
      <c r="YU355" s="59"/>
      <c r="YV355" s="59"/>
      <c r="YW355" s="59"/>
      <c r="YX355" s="59"/>
      <c r="YY355" s="59"/>
      <c r="YZ355" s="59"/>
      <c r="ZA355" s="59"/>
      <c r="ZB355" s="59"/>
      <c r="ZC355" s="59"/>
      <c r="ZD355" s="59"/>
      <c r="ZE355" s="59"/>
      <c r="ZF355" s="59"/>
      <c r="ZG355" s="59"/>
      <c r="ZH355" s="59"/>
      <c r="ZI355" s="59"/>
      <c r="ZJ355" s="59"/>
      <c r="ZK355" s="59"/>
      <c r="ZL355" s="59"/>
      <c r="ZM355" s="59"/>
      <c r="ZN355" s="59"/>
      <c r="ZO355" s="59"/>
      <c r="ZP355" s="59"/>
      <c r="ZQ355" s="59"/>
      <c r="ZR355" s="59"/>
      <c r="ZS355" s="59"/>
      <c r="ZT355" s="59"/>
      <c r="ZU355" s="59"/>
      <c r="ZV355" s="59"/>
      <c r="ZW355" s="59"/>
      <c r="ZX355" s="59"/>
      <c r="ZY355" s="59"/>
      <c r="ZZ355" s="59"/>
      <c r="AAA355" s="59"/>
      <c r="AAB355" s="59"/>
      <c r="AAC355" s="59"/>
      <c r="AAD355" s="59"/>
      <c r="AAE355" s="59"/>
      <c r="AAF355" s="59"/>
      <c r="AAG355" s="59"/>
      <c r="AAH355" s="59"/>
      <c r="AAI355" s="59"/>
      <c r="AAJ355" s="59"/>
      <c r="AAK355" s="59"/>
      <c r="AAL355" s="59"/>
      <c r="AAM355" s="59"/>
      <c r="AAN355" s="59"/>
      <c r="AAO355" s="59"/>
      <c r="AAP355" s="59"/>
      <c r="AAQ355" s="59"/>
      <c r="AAR355" s="59"/>
      <c r="AAS355" s="59"/>
      <c r="AAT355" s="59"/>
      <c r="AAU355" s="59"/>
      <c r="AAV355" s="59"/>
      <c r="AAW355" s="59"/>
      <c r="AAX355" s="59"/>
      <c r="AAY355" s="59"/>
      <c r="AAZ355" s="59"/>
      <c r="ABA355" s="59"/>
      <c r="ABB355" s="59"/>
      <c r="ABC355" s="59"/>
      <c r="ABD355" s="59"/>
      <c r="ABE355" s="59"/>
      <c r="ABF355" s="59"/>
      <c r="ABG355" s="59"/>
      <c r="ABH355" s="59"/>
      <c r="ABI355" s="59"/>
      <c r="ABJ355" s="59"/>
      <c r="ABK355" s="59"/>
      <c r="ABL355" s="59"/>
      <c r="ABM355" s="59"/>
      <c r="ABN355" s="59"/>
      <c r="ABO355" s="59"/>
      <c r="ABP355" s="59"/>
      <c r="ABQ355" s="59"/>
      <c r="ABR355" s="59"/>
      <c r="ABS355" s="59"/>
      <c r="ABT355" s="59"/>
      <c r="ABU355" s="59"/>
      <c r="ABV355" s="59"/>
      <c r="ABW355" s="59"/>
      <c r="ABX355" s="59"/>
      <c r="ABY355" s="59"/>
      <c r="ABZ355" s="59"/>
      <c r="ACA355" s="59"/>
      <c r="ACB355" s="59"/>
      <c r="ACC355" s="59"/>
      <c r="ACD355" s="59"/>
      <c r="ACE355" s="59"/>
      <c r="ACF355" s="59"/>
      <c r="ACG355" s="59"/>
      <c r="ACH355" s="59"/>
      <c r="ACI355" s="59"/>
      <c r="ACJ355" s="59"/>
      <c r="ACK355" s="59"/>
      <c r="ACL355" s="59"/>
      <c r="ACM355" s="59"/>
      <c r="ACN355" s="59"/>
      <c r="ACO355" s="59"/>
      <c r="ACP355" s="59"/>
      <c r="ACQ355" s="59"/>
      <c r="ACR355" s="59"/>
      <c r="ACS355" s="59"/>
      <c r="ACT355" s="59"/>
      <c r="ACU355" s="59"/>
      <c r="ACV355" s="59"/>
      <c r="ACW355" s="59"/>
      <c r="ACX355" s="59"/>
      <c r="ACY355" s="59"/>
      <c r="ACZ355" s="59"/>
      <c r="ADA355" s="59"/>
      <c r="ADB355" s="59"/>
      <c r="ADC355" s="59"/>
      <c r="ADD355" s="59"/>
      <c r="ADE355" s="59"/>
      <c r="ADF355" s="59"/>
      <c r="ADG355" s="59"/>
      <c r="ADH355" s="59"/>
      <c r="ADI355" s="59"/>
      <c r="ADJ355" s="59"/>
      <c r="ADK355" s="59"/>
      <c r="ADL355" s="59"/>
      <c r="ADM355" s="59"/>
      <c r="ADN355" s="59"/>
      <c r="ADO355" s="59"/>
      <c r="ADP355" s="59"/>
      <c r="ADQ355" s="59"/>
      <c r="ADR355" s="59"/>
      <c r="ADS355" s="59"/>
      <c r="ADT355" s="59"/>
      <c r="ADU355" s="59"/>
      <c r="ADV355" s="59"/>
      <c r="ADW355" s="59"/>
      <c r="ADX355" s="59"/>
      <c r="ADY355" s="59"/>
      <c r="ADZ355" s="59"/>
      <c r="AEA355" s="59"/>
      <c r="AEB355" s="59"/>
      <c r="AEC355" s="59"/>
      <c r="AED355" s="59"/>
      <c r="AEE355" s="59"/>
      <c r="AEF355" s="59"/>
      <c r="AEG355" s="59"/>
      <c r="AEH355" s="59"/>
      <c r="AEI355" s="59"/>
      <c r="AEJ355" s="59"/>
      <c r="AEK355" s="59"/>
      <c r="AEL355" s="59"/>
      <c r="AEM355" s="59"/>
      <c r="AEN355" s="59"/>
      <c r="AEO355" s="59"/>
      <c r="AEP355" s="59"/>
      <c r="AEQ355" s="59"/>
      <c r="AER355" s="59"/>
      <c r="AES355" s="59"/>
      <c r="AET355" s="59"/>
      <c r="AEU355" s="59"/>
      <c r="AEV355" s="59"/>
      <c r="AEW355" s="59"/>
      <c r="AEX355" s="59"/>
      <c r="AEY355" s="59"/>
      <c r="AEZ355" s="59"/>
      <c r="AFA355" s="59"/>
      <c r="AFB355" s="59"/>
      <c r="AFC355" s="59"/>
      <c r="AFD355" s="59"/>
      <c r="AFE355" s="59"/>
      <c r="AFF355" s="59"/>
      <c r="AFG355" s="59"/>
      <c r="AFH355" s="59"/>
      <c r="AFI355" s="59"/>
      <c r="AFJ355" s="59"/>
      <c r="AFK355" s="59"/>
      <c r="AFL355" s="59"/>
      <c r="AFM355" s="59"/>
      <c r="AFN355" s="59"/>
      <c r="AFO355" s="59"/>
      <c r="AFP355" s="59"/>
      <c r="AFQ355" s="59"/>
      <c r="AFR355" s="59"/>
      <c r="AFS355" s="59"/>
      <c r="AFT355" s="59"/>
      <c r="AFU355" s="59"/>
      <c r="AFV355" s="59"/>
      <c r="AFW355" s="59"/>
      <c r="AFX355" s="59"/>
      <c r="AFY355" s="59"/>
      <c r="AFZ355" s="59"/>
      <c r="AGA355" s="59"/>
      <c r="AGB355" s="59"/>
      <c r="AGC355" s="59"/>
      <c r="AGD355" s="59"/>
      <c r="AGE355" s="59"/>
      <c r="AGF355" s="59"/>
      <c r="AGG355" s="59"/>
      <c r="AGH355" s="59"/>
      <c r="AGI355" s="59"/>
      <c r="AGJ355" s="59"/>
      <c r="AGK355" s="59"/>
      <c r="AGL355" s="59"/>
      <c r="AGM355" s="59"/>
      <c r="AGN355" s="59"/>
      <c r="AGO355" s="59"/>
      <c r="AGP355" s="59"/>
      <c r="AGQ355" s="59"/>
      <c r="AGR355" s="59"/>
      <c r="AGS355" s="59"/>
      <c r="AGT355" s="59"/>
      <c r="AGU355" s="59"/>
      <c r="AGV355" s="59"/>
      <c r="AGW355" s="59"/>
      <c r="AGX355" s="59"/>
      <c r="AGY355" s="59"/>
      <c r="AGZ355" s="59"/>
      <c r="AHA355" s="59"/>
      <c r="AHB355" s="59"/>
      <c r="AHC355" s="59"/>
      <c r="AHD355" s="59"/>
      <c r="AHE355" s="59"/>
      <c r="AHF355" s="59"/>
      <c r="AHG355" s="59"/>
      <c r="AHH355" s="59"/>
      <c r="AHI355" s="59"/>
      <c r="AHJ355" s="59"/>
      <c r="AHK355" s="59"/>
      <c r="AHL355" s="59"/>
      <c r="AHM355" s="59"/>
      <c r="AHN355" s="59"/>
      <c r="AHO355" s="59"/>
      <c r="AHP355" s="59"/>
      <c r="AHQ355" s="59"/>
      <c r="AHR355" s="59"/>
      <c r="AHS355" s="59"/>
      <c r="AHT355" s="59"/>
      <c r="AHU355" s="59"/>
      <c r="AHV355" s="59"/>
      <c r="AHW355" s="59"/>
      <c r="AHX355" s="59"/>
      <c r="AHY355" s="59"/>
      <c r="AHZ355" s="59"/>
      <c r="AIA355" s="59"/>
      <c r="AIB355" s="59"/>
      <c r="AIC355" s="59"/>
      <c r="AID355" s="59"/>
      <c r="AIE355" s="59"/>
      <c r="AIF355" s="59"/>
      <c r="AIG355" s="59"/>
      <c r="AIH355" s="59"/>
      <c r="AII355" s="59"/>
      <c r="AIJ355" s="59"/>
      <c r="AIK355" s="59"/>
      <c r="AIL355" s="59"/>
      <c r="AIM355" s="59"/>
      <c r="AIN355" s="59"/>
      <c r="AIO355" s="59"/>
      <c r="AIP355" s="59"/>
      <c r="AIQ355" s="59"/>
      <c r="AIR355" s="59"/>
      <c r="AIS355" s="59"/>
      <c r="AIT355" s="59"/>
      <c r="AIU355" s="59"/>
      <c r="AIV355" s="59"/>
      <c r="AIW355" s="59"/>
      <c r="AIX355" s="59"/>
      <c r="AIY355" s="59"/>
      <c r="AIZ355" s="59"/>
      <c r="AJA355" s="59"/>
      <c r="AJB355" s="59"/>
      <c r="AJC355" s="59"/>
      <c r="AJD355" s="59"/>
      <c r="AJE355" s="59"/>
      <c r="AJF355" s="59"/>
      <c r="AJG355" s="59"/>
      <c r="AJH355" s="59"/>
      <c r="AJI355" s="59"/>
      <c r="AJJ355" s="59"/>
      <c r="AJK355" s="59"/>
      <c r="AJL355" s="59"/>
      <c r="AJM355" s="59"/>
      <c r="AJN355" s="59"/>
      <c r="AJO355" s="59"/>
      <c r="AJP355" s="59"/>
      <c r="AJQ355" s="59"/>
      <c r="AJR355" s="59"/>
      <c r="AJS355" s="59"/>
      <c r="AJT355" s="59"/>
      <c r="AJU355" s="59"/>
      <c r="AJV355" s="59"/>
      <c r="AJW355" s="59"/>
      <c r="AJX355" s="59"/>
      <c r="AJY355" s="59"/>
      <c r="AJZ355" s="59"/>
      <c r="AKA355" s="59"/>
      <c r="AKB355" s="59"/>
      <c r="AKC355" s="59"/>
      <c r="AKD355" s="59"/>
      <c r="AKE355" s="59"/>
      <c r="AKF355" s="59"/>
      <c r="AKG355" s="59"/>
      <c r="AKH355" s="59"/>
      <c r="AKI355" s="59"/>
      <c r="AKJ355" s="59"/>
      <c r="AKK355" s="59"/>
      <c r="AKL355" s="59"/>
      <c r="AKM355" s="59"/>
      <c r="AKN355" s="59"/>
      <c r="AKO355" s="59"/>
      <c r="AKP355" s="59"/>
      <c r="AKQ355" s="59"/>
      <c r="AKR355" s="59"/>
      <c r="AKS355" s="59"/>
      <c r="AKT355" s="59"/>
      <c r="AKU355" s="59"/>
      <c r="AKV355" s="59"/>
      <c r="AKW355" s="59"/>
      <c r="AKX355" s="59"/>
      <c r="AKY355" s="59"/>
      <c r="AKZ355" s="59"/>
      <c r="ALA355" s="59"/>
      <c r="ALB355" s="59"/>
      <c r="ALC355" s="59"/>
      <c r="ALD355" s="59"/>
      <c r="ALE355" s="59"/>
      <c r="ALF355" s="59"/>
      <c r="ALG355" s="59"/>
      <c r="ALH355" s="59"/>
      <c r="ALI355" s="59"/>
      <c r="ALJ355" s="59"/>
      <c r="ALK355" s="59"/>
      <c r="ALL355" s="59"/>
      <c r="ALM355" s="59"/>
      <c r="ALN355" s="59"/>
      <c r="ALO355" s="59"/>
      <c r="ALP355" s="59"/>
      <c r="ALQ355" s="59"/>
      <c r="ALR355" s="59"/>
      <c r="ALS355" s="59"/>
      <c r="ALT355" s="59"/>
      <c r="ALU355" s="59"/>
      <c r="ALV355" s="59"/>
      <c r="ALW355" s="59"/>
      <c r="ALX355" s="59"/>
      <c r="ALY355" s="59"/>
      <c r="ALZ355" s="59"/>
      <c r="AMA355" s="59"/>
      <c r="AMB355" s="59"/>
      <c r="AMC355" s="59"/>
      <c r="AMD355" s="59"/>
      <c r="AME355" s="59"/>
      <c r="AMF355" s="59"/>
      <c r="AMG355" s="59"/>
      <c r="AMH355" s="59"/>
      <c r="AMI355" s="59"/>
      <c r="AMJ355" s="59"/>
      <c r="AMK355" s="59"/>
      <c r="AML355" s="59"/>
      <c r="AMM355" s="59"/>
      <c r="AMN355" s="59"/>
      <c r="AMO355" s="59"/>
      <c r="AMP355" s="59"/>
      <c r="AMQ355" s="59"/>
      <c r="AMR355" s="59"/>
      <c r="AMS355" s="59"/>
      <c r="AMT355" s="59"/>
      <c r="AMU355" s="59"/>
      <c r="AMV355" s="59"/>
      <c r="AMW355" s="59"/>
      <c r="AMX355" s="59"/>
      <c r="AMY355" s="59"/>
      <c r="AMZ355" s="59"/>
      <c r="ANA355" s="59"/>
      <c r="ANB355" s="59"/>
      <c r="ANC355" s="59"/>
      <c r="AND355" s="59"/>
      <c r="ANE355" s="59"/>
      <c r="ANF355" s="59"/>
      <c r="ANG355" s="59"/>
      <c r="ANH355" s="59"/>
      <c r="ANI355" s="59"/>
      <c r="ANJ355" s="59"/>
      <c r="ANK355" s="59"/>
      <c r="ANL355" s="59"/>
      <c r="ANM355" s="59"/>
      <c r="ANN355" s="59"/>
      <c r="ANO355" s="59"/>
      <c r="ANP355" s="59"/>
      <c r="ANQ355" s="59"/>
      <c r="ANR355" s="59"/>
      <c r="ANS355" s="59"/>
      <c r="ANT355" s="59"/>
      <c r="ANU355" s="59"/>
      <c r="ANV355" s="59"/>
      <c r="ANW355" s="59"/>
      <c r="ANX355" s="59"/>
      <c r="ANY355" s="59"/>
      <c r="ANZ355" s="59"/>
      <c r="AOA355" s="59"/>
      <c r="AOB355" s="59"/>
      <c r="AOC355" s="59"/>
      <c r="AOD355" s="59"/>
      <c r="AOE355" s="59"/>
      <c r="AOF355" s="59"/>
      <c r="AOG355" s="59"/>
      <c r="AOH355" s="59"/>
      <c r="AOI355" s="59"/>
      <c r="AOJ355" s="59"/>
      <c r="AOK355" s="59"/>
      <c r="AOL355" s="59"/>
      <c r="AOM355" s="59"/>
      <c r="AON355" s="59"/>
      <c r="AOO355" s="59"/>
      <c r="AOP355" s="59"/>
      <c r="AOQ355" s="59"/>
      <c r="AOR355" s="59"/>
      <c r="AOS355" s="59"/>
      <c r="AOT355" s="59"/>
      <c r="AOU355" s="59"/>
      <c r="AOV355" s="59"/>
      <c r="AOW355" s="59"/>
      <c r="AOX355" s="59"/>
      <c r="AOY355" s="59"/>
      <c r="AOZ355" s="59"/>
      <c r="APA355" s="59"/>
      <c r="APB355" s="59"/>
      <c r="APC355" s="59"/>
      <c r="APD355" s="59"/>
      <c r="APE355" s="59"/>
      <c r="APF355" s="59"/>
      <c r="APG355" s="59"/>
      <c r="APH355" s="59"/>
      <c r="API355" s="59"/>
      <c r="APJ355" s="59"/>
      <c r="APK355" s="59"/>
      <c r="APL355" s="59"/>
      <c r="APM355" s="59"/>
      <c r="APN355" s="59"/>
      <c r="APO355" s="59"/>
      <c r="APP355" s="59"/>
      <c r="APQ355" s="59"/>
      <c r="APR355" s="59"/>
      <c r="APS355" s="59"/>
      <c r="APT355" s="59"/>
      <c r="APU355" s="59"/>
      <c r="APV355" s="59"/>
      <c r="APW355" s="59"/>
      <c r="APX355" s="59"/>
      <c r="APY355" s="59"/>
      <c r="APZ355" s="59"/>
      <c r="AQA355" s="59"/>
      <c r="AQB355" s="59"/>
      <c r="AQC355" s="59"/>
      <c r="AQD355" s="59"/>
      <c r="AQE355" s="59"/>
      <c r="AQF355" s="59"/>
      <c r="AQG355" s="59"/>
      <c r="AQH355" s="59"/>
      <c r="AQI355" s="59"/>
      <c r="AQJ355" s="59"/>
      <c r="AQK355" s="59"/>
      <c r="AQL355" s="59"/>
      <c r="AQM355" s="59"/>
      <c r="AQN355" s="59"/>
      <c r="AQO355" s="59"/>
      <c r="AQP355" s="59"/>
      <c r="AQQ355" s="59"/>
      <c r="AQR355" s="59"/>
      <c r="AQS355" s="59"/>
      <c r="AQT355" s="59"/>
      <c r="AQU355" s="59"/>
      <c r="AQV355" s="59"/>
      <c r="AQW355" s="59"/>
      <c r="AQX355" s="59"/>
      <c r="AQY355" s="59"/>
      <c r="AQZ355" s="59"/>
      <c r="ARA355" s="59"/>
      <c r="ARB355" s="59"/>
      <c r="ARC355" s="59"/>
      <c r="ARD355" s="59"/>
      <c r="ARE355" s="59"/>
      <c r="ARF355" s="59"/>
      <c r="ARG355" s="59"/>
      <c r="ARH355" s="59"/>
      <c r="ARI355" s="59"/>
      <c r="ARJ355" s="59"/>
      <c r="ARK355" s="59"/>
      <c r="ARL355" s="59"/>
      <c r="ARM355" s="59"/>
      <c r="ARN355" s="59"/>
      <c r="ARO355" s="59"/>
      <c r="ARP355" s="59"/>
      <c r="ARQ355" s="59"/>
      <c r="ARR355" s="59"/>
      <c r="ARS355" s="59"/>
      <c r="ART355" s="59"/>
      <c r="ARU355" s="59"/>
      <c r="ARV355" s="59"/>
      <c r="ARW355" s="59"/>
      <c r="ARX355" s="59"/>
      <c r="ARY355" s="59"/>
      <c r="ARZ355" s="59"/>
      <c r="ASA355" s="59"/>
      <c r="ASB355" s="59"/>
      <c r="ASC355" s="59"/>
      <c r="ASD355" s="59"/>
      <c r="ASE355" s="59"/>
      <c r="ASF355" s="59"/>
      <c r="ASG355" s="59"/>
      <c r="ASH355" s="59"/>
      <c r="ASI355" s="59"/>
      <c r="ASJ355" s="59"/>
      <c r="ASK355" s="59"/>
      <c r="ASL355" s="59"/>
      <c r="ASM355" s="59"/>
      <c r="ASN355" s="59"/>
      <c r="ASO355" s="59"/>
      <c r="ASP355" s="59"/>
      <c r="ASQ355" s="59"/>
      <c r="ASR355" s="59"/>
      <c r="ASS355" s="59"/>
      <c r="AST355" s="59"/>
      <c r="ASU355" s="59"/>
      <c r="ASV355" s="59"/>
      <c r="ASW355" s="59"/>
      <c r="ASX355" s="59"/>
      <c r="ASY355" s="59"/>
      <c r="ASZ355" s="59"/>
      <c r="ATA355" s="59"/>
      <c r="ATB355" s="59"/>
      <c r="ATC355" s="59"/>
      <c r="ATD355" s="59"/>
      <c r="ATE355" s="59"/>
      <c r="ATF355" s="59"/>
      <c r="ATG355" s="59"/>
      <c r="ATH355" s="59"/>
      <c r="ATI355" s="59"/>
      <c r="ATJ355" s="59"/>
      <c r="ATK355" s="59"/>
      <c r="ATL355" s="59"/>
      <c r="ATM355" s="59"/>
      <c r="ATN355" s="59"/>
      <c r="ATO355" s="59"/>
      <c r="ATP355" s="59"/>
      <c r="ATQ355" s="59"/>
      <c r="ATR355" s="59"/>
      <c r="ATS355" s="59"/>
      <c r="ATT355" s="59"/>
      <c r="ATU355" s="59"/>
      <c r="ATV355" s="59"/>
      <c r="ATW355" s="59"/>
      <c r="ATX355" s="59"/>
      <c r="ATY355" s="59"/>
      <c r="ATZ355" s="59"/>
      <c r="AUA355" s="59"/>
      <c r="AUB355" s="59"/>
      <c r="AUC355" s="59"/>
      <c r="AUD355" s="59"/>
      <c r="AUE355" s="59"/>
      <c r="AUF355" s="59"/>
      <c r="AUG355" s="59"/>
      <c r="AUH355" s="59"/>
      <c r="AUI355" s="59"/>
      <c r="AUJ355" s="59"/>
      <c r="AUK355" s="59"/>
      <c r="AUL355" s="59"/>
      <c r="AUM355" s="59"/>
      <c r="AUN355" s="59"/>
      <c r="AUO355" s="59"/>
      <c r="AUP355" s="59"/>
      <c r="AUQ355" s="59"/>
      <c r="AUR355" s="59"/>
      <c r="AUS355" s="59"/>
      <c r="AUT355" s="59"/>
      <c r="AUU355" s="59"/>
      <c r="AUV355" s="59"/>
      <c r="AUW355" s="59"/>
      <c r="AUX355" s="59"/>
      <c r="AUY355" s="59"/>
      <c r="AUZ355" s="59"/>
      <c r="AVA355" s="59"/>
      <c r="AVB355" s="59"/>
      <c r="AVC355" s="59"/>
      <c r="AVD355" s="59"/>
      <c r="AVE355" s="59"/>
      <c r="AVF355" s="59"/>
      <c r="AVG355" s="59"/>
      <c r="AVH355" s="59"/>
      <c r="AVI355" s="59"/>
      <c r="AVJ355" s="59"/>
      <c r="AVK355" s="59"/>
      <c r="AVL355" s="59"/>
      <c r="AVM355" s="59"/>
      <c r="AVN355" s="59"/>
      <c r="AVO355" s="59"/>
      <c r="AVP355" s="59"/>
      <c r="AVQ355" s="59"/>
      <c r="AVR355" s="59"/>
      <c r="AVS355" s="59"/>
      <c r="AVT355" s="59"/>
      <c r="AVU355" s="59"/>
      <c r="AVV355" s="59"/>
      <c r="AVW355" s="59"/>
      <c r="AVX355" s="59"/>
      <c r="AVY355" s="59"/>
      <c r="AVZ355" s="59"/>
      <c r="AWA355" s="59"/>
      <c r="AWB355" s="59"/>
      <c r="AWC355" s="59"/>
      <c r="AWD355" s="59"/>
      <c r="AWE355" s="59"/>
      <c r="AWF355" s="59"/>
      <c r="AWG355" s="59"/>
      <c r="AWH355" s="59"/>
      <c r="AWI355" s="59"/>
      <c r="AWJ355" s="59"/>
      <c r="AWK355" s="59"/>
      <c r="AWL355" s="59"/>
      <c r="AWM355" s="59"/>
      <c r="AWN355" s="59"/>
      <c r="AWO355" s="59"/>
      <c r="AWP355" s="59"/>
      <c r="AWQ355" s="59"/>
      <c r="AWR355" s="59"/>
      <c r="AWS355" s="59"/>
      <c r="AWT355" s="59"/>
      <c r="AWU355" s="59"/>
      <c r="AWV355" s="59"/>
      <c r="AWW355" s="59"/>
      <c r="AWX355" s="59"/>
      <c r="AWY355" s="59"/>
      <c r="AWZ355" s="59"/>
      <c r="AXA355" s="59"/>
      <c r="AXB355" s="59"/>
      <c r="AXC355" s="59"/>
      <c r="AXD355" s="59"/>
      <c r="AXE355" s="59"/>
      <c r="AXF355" s="59"/>
      <c r="AXG355" s="59"/>
      <c r="AXH355" s="59"/>
      <c r="AXI355" s="59"/>
      <c r="AXJ355" s="59"/>
      <c r="AXK355" s="59"/>
      <c r="AXL355" s="59"/>
      <c r="AXM355" s="59"/>
      <c r="AXN355" s="59"/>
      <c r="AXO355" s="59"/>
      <c r="AXP355" s="59"/>
      <c r="AXQ355" s="59"/>
      <c r="AXR355" s="59"/>
      <c r="AXS355" s="59"/>
      <c r="AXT355" s="59"/>
      <c r="AXU355" s="59"/>
      <c r="AXV355" s="59"/>
      <c r="AXW355" s="59"/>
      <c r="AXX355" s="59"/>
      <c r="AXY355" s="59"/>
      <c r="AXZ355" s="59"/>
      <c r="AYA355" s="59"/>
      <c r="AYB355" s="59"/>
      <c r="AYC355" s="59"/>
      <c r="AYD355" s="59"/>
      <c r="AYE355" s="59"/>
      <c r="AYF355" s="59"/>
      <c r="AYG355" s="59"/>
      <c r="AYH355" s="59"/>
      <c r="AYI355" s="59"/>
      <c r="AYJ355" s="59"/>
      <c r="AYK355" s="59"/>
      <c r="AYL355" s="59"/>
      <c r="AYM355" s="59"/>
      <c r="AYN355" s="59"/>
      <c r="AYO355" s="59"/>
      <c r="AYP355" s="59"/>
      <c r="AYQ355" s="59"/>
      <c r="AYR355" s="59"/>
      <c r="AYS355" s="59"/>
      <c r="AYT355" s="59"/>
      <c r="AYU355" s="59"/>
      <c r="AYV355" s="59"/>
      <c r="AYW355" s="59"/>
      <c r="AYX355" s="59"/>
      <c r="AYY355" s="59"/>
      <c r="AYZ355" s="59"/>
      <c r="AZA355" s="59"/>
      <c r="AZB355" s="59"/>
      <c r="AZC355" s="59"/>
      <c r="AZD355" s="59"/>
      <c r="AZE355" s="59"/>
      <c r="AZF355" s="59"/>
      <c r="AZG355" s="59"/>
      <c r="AZH355" s="59"/>
      <c r="AZI355" s="59"/>
      <c r="AZJ355" s="59"/>
      <c r="AZK355" s="59"/>
      <c r="AZL355" s="59"/>
      <c r="AZM355" s="59"/>
      <c r="AZN355" s="59"/>
      <c r="AZO355" s="59"/>
      <c r="AZP355" s="59"/>
      <c r="AZQ355" s="59"/>
      <c r="AZR355" s="59"/>
      <c r="AZS355" s="59"/>
      <c r="AZT355" s="59"/>
      <c r="AZU355" s="59"/>
      <c r="AZV355" s="59"/>
      <c r="AZW355" s="59"/>
      <c r="AZX355" s="59"/>
      <c r="AZY355" s="59"/>
      <c r="AZZ355" s="59"/>
      <c r="BAA355" s="59"/>
      <c r="BAB355" s="59"/>
      <c r="BAC355" s="59"/>
      <c r="BAD355" s="59"/>
      <c r="BAE355" s="59"/>
      <c r="BAF355" s="59"/>
      <c r="BAG355" s="59"/>
      <c r="BAH355" s="59"/>
      <c r="BAI355" s="59"/>
      <c r="BAJ355" s="59"/>
      <c r="BAK355" s="59"/>
      <c r="BAL355" s="59"/>
      <c r="BAM355" s="59"/>
      <c r="BAN355" s="59"/>
      <c r="BAO355" s="59"/>
      <c r="BAP355" s="59"/>
      <c r="BAQ355" s="59"/>
      <c r="BAR355" s="59"/>
      <c r="BAS355" s="59"/>
      <c r="BAT355" s="59"/>
      <c r="BAU355" s="59"/>
      <c r="BAV355" s="59"/>
      <c r="BAW355" s="59"/>
      <c r="BAX355" s="59"/>
      <c r="BAY355" s="59"/>
      <c r="BAZ355" s="59"/>
      <c r="BBA355" s="59"/>
      <c r="BBB355" s="59"/>
      <c r="BBC355" s="59"/>
      <c r="BBD355" s="59"/>
      <c r="BBE355" s="59"/>
      <c r="BBF355" s="59"/>
      <c r="BBG355" s="59"/>
      <c r="BBH355" s="59"/>
      <c r="BBI355" s="59"/>
      <c r="BBJ355" s="59"/>
      <c r="BBK355" s="59"/>
      <c r="BBL355" s="59"/>
      <c r="BBM355" s="59"/>
      <c r="BBN355" s="59"/>
      <c r="BBO355" s="59"/>
      <c r="BBP355" s="59"/>
      <c r="BBQ355" s="59"/>
      <c r="BBR355" s="59"/>
      <c r="BBS355" s="59"/>
      <c r="BBT355" s="59"/>
      <c r="BBU355" s="59"/>
      <c r="BBV355" s="59"/>
      <c r="BBW355" s="59"/>
      <c r="BBX355" s="59"/>
      <c r="BBY355" s="59"/>
      <c r="BBZ355" s="59"/>
      <c r="BCA355" s="59"/>
      <c r="BCB355" s="59"/>
      <c r="BCC355" s="59"/>
      <c r="BCD355" s="59"/>
      <c r="BCE355" s="59"/>
      <c r="BCF355" s="59"/>
      <c r="BCG355" s="59"/>
      <c r="BCH355" s="59"/>
      <c r="BCI355" s="59"/>
      <c r="BCJ355" s="59"/>
      <c r="BCK355" s="59"/>
      <c r="BCL355" s="59"/>
      <c r="BCM355" s="59"/>
      <c r="BCN355" s="59"/>
      <c r="BCO355" s="59"/>
      <c r="BCP355" s="59"/>
      <c r="BCQ355" s="59"/>
      <c r="BCR355" s="59"/>
      <c r="BCS355" s="59"/>
      <c r="BCT355" s="59"/>
      <c r="BCU355" s="59"/>
      <c r="BCV355" s="59"/>
      <c r="BCW355" s="59"/>
      <c r="BCX355" s="59"/>
      <c r="BCY355" s="59"/>
      <c r="BCZ355" s="59"/>
      <c r="BDA355" s="59"/>
      <c r="BDB355" s="59"/>
      <c r="BDC355" s="59"/>
      <c r="BDD355" s="59"/>
      <c r="BDE355" s="59"/>
      <c r="BDF355" s="59"/>
      <c r="BDG355" s="59"/>
      <c r="BDH355" s="59"/>
      <c r="BDI355" s="59"/>
      <c r="BDJ355" s="59"/>
      <c r="BDK355" s="59"/>
      <c r="BDL355" s="59"/>
      <c r="BDM355" s="59"/>
      <c r="BDN355" s="59"/>
      <c r="BDO355" s="59"/>
      <c r="BDP355" s="59"/>
      <c r="BDQ355" s="59"/>
      <c r="BDR355" s="59"/>
      <c r="BDS355" s="59"/>
      <c r="BDT355" s="59"/>
      <c r="BDU355" s="59"/>
      <c r="BDV355" s="59"/>
      <c r="BDW355" s="59"/>
      <c r="BDX355" s="59"/>
      <c r="BDY355" s="59"/>
      <c r="BDZ355" s="59"/>
      <c r="BEA355" s="59"/>
      <c r="BEB355" s="59"/>
      <c r="BEC355" s="59"/>
      <c r="BED355" s="59"/>
      <c r="BEE355" s="59"/>
      <c r="BEF355" s="59"/>
      <c r="BEG355" s="59"/>
      <c r="BEH355" s="59"/>
      <c r="BEI355" s="59"/>
      <c r="BEJ355" s="59"/>
      <c r="BEK355" s="59"/>
      <c r="BEL355" s="59"/>
      <c r="BEM355" s="59"/>
      <c r="BEN355" s="59"/>
      <c r="BEO355" s="59"/>
      <c r="BEP355" s="59"/>
      <c r="BEQ355" s="59"/>
      <c r="BER355" s="59"/>
      <c r="BES355" s="59"/>
      <c r="BET355" s="59"/>
      <c r="BEU355" s="59"/>
      <c r="BEV355" s="59"/>
      <c r="BEW355" s="59"/>
      <c r="BEX355" s="59"/>
      <c r="BEY355" s="59"/>
      <c r="BEZ355" s="59"/>
      <c r="BFA355" s="59"/>
      <c r="BFB355" s="59"/>
      <c r="BFC355" s="59"/>
      <c r="BFD355" s="59"/>
      <c r="BFE355" s="59"/>
      <c r="BFF355" s="59"/>
      <c r="BFG355" s="59"/>
      <c r="BFH355" s="59"/>
      <c r="BFI355" s="59"/>
      <c r="BFJ355" s="59"/>
      <c r="BFK355" s="59"/>
      <c r="BFL355" s="59"/>
      <c r="BFM355" s="59"/>
      <c r="BFN355" s="59"/>
      <c r="BFO355" s="59"/>
      <c r="BFP355" s="59"/>
      <c r="BFQ355" s="59"/>
      <c r="BFR355" s="59"/>
      <c r="BFS355" s="59"/>
      <c r="BFT355" s="59"/>
      <c r="BFU355" s="59"/>
      <c r="BFV355" s="59"/>
      <c r="BFW355" s="59"/>
      <c r="BFX355" s="59"/>
      <c r="BFY355" s="59"/>
      <c r="BFZ355" s="59"/>
      <c r="BGA355" s="59"/>
      <c r="BGB355" s="59"/>
      <c r="BGC355" s="59"/>
      <c r="BGD355" s="59"/>
      <c r="BGE355" s="59"/>
      <c r="BGF355" s="59"/>
      <c r="BGG355" s="59"/>
      <c r="BGH355" s="59"/>
      <c r="BGI355" s="59"/>
      <c r="BGJ355" s="59"/>
      <c r="BGK355" s="59"/>
      <c r="BGL355" s="59"/>
      <c r="BGM355" s="59"/>
      <c r="BGN355" s="59"/>
      <c r="BGO355" s="59"/>
      <c r="BGP355" s="59"/>
      <c r="BGQ355" s="59"/>
      <c r="BGR355" s="59"/>
      <c r="BGS355" s="59"/>
      <c r="BGT355" s="59"/>
      <c r="BGU355" s="59"/>
      <c r="BGV355" s="59"/>
      <c r="BGW355" s="59"/>
      <c r="BGX355" s="59"/>
      <c r="BGY355" s="59"/>
      <c r="BGZ355" s="59"/>
      <c r="BHA355" s="59"/>
      <c r="BHB355" s="59"/>
      <c r="BHC355" s="59"/>
      <c r="BHD355" s="59"/>
      <c r="BHE355" s="59"/>
      <c r="BHF355" s="59"/>
      <c r="BHG355" s="59"/>
      <c r="BHH355" s="59"/>
      <c r="BHI355" s="59"/>
      <c r="BHJ355" s="59"/>
      <c r="BHK355" s="59"/>
      <c r="BHL355" s="59"/>
      <c r="BHM355" s="59"/>
      <c r="BHN355" s="59"/>
      <c r="BHO355" s="59"/>
      <c r="BHP355" s="59"/>
      <c r="BHQ355" s="59"/>
      <c r="BHR355" s="59"/>
      <c r="BHS355" s="59"/>
      <c r="BHT355" s="59"/>
      <c r="BHU355" s="59"/>
      <c r="BHV355" s="59"/>
      <c r="BHW355" s="59"/>
      <c r="BHX355" s="59"/>
      <c r="BHY355" s="59"/>
      <c r="BHZ355" s="59"/>
      <c r="BIA355" s="59"/>
      <c r="BIB355" s="59"/>
      <c r="BIC355" s="59"/>
      <c r="BID355" s="59"/>
      <c r="BIE355" s="59"/>
      <c r="BIF355" s="59"/>
      <c r="BIG355" s="59"/>
      <c r="BIH355" s="59"/>
      <c r="BII355" s="59"/>
      <c r="BIJ355" s="59"/>
      <c r="BIK355" s="59"/>
      <c r="BIL355" s="59"/>
      <c r="BIM355" s="59"/>
      <c r="BIN355" s="59"/>
      <c r="BIO355" s="59"/>
      <c r="BIP355" s="59"/>
      <c r="BIQ355" s="59"/>
      <c r="BIR355" s="59"/>
      <c r="BIS355" s="59"/>
      <c r="BIT355" s="59"/>
      <c r="BIU355" s="59"/>
      <c r="BIV355" s="59"/>
      <c r="BIW355" s="59"/>
      <c r="BIX355" s="59"/>
      <c r="BIY355" s="59"/>
      <c r="BIZ355" s="59"/>
      <c r="BJA355" s="59"/>
      <c r="BJB355" s="59"/>
      <c r="BJC355" s="59"/>
      <c r="BJD355" s="59"/>
      <c r="BJE355" s="59"/>
      <c r="BJF355" s="59"/>
      <c r="BJG355" s="59"/>
      <c r="BJH355" s="59"/>
      <c r="BJI355" s="59"/>
      <c r="BJJ355" s="59"/>
      <c r="BJK355" s="59"/>
      <c r="BJL355" s="59"/>
      <c r="BJM355" s="59"/>
      <c r="BJN355" s="59"/>
      <c r="BJO355" s="59"/>
      <c r="BJP355" s="59"/>
      <c r="BJQ355" s="59"/>
      <c r="BJR355" s="59"/>
      <c r="BJS355" s="59"/>
      <c r="BJT355" s="59"/>
      <c r="BJU355" s="59"/>
      <c r="BJV355" s="59"/>
      <c r="BJW355" s="59"/>
      <c r="BJX355" s="59"/>
      <c r="BJY355" s="59"/>
      <c r="BJZ355" s="59"/>
      <c r="BKA355" s="59"/>
      <c r="BKB355" s="59"/>
      <c r="BKC355" s="59"/>
      <c r="BKD355" s="59"/>
      <c r="BKE355" s="59"/>
      <c r="BKF355" s="59"/>
      <c r="BKG355" s="59"/>
      <c r="BKH355" s="59"/>
      <c r="BKI355" s="59"/>
      <c r="BKJ355" s="59"/>
      <c r="BKK355" s="59"/>
      <c r="BKL355" s="59"/>
      <c r="BKM355" s="59"/>
      <c r="BKN355" s="59"/>
      <c r="BKO355" s="59"/>
      <c r="BKP355" s="59"/>
      <c r="BKQ355" s="59"/>
      <c r="BKR355" s="59"/>
      <c r="BKS355" s="59"/>
      <c r="BKT355" s="59"/>
      <c r="BKU355" s="59"/>
      <c r="BKV355" s="59"/>
      <c r="BKW355" s="59"/>
      <c r="BKX355" s="59"/>
      <c r="BKY355" s="59"/>
      <c r="BKZ355" s="59"/>
      <c r="BLA355" s="59"/>
      <c r="BLB355" s="59"/>
      <c r="BLC355" s="59"/>
      <c r="BLD355" s="59"/>
      <c r="BLE355" s="59"/>
      <c r="BLF355" s="59"/>
      <c r="BLG355" s="59"/>
      <c r="BLH355" s="59"/>
      <c r="BLI355" s="59"/>
      <c r="BLJ355" s="59"/>
      <c r="BLK355" s="59"/>
      <c r="BLL355" s="59"/>
      <c r="BLM355" s="59"/>
      <c r="BLN355" s="59"/>
      <c r="BLO355" s="59"/>
      <c r="BLP355" s="59"/>
      <c r="BLQ355" s="59"/>
      <c r="BLR355" s="59"/>
      <c r="BLS355" s="59"/>
      <c r="BLT355" s="59"/>
      <c r="BLU355" s="59"/>
      <c r="BLV355" s="59"/>
      <c r="BLW355" s="59"/>
      <c r="BLX355" s="59"/>
      <c r="BLY355" s="59"/>
      <c r="BLZ355" s="59"/>
      <c r="BMA355" s="59"/>
      <c r="BMB355" s="59"/>
      <c r="BMC355" s="59"/>
      <c r="BMD355" s="59"/>
      <c r="BME355" s="59"/>
      <c r="BMF355" s="59"/>
      <c r="BMG355" s="59"/>
      <c r="BMH355" s="59"/>
      <c r="BMI355" s="59"/>
      <c r="BMJ355" s="59"/>
      <c r="BMK355" s="59"/>
      <c r="BML355" s="59"/>
      <c r="BMM355" s="59"/>
      <c r="BMN355" s="59"/>
      <c r="BMO355" s="59"/>
      <c r="BMP355" s="59"/>
      <c r="BMQ355" s="59"/>
      <c r="BMR355" s="59"/>
      <c r="BMS355" s="59"/>
      <c r="BMT355" s="59"/>
      <c r="BMU355" s="59"/>
      <c r="BMV355" s="59"/>
      <c r="BMW355" s="59"/>
      <c r="BMX355" s="59"/>
      <c r="BMY355" s="59"/>
      <c r="BMZ355" s="59"/>
      <c r="BNA355" s="59"/>
      <c r="BNB355" s="59"/>
      <c r="BNC355" s="59"/>
      <c r="BND355" s="59"/>
      <c r="BNE355" s="59"/>
      <c r="BNF355" s="59"/>
      <c r="BNG355" s="59"/>
      <c r="BNH355" s="59"/>
      <c r="BNI355" s="59"/>
      <c r="BNJ355" s="59"/>
      <c r="BNK355" s="59"/>
      <c r="BNL355" s="59"/>
      <c r="BNM355" s="59"/>
      <c r="BNN355" s="59"/>
      <c r="BNO355" s="59"/>
      <c r="BNP355" s="59"/>
      <c r="BNQ355" s="59"/>
      <c r="BNR355" s="59"/>
      <c r="BNS355" s="59"/>
      <c r="BNT355" s="59"/>
      <c r="BNU355" s="59"/>
      <c r="BNV355" s="59"/>
      <c r="BNW355" s="59"/>
      <c r="BNX355" s="59"/>
      <c r="BNY355" s="59"/>
      <c r="BNZ355" s="59"/>
      <c r="BOA355" s="59"/>
      <c r="BOB355" s="59"/>
      <c r="BOC355" s="59"/>
      <c r="BOD355" s="59"/>
      <c r="BOE355" s="59"/>
      <c r="BOF355" s="59"/>
      <c r="BOG355" s="59"/>
      <c r="BOH355" s="59"/>
      <c r="BOI355" s="59"/>
      <c r="BOJ355" s="59"/>
      <c r="BOK355" s="59"/>
      <c r="BOL355" s="59"/>
      <c r="BOM355" s="59"/>
      <c r="BON355" s="59"/>
      <c r="BOO355" s="59"/>
      <c r="BOP355" s="59"/>
      <c r="BOQ355" s="59"/>
      <c r="BOR355" s="59"/>
      <c r="BOS355" s="59"/>
      <c r="BOT355" s="59"/>
      <c r="BOU355" s="59"/>
      <c r="BOV355" s="59"/>
      <c r="BOW355" s="59"/>
      <c r="BOX355" s="59"/>
      <c r="BOY355" s="59"/>
      <c r="BOZ355" s="59"/>
      <c r="BPA355" s="59"/>
      <c r="BPB355" s="59"/>
      <c r="BPC355" s="59"/>
      <c r="BPD355" s="59"/>
      <c r="BPE355" s="59"/>
      <c r="BPF355" s="59"/>
      <c r="BPG355" s="59"/>
      <c r="BPH355" s="59"/>
      <c r="BPI355" s="59"/>
      <c r="BPJ355" s="59"/>
      <c r="BPK355" s="59"/>
      <c r="BPL355" s="59"/>
      <c r="BPM355" s="59"/>
      <c r="BPN355" s="59"/>
      <c r="BPO355" s="59"/>
      <c r="BPP355" s="59"/>
      <c r="BPQ355" s="59"/>
      <c r="BPR355" s="59"/>
      <c r="BPS355" s="59"/>
      <c r="BPT355" s="59"/>
      <c r="BPU355" s="59"/>
      <c r="BPV355" s="59"/>
      <c r="BPW355" s="59"/>
      <c r="BPX355" s="59"/>
      <c r="BPY355" s="59"/>
      <c r="BPZ355" s="59"/>
      <c r="BQA355" s="59"/>
      <c r="BQB355" s="59"/>
      <c r="BQC355" s="59"/>
      <c r="BQD355" s="59"/>
      <c r="BQE355" s="59"/>
      <c r="BQF355" s="59"/>
      <c r="BQG355" s="59"/>
      <c r="BQH355" s="59"/>
      <c r="BQI355" s="59"/>
      <c r="BQJ355" s="59"/>
      <c r="BQK355" s="59"/>
      <c r="BQL355" s="59"/>
      <c r="BQM355" s="59"/>
      <c r="BQN355" s="59"/>
      <c r="BQO355" s="59"/>
      <c r="BQP355" s="59"/>
      <c r="BQQ355" s="59"/>
      <c r="BQR355" s="59"/>
      <c r="BQS355" s="59"/>
      <c r="BQT355" s="59"/>
      <c r="BQU355" s="59"/>
      <c r="BQV355" s="59"/>
      <c r="BQW355" s="59"/>
      <c r="BQX355" s="59"/>
      <c r="BQY355" s="59"/>
      <c r="BQZ355" s="59"/>
      <c r="BRA355" s="59"/>
      <c r="BRB355" s="59"/>
      <c r="BRC355" s="59"/>
      <c r="BRD355" s="59"/>
      <c r="BRE355" s="59"/>
      <c r="BRF355" s="59"/>
      <c r="BRG355" s="59"/>
      <c r="BRH355" s="59"/>
      <c r="BRI355" s="59"/>
      <c r="BRJ355" s="59"/>
      <c r="BRK355" s="59"/>
      <c r="BRL355" s="59"/>
      <c r="BRM355" s="59"/>
      <c r="BRN355" s="59"/>
      <c r="BRO355" s="59"/>
      <c r="BRP355" s="59"/>
      <c r="BRQ355" s="59"/>
      <c r="BRR355" s="59"/>
      <c r="BRS355" s="59"/>
      <c r="BRT355" s="59"/>
      <c r="BRU355" s="59"/>
      <c r="BRV355" s="59"/>
      <c r="BRW355" s="59"/>
      <c r="BRX355" s="59"/>
      <c r="BRY355" s="59"/>
      <c r="BRZ355" s="59"/>
      <c r="BSA355" s="59"/>
      <c r="BSB355" s="59"/>
      <c r="BSC355" s="59"/>
      <c r="BSD355" s="59"/>
      <c r="BSE355" s="59"/>
      <c r="BSF355" s="59"/>
      <c r="BSG355" s="59"/>
      <c r="BSH355" s="59"/>
      <c r="BSI355" s="59"/>
      <c r="BSJ355" s="59"/>
      <c r="BSK355" s="59"/>
      <c r="BSL355" s="59"/>
      <c r="BSM355" s="59"/>
      <c r="BSN355" s="59"/>
      <c r="BSO355" s="59"/>
      <c r="BSP355" s="59"/>
      <c r="BSQ355" s="59"/>
      <c r="BSR355" s="59"/>
      <c r="BSS355" s="59"/>
      <c r="BST355" s="59"/>
      <c r="BSU355" s="59"/>
      <c r="BSV355" s="59"/>
      <c r="BSW355" s="59"/>
      <c r="BSX355" s="59"/>
      <c r="BSY355" s="59"/>
      <c r="BSZ355" s="59"/>
      <c r="BTA355" s="59"/>
      <c r="BTB355" s="59"/>
      <c r="BTC355" s="59"/>
      <c r="BTD355" s="59"/>
      <c r="BTE355" s="59"/>
      <c r="BTF355" s="59"/>
      <c r="BTG355" s="59"/>
      <c r="BTH355" s="59"/>
      <c r="BTI355" s="59"/>
      <c r="BTJ355" s="59"/>
      <c r="BTK355" s="59"/>
      <c r="BTL355" s="59"/>
      <c r="BTM355" s="59"/>
      <c r="BTN355" s="59"/>
      <c r="BTO355" s="59"/>
      <c r="BTP355" s="59"/>
      <c r="BTQ355" s="59"/>
      <c r="BTR355" s="59"/>
      <c r="BTS355" s="59"/>
      <c r="BTT355" s="59"/>
      <c r="BTU355" s="59"/>
      <c r="BTV355" s="59"/>
      <c r="BTW355" s="59"/>
      <c r="BTX355" s="59"/>
      <c r="BTY355" s="59"/>
      <c r="BTZ355" s="59"/>
      <c r="BUA355" s="59"/>
      <c r="BUB355" s="59"/>
      <c r="BUC355" s="59"/>
      <c r="BUD355" s="59"/>
      <c r="BUE355" s="59"/>
      <c r="BUF355" s="59"/>
      <c r="BUG355" s="59"/>
      <c r="BUH355" s="59"/>
      <c r="BUI355" s="59"/>
      <c r="BUJ355" s="59"/>
      <c r="BUK355" s="59"/>
      <c r="BUL355" s="59"/>
      <c r="BUM355" s="59"/>
      <c r="BUN355" s="59"/>
      <c r="BUO355" s="59"/>
      <c r="BUP355" s="59"/>
      <c r="BUQ355" s="59"/>
      <c r="BUR355" s="59"/>
      <c r="BUS355" s="59"/>
      <c r="BUT355" s="59"/>
      <c r="BUU355" s="59"/>
      <c r="BUV355" s="59"/>
      <c r="BUW355" s="59"/>
      <c r="BUX355" s="59"/>
      <c r="BUY355" s="59"/>
      <c r="BUZ355" s="59"/>
      <c r="BVA355" s="59"/>
      <c r="BVB355" s="59"/>
      <c r="BVC355" s="59"/>
      <c r="BVD355" s="59"/>
      <c r="BVE355" s="59"/>
      <c r="BVF355" s="59"/>
      <c r="BVG355" s="59"/>
      <c r="BVH355" s="59"/>
      <c r="BVI355" s="59"/>
      <c r="BVJ355" s="59"/>
      <c r="BVK355" s="59"/>
      <c r="BVL355" s="59"/>
      <c r="BVM355" s="59"/>
      <c r="BVN355" s="59"/>
      <c r="BVO355" s="59"/>
      <c r="BVP355" s="59"/>
      <c r="BVQ355" s="59"/>
      <c r="BVR355" s="59"/>
      <c r="BVS355" s="59"/>
      <c r="BVT355" s="59"/>
      <c r="BVU355" s="59"/>
      <c r="BVV355" s="59"/>
      <c r="BVW355" s="59"/>
      <c r="BVX355" s="59"/>
      <c r="BVY355" s="59"/>
      <c r="BVZ355" s="59"/>
      <c r="BWA355" s="59"/>
      <c r="BWB355" s="59"/>
      <c r="BWC355" s="59"/>
      <c r="BWD355" s="59"/>
      <c r="BWE355" s="59"/>
      <c r="BWF355" s="59"/>
      <c r="BWG355" s="59"/>
      <c r="BWH355" s="59"/>
      <c r="BWI355" s="59"/>
      <c r="BWJ355" s="59"/>
      <c r="BWK355" s="59"/>
      <c r="BWL355" s="59"/>
      <c r="BWM355" s="59"/>
      <c r="BWN355" s="59"/>
      <c r="BWO355" s="59"/>
      <c r="BWP355" s="59"/>
      <c r="BWQ355" s="59"/>
      <c r="BWR355" s="59"/>
      <c r="BWS355" s="59"/>
      <c r="BWT355" s="59"/>
      <c r="BWU355" s="59"/>
      <c r="BWV355" s="59"/>
      <c r="BWW355" s="59"/>
      <c r="BWX355" s="59"/>
      <c r="BWY355" s="59"/>
      <c r="BWZ355" s="59"/>
      <c r="BXA355" s="59"/>
      <c r="BXB355" s="59"/>
      <c r="BXC355" s="59"/>
      <c r="BXD355" s="59"/>
      <c r="BXE355" s="59"/>
      <c r="BXF355" s="59"/>
      <c r="BXG355" s="59"/>
      <c r="BXH355" s="59"/>
      <c r="BXI355" s="59"/>
      <c r="BXJ355" s="59"/>
      <c r="BXK355" s="59"/>
      <c r="BXL355" s="59"/>
      <c r="BXM355" s="59"/>
      <c r="BXN355" s="59"/>
      <c r="BXO355" s="59"/>
      <c r="BXP355" s="59"/>
      <c r="BXQ355" s="59"/>
      <c r="BXR355" s="59"/>
      <c r="BXS355" s="59"/>
      <c r="BXT355" s="59"/>
      <c r="BXU355" s="59"/>
      <c r="BXV355" s="59"/>
      <c r="BXW355" s="59"/>
      <c r="BXX355" s="59"/>
      <c r="BXY355" s="59"/>
      <c r="BXZ355" s="59"/>
      <c r="BYA355" s="59"/>
      <c r="BYB355" s="59"/>
      <c r="BYC355" s="59"/>
      <c r="BYD355" s="59"/>
      <c r="BYE355" s="59"/>
      <c r="BYF355" s="59"/>
      <c r="BYG355" s="59"/>
      <c r="BYH355" s="59"/>
      <c r="BYI355" s="59"/>
      <c r="BYJ355" s="59"/>
      <c r="BYK355" s="59"/>
      <c r="BYL355" s="59"/>
      <c r="BYM355" s="59"/>
      <c r="BYN355" s="59"/>
      <c r="BYO355" s="59"/>
      <c r="BYP355" s="59"/>
      <c r="BYQ355" s="59"/>
      <c r="BYR355" s="59"/>
      <c r="BYS355" s="59"/>
      <c r="BYT355" s="59"/>
      <c r="BYU355" s="59"/>
      <c r="BYV355" s="59"/>
      <c r="BYW355" s="59"/>
      <c r="BYX355" s="59"/>
      <c r="BYY355" s="59"/>
      <c r="BYZ355" s="59"/>
      <c r="BZA355" s="59"/>
      <c r="BZB355" s="59"/>
      <c r="BZC355" s="59"/>
      <c r="BZD355" s="59"/>
      <c r="BZE355" s="59"/>
      <c r="BZF355" s="59"/>
      <c r="BZG355" s="59"/>
      <c r="BZH355" s="59"/>
      <c r="BZI355" s="59"/>
      <c r="BZJ355" s="59"/>
      <c r="BZK355" s="59"/>
      <c r="BZL355" s="59"/>
      <c r="BZM355" s="59"/>
      <c r="BZN355" s="59"/>
      <c r="BZO355" s="59"/>
      <c r="BZP355" s="59"/>
      <c r="BZQ355" s="59"/>
      <c r="BZR355" s="59"/>
      <c r="BZS355" s="59"/>
      <c r="BZT355" s="59"/>
      <c r="BZU355" s="59"/>
      <c r="BZV355" s="59"/>
      <c r="BZW355" s="59"/>
      <c r="BZX355" s="59"/>
      <c r="BZY355" s="59"/>
      <c r="BZZ355" s="59"/>
      <c r="CAA355" s="59"/>
      <c r="CAB355" s="59"/>
      <c r="CAC355" s="59"/>
      <c r="CAD355" s="59"/>
      <c r="CAE355" s="59"/>
      <c r="CAF355" s="59"/>
      <c r="CAG355" s="59"/>
      <c r="CAH355" s="59"/>
      <c r="CAI355" s="59"/>
      <c r="CAJ355" s="59"/>
      <c r="CAK355" s="59"/>
      <c r="CAL355" s="59"/>
      <c r="CAM355" s="59"/>
      <c r="CAN355" s="59"/>
      <c r="CAO355" s="59"/>
      <c r="CAP355" s="59"/>
      <c r="CAQ355" s="59"/>
      <c r="CAR355" s="59"/>
      <c r="CAS355" s="59"/>
      <c r="CAT355" s="59"/>
      <c r="CAU355" s="59"/>
      <c r="CAV355" s="59"/>
      <c r="CAW355" s="59"/>
      <c r="CAX355" s="59"/>
      <c r="CAY355" s="59"/>
      <c r="CAZ355" s="59"/>
      <c r="CBA355" s="59"/>
      <c r="CBB355" s="59"/>
      <c r="CBC355" s="59"/>
      <c r="CBD355" s="59"/>
      <c r="CBE355" s="59"/>
      <c r="CBF355" s="59"/>
      <c r="CBG355" s="59"/>
      <c r="CBH355" s="59"/>
      <c r="CBI355" s="59"/>
      <c r="CBJ355" s="59"/>
      <c r="CBK355" s="59"/>
      <c r="CBL355" s="59"/>
      <c r="CBM355" s="59"/>
      <c r="CBN355" s="59"/>
      <c r="CBO355" s="59"/>
      <c r="CBP355" s="59"/>
      <c r="CBQ355" s="59"/>
      <c r="CBR355" s="59"/>
      <c r="CBS355" s="59"/>
      <c r="CBT355" s="59"/>
      <c r="CBU355" s="59"/>
      <c r="CBV355" s="59"/>
      <c r="CBW355" s="59"/>
      <c r="CBX355" s="59"/>
      <c r="CBY355" s="59"/>
      <c r="CBZ355" s="59"/>
      <c r="CCA355" s="59"/>
      <c r="CCB355" s="59"/>
      <c r="CCC355" s="59"/>
      <c r="CCD355" s="59"/>
      <c r="CCE355" s="59"/>
      <c r="CCF355" s="59"/>
      <c r="CCG355" s="59"/>
      <c r="CCH355" s="59"/>
      <c r="CCI355" s="59"/>
      <c r="CCJ355" s="59"/>
      <c r="CCK355" s="59"/>
      <c r="CCL355" s="59"/>
      <c r="CCM355" s="59"/>
      <c r="CCN355" s="59"/>
      <c r="CCO355" s="59"/>
      <c r="CCP355" s="59"/>
      <c r="CCQ355" s="59"/>
      <c r="CCR355" s="59"/>
      <c r="CCS355" s="59"/>
      <c r="CCT355" s="59"/>
      <c r="CCU355" s="59"/>
      <c r="CCV355" s="59"/>
      <c r="CCW355" s="59"/>
      <c r="CCX355" s="59"/>
      <c r="CCY355" s="59"/>
      <c r="CCZ355" s="59"/>
      <c r="CDA355" s="59"/>
      <c r="CDB355" s="59"/>
      <c r="CDC355" s="59"/>
      <c r="CDD355" s="59"/>
      <c r="CDE355" s="59"/>
      <c r="CDF355" s="59"/>
      <c r="CDG355" s="59"/>
      <c r="CDH355" s="59"/>
      <c r="CDI355" s="59"/>
      <c r="CDJ355" s="59"/>
      <c r="CDK355" s="59"/>
      <c r="CDL355" s="59"/>
      <c r="CDM355" s="59"/>
      <c r="CDN355" s="59"/>
      <c r="CDO355" s="59"/>
      <c r="CDP355" s="59"/>
      <c r="CDQ355" s="59"/>
      <c r="CDR355" s="59"/>
      <c r="CDS355" s="59"/>
      <c r="CDT355" s="59"/>
      <c r="CDU355" s="59"/>
      <c r="CDV355" s="59"/>
      <c r="CDW355" s="59"/>
      <c r="CDX355" s="59"/>
      <c r="CDY355" s="59"/>
      <c r="CDZ355" s="59"/>
      <c r="CEA355" s="59"/>
      <c r="CEB355" s="59"/>
      <c r="CEC355" s="59"/>
      <c r="CED355" s="59"/>
      <c r="CEE355" s="59"/>
      <c r="CEF355" s="59"/>
      <c r="CEG355" s="59"/>
      <c r="CEH355" s="59"/>
      <c r="CEI355" s="59"/>
      <c r="CEJ355" s="59"/>
      <c r="CEK355" s="59"/>
      <c r="CEL355" s="59"/>
      <c r="CEM355" s="59"/>
      <c r="CEN355" s="59"/>
      <c r="CEO355" s="59"/>
      <c r="CEP355" s="59"/>
      <c r="CEQ355" s="59"/>
      <c r="CER355" s="59"/>
      <c r="CES355" s="59"/>
      <c r="CET355" s="59"/>
      <c r="CEU355" s="59"/>
      <c r="CEV355" s="59"/>
      <c r="CEW355" s="59"/>
      <c r="CEX355" s="59"/>
      <c r="CEY355" s="59"/>
      <c r="CEZ355" s="59"/>
      <c r="CFA355" s="59"/>
      <c r="CFB355" s="59"/>
      <c r="CFC355" s="59"/>
      <c r="CFD355" s="59"/>
      <c r="CFE355" s="59"/>
      <c r="CFF355" s="59"/>
      <c r="CFG355" s="59"/>
      <c r="CFH355" s="59"/>
      <c r="CFI355" s="59"/>
      <c r="CFJ355" s="59"/>
      <c r="CFK355" s="59"/>
      <c r="CFL355" s="59"/>
      <c r="CFM355" s="59"/>
      <c r="CFN355" s="59"/>
      <c r="CFO355" s="59"/>
      <c r="CFP355" s="59"/>
      <c r="CFQ355" s="59"/>
      <c r="CFR355" s="59"/>
      <c r="CFS355" s="59"/>
      <c r="CFT355" s="59"/>
      <c r="CFU355" s="59"/>
      <c r="CFV355" s="59"/>
      <c r="CFW355" s="59"/>
      <c r="CFX355" s="59"/>
      <c r="CFY355" s="59"/>
      <c r="CFZ355" s="59"/>
      <c r="CGA355" s="59"/>
      <c r="CGB355" s="59"/>
      <c r="CGC355" s="59"/>
      <c r="CGD355" s="59"/>
      <c r="CGE355" s="59"/>
      <c r="CGF355" s="59"/>
      <c r="CGG355" s="59"/>
      <c r="CGH355" s="59"/>
      <c r="CGI355" s="59"/>
      <c r="CGJ355" s="59"/>
      <c r="CGK355" s="59"/>
      <c r="CGL355" s="59"/>
      <c r="CGM355" s="59"/>
      <c r="CGN355" s="59"/>
      <c r="CGO355" s="59"/>
      <c r="CGP355" s="59"/>
      <c r="CGQ355" s="59"/>
      <c r="CGR355" s="59"/>
      <c r="CGS355" s="59"/>
      <c r="CGT355" s="59"/>
      <c r="CGU355" s="59"/>
      <c r="CGV355" s="59"/>
      <c r="CGW355" s="59"/>
      <c r="CGX355" s="59"/>
      <c r="CGY355" s="59"/>
      <c r="CGZ355" s="59"/>
      <c r="CHA355" s="59"/>
      <c r="CHB355" s="59"/>
      <c r="CHC355" s="59"/>
      <c r="CHD355" s="59"/>
      <c r="CHE355" s="59"/>
      <c r="CHF355" s="59"/>
      <c r="CHG355" s="59"/>
      <c r="CHH355" s="59"/>
      <c r="CHI355" s="59"/>
      <c r="CHJ355" s="59"/>
      <c r="CHK355" s="59"/>
      <c r="CHL355" s="59"/>
      <c r="CHM355" s="59"/>
      <c r="CHN355" s="59"/>
      <c r="CHO355" s="59"/>
      <c r="CHP355" s="59"/>
      <c r="CHQ355" s="59"/>
      <c r="CHR355" s="59"/>
      <c r="CHS355" s="59"/>
      <c r="CHT355" s="59"/>
      <c r="CHU355" s="59"/>
      <c r="CHV355" s="59"/>
      <c r="CHW355" s="59"/>
      <c r="CHX355" s="59"/>
      <c r="CHY355" s="59"/>
      <c r="CHZ355" s="59"/>
      <c r="CIA355" s="59"/>
      <c r="CIB355" s="59"/>
      <c r="CIC355" s="59"/>
      <c r="CID355" s="59"/>
      <c r="CIE355" s="59"/>
      <c r="CIF355" s="59"/>
      <c r="CIG355" s="59"/>
      <c r="CIH355" s="59"/>
      <c r="CII355" s="59"/>
      <c r="CIJ355" s="59"/>
      <c r="CIK355" s="59"/>
      <c r="CIL355" s="59"/>
      <c r="CIM355" s="59"/>
      <c r="CIN355" s="59"/>
      <c r="CIO355" s="59"/>
      <c r="CIP355" s="59"/>
      <c r="CIQ355" s="59"/>
      <c r="CIR355" s="59"/>
      <c r="CIS355" s="59"/>
      <c r="CIT355" s="59"/>
      <c r="CIU355" s="59"/>
      <c r="CIV355" s="59"/>
      <c r="CIW355" s="59"/>
      <c r="CIX355" s="59"/>
      <c r="CIY355" s="59"/>
      <c r="CIZ355" s="59"/>
      <c r="CJA355" s="59"/>
      <c r="CJB355" s="59"/>
      <c r="CJC355" s="59"/>
      <c r="CJD355" s="59"/>
      <c r="CJE355" s="59"/>
      <c r="CJF355" s="59"/>
      <c r="CJG355" s="59"/>
      <c r="CJH355" s="59"/>
      <c r="CJI355" s="59"/>
      <c r="CJJ355" s="59"/>
      <c r="CJK355" s="59"/>
      <c r="CJL355" s="59"/>
      <c r="CJM355" s="59"/>
      <c r="CJN355" s="59"/>
      <c r="CJO355" s="59"/>
      <c r="CJP355" s="59"/>
      <c r="CJQ355" s="59"/>
      <c r="CJR355" s="59"/>
      <c r="CJS355" s="59"/>
      <c r="CJT355" s="59"/>
      <c r="CJU355" s="59"/>
      <c r="CJV355" s="59"/>
      <c r="CJW355" s="59"/>
      <c r="CJX355" s="59"/>
      <c r="CJY355" s="59"/>
      <c r="CJZ355" s="59"/>
      <c r="CKA355" s="59"/>
      <c r="CKB355" s="59"/>
      <c r="CKC355" s="59"/>
      <c r="CKD355" s="59"/>
      <c r="CKE355" s="59"/>
      <c r="CKF355" s="59"/>
      <c r="CKG355" s="59"/>
      <c r="CKH355" s="59"/>
      <c r="CKI355" s="59"/>
      <c r="CKJ355" s="59"/>
      <c r="CKK355" s="59"/>
      <c r="CKL355" s="59"/>
      <c r="CKM355" s="59"/>
      <c r="CKN355" s="59"/>
      <c r="CKO355" s="59"/>
      <c r="CKP355" s="59"/>
      <c r="CKQ355" s="59"/>
      <c r="CKR355" s="59"/>
      <c r="CKS355" s="59"/>
      <c r="CKT355" s="59"/>
      <c r="CKU355" s="59"/>
      <c r="CKV355" s="59"/>
      <c r="CKW355" s="59"/>
      <c r="CKX355" s="59"/>
      <c r="CKY355" s="59"/>
      <c r="CKZ355" s="59"/>
      <c r="CLA355" s="59"/>
      <c r="CLB355" s="59"/>
      <c r="CLC355" s="59"/>
      <c r="CLD355" s="59"/>
      <c r="CLE355" s="59"/>
      <c r="CLF355" s="59"/>
      <c r="CLG355" s="59"/>
      <c r="CLH355" s="59"/>
      <c r="CLI355" s="59"/>
      <c r="CLJ355" s="59"/>
      <c r="CLK355" s="59"/>
      <c r="CLL355" s="59"/>
      <c r="CLM355" s="59"/>
      <c r="CLN355" s="59"/>
      <c r="CLO355" s="59"/>
      <c r="CLP355" s="59"/>
      <c r="CLQ355" s="59"/>
      <c r="CLR355" s="59"/>
      <c r="CLS355" s="59"/>
      <c r="CLT355" s="59"/>
      <c r="CLU355" s="59"/>
      <c r="CLV355" s="59"/>
      <c r="CLW355" s="59"/>
      <c r="CLX355" s="59"/>
      <c r="CLY355" s="59"/>
      <c r="CLZ355" s="59"/>
      <c r="CMA355" s="59"/>
      <c r="CMB355" s="59"/>
      <c r="CMC355" s="59"/>
      <c r="CMD355" s="59"/>
      <c r="CME355" s="59"/>
      <c r="CMF355" s="59"/>
      <c r="CMG355" s="59"/>
      <c r="CMH355" s="59"/>
      <c r="CMI355" s="59"/>
      <c r="CMJ355" s="59"/>
      <c r="CMK355" s="59"/>
      <c r="CML355" s="59"/>
      <c r="CMM355" s="59"/>
      <c r="CMN355" s="59"/>
      <c r="CMO355" s="59"/>
      <c r="CMP355" s="59"/>
      <c r="CMQ355" s="59"/>
      <c r="CMR355" s="59"/>
      <c r="CMS355" s="59"/>
      <c r="CMT355" s="59"/>
      <c r="CMU355" s="59"/>
      <c r="CMV355" s="59"/>
      <c r="CMW355" s="59"/>
      <c r="CMX355" s="59"/>
      <c r="CMY355" s="59"/>
      <c r="CMZ355" s="59"/>
      <c r="CNA355" s="59"/>
      <c r="CNB355" s="59"/>
      <c r="CNC355" s="59"/>
      <c r="CND355" s="59"/>
      <c r="CNE355" s="59"/>
      <c r="CNF355" s="59"/>
      <c r="CNG355" s="59"/>
      <c r="CNH355" s="59"/>
      <c r="CNI355" s="59"/>
      <c r="CNJ355" s="59"/>
      <c r="CNK355" s="59"/>
      <c r="CNL355" s="59"/>
      <c r="CNM355" s="59"/>
      <c r="CNN355" s="59"/>
      <c r="CNO355" s="59"/>
      <c r="CNP355" s="59"/>
      <c r="CNQ355" s="59"/>
      <c r="CNR355" s="59"/>
      <c r="CNS355" s="59"/>
      <c r="CNT355" s="59"/>
      <c r="CNU355" s="59"/>
      <c r="CNV355" s="59"/>
      <c r="CNW355" s="59"/>
      <c r="CNX355" s="59"/>
      <c r="CNY355" s="59"/>
      <c r="CNZ355" s="59"/>
      <c r="COA355" s="59"/>
      <c r="COB355" s="59"/>
      <c r="COC355" s="59"/>
      <c r="COD355" s="59"/>
      <c r="COE355" s="59"/>
      <c r="COF355" s="59"/>
      <c r="COG355" s="59"/>
      <c r="COH355" s="59"/>
      <c r="COI355" s="59"/>
      <c r="COJ355" s="59"/>
      <c r="COK355" s="59"/>
      <c r="COL355" s="59"/>
      <c r="COM355" s="59"/>
      <c r="CON355" s="59"/>
      <c r="COO355" s="59"/>
      <c r="COP355" s="59"/>
      <c r="COQ355" s="59"/>
      <c r="COR355" s="59"/>
      <c r="COS355" s="59"/>
      <c r="COT355" s="59"/>
      <c r="COU355" s="59"/>
      <c r="COV355" s="59"/>
      <c r="COW355" s="59"/>
      <c r="COX355" s="59"/>
      <c r="COY355" s="59"/>
      <c r="COZ355" s="59"/>
      <c r="CPA355" s="59"/>
      <c r="CPB355" s="59"/>
      <c r="CPC355" s="59"/>
      <c r="CPD355" s="59"/>
      <c r="CPE355" s="59"/>
      <c r="CPF355" s="59"/>
      <c r="CPG355" s="59"/>
      <c r="CPH355" s="59"/>
      <c r="CPI355" s="59"/>
      <c r="CPJ355" s="59"/>
      <c r="CPK355" s="59"/>
      <c r="CPL355" s="59"/>
      <c r="CPM355" s="59"/>
      <c r="CPN355" s="59"/>
      <c r="CPO355" s="59"/>
      <c r="CPP355" s="59"/>
      <c r="CPQ355" s="59"/>
      <c r="CPR355" s="59"/>
      <c r="CPS355" s="59"/>
      <c r="CPT355" s="59"/>
      <c r="CPU355" s="59"/>
      <c r="CPV355" s="59"/>
      <c r="CPW355" s="59"/>
      <c r="CPX355" s="59"/>
      <c r="CPY355" s="59"/>
      <c r="CPZ355" s="59"/>
      <c r="CQA355" s="59"/>
      <c r="CQB355" s="59"/>
      <c r="CQC355" s="59"/>
      <c r="CQD355" s="59"/>
      <c r="CQE355" s="59"/>
      <c r="CQF355" s="59"/>
      <c r="CQG355" s="59"/>
      <c r="CQH355" s="59"/>
      <c r="CQI355" s="59"/>
      <c r="CQJ355" s="59"/>
      <c r="CQK355" s="59"/>
      <c r="CQL355" s="59"/>
      <c r="CQM355" s="59"/>
      <c r="CQN355" s="59"/>
      <c r="CQO355" s="59"/>
      <c r="CQP355" s="59"/>
      <c r="CQQ355" s="59"/>
      <c r="CQR355" s="59"/>
      <c r="CQS355" s="59"/>
      <c r="CQT355" s="59"/>
      <c r="CQU355" s="59"/>
      <c r="CQV355" s="59"/>
      <c r="CQW355" s="59"/>
      <c r="CQX355" s="59"/>
      <c r="CQY355" s="59"/>
      <c r="CQZ355" s="59"/>
      <c r="CRA355" s="59"/>
      <c r="CRB355" s="59"/>
      <c r="CRC355" s="59"/>
      <c r="CRD355" s="59"/>
      <c r="CRE355" s="59"/>
      <c r="CRF355" s="59"/>
      <c r="CRG355" s="59"/>
      <c r="CRH355" s="59"/>
      <c r="CRI355" s="59"/>
      <c r="CRJ355" s="59"/>
      <c r="CRK355" s="59"/>
      <c r="CRL355" s="59"/>
      <c r="CRM355" s="59"/>
      <c r="CRN355" s="59"/>
      <c r="CRO355" s="59"/>
      <c r="CRP355" s="59"/>
      <c r="CRQ355" s="59"/>
      <c r="CRR355" s="59"/>
      <c r="CRS355" s="59"/>
      <c r="CRT355" s="59"/>
      <c r="CRU355" s="59"/>
      <c r="CRV355" s="59"/>
      <c r="CRW355" s="59"/>
      <c r="CRX355" s="59"/>
      <c r="CRY355" s="59"/>
      <c r="CRZ355" s="59"/>
      <c r="CSA355" s="59"/>
      <c r="CSB355" s="59"/>
      <c r="CSC355" s="59"/>
      <c r="CSD355" s="59"/>
      <c r="CSE355" s="59"/>
      <c r="CSF355" s="59"/>
      <c r="CSG355" s="59"/>
      <c r="CSH355" s="59"/>
      <c r="CSI355" s="59"/>
      <c r="CSJ355" s="59"/>
      <c r="CSK355" s="59"/>
      <c r="CSL355" s="59"/>
      <c r="CSM355" s="59"/>
      <c r="CSN355" s="59"/>
      <c r="CSO355" s="59"/>
      <c r="CSP355" s="59"/>
      <c r="CSQ355" s="59"/>
      <c r="CSR355" s="59"/>
      <c r="CSS355" s="59"/>
      <c r="CST355" s="59"/>
      <c r="CSU355" s="59"/>
      <c r="CSV355" s="59"/>
      <c r="CSW355" s="59"/>
      <c r="CSX355" s="59"/>
      <c r="CSY355" s="59"/>
      <c r="CSZ355" s="59"/>
      <c r="CTA355" s="59"/>
      <c r="CTB355" s="59"/>
      <c r="CTC355" s="59"/>
      <c r="CTD355" s="59"/>
      <c r="CTE355" s="59"/>
      <c r="CTF355" s="59"/>
      <c r="CTG355" s="59"/>
      <c r="CTH355" s="59"/>
      <c r="CTI355" s="59"/>
      <c r="CTJ355" s="59"/>
      <c r="CTK355" s="59"/>
      <c r="CTL355" s="59"/>
      <c r="CTM355" s="59"/>
      <c r="CTN355" s="59"/>
      <c r="CTO355" s="59"/>
      <c r="CTP355" s="59"/>
      <c r="CTQ355" s="59"/>
      <c r="CTR355" s="59"/>
      <c r="CTS355" s="59"/>
      <c r="CTT355" s="59"/>
      <c r="CTU355" s="59"/>
      <c r="CTV355" s="59"/>
      <c r="CTW355" s="59"/>
      <c r="CTX355" s="59"/>
      <c r="CTY355" s="59"/>
      <c r="CTZ355" s="59"/>
      <c r="CUA355" s="59"/>
      <c r="CUB355" s="59"/>
      <c r="CUC355" s="59"/>
      <c r="CUD355" s="59"/>
      <c r="CUE355" s="59"/>
      <c r="CUF355" s="59"/>
      <c r="CUG355" s="59"/>
      <c r="CUH355" s="59"/>
      <c r="CUI355" s="59"/>
      <c r="CUJ355" s="59"/>
      <c r="CUK355" s="59"/>
      <c r="CUL355" s="59"/>
      <c r="CUM355" s="59"/>
      <c r="CUN355" s="59"/>
      <c r="CUO355" s="59"/>
      <c r="CUP355" s="59"/>
      <c r="CUQ355" s="59"/>
      <c r="CUR355" s="59"/>
      <c r="CUS355" s="59"/>
      <c r="CUT355" s="59"/>
      <c r="CUU355" s="59"/>
      <c r="CUV355" s="59"/>
      <c r="CUW355" s="59"/>
      <c r="CUX355" s="59"/>
      <c r="CUY355" s="59"/>
      <c r="CUZ355" s="59"/>
      <c r="CVA355" s="59"/>
      <c r="CVB355" s="59"/>
      <c r="CVC355" s="59"/>
      <c r="CVD355" s="59"/>
      <c r="CVE355" s="59"/>
      <c r="CVF355" s="59"/>
      <c r="CVG355" s="59"/>
      <c r="CVH355" s="59"/>
      <c r="CVI355" s="59"/>
      <c r="CVJ355" s="59"/>
      <c r="CVK355" s="59"/>
      <c r="CVL355" s="59"/>
      <c r="CVM355" s="59"/>
      <c r="CVN355" s="59"/>
      <c r="CVO355" s="59"/>
      <c r="CVP355" s="59"/>
      <c r="CVQ355" s="59"/>
      <c r="CVR355" s="59"/>
      <c r="CVS355" s="59"/>
      <c r="CVT355" s="59"/>
      <c r="CVU355" s="59"/>
      <c r="CVV355" s="59"/>
      <c r="CVW355" s="59"/>
      <c r="CVX355" s="59"/>
      <c r="CVY355" s="59"/>
      <c r="CVZ355" s="59"/>
      <c r="CWA355" s="59"/>
      <c r="CWB355" s="59"/>
      <c r="CWC355" s="59"/>
      <c r="CWD355" s="59"/>
      <c r="CWE355" s="59"/>
      <c r="CWF355" s="59"/>
      <c r="CWG355" s="59"/>
      <c r="CWH355" s="59"/>
      <c r="CWI355" s="59"/>
      <c r="CWJ355" s="59"/>
      <c r="CWK355" s="59"/>
      <c r="CWL355" s="59"/>
      <c r="CWM355" s="59"/>
      <c r="CWN355" s="59"/>
      <c r="CWO355" s="59"/>
      <c r="CWP355" s="59"/>
      <c r="CWQ355" s="59"/>
      <c r="CWR355" s="59"/>
      <c r="CWS355" s="59"/>
      <c r="CWT355" s="59"/>
      <c r="CWU355" s="59"/>
      <c r="CWV355" s="59"/>
      <c r="CWW355" s="59"/>
      <c r="CWX355" s="59"/>
      <c r="CWY355" s="59"/>
      <c r="CWZ355" s="59"/>
      <c r="CXA355" s="59"/>
      <c r="CXB355" s="59"/>
      <c r="CXC355" s="59"/>
      <c r="CXD355" s="59"/>
      <c r="CXE355" s="59"/>
      <c r="CXF355" s="59"/>
      <c r="CXG355" s="59"/>
      <c r="CXH355" s="59"/>
      <c r="CXI355" s="59"/>
      <c r="CXJ355" s="59"/>
      <c r="CXK355" s="59"/>
      <c r="CXL355" s="59"/>
      <c r="CXM355" s="59"/>
      <c r="CXN355" s="59"/>
      <c r="CXO355" s="59"/>
      <c r="CXP355" s="59"/>
      <c r="CXQ355" s="59"/>
      <c r="CXR355" s="59"/>
      <c r="CXS355" s="59"/>
      <c r="CXT355" s="59"/>
      <c r="CXU355" s="59"/>
      <c r="CXV355" s="59"/>
      <c r="CXW355" s="59"/>
      <c r="CXX355" s="59"/>
      <c r="CXY355" s="59"/>
      <c r="CXZ355" s="59"/>
      <c r="CYA355" s="59"/>
      <c r="CYB355" s="59"/>
      <c r="CYC355" s="59"/>
      <c r="CYD355" s="59"/>
      <c r="CYE355" s="59"/>
      <c r="CYF355" s="59"/>
      <c r="CYG355" s="59"/>
      <c r="CYH355" s="59"/>
      <c r="CYI355" s="59"/>
      <c r="CYJ355" s="59"/>
      <c r="CYK355" s="59"/>
      <c r="CYL355" s="59"/>
      <c r="CYM355" s="59"/>
      <c r="CYN355" s="59"/>
      <c r="CYO355" s="59"/>
      <c r="CYP355" s="59"/>
      <c r="CYQ355" s="59"/>
      <c r="CYR355" s="59"/>
      <c r="CYS355" s="59"/>
      <c r="CYT355" s="59"/>
      <c r="CYU355" s="59"/>
      <c r="CYV355" s="59"/>
      <c r="CYW355" s="59"/>
      <c r="CYX355" s="59"/>
      <c r="CYY355" s="59"/>
      <c r="CYZ355" s="59"/>
      <c r="CZA355" s="59"/>
      <c r="CZB355" s="59"/>
      <c r="CZC355" s="59"/>
      <c r="CZD355" s="59"/>
      <c r="CZE355" s="59"/>
      <c r="CZF355" s="59"/>
      <c r="CZG355" s="59"/>
      <c r="CZH355" s="59"/>
      <c r="CZI355" s="59"/>
      <c r="CZJ355" s="59"/>
      <c r="CZK355" s="59"/>
      <c r="CZL355" s="59"/>
      <c r="CZM355" s="59"/>
      <c r="CZN355" s="59"/>
      <c r="CZO355" s="59"/>
      <c r="CZP355" s="59"/>
      <c r="CZQ355" s="59"/>
      <c r="CZR355" s="59"/>
      <c r="CZS355" s="59"/>
      <c r="CZT355" s="59"/>
      <c r="CZU355" s="59"/>
      <c r="CZV355" s="59"/>
      <c r="CZW355" s="59"/>
      <c r="CZX355" s="59"/>
      <c r="CZY355" s="59"/>
      <c r="CZZ355" s="59"/>
      <c r="DAA355" s="59"/>
      <c r="DAB355" s="59"/>
      <c r="DAC355" s="59"/>
      <c r="DAD355" s="59"/>
      <c r="DAE355" s="59"/>
      <c r="DAF355" s="59"/>
      <c r="DAG355" s="59"/>
      <c r="DAH355" s="59"/>
      <c r="DAI355" s="59"/>
      <c r="DAJ355" s="59"/>
      <c r="DAK355" s="59"/>
      <c r="DAL355" s="59"/>
      <c r="DAM355" s="59"/>
      <c r="DAN355" s="59"/>
      <c r="DAO355" s="59"/>
      <c r="DAP355" s="59"/>
      <c r="DAQ355" s="59"/>
      <c r="DAR355" s="59"/>
      <c r="DAS355" s="59"/>
      <c r="DAT355" s="59"/>
      <c r="DAU355" s="59"/>
      <c r="DAV355" s="59"/>
      <c r="DAW355" s="59"/>
      <c r="DAX355" s="59"/>
      <c r="DAY355" s="59"/>
      <c r="DAZ355" s="59"/>
      <c r="DBA355" s="59"/>
      <c r="DBB355" s="59"/>
      <c r="DBC355" s="59"/>
      <c r="DBD355" s="59"/>
      <c r="DBE355" s="59"/>
      <c r="DBF355" s="59"/>
      <c r="DBG355" s="59"/>
      <c r="DBH355" s="59"/>
      <c r="DBI355" s="59"/>
      <c r="DBJ355" s="59"/>
      <c r="DBK355" s="59"/>
      <c r="DBL355" s="59"/>
      <c r="DBM355" s="59"/>
      <c r="DBN355" s="59"/>
      <c r="DBO355" s="59"/>
      <c r="DBP355" s="59"/>
      <c r="DBQ355" s="59"/>
      <c r="DBR355" s="59"/>
      <c r="DBS355" s="59"/>
      <c r="DBT355" s="59"/>
      <c r="DBU355" s="59"/>
      <c r="DBV355" s="59"/>
      <c r="DBW355" s="59"/>
      <c r="DBX355" s="59"/>
      <c r="DBY355" s="59"/>
      <c r="DBZ355" s="59"/>
      <c r="DCA355" s="59"/>
      <c r="DCB355" s="59"/>
      <c r="DCC355" s="59"/>
      <c r="DCD355" s="59"/>
      <c r="DCE355" s="59"/>
      <c r="DCF355" s="59"/>
      <c r="DCG355" s="59"/>
      <c r="DCH355" s="59"/>
      <c r="DCI355" s="59"/>
      <c r="DCJ355" s="59"/>
      <c r="DCK355" s="59"/>
      <c r="DCL355" s="59"/>
      <c r="DCM355" s="59"/>
      <c r="DCN355" s="59"/>
      <c r="DCO355" s="59"/>
      <c r="DCP355" s="59"/>
      <c r="DCQ355" s="59"/>
      <c r="DCR355" s="59"/>
      <c r="DCS355" s="59"/>
      <c r="DCT355" s="59"/>
      <c r="DCU355" s="59"/>
      <c r="DCV355" s="59"/>
      <c r="DCW355" s="59"/>
      <c r="DCX355" s="59"/>
      <c r="DCY355" s="59"/>
      <c r="DCZ355" s="59"/>
      <c r="DDA355" s="59"/>
      <c r="DDB355" s="59"/>
      <c r="DDC355" s="59"/>
      <c r="DDD355" s="59"/>
      <c r="DDE355" s="59"/>
      <c r="DDF355" s="59"/>
      <c r="DDG355" s="59"/>
      <c r="DDH355" s="59"/>
      <c r="DDI355" s="59"/>
      <c r="DDJ355" s="59"/>
      <c r="DDK355" s="59"/>
      <c r="DDL355" s="59"/>
      <c r="DDM355" s="59"/>
      <c r="DDN355" s="59"/>
      <c r="DDO355" s="59"/>
      <c r="DDP355" s="59"/>
      <c r="DDQ355" s="59"/>
      <c r="DDR355" s="59"/>
      <c r="DDS355" s="59"/>
      <c r="DDT355" s="59"/>
      <c r="DDU355" s="59"/>
      <c r="DDV355" s="59"/>
      <c r="DDW355" s="59"/>
      <c r="DDX355" s="59"/>
      <c r="DDY355" s="59"/>
      <c r="DDZ355" s="59"/>
      <c r="DEA355" s="59"/>
      <c r="DEB355" s="59"/>
      <c r="DEC355" s="59"/>
      <c r="DED355" s="59"/>
      <c r="DEE355" s="59"/>
      <c r="DEF355" s="59"/>
      <c r="DEG355" s="59"/>
      <c r="DEH355" s="59"/>
      <c r="DEI355" s="59"/>
      <c r="DEJ355" s="59"/>
      <c r="DEK355" s="59"/>
      <c r="DEL355" s="59"/>
      <c r="DEM355" s="59"/>
      <c r="DEN355" s="59"/>
      <c r="DEO355" s="59"/>
      <c r="DEP355" s="59"/>
      <c r="DEQ355" s="59"/>
      <c r="DER355" s="59"/>
      <c r="DES355" s="59"/>
      <c r="DET355" s="59"/>
      <c r="DEU355" s="59"/>
      <c r="DEV355" s="59"/>
      <c r="DEW355" s="59"/>
      <c r="DEX355" s="59"/>
      <c r="DEY355" s="59"/>
      <c r="DEZ355" s="59"/>
      <c r="DFA355" s="59"/>
      <c r="DFB355" s="59"/>
      <c r="DFC355" s="59"/>
      <c r="DFD355" s="59"/>
      <c r="DFE355" s="59"/>
      <c r="DFF355" s="59"/>
      <c r="DFG355" s="59"/>
      <c r="DFH355" s="59"/>
      <c r="DFI355" s="59"/>
      <c r="DFJ355" s="59"/>
      <c r="DFK355" s="59"/>
      <c r="DFL355" s="59"/>
      <c r="DFM355" s="59"/>
      <c r="DFN355" s="59"/>
      <c r="DFO355" s="59"/>
      <c r="DFP355" s="59"/>
      <c r="DFQ355" s="59"/>
      <c r="DFR355" s="59"/>
      <c r="DFS355" s="59"/>
      <c r="DFT355" s="59"/>
      <c r="DFU355" s="59"/>
      <c r="DFV355" s="59"/>
      <c r="DFW355" s="59"/>
      <c r="DFX355" s="59"/>
      <c r="DFY355" s="59"/>
      <c r="DFZ355" s="59"/>
      <c r="DGA355" s="59"/>
      <c r="DGB355" s="59"/>
      <c r="DGC355" s="59"/>
      <c r="DGD355" s="59"/>
      <c r="DGE355" s="59"/>
      <c r="DGF355" s="59"/>
      <c r="DGG355" s="59"/>
      <c r="DGH355" s="59"/>
      <c r="DGI355" s="59"/>
      <c r="DGJ355" s="59"/>
      <c r="DGK355" s="59"/>
      <c r="DGL355" s="59"/>
      <c r="DGM355" s="59"/>
      <c r="DGN355" s="59"/>
      <c r="DGO355" s="59"/>
      <c r="DGP355" s="59"/>
      <c r="DGQ355" s="59"/>
      <c r="DGR355" s="59"/>
      <c r="DGS355" s="59"/>
      <c r="DGT355" s="59"/>
      <c r="DGU355" s="59"/>
      <c r="DGV355" s="59"/>
      <c r="DGW355" s="59"/>
      <c r="DGX355" s="59"/>
      <c r="DGY355" s="59"/>
      <c r="DGZ355" s="59"/>
      <c r="DHA355" s="59"/>
      <c r="DHB355" s="59"/>
      <c r="DHC355" s="59"/>
      <c r="DHD355" s="59"/>
      <c r="DHE355" s="59"/>
      <c r="DHF355" s="59"/>
      <c r="DHG355" s="59"/>
      <c r="DHH355" s="59"/>
      <c r="DHI355" s="59"/>
      <c r="DHJ355" s="59"/>
      <c r="DHK355" s="59"/>
      <c r="DHL355" s="59"/>
      <c r="DHM355" s="59"/>
      <c r="DHN355" s="59"/>
      <c r="DHO355" s="59"/>
      <c r="DHP355" s="59"/>
      <c r="DHQ355" s="59"/>
      <c r="DHR355" s="59"/>
      <c r="DHS355" s="59"/>
      <c r="DHT355" s="59"/>
      <c r="DHU355" s="59"/>
      <c r="DHV355" s="59"/>
      <c r="DHW355" s="59"/>
      <c r="DHX355" s="59"/>
      <c r="DHY355" s="59"/>
      <c r="DHZ355" s="59"/>
      <c r="DIA355" s="59"/>
      <c r="DIB355" s="59"/>
      <c r="DIC355" s="59"/>
      <c r="DID355" s="59"/>
      <c r="DIE355" s="59"/>
      <c r="DIF355" s="59"/>
      <c r="DIG355" s="59"/>
      <c r="DIH355" s="59"/>
      <c r="DII355" s="59"/>
      <c r="DIJ355" s="59"/>
      <c r="DIK355" s="59"/>
      <c r="DIL355" s="59"/>
      <c r="DIM355" s="59"/>
      <c r="DIN355" s="59"/>
      <c r="DIO355" s="59"/>
      <c r="DIP355" s="59"/>
      <c r="DIQ355" s="59"/>
      <c r="DIR355" s="59"/>
      <c r="DIS355" s="59"/>
      <c r="DIT355" s="59"/>
      <c r="DIU355" s="59"/>
      <c r="DIV355" s="59"/>
      <c r="DIW355" s="59"/>
      <c r="DIX355" s="59"/>
      <c r="DIY355" s="59"/>
      <c r="DIZ355" s="59"/>
      <c r="DJA355" s="59"/>
      <c r="DJB355" s="59"/>
      <c r="DJC355" s="59"/>
      <c r="DJD355" s="59"/>
      <c r="DJE355" s="59"/>
      <c r="DJF355" s="59"/>
      <c r="DJG355" s="59"/>
      <c r="DJH355" s="59"/>
      <c r="DJI355" s="59"/>
      <c r="DJJ355" s="59"/>
      <c r="DJK355" s="59"/>
      <c r="DJL355" s="59"/>
      <c r="DJM355" s="59"/>
      <c r="DJN355" s="59"/>
      <c r="DJO355" s="59"/>
      <c r="DJP355" s="59"/>
      <c r="DJQ355" s="59"/>
      <c r="DJR355" s="59"/>
      <c r="DJS355" s="59"/>
      <c r="DJT355" s="59"/>
      <c r="DJU355" s="59"/>
      <c r="DJV355" s="59"/>
      <c r="DJW355" s="59"/>
      <c r="DJX355" s="59"/>
      <c r="DJY355" s="59"/>
      <c r="DJZ355" s="59"/>
      <c r="DKA355" s="59"/>
      <c r="DKB355" s="59"/>
      <c r="DKC355" s="59"/>
      <c r="DKD355" s="59"/>
      <c r="DKE355" s="59"/>
      <c r="DKF355" s="59"/>
      <c r="DKG355" s="59"/>
      <c r="DKH355" s="59"/>
      <c r="DKI355" s="59"/>
      <c r="DKJ355" s="59"/>
      <c r="DKK355" s="59"/>
      <c r="DKL355" s="59"/>
      <c r="DKM355" s="59"/>
      <c r="DKN355" s="59"/>
      <c r="DKO355" s="59"/>
      <c r="DKP355" s="59"/>
      <c r="DKQ355" s="59"/>
      <c r="DKR355" s="59"/>
      <c r="DKS355" s="59"/>
      <c r="DKT355" s="59"/>
      <c r="DKU355" s="59"/>
      <c r="DKV355" s="59"/>
      <c r="DKW355" s="59"/>
      <c r="DKX355" s="59"/>
      <c r="DKY355" s="59"/>
      <c r="DKZ355" s="59"/>
      <c r="DLA355" s="59"/>
      <c r="DLB355" s="59"/>
      <c r="DLC355" s="59"/>
      <c r="DLD355" s="59"/>
      <c r="DLE355" s="59"/>
      <c r="DLF355" s="59"/>
      <c r="DLG355" s="59"/>
      <c r="DLH355" s="59"/>
      <c r="DLI355" s="59"/>
      <c r="DLJ355" s="59"/>
      <c r="DLK355" s="59"/>
      <c r="DLL355" s="59"/>
      <c r="DLM355" s="59"/>
      <c r="DLN355" s="59"/>
      <c r="DLO355" s="59"/>
      <c r="DLP355" s="59"/>
      <c r="DLQ355" s="59"/>
      <c r="DLR355" s="59"/>
      <c r="DLS355" s="59"/>
      <c r="DLT355" s="59"/>
      <c r="DLU355" s="59"/>
      <c r="DLV355" s="59"/>
      <c r="DLW355" s="59"/>
      <c r="DLX355" s="59"/>
      <c r="DLY355" s="59"/>
      <c r="DLZ355" s="59"/>
      <c r="DMA355" s="59"/>
      <c r="DMB355" s="59"/>
      <c r="DMC355" s="59"/>
      <c r="DMD355" s="59"/>
      <c r="DME355" s="59"/>
      <c r="DMF355" s="59"/>
      <c r="DMG355" s="59"/>
      <c r="DMH355" s="59"/>
      <c r="DMI355" s="59"/>
      <c r="DMJ355" s="59"/>
      <c r="DMK355" s="59"/>
      <c r="DML355" s="59"/>
      <c r="DMM355" s="59"/>
      <c r="DMN355" s="59"/>
      <c r="DMO355" s="59"/>
      <c r="DMP355" s="59"/>
      <c r="DMQ355" s="59"/>
      <c r="DMR355" s="59"/>
      <c r="DMS355" s="59"/>
      <c r="DMT355" s="59"/>
      <c r="DMU355" s="59"/>
      <c r="DMV355" s="59"/>
      <c r="DMW355" s="59"/>
      <c r="DMX355" s="59"/>
      <c r="DMY355" s="59"/>
      <c r="DMZ355" s="59"/>
      <c r="DNA355" s="59"/>
      <c r="DNB355" s="59"/>
      <c r="DNC355" s="59"/>
      <c r="DND355" s="59"/>
      <c r="DNE355" s="59"/>
      <c r="DNF355" s="59"/>
      <c r="DNG355" s="59"/>
      <c r="DNH355" s="59"/>
      <c r="DNI355" s="59"/>
      <c r="DNJ355" s="59"/>
      <c r="DNK355" s="59"/>
      <c r="DNL355" s="59"/>
      <c r="DNM355" s="59"/>
      <c r="DNN355" s="59"/>
      <c r="DNO355" s="59"/>
      <c r="DNP355" s="59"/>
      <c r="DNQ355" s="59"/>
      <c r="DNR355" s="59"/>
      <c r="DNS355" s="59"/>
      <c r="DNT355" s="59"/>
      <c r="DNU355" s="59"/>
      <c r="DNV355" s="59"/>
      <c r="DNW355" s="59"/>
      <c r="DNX355" s="59"/>
      <c r="DNY355" s="59"/>
      <c r="DNZ355" s="59"/>
      <c r="DOA355" s="59"/>
      <c r="DOB355" s="59"/>
      <c r="DOC355" s="59"/>
      <c r="DOD355" s="59"/>
      <c r="DOE355" s="59"/>
      <c r="DOF355" s="59"/>
      <c r="DOG355" s="59"/>
      <c r="DOH355" s="59"/>
      <c r="DOI355" s="59"/>
      <c r="DOJ355" s="59"/>
      <c r="DOK355" s="59"/>
      <c r="DOL355" s="59"/>
      <c r="DOM355" s="59"/>
      <c r="DON355" s="59"/>
      <c r="DOO355" s="59"/>
      <c r="DOP355" s="59"/>
      <c r="DOQ355" s="59"/>
      <c r="DOR355" s="59"/>
      <c r="DOS355" s="59"/>
      <c r="DOT355" s="59"/>
      <c r="DOU355" s="59"/>
      <c r="DOV355" s="59"/>
      <c r="DOW355" s="59"/>
      <c r="DOX355" s="59"/>
      <c r="DOY355" s="59"/>
      <c r="DOZ355" s="59"/>
      <c r="DPA355" s="59"/>
      <c r="DPB355" s="59"/>
      <c r="DPC355" s="59"/>
      <c r="DPD355" s="59"/>
      <c r="DPE355" s="59"/>
      <c r="DPF355" s="59"/>
      <c r="DPG355" s="59"/>
      <c r="DPH355" s="59"/>
      <c r="DPI355" s="59"/>
      <c r="DPJ355" s="59"/>
      <c r="DPK355" s="59"/>
      <c r="DPL355" s="59"/>
      <c r="DPM355" s="59"/>
      <c r="DPN355" s="59"/>
      <c r="DPO355" s="59"/>
      <c r="DPP355" s="59"/>
      <c r="DPQ355" s="59"/>
      <c r="DPR355" s="59"/>
      <c r="DPS355" s="59"/>
      <c r="DPT355" s="59"/>
      <c r="DPU355" s="59"/>
      <c r="DPV355" s="59"/>
      <c r="DPW355" s="59"/>
      <c r="DPX355" s="59"/>
      <c r="DPY355" s="59"/>
      <c r="DPZ355" s="59"/>
      <c r="DQA355" s="59"/>
      <c r="DQB355" s="59"/>
      <c r="DQC355" s="59"/>
      <c r="DQD355" s="59"/>
      <c r="DQE355" s="59"/>
      <c r="DQF355" s="59"/>
      <c r="DQG355" s="59"/>
      <c r="DQH355" s="59"/>
      <c r="DQI355" s="59"/>
      <c r="DQJ355" s="59"/>
      <c r="DQK355" s="59"/>
      <c r="DQL355" s="59"/>
      <c r="DQM355" s="59"/>
      <c r="DQN355" s="59"/>
      <c r="DQO355" s="59"/>
      <c r="DQP355" s="59"/>
      <c r="DQQ355" s="59"/>
      <c r="DQR355" s="59"/>
      <c r="DQS355" s="59"/>
      <c r="DQT355" s="59"/>
      <c r="DQU355" s="59"/>
      <c r="DQV355" s="59"/>
      <c r="DQW355" s="59"/>
      <c r="DQX355" s="59"/>
      <c r="DQY355" s="59"/>
      <c r="DQZ355" s="59"/>
      <c r="DRA355" s="59"/>
      <c r="DRB355" s="59"/>
      <c r="DRC355" s="59"/>
      <c r="DRD355" s="59"/>
      <c r="DRE355" s="59"/>
      <c r="DRF355" s="59"/>
      <c r="DRG355" s="59"/>
      <c r="DRH355" s="59"/>
      <c r="DRI355" s="59"/>
      <c r="DRJ355" s="59"/>
      <c r="DRK355" s="59"/>
      <c r="DRL355" s="59"/>
      <c r="DRM355" s="59"/>
      <c r="DRN355" s="59"/>
      <c r="DRO355" s="59"/>
      <c r="DRP355" s="59"/>
      <c r="DRQ355" s="59"/>
      <c r="DRR355" s="59"/>
      <c r="DRS355" s="59"/>
      <c r="DRT355" s="59"/>
      <c r="DRU355" s="59"/>
      <c r="DRV355" s="59"/>
      <c r="DRW355" s="59"/>
      <c r="DRX355" s="59"/>
      <c r="DRY355" s="59"/>
      <c r="DRZ355" s="59"/>
      <c r="DSA355" s="59"/>
      <c r="DSB355" s="59"/>
      <c r="DSC355" s="59"/>
      <c r="DSD355" s="59"/>
      <c r="DSE355" s="59"/>
      <c r="DSF355" s="59"/>
      <c r="DSG355" s="59"/>
      <c r="DSH355" s="59"/>
      <c r="DSI355" s="59"/>
      <c r="DSJ355" s="59"/>
      <c r="DSK355" s="59"/>
      <c r="DSL355" s="59"/>
      <c r="DSM355" s="59"/>
      <c r="DSN355" s="59"/>
      <c r="DSO355" s="59"/>
      <c r="DSP355" s="59"/>
      <c r="DSQ355" s="59"/>
      <c r="DSR355" s="59"/>
      <c r="DSS355" s="59"/>
      <c r="DST355" s="59"/>
      <c r="DSU355" s="59"/>
      <c r="DSV355" s="59"/>
      <c r="DSW355" s="59"/>
      <c r="DSX355" s="59"/>
      <c r="DSY355" s="59"/>
      <c r="DSZ355" s="59"/>
      <c r="DTA355" s="59"/>
      <c r="DTB355" s="59"/>
      <c r="DTC355" s="59"/>
      <c r="DTD355" s="59"/>
      <c r="DTE355" s="59"/>
      <c r="DTF355" s="59"/>
      <c r="DTG355" s="59"/>
      <c r="DTH355" s="59"/>
      <c r="DTI355" s="59"/>
      <c r="DTJ355" s="59"/>
      <c r="DTK355" s="59"/>
      <c r="DTL355" s="59"/>
      <c r="DTM355" s="59"/>
      <c r="DTN355" s="59"/>
      <c r="DTO355" s="59"/>
      <c r="DTP355" s="59"/>
      <c r="DTQ355" s="59"/>
      <c r="DTR355" s="59"/>
      <c r="DTS355" s="59"/>
      <c r="DTT355" s="59"/>
      <c r="DTU355" s="59"/>
      <c r="DTV355" s="59"/>
      <c r="DTW355" s="59"/>
      <c r="DTX355" s="59"/>
      <c r="DTY355" s="59"/>
      <c r="DTZ355" s="59"/>
      <c r="DUA355" s="59"/>
      <c r="DUB355" s="59"/>
      <c r="DUC355" s="59"/>
      <c r="DUD355" s="59"/>
      <c r="DUE355" s="59"/>
      <c r="DUF355" s="59"/>
      <c r="DUG355" s="59"/>
      <c r="DUH355" s="59"/>
      <c r="DUI355" s="59"/>
      <c r="DUJ355" s="59"/>
      <c r="DUK355" s="59"/>
      <c r="DUL355" s="59"/>
      <c r="DUM355" s="59"/>
      <c r="DUN355" s="59"/>
      <c r="DUO355" s="59"/>
      <c r="DUP355" s="59"/>
      <c r="DUQ355" s="59"/>
      <c r="DUR355" s="59"/>
      <c r="DUS355" s="59"/>
      <c r="DUT355" s="59"/>
      <c r="DUU355" s="59"/>
      <c r="DUV355" s="59"/>
      <c r="DUW355" s="59"/>
      <c r="DUX355" s="59"/>
      <c r="DUY355" s="59"/>
      <c r="DUZ355" s="59"/>
      <c r="DVA355" s="59"/>
      <c r="DVB355" s="59"/>
      <c r="DVC355" s="59"/>
      <c r="DVD355" s="59"/>
      <c r="DVE355" s="59"/>
      <c r="DVF355" s="59"/>
      <c r="DVG355" s="59"/>
      <c r="DVH355" s="59"/>
      <c r="DVI355" s="59"/>
      <c r="DVJ355" s="59"/>
      <c r="DVK355" s="59"/>
      <c r="DVL355" s="59"/>
      <c r="DVM355" s="59"/>
      <c r="DVN355" s="59"/>
      <c r="DVO355" s="59"/>
      <c r="DVP355" s="59"/>
      <c r="DVQ355" s="59"/>
      <c r="DVR355" s="59"/>
      <c r="DVS355" s="59"/>
      <c r="DVT355" s="59"/>
      <c r="DVU355" s="59"/>
      <c r="DVV355" s="59"/>
      <c r="DVW355" s="59"/>
      <c r="DVX355" s="59"/>
      <c r="DVY355" s="59"/>
      <c r="DVZ355" s="59"/>
      <c r="DWA355" s="59"/>
      <c r="DWB355" s="59"/>
      <c r="DWC355" s="59"/>
      <c r="DWD355" s="59"/>
      <c r="DWE355" s="59"/>
      <c r="DWF355" s="59"/>
      <c r="DWG355" s="59"/>
      <c r="DWH355" s="59"/>
      <c r="DWI355" s="59"/>
      <c r="DWJ355" s="59"/>
      <c r="DWK355" s="59"/>
      <c r="DWL355" s="59"/>
      <c r="DWM355" s="59"/>
      <c r="DWN355" s="59"/>
      <c r="DWO355" s="59"/>
      <c r="DWP355" s="59"/>
      <c r="DWQ355" s="59"/>
      <c r="DWR355" s="59"/>
      <c r="DWS355" s="59"/>
      <c r="DWT355" s="59"/>
      <c r="DWU355" s="59"/>
      <c r="DWV355" s="59"/>
      <c r="DWW355" s="59"/>
      <c r="DWX355" s="59"/>
      <c r="DWY355" s="59"/>
      <c r="DWZ355" s="59"/>
      <c r="DXA355" s="59"/>
      <c r="DXB355" s="59"/>
      <c r="DXC355" s="59"/>
      <c r="DXD355" s="59"/>
      <c r="DXE355" s="59"/>
      <c r="DXF355" s="59"/>
      <c r="DXG355" s="59"/>
      <c r="DXH355" s="59"/>
      <c r="DXI355" s="59"/>
      <c r="DXJ355" s="59"/>
      <c r="DXK355" s="59"/>
      <c r="DXL355" s="59"/>
      <c r="DXM355" s="59"/>
      <c r="DXN355" s="59"/>
      <c r="DXO355" s="59"/>
      <c r="DXP355" s="59"/>
      <c r="DXQ355" s="59"/>
      <c r="DXR355" s="59"/>
      <c r="DXS355" s="59"/>
      <c r="DXT355" s="59"/>
      <c r="DXU355" s="59"/>
      <c r="DXV355" s="59"/>
      <c r="DXW355" s="59"/>
      <c r="DXX355" s="59"/>
      <c r="DXY355" s="59"/>
      <c r="DXZ355" s="59"/>
      <c r="DYA355" s="59"/>
      <c r="DYB355" s="59"/>
      <c r="DYC355" s="59"/>
      <c r="DYD355" s="59"/>
      <c r="DYE355" s="59"/>
      <c r="DYF355" s="59"/>
      <c r="DYG355" s="59"/>
      <c r="DYH355" s="59"/>
      <c r="DYI355" s="59"/>
      <c r="DYJ355" s="59"/>
      <c r="DYK355" s="59"/>
      <c r="DYL355" s="59"/>
      <c r="DYM355" s="59"/>
      <c r="DYN355" s="59"/>
      <c r="DYO355" s="59"/>
      <c r="DYP355" s="59"/>
      <c r="DYQ355" s="59"/>
      <c r="DYR355" s="59"/>
      <c r="DYS355" s="59"/>
      <c r="DYT355" s="59"/>
      <c r="DYU355" s="59"/>
      <c r="DYV355" s="59"/>
      <c r="DYW355" s="59"/>
      <c r="DYX355" s="59"/>
      <c r="DYY355" s="59"/>
      <c r="DYZ355" s="59"/>
      <c r="DZA355" s="59"/>
      <c r="DZB355" s="59"/>
      <c r="DZC355" s="59"/>
      <c r="DZD355" s="59"/>
      <c r="DZE355" s="59"/>
      <c r="DZF355" s="59"/>
      <c r="DZG355" s="59"/>
      <c r="DZH355" s="59"/>
      <c r="DZI355" s="59"/>
      <c r="DZJ355" s="59"/>
      <c r="DZK355" s="59"/>
      <c r="DZL355" s="59"/>
      <c r="DZM355" s="59"/>
      <c r="DZN355" s="59"/>
      <c r="DZO355" s="59"/>
      <c r="DZP355" s="59"/>
      <c r="DZQ355" s="59"/>
      <c r="DZR355" s="59"/>
      <c r="DZS355" s="59"/>
      <c r="DZT355" s="59"/>
      <c r="DZU355" s="59"/>
      <c r="DZV355" s="59"/>
      <c r="DZW355" s="59"/>
      <c r="DZX355" s="59"/>
      <c r="DZY355" s="59"/>
      <c r="DZZ355" s="59"/>
      <c r="EAA355" s="59"/>
      <c r="EAB355" s="59"/>
      <c r="EAC355" s="59"/>
      <c r="EAD355" s="59"/>
      <c r="EAE355" s="59"/>
      <c r="EAF355" s="59"/>
      <c r="EAG355" s="59"/>
      <c r="EAH355" s="59"/>
      <c r="EAI355" s="59"/>
      <c r="EAJ355" s="59"/>
      <c r="EAK355" s="59"/>
      <c r="EAL355" s="59"/>
      <c r="EAM355" s="59"/>
      <c r="EAN355" s="59"/>
      <c r="EAO355" s="59"/>
      <c r="EAP355" s="59"/>
      <c r="EAQ355" s="59"/>
      <c r="EAR355" s="59"/>
      <c r="EAS355" s="59"/>
      <c r="EAT355" s="59"/>
      <c r="EAU355" s="59"/>
      <c r="EAV355" s="59"/>
      <c r="EAW355" s="59"/>
      <c r="EAX355" s="59"/>
      <c r="EAY355" s="59"/>
      <c r="EAZ355" s="59"/>
      <c r="EBA355" s="59"/>
      <c r="EBB355" s="59"/>
      <c r="EBC355" s="59"/>
      <c r="EBD355" s="59"/>
      <c r="EBE355" s="59"/>
      <c r="EBF355" s="59"/>
      <c r="EBG355" s="59"/>
      <c r="EBH355" s="59"/>
      <c r="EBI355" s="59"/>
      <c r="EBJ355" s="59"/>
      <c r="EBK355" s="59"/>
      <c r="EBL355" s="59"/>
      <c r="EBM355" s="59"/>
      <c r="EBN355" s="59"/>
      <c r="EBO355" s="59"/>
      <c r="EBP355" s="59"/>
      <c r="EBQ355" s="59"/>
      <c r="EBR355" s="59"/>
      <c r="EBS355" s="59"/>
      <c r="EBT355" s="59"/>
      <c r="EBU355" s="59"/>
      <c r="EBV355" s="59"/>
      <c r="EBW355" s="59"/>
      <c r="EBX355" s="59"/>
      <c r="EBY355" s="59"/>
      <c r="EBZ355" s="59"/>
      <c r="ECA355" s="59"/>
      <c r="ECB355" s="59"/>
      <c r="ECC355" s="59"/>
      <c r="ECD355" s="59"/>
      <c r="ECE355" s="59"/>
      <c r="ECF355" s="59"/>
      <c r="ECG355" s="59"/>
      <c r="ECH355" s="59"/>
      <c r="ECI355" s="59"/>
      <c r="ECJ355" s="59"/>
      <c r="ECK355" s="59"/>
      <c r="ECL355" s="59"/>
      <c r="ECM355" s="59"/>
      <c r="ECN355" s="59"/>
      <c r="ECO355" s="59"/>
      <c r="ECP355" s="59"/>
      <c r="ECQ355" s="59"/>
      <c r="ECR355" s="59"/>
      <c r="ECS355" s="59"/>
      <c r="ECT355" s="59"/>
      <c r="ECU355" s="59"/>
      <c r="ECV355" s="59"/>
      <c r="ECW355" s="59"/>
      <c r="ECX355" s="59"/>
      <c r="ECY355" s="59"/>
      <c r="ECZ355" s="59"/>
      <c r="EDA355" s="59"/>
      <c r="EDB355" s="59"/>
      <c r="EDC355" s="59"/>
      <c r="EDD355" s="59"/>
      <c r="EDE355" s="59"/>
      <c r="EDF355" s="59"/>
      <c r="EDG355" s="59"/>
      <c r="EDH355" s="59"/>
      <c r="EDI355" s="59"/>
      <c r="EDJ355" s="59"/>
      <c r="EDK355" s="59"/>
      <c r="EDL355" s="59"/>
      <c r="EDM355" s="59"/>
      <c r="EDN355" s="59"/>
      <c r="EDO355" s="59"/>
      <c r="EDP355" s="59"/>
      <c r="EDQ355" s="59"/>
      <c r="EDR355" s="59"/>
      <c r="EDS355" s="59"/>
      <c r="EDT355" s="59"/>
      <c r="EDU355" s="59"/>
      <c r="EDV355" s="59"/>
      <c r="EDW355" s="59"/>
      <c r="EDX355" s="59"/>
      <c r="EDY355" s="59"/>
      <c r="EDZ355" s="59"/>
      <c r="EEA355" s="59"/>
      <c r="EEB355" s="59"/>
      <c r="EEC355" s="59"/>
      <c r="EED355" s="59"/>
      <c r="EEE355" s="59"/>
      <c r="EEF355" s="59"/>
      <c r="EEG355" s="59"/>
      <c r="EEH355" s="59"/>
      <c r="EEI355" s="59"/>
      <c r="EEJ355" s="59"/>
      <c r="EEK355" s="59"/>
      <c r="EEL355" s="59"/>
      <c r="EEM355" s="59"/>
      <c r="EEN355" s="59"/>
      <c r="EEO355" s="59"/>
      <c r="EEP355" s="59"/>
      <c r="EEQ355" s="59"/>
      <c r="EER355" s="59"/>
      <c r="EES355" s="59"/>
      <c r="EET355" s="59"/>
      <c r="EEU355" s="59"/>
      <c r="EEV355" s="59"/>
      <c r="EEW355" s="59"/>
      <c r="EEX355" s="59"/>
      <c r="EEY355" s="59"/>
      <c r="EEZ355" s="59"/>
      <c r="EFA355" s="59"/>
      <c r="EFB355" s="59"/>
      <c r="EFC355" s="59"/>
      <c r="EFD355" s="59"/>
      <c r="EFE355" s="59"/>
      <c r="EFF355" s="59"/>
      <c r="EFG355" s="59"/>
      <c r="EFH355" s="59"/>
      <c r="EFI355" s="59"/>
      <c r="EFJ355" s="59"/>
      <c r="EFK355" s="59"/>
      <c r="EFL355" s="59"/>
      <c r="EFM355" s="59"/>
      <c r="EFN355" s="59"/>
      <c r="EFO355" s="59"/>
      <c r="EFP355" s="59"/>
      <c r="EFQ355" s="59"/>
      <c r="EFR355" s="59"/>
      <c r="EFS355" s="59"/>
      <c r="EFT355" s="59"/>
      <c r="EFU355" s="59"/>
      <c r="EFV355" s="59"/>
      <c r="EFW355" s="59"/>
      <c r="EFX355" s="59"/>
      <c r="EFY355" s="59"/>
      <c r="EFZ355" s="59"/>
      <c r="EGA355" s="59"/>
      <c r="EGB355" s="59"/>
      <c r="EGC355" s="59"/>
      <c r="EGD355" s="59"/>
      <c r="EGE355" s="59"/>
      <c r="EGF355" s="59"/>
      <c r="EGG355" s="59"/>
      <c r="EGH355" s="59"/>
      <c r="EGI355" s="59"/>
      <c r="EGJ355" s="59"/>
      <c r="EGK355" s="59"/>
      <c r="EGL355" s="59"/>
      <c r="EGM355" s="59"/>
      <c r="EGN355" s="59"/>
      <c r="EGO355" s="59"/>
      <c r="EGP355" s="59"/>
      <c r="EGQ355" s="59"/>
      <c r="EGR355" s="59"/>
      <c r="EGS355" s="59"/>
      <c r="EGT355" s="59"/>
      <c r="EGU355" s="59"/>
      <c r="EGV355" s="59"/>
      <c r="EGW355" s="59"/>
      <c r="EGX355" s="59"/>
      <c r="EGY355" s="59"/>
      <c r="EGZ355" s="59"/>
      <c r="EHA355" s="59"/>
      <c r="EHB355" s="59"/>
      <c r="EHC355" s="59"/>
      <c r="EHD355" s="59"/>
      <c r="EHE355" s="59"/>
      <c r="EHF355" s="59"/>
      <c r="EHG355" s="59"/>
      <c r="EHH355" s="59"/>
      <c r="EHI355" s="59"/>
      <c r="EHJ355" s="59"/>
      <c r="EHK355" s="59"/>
      <c r="EHL355" s="59"/>
      <c r="EHM355" s="59"/>
      <c r="EHN355" s="59"/>
      <c r="EHO355" s="59"/>
      <c r="EHP355" s="59"/>
      <c r="EHQ355" s="59"/>
      <c r="EHR355" s="59"/>
      <c r="EHS355" s="59"/>
      <c r="EHT355" s="59"/>
      <c r="EHU355" s="59"/>
      <c r="EHV355" s="59"/>
      <c r="EHW355" s="59"/>
      <c r="EHX355" s="59"/>
      <c r="EHY355" s="59"/>
      <c r="EHZ355" s="59"/>
      <c r="EIA355" s="59"/>
      <c r="EIB355" s="59"/>
      <c r="EIC355" s="59"/>
      <c r="EID355" s="59"/>
      <c r="EIE355" s="59"/>
      <c r="EIF355" s="59"/>
      <c r="EIG355" s="59"/>
      <c r="EIH355" s="59"/>
      <c r="EII355" s="59"/>
      <c r="EIJ355" s="59"/>
      <c r="EIK355" s="59"/>
      <c r="EIL355" s="59"/>
      <c r="EIM355" s="59"/>
      <c r="EIN355" s="59"/>
      <c r="EIO355" s="59"/>
      <c r="EIP355" s="59"/>
      <c r="EIQ355" s="59"/>
      <c r="EIR355" s="59"/>
      <c r="EIS355" s="59"/>
      <c r="EIT355" s="59"/>
      <c r="EIU355" s="59"/>
      <c r="EIV355" s="59"/>
      <c r="EIW355" s="59"/>
      <c r="EIX355" s="59"/>
      <c r="EIY355" s="59"/>
      <c r="EIZ355" s="59"/>
      <c r="EJA355" s="59"/>
      <c r="EJB355" s="59"/>
      <c r="EJC355" s="59"/>
      <c r="EJD355" s="59"/>
      <c r="EJE355" s="59"/>
      <c r="EJF355" s="59"/>
      <c r="EJG355" s="59"/>
      <c r="EJH355" s="59"/>
      <c r="EJI355" s="59"/>
      <c r="EJJ355" s="59"/>
      <c r="EJK355" s="59"/>
      <c r="EJL355" s="59"/>
      <c r="EJM355" s="59"/>
      <c r="EJN355" s="59"/>
      <c r="EJO355" s="59"/>
      <c r="EJP355" s="59"/>
      <c r="EJQ355" s="59"/>
      <c r="EJR355" s="59"/>
      <c r="EJS355" s="59"/>
      <c r="EJT355" s="59"/>
      <c r="EJU355" s="59"/>
      <c r="EJV355" s="59"/>
      <c r="EJW355" s="59"/>
      <c r="EJX355" s="59"/>
      <c r="EJY355" s="59"/>
      <c r="EJZ355" s="59"/>
      <c r="EKA355" s="59"/>
      <c r="EKB355" s="59"/>
      <c r="EKC355" s="59"/>
      <c r="EKD355" s="59"/>
      <c r="EKE355" s="59"/>
      <c r="EKF355" s="59"/>
      <c r="EKG355" s="59"/>
      <c r="EKH355" s="59"/>
      <c r="EKI355" s="59"/>
      <c r="EKJ355" s="59"/>
      <c r="EKK355" s="59"/>
      <c r="EKL355" s="59"/>
      <c r="EKM355" s="59"/>
      <c r="EKN355" s="59"/>
      <c r="EKO355" s="59"/>
      <c r="EKP355" s="59"/>
      <c r="EKQ355" s="59"/>
      <c r="EKR355" s="59"/>
      <c r="EKS355" s="59"/>
      <c r="EKT355" s="59"/>
      <c r="EKU355" s="59"/>
      <c r="EKV355" s="59"/>
      <c r="EKW355" s="59"/>
      <c r="EKX355" s="59"/>
      <c r="EKY355" s="59"/>
      <c r="EKZ355" s="59"/>
      <c r="ELA355" s="59"/>
      <c r="ELB355" s="59"/>
      <c r="ELC355" s="59"/>
      <c r="ELD355" s="59"/>
      <c r="ELE355" s="59"/>
      <c r="ELF355" s="59"/>
      <c r="ELG355" s="59"/>
      <c r="ELH355" s="59"/>
      <c r="ELI355" s="59"/>
      <c r="ELJ355" s="59"/>
      <c r="ELK355" s="59"/>
      <c r="ELL355" s="59"/>
      <c r="ELM355" s="59"/>
      <c r="ELN355" s="59"/>
      <c r="ELO355" s="59"/>
      <c r="ELP355" s="59"/>
      <c r="ELQ355" s="59"/>
      <c r="ELR355" s="59"/>
      <c r="ELS355" s="59"/>
      <c r="ELT355" s="59"/>
      <c r="ELU355" s="59"/>
      <c r="ELV355" s="59"/>
      <c r="ELW355" s="59"/>
      <c r="ELX355" s="59"/>
      <c r="ELY355" s="59"/>
      <c r="ELZ355" s="59"/>
      <c r="EMA355" s="59"/>
      <c r="EMB355" s="59"/>
      <c r="EMC355" s="59"/>
      <c r="EMD355" s="59"/>
      <c r="EME355" s="59"/>
      <c r="EMF355" s="59"/>
      <c r="EMG355" s="59"/>
      <c r="EMH355" s="59"/>
      <c r="EMI355" s="59"/>
      <c r="EMJ355" s="59"/>
      <c r="EMK355" s="59"/>
      <c r="EML355" s="59"/>
      <c r="EMM355" s="59"/>
      <c r="EMN355" s="59"/>
      <c r="EMO355" s="59"/>
      <c r="EMP355" s="59"/>
      <c r="EMQ355" s="59"/>
      <c r="EMR355" s="59"/>
      <c r="EMS355" s="59"/>
      <c r="EMT355" s="59"/>
      <c r="EMU355" s="59"/>
      <c r="EMV355" s="59"/>
      <c r="EMW355" s="59"/>
      <c r="EMX355" s="59"/>
      <c r="EMY355" s="59"/>
      <c r="EMZ355" s="59"/>
      <c r="ENA355" s="59"/>
      <c r="ENB355" s="59"/>
      <c r="ENC355" s="59"/>
      <c r="END355" s="59"/>
      <c r="ENE355" s="59"/>
      <c r="ENF355" s="59"/>
      <c r="ENG355" s="59"/>
      <c r="ENH355" s="59"/>
      <c r="ENI355" s="59"/>
      <c r="ENJ355" s="59"/>
      <c r="ENK355" s="59"/>
      <c r="ENL355" s="59"/>
      <c r="ENM355" s="59"/>
      <c r="ENN355" s="59"/>
      <c r="ENO355" s="59"/>
      <c r="ENP355" s="59"/>
      <c r="ENQ355" s="59"/>
      <c r="ENR355" s="59"/>
      <c r="ENS355" s="59"/>
      <c r="ENT355" s="59"/>
      <c r="ENU355" s="59"/>
      <c r="ENV355" s="59"/>
      <c r="ENW355" s="59"/>
      <c r="ENX355" s="59"/>
      <c r="ENY355" s="59"/>
      <c r="ENZ355" s="59"/>
      <c r="EOA355" s="59"/>
      <c r="EOB355" s="59"/>
      <c r="EOC355" s="59"/>
      <c r="EOD355" s="59"/>
      <c r="EOE355" s="59"/>
      <c r="EOF355" s="59"/>
      <c r="EOG355" s="59"/>
      <c r="EOH355" s="59"/>
      <c r="EOI355" s="59"/>
      <c r="EOJ355" s="59"/>
      <c r="EOK355" s="59"/>
      <c r="EOL355" s="59"/>
      <c r="EOM355" s="59"/>
      <c r="EON355" s="59"/>
      <c r="EOO355" s="59"/>
      <c r="EOP355" s="59"/>
      <c r="EOQ355" s="59"/>
      <c r="EOR355" s="59"/>
      <c r="EOS355" s="59"/>
      <c r="EOT355" s="59"/>
      <c r="EOU355" s="59"/>
      <c r="EOV355" s="59"/>
      <c r="EOW355" s="59"/>
      <c r="EOX355" s="59"/>
      <c r="EOY355" s="59"/>
      <c r="EOZ355" s="59"/>
      <c r="EPA355" s="59"/>
      <c r="EPB355" s="59"/>
      <c r="EPC355" s="59"/>
      <c r="EPD355" s="59"/>
      <c r="EPE355" s="59"/>
      <c r="EPF355" s="59"/>
      <c r="EPG355" s="59"/>
      <c r="EPH355" s="59"/>
      <c r="EPI355" s="59"/>
      <c r="EPJ355" s="59"/>
      <c r="EPK355" s="59"/>
      <c r="EPL355" s="59"/>
      <c r="EPM355" s="59"/>
      <c r="EPN355" s="59"/>
      <c r="EPO355" s="59"/>
      <c r="EPP355" s="59"/>
      <c r="EPQ355" s="59"/>
      <c r="EPR355" s="59"/>
      <c r="EPS355" s="59"/>
      <c r="EPT355" s="59"/>
      <c r="EPU355" s="59"/>
      <c r="EPV355" s="59"/>
      <c r="EPW355" s="59"/>
      <c r="EPX355" s="59"/>
      <c r="EPY355" s="59"/>
      <c r="EPZ355" s="59"/>
      <c r="EQA355" s="59"/>
      <c r="EQB355" s="59"/>
      <c r="EQC355" s="59"/>
      <c r="EQD355" s="59"/>
      <c r="EQE355" s="59"/>
      <c r="EQF355" s="59"/>
      <c r="EQG355" s="59"/>
      <c r="EQH355" s="59"/>
      <c r="EQI355" s="59"/>
      <c r="EQJ355" s="59"/>
      <c r="EQK355" s="59"/>
      <c r="EQL355" s="59"/>
      <c r="EQM355" s="59"/>
      <c r="EQN355" s="59"/>
      <c r="EQO355" s="59"/>
      <c r="EQP355" s="59"/>
      <c r="EQQ355" s="59"/>
      <c r="EQR355" s="59"/>
      <c r="EQS355" s="59"/>
      <c r="EQT355" s="59"/>
      <c r="EQU355" s="59"/>
      <c r="EQV355" s="59"/>
      <c r="EQW355" s="59"/>
      <c r="EQX355" s="59"/>
      <c r="EQY355" s="59"/>
      <c r="EQZ355" s="59"/>
      <c r="ERA355" s="59"/>
      <c r="ERB355" s="59"/>
      <c r="ERC355" s="59"/>
      <c r="ERD355" s="59"/>
      <c r="ERE355" s="59"/>
      <c r="ERF355" s="59"/>
      <c r="ERG355" s="59"/>
      <c r="ERH355" s="59"/>
      <c r="ERI355" s="59"/>
      <c r="ERJ355" s="59"/>
      <c r="ERK355" s="59"/>
      <c r="ERL355" s="59"/>
      <c r="ERM355" s="59"/>
      <c r="ERN355" s="59"/>
      <c r="ERO355" s="59"/>
      <c r="ERP355" s="59"/>
      <c r="ERQ355" s="59"/>
      <c r="ERR355" s="59"/>
      <c r="ERS355" s="59"/>
      <c r="ERT355" s="59"/>
      <c r="ERU355" s="59"/>
      <c r="ERV355" s="59"/>
      <c r="ERW355" s="59"/>
      <c r="ERX355" s="59"/>
      <c r="ERY355" s="59"/>
      <c r="ERZ355" s="59"/>
      <c r="ESA355" s="59"/>
      <c r="ESB355" s="59"/>
      <c r="ESC355" s="59"/>
      <c r="ESD355" s="59"/>
      <c r="ESE355" s="59"/>
      <c r="ESF355" s="59"/>
      <c r="ESG355" s="59"/>
      <c r="ESH355" s="59"/>
      <c r="ESI355" s="59"/>
      <c r="ESJ355" s="59"/>
      <c r="ESK355" s="59"/>
      <c r="ESL355" s="59"/>
      <c r="ESM355" s="59"/>
      <c r="ESN355" s="59"/>
      <c r="ESO355" s="59"/>
      <c r="ESP355" s="59"/>
      <c r="ESQ355" s="59"/>
      <c r="ESR355" s="59"/>
      <c r="ESS355" s="59"/>
      <c r="EST355" s="59"/>
      <c r="ESU355" s="59"/>
      <c r="ESV355" s="59"/>
      <c r="ESW355" s="59"/>
      <c r="ESX355" s="59"/>
      <c r="ESY355" s="59"/>
      <c r="ESZ355" s="59"/>
      <c r="ETA355" s="59"/>
      <c r="ETB355" s="59"/>
      <c r="ETC355" s="59"/>
      <c r="ETD355" s="59"/>
      <c r="ETE355" s="59"/>
      <c r="ETF355" s="59"/>
      <c r="ETG355" s="59"/>
      <c r="ETH355" s="59"/>
      <c r="ETI355" s="59"/>
      <c r="ETJ355" s="59"/>
      <c r="ETK355" s="59"/>
      <c r="ETL355" s="59"/>
      <c r="ETM355" s="59"/>
      <c r="ETN355" s="59"/>
      <c r="ETO355" s="59"/>
      <c r="ETP355" s="59"/>
      <c r="ETQ355" s="59"/>
      <c r="ETR355" s="59"/>
      <c r="ETS355" s="59"/>
      <c r="ETT355" s="59"/>
      <c r="ETU355" s="59"/>
      <c r="ETV355" s="59"/>
      <c r="ETW355" s="59"/>
      <c r="ETX355" s="59"/>
      <c r="ETY355" s="59"/>
      <c r="ETZ355" s="59"/>
      <c r="EUA355" s="59"/>
      <c r="EUB355" s="59"/>
      <c r="EUC355" s="59"/>
      <c r="EUD355" s="59"/>
      <c r="EUE355" s="59"/>
      <c r="EUF355" s="59"/>
      <c r="EUG355" s="59"/>
      <c r="EUH355" s="59"/>
      <c r="EUI355" s="59"/>
      <c r="EUJ355" s="59"/>
      <c r="EUK355" s="59"/>
      <c r="EUL355" s="59"/>
      <c r="EUM355" s="59"/>
      <c r="EUN355" s="59"/>
      <c r="EUO355" s="59"/>
      <c r="EUP355" s="59"/>
      <c r="EUQ355" s="59"/>
      <c r="EUR355" s="59"/>
      <c r="EUS355" s="59"/>
      <c r="EUT355" s="59"/>
      <c r="EUU355" s="59"/>
      <c r="EUV355" s="59"/>
      <c r="EUW355" s="59"/>
      <c r="EUX355" s="59"/>
      <c r="EUY355" s="59"/>
      <c r="EUZ355" s="59"/>
      <c r="EVA355" s="59"/>
      <c r="EVB355" s="59"/>
      <c r="EVC355" s="59"/>
      <c r="EVD355" s="59"/>
      <c r="EVE355" s="59"/>
      <c r="EVF355" s="59"/>
      <c r="EVG355" s="59"/>
      <c r="EVH355" s="59"/>
      <c r="EVI355" s="59"/>
      <c r="EVJ355" s="59"/>
      <c r="EVK355" s="59"/>
      <c r="EVL355" s="59"/>
      <c r="EVM355" s="59"/>
      <c r="EVN355" s="59"/>
      <c r="EVO355" s="59"/>
      <c r="EVP355" s="59"/>
      <c r="EVQ355" s="59"/>
      <c r="EVR355" s="59"/>
      <c r="EVS355" s="59"/>
      <c r="EVT355" s="59"/>
      <c r="EVU355" s="59"/>
      <c r="EVV355" s="59"/>
      <c r="EVW355" s="59"/>
      <c r="EVX355" s="59"/>
      <c r="EVY355" s="59"/>
      <c r="EVZ355" s="59"/>
      <c r="EWA355" s="59"/>
      <c r="EWB355" s="59"/>
      <c r="EWC355" s="59"/>
      <c r="EWD355" s="59"/>
      <c r="EWE355" s="59"/>
      <c r="EWF355" s="59"/>
      <c r="EWG355" s="59"/>
      <c r="EWH355" s="59"/>
      <c r="EWI355" s="59"/>
      <c r="EWJ355" s="59"/>
      <c r="EWK355" s="59"/>
      <c r="EWL355" s="59"/>
      <c r="EWM355" s="59"/>
      <c r="EWN355" s="59"/>
      <c r="EWO355" s="59"/>
      <c r="EWP355" s="59"/>
      <c r="EWQ355" s="59"/>
      <c r="EWR355" s="59"/>
      <c r="EWS355" s="59"/>
      <c r="EWT355" s="59"/>
      <c r="EWU355" s="59"/>
      <c r="EWV355" s="59"/>
      <c r="EWW355" s="59"/>
      <c r="EWX355" s="59"/>
      <c r="EWY355" s="59"/>
      <c r="EWZ355" s="59"/>
      <c r="EXA355" s="59"/>
      <c r="EXB355" s="59"/>
      <c r="EXC355" s="59"/>
      <c r="EXD355" s="59"/>
      <c r="EXE355" s="59"/>
      <c r="EXF355" s="59"/>
      <c r="EXG355" s="59"/>
      <c r="EXH355" s="59"/>
      <c r="EXI355" s="59"/>
      <c r="EXJ355" s="59"/>
      <c r="EXK355" s="59"/>
      <c r="EXL355" s="59"/>
      <c r="EXM355" s="59"/>
      <c r="EXN355" s="59"/>
      <c r="EXO355" s="59"/>
      <c r="EXP355" s="59"/>
      <c r="EXQ355" s="59"/>
      <c r="EXR355" s="59"/>
      <c r="EXS355" s="59"/>
      <c r="EXT355" s="59"/>
      <c r="EXU355" s="59"/>
      <c r="EXV355" s="59"/>
      <c r="EXW355" s="59"/>
      <c r="EXX355" s="59"/>
      <c r="EXY355" s="59"/>
      <c r="EXZ355" s="59"/>
      <c r="EYA355" s="59"/>
      <c r="EYB355" s="59"/>
      <c r="EYC355" s="59"/>
      <c r="EYD355" s="59"/>
      <c r="EYE355" s="59"/>
      <c r="EYF355" s="59"/>
      <c r="EYG355" s="59"/>
      <c r="EYH355" s="59"/>
      <c r="EYI355" s="59"/>
      <c r="EYJ355" s="59"/>
      <c r="EYK355" s="59"/>
      <c r="EYL355" s="59"/>
      <c r="EYM355" s="59"/>
      <c r="EYN355" s="59"/>
      <c r="EYO355" s="59"/>
      <c r="EYP355" s="59"/>
      <c r="EYQ355" s="59"/>
      <c r="EYR355" s="59"/>
      <c r="EYS355" s="59"/>
      <c r="EYT355" s="59"/>
      <c r="EYU355" s="59"/>
      <c r="EYV355" s="59"/>
      <c r="EYW355" s="59"/>
      <c r="EYX355" s="59"/>
      <c r="EYY355" s="59"/>
      <c r="EYZ355" s="59"/>
      <c r="EZA355" s="59"/>
      <c r="EZB355" s="59"/>
      <c r="EZC355" s="59"/>
      <c r="EZD355" s="59"/>
      <c r="EZE355" s="59"/>
      <c r="EZF355" s="59"/>
      <c r="EZG355" s="59"/>
      <c r="EZH355" s="59"/>
      <c r="EZI355" s="59"/>
      <c r="EZJ355" s="59"/>
      <c r="EZK355" s="59"/>
      <c r="EZL355" s="59"/>
      <c r="EZM355" s="59"/>
      <c r="EZN355" s="59"/>
      <c r="EZO355" s="59"/>
      <c r="EZP355" s="59"/>
      <c r="EZQ355" s="59"/>
      <c r="EZR355" s="59"/>
      <c r="EZS355" s="59"/>
      <c r="EZT355" s="59"/>
      <c r="EZU355" s="59"/>
      <c r="EZV355" s="59"/>
      <c r="EZW355" s="59"/>
      <c r="EZX355" s="59"/>
      <c r="EZY355" s="59"/>
      <c r="EZZ355" s="59"/>
      <c r="FAA355" s="59"/>
      <c r="FAB355" s="59"/>
      <c r="FAC355" s="59"/>
      <c r="FAD355" s="59"/>
      <c r="FAE355" s="59"/>
      <c r="FAF355" s="59"/>
      <c r="FAG355" s="59"/>
      <c r="FAH355" s="59"/>
      <c r="FAI355" s="59"/>
      <c r="FAJ355" s="59"/>
      <c r="FAK355" s="59"/>
      <c r="FAL355" s="59"/>
      <c r="FAM355" s="59"/>
      <c r="FAN355" s="59"/>
      <c r="FAO355" s="59"/>
      <c r="FAP355" s="59"/>
      <c r="FAQ355" s="59"/>
      <c r="FAR355" s="59"/>
      <c r="FAS355" s="59"/>
      <c r="FAT355" s="59"/>
      <c r="FAU355" s="59"/>
      <c r="FAV355" s="59"/>
      <c r="FAW355" s="59"/>
      <c r="FAX355" s="59"/>
      <c r="FAY355" s="59"/>
      <c r="FAZ355" s="59"/>
      <c r="FBA355" s="59"/>
      <c r="FBB355" s="59"/>
      <c r="FBC355" s="59"/>
      <c r="FBD355" s="59"/>
      <c r="FBE355" s="59"/>
      <c r="FBF355" s="59"/>
      <c r="FBG355" s="59"/>
      <c r="FBH355" s="59"/>
      <c r="FBI355" s="59"/>
      <c r="FBJ355" s="59"/>
      <c r="FBK355" s="59"/>
      <c r="FBL355" s="59"/>
      <c r="FBM355" s="59"/>
      <c r="FBN355" s="59"/>
      <c r="FBO355" s="59"/>
      <c r="FBP355" s="59"/>
      <c r="FBQ355" s="59"/>
      <c r="FBR355" s="59"/>
      <c r="FBS355" s="59"/>
      <c r="FBT355" s="59"/>
      <c r="FBU355" s="59"/>
      <c r="FBV355" s="59"/>
      <c r="FBW355" s="59"/>
      <c r="FBX355" s="59"/>
      <c r="FBY355" s="59"/>
      <c r="FBZ355" s="59"/>
      <c r="FCA355" s="59"/>
      <c r="FCB355" s="59"/>
      <c r="FCC355" s="59"/>
      <c r="FCD355" s="59"/>
      <c r="FCE355" s="59"/>
      <c r="FCF355" s="59"/>
      <c r="FCG355" s="59"/>
      <c r="FCH355" s="59"/>
      <c r="FCI355" s="59"/>
      <c r="FCJ355" s="59"/>
      <c r="FCK355" s="59"/>
      <c r="FCL355" s="59"/>
      <c r="FCM355" s="59"/>
      <c r="FCN355" s="59"/>
      <c r="FCO355" s="59"/>
      <c r="FCP355" s="59"/>
      <c r="FCQ355" s="59"/>
      <c r="FCR355" s="59"/>
      <c r="FCS355" s="59"/>
      <c r="FCT355" s="59"/>
      <c r="FCU355" s="59"/>
      <c r="FCV355" s="59"/>
      <c r="FCW355" s="59"/>
      <c r="FCX355" s="59"/>
      <c r="FCY355" s="59"/>
      <c r="FCZ355" s="59"/>
      <c r="FDA355" s="59"/>
      <c r="FDB355" s="59"/>
      <c r="FDC355" s="59"/>
      <c r="FDD355" s="59"/>
      <c r="FDE355" s="59"/>
      <c r="FDF355" s="59"/>
      <c r="FDG355" s="59"/>
      <c r="FDH355" s="59"/>
      <c r="FDI355" s="59"/>
      <c r="FDJ355" s="59"/>
      <c r="FDK355" s="59"/>
      <c r="FDL355" s="59"/>
      <c r="FDM355" s="59"/>
      <c r="FDN355" s="59"/>
      <c r="FDO355" s="59"/>
      <c r="FDP355" s="59"/>
      <c r="FDQ355" s="59"/>
      <c r="FDR355" s="59"/>
      <c r="FDS355" s="59"/>
      <c r="FDT355" s="59"/>
      <c r="FDU355" s="59"/>
      <c r="FDV355" s="59"/>
      <c r="FDW355" s="59"/>
      <c r="FDX355" s="59"/>
      <c r="FDY355" s="59"/>
      <c r="FDZ355" s="59"/>
      <c r="FEA355" s="59"/>
      <c r="FEB355" s="59"/>
      <c r="FEC355" s="59"/>
      <c r="FED355" s="59"/>
      <c r="FEE355" s="59"/>
      <c r="FEF355" s="59"/>
      <c r="FEG355" s="59"/>
      <c r="FEH355" s="59"/>
      <c r="FEI355" s="59"/>
      <c r="FEJ355" s="59"/>
      <c r="FEK355" s="59"/>
      <c r="FEL355" s="59"/>
      <c r="FEM355" s="59"/>
      <c r="FEN355" s="59"/>
      <c r="FEO355" s="59"/>
      <c r="FEP355" s="59"/>
      <c r="FEQ355" s="59"/>
      <c r="FER355" s="59"/>
      <c r="FES355" s="59"/>
      <c r="FET355" s="59"/>
      <c r="FEU355" s="59"/>
      <c r="FEV355" s="59"/>
      <c r="FEW355" s="59"/>
      <c r="FEX355" s="59"/>
      <c r="FEY355" s="59"/>
      <c r="FEZ355" s="59"/>
      <c r="FFA355" s="59"/>
      <c r="FFB355" s="59"/>
      <c r="FFC355" s="59"/>
      <c r="FFD355" s="59"/>
      <c r="FFE355" s="59"/>
      <c r="FFF355" s="59"/>
      <c r="FFG355" s="59"/>
      <c r="FFH355" s="59"/>
      <c r="FFI355" s="59"/>
      <c r="FFJ355" s="59"/>
      <c r="FFK355" s="59"/>
      <c r="FFL355" s="59"/>
      <c r="FFM355" s="59"/>
      <c r="FFN355" s="59"/>
      <c r="FFO355" s="59"/>
      <c r="FFP355" s="59"/>
      <c r="FFQ355" s="59"/>
      <c r="FFR355" s="59"/>
      <c r="FFS355" s="59"/>
      <c r="FFT355" s="59"/>
      <c r="FFU355" s="59"/>
      <c r="FFV355" s="59"/>
      <c r="FFW355" s="59"/>
      <c r="FFX355" s="59"/>
      <c r="FFY355" s="59"/>
      <c r="FFZ355" s="59"/>
      <c r="FGA355" s="59"/>
      <c r="FGB355" s="59"/>
      <c r="FGC355" s="59"/>
      <c r="FGD355" s="59"/>
      <c r="FGE355" s="59"/>
      <c r="FGF355" s="59"/>
      <c r="FGG355" s="59"/>
      <c r="FGH355" s="59"/>
      <c r="FGI355" s="59"/>
      <c r="FGJ355" s="59"/>
      <c r="FGK355" s="59"/>
      <c r="FGL355" s="59"/>
      <c r="FGM355" s="59"/>
      <c r="FGN355" s="59"/>
      <c r="FGO355" s="59"/>
      <c r="FGP355" s="59"/>
      <c r="FGQ355" s="59"/>
      <c r="FGR355" s="59"/>
      <c r="FGS355" s="59"/>
      <c r="FGT355" s="59"/>
      <c r="FGU355" s="59"/>
      <c r="FGV355" s="59"/>
      <c r="FGW355" s="59"/>
      <c r="FGX355" s="59"/>
      <c r="FGY355" s="59"/>
      <c r="FGZ355" s="59"/>
      <c r="FHA355" s="59"/>
      <c r="FHB355" s="59"/>
      <c r="FHC355" s="59"/>
      <c r="FHD355" s="59"/>
      <c r="FHE355" s="59"/>
      <c r="FHF355" s="59"/>
      <c r="FHG355" s="59"/>
      <c r="FHH355" s="59"/>
      <c r="FHI355" s="59"/>
      <c r="FHJ355" s="59"/>
      <c r="FHK355" s="59"/>
      <c r="FHL355" s="59"/>
      <c r="FHM355" s="59"/>
      <c r="FHN355" s="59"/>
      <c r="FHO355" s="59"/>
      <c r="FHP355" s="59"/>
      <c r="FHQ355" s="59"/>
      <c r="FHR355" s="59"/>
      <c r="FHS355" s="59"/>
      <c r="FHT355" s="59"/>
      <c r="FHU355" s="59"/>
      <c r="FHV355" s="59"/>
      <c r="FHW355" s="59"/>
      <c r="FHX355" s="59"/>
      <c r="FHY355" s="59"/>
      <c r="FHZ355" s="59"/>
      <c r="FIA355" s="59"/>
      <c r="FIB355" s="59"/>
      <c r="FIC355" s="59"/>
      <c r="FID355" s="59"/>
      <c r="FIE355" s="59"/>
      <c r="FIF355" s="59"/>
      <c r="FIG355" s="59"/>
      <c r="FIH355" s="59"/>
      <c r="FII355" s="59"/>
      <c r="FIJ355" s="59"/>
      <c r="FIK355" s="59"/>
      <c r="FIL355" s="59"/>
      <c r="FIM355" s="59"/>
      <c r="FIN355" s="59"/>
      <c r="FIO355" s="59"/>
      <c r="FIP355" s="59"/>
      <c r="FIQ355" s="59"/>
      <c r="FIR355" s="59"/>
      <c r="FIS355" s="59"/>
      <c r="FIT355" s="59"/>
      <c r="FIU355" s="59"/>
      <c r="FIV355" s="59"/>
      <c r="FIW355" s="59"/>
      <c r="FIX355" s="59"/>
      <c r="FIY355" s="59"/>
      <c r="FIZ355" s="59"/>
      <c r="FJA355" s="59"/>
      <c r="FJB355" s="59"/>
      <c r="FJC355" s="59"/>
      <c r="FJD355" s="59"/>
      <c r="FJE355" s="59"/>
      <c r="FJF355" s="59"/>
      <c r="FJG355" s="59"/>
      <c r="FJH355" s="59"/>
      <c r="FJI355" s="59"/>
      <c r="FJJ355" s="59"/>
      <c r="FJK355" s="59"/>
      <c r="FJL355" s="59"/>
      <c r="FJM355" s="59"/>
      <c r="FJN355" s="59"/>
      <c r="FJO355" s="59"/>
      <c r="FJP355" s="59"/>
      <c r="FJQ355" s="59"/>
      <c r="FJR355" s="59"/>
      <c r="FJS355" s="59"/>
      <c r="FJT355" s="59"/>
      <c r="FJU355" s="59"/>
      <c r="FJV355" s="59"/>
      <c r="FJW355" s="59"/>
      <c r="FJX355" s="59"/>
      <c r="FJY355" s="59"/>
      <c r="FJZ355" s="59"/>
      <c r="FKA355" s="59"/>
      <c r="FKB355" s="59"/>
      <c r="FKC355" s="59"/>
      <c r="FKD355" s="59"/>
      <c r="FKE355" s="59"/>
      <c r="FKF355" s="59"/>
      <c r="FKG355" s="59"/>
      <c r="FKH355" s="59"/>
      <c r="FKI355" s="59"/>
      <c r="FKJ355" s="59"/>
      <c r="FKK355" s="59"/>
      <c r="FKL355" s="59"/>
      <c r="FKM355" s="59"/>
      <c r="FKN355" s="59"/>
      <c r="FKO355" s="59"/>
      <c r="FKP355" s="59"/>
      <c r="FKQ355" s="59"/>
      <c r="FKR355" s="59"/>
      <c r="FKS355" s="59"/>
      <c r="FKT355" s="59"/>
      <c r="FKU355" s="59"/>
      <c r="FKV355" s="59"/>
      <c r="FKW355" s="59"/>
      <c r="FKX355" s="59"/>
      <c r="FKY355" s="59"/>
      <c r="FKZ355" s="59"/>
      <c r="FLA355" s="59"/>
      <c r="FLB355" s="59"/>
      <c r="FLC355" s="59"/>
      <c r="FLD355" s="59"/>
      <c r="FLE355" s="59"/>
      <c r="FLF355" s="59"/>
      <c r="FLG355" s="59"/>
      <c r="FLH355" s="59"/>
      <c r="FLI355" s="59"/>
      <c r="FLJ355" s="59"/>
      <c r="FLK355" s="59"/>
      <c r="FLL355" s="59"/>
      <c r="FLM355" s="59"/>
      <c r="FLN355" s="59"/>
      <c r="FLO355" s="59"/>
      <c r="FLP355" s="59"/>
      <c r="FLQ355" s="59"/>
      <c r="FLR355" s="59"/>
      <c r="FLS355" s="59"/>
      <c r="FLT355" s="59"/>
      <c r="FLU355" s="59"/>
      <c r="FLV355" s="59"/>
      <c r="FLW355" s="59"/>
      <c r="FLX355" s="59"/>
      <c r="FLY355" s="59"/>
      <c r="FLZ355" s="59"/>
      <c r="FMA355" s="59"/>
      <c r="FMB355" s="59"/>
      <c r="FMC355" s="59"/>
      <c r="FMD355" s="59"/>
      <c r="FME355" s="59"/>
      <c r="FMF355" s="59"/>
      <c r="FMG355" s="59"/>
      <c r="FMH355" s="59"/>
      <c r="FMI355" s="59"/>
      <c r="FMJ355" s="59"/>
      <c r="FMK355" s="59"/>
      <c r="FML355" s="59"/>
      <c r="FMM355" s="59"/>
      <c r="FMN355" s="59"/>
      <c r="FMO355" s="59"/>
      <c r="FMP355" s="59"/>
      <c r="FMQ355" s="59"/>
      <c r="FMR355" s="59"/>
      <c r="FMS355" s="59"/>
      <c r="FMT355" s="59"/>
      <c r="FMU355" s="59"/>
      <c r="FMV355" s="59"/>
      <c r="FMW355" s="59"/>
      <c r="FMX355" s="59"/>
      <c r="FMY355" s="59"/>
      <c r="FMZ355" s="59"/>
      <c r="FNA355" s="59"/>
      <c r="FNB355" s="59"/>
      <c r="FNC355" s="59"/>
      <c r="FND355" s="59"/>
      <c r="FNE355" s="59"/>
      <c r="FNF355" s="59"/>
      <c r="FNG355" s="59"/>
      <c r="FNH355" s="59"/>
      <c r="FNI355" s="59"/>
      <c r="FNJ355" s="59"/>
      <c r="FNK355" s="59"/>
      <c r="FNL355" s="59"/>
      <c r="FNM355" s="59"/>
      <c r="FNN355" s="59"/>
      <c r="FNO355" s="59"/>
      <c r="FNP355" s="59"/>
      <c r="FNQ355" s="59"/>
      <c r="FNR355" s="59"/>
      <c r="FNS355" s="59"/>
      <c r="FNT355" s="59"/>
      <c r="FNU355" s="59"/>
      <c r="FNV355" s="59"/>
      <c r="FNW355" s="59"/>
      <c r="FNX355" s="59"/>
      <c r="FNY355" s="59"/>
      <c r="FNZ355" s="59"/>
      <c r="FOA355" s="59"/>
      <c r="FOB355" s="59"/>
      <c r="FOC355" s="59"/>
      <c r="FOD355" s="59"/>
      <c r="FOE355" s="59"/>
      <c r="FOF355" s="59"/>
      <c r="FOG355" s="59"/>
      <c r="FOH355" s="59"/>
      <c r="FOI355" s="59"/>
      <c r="FOJ355" s="59"/>
      <c r="FOK355" s="59"/>
      <c r="FOL355" s="59"/>
      <c r="FOM355" s="59"/>
      <c r="FON355" s="59"/>
      <c r="FOO355" s="59"/>
      <c r="FOP355" s="59"/>
      <c r="FOQ355" s="59"/>
      <c r="FOR355" s="59"/>
      <c r="FOS355" s="59"/>
      <c r="FOT355" s="59"/>
      <c r="FOU355" s="59"/>
      <c r="FOV355" s="59"/>
      <c r="FOW355" s="59"/>
      <c r="FOX355" s="59"/>
      <c r="FOY355" s="59"/>
      <c r="FOZ355" s="59"/>
      <c r="FPA355" s="59"/>
      <c r="FPB355" s="59"/>
      <c r="FPC355" s="59"/>
      <c r="FPD355" s="59"/>
      <c r="FPE355" s="59"/>
      <c r="FPF355" s="59"/>
      <c r="FPG355" s="59"/>
      <c r="FPH355" s="59"/>
      <c r="FPI355" s="59"/>
      <c r="FPJ355" s="59"/>
      <c r="FPK355" s="59"/>
      <c r="FPL355" s="59"/>
      <c r="FPM355" s="59"/>
      <c r="FPN355" s="59"/>
      <c r="FPO355" s="59"/>
      <c r="FPP355" s="59"/>
      <c r="FPQ355" s="59"/>
      <c r="FPR355" s="59"/>
      <c r="FPS355" s="59"/>
      <c r="FPT355" s="59"/>
      <c r="FPU355" s="59"/>
      <c r="FPV355" s="59"/>
      <c r="FPW355" s="59"/>
      <c r="FPX355" s="59"/>
      <c r="FPY355" s="59"/>
      <c r="FPZ355" s="59"/>
      <c r="FQA355" s="59"/>
      <c r="FQB355" s="59"/>
      <c r="FQC355" s="59"/>
      <c r="FQD355" s="59"/>
      <c r="FQE355" s="59"/>
      <c r="FQF355" s="59"/>
      <c r="FQG355" s="59"/>
      <c r="FQH355" s="59"/>
      <c r="FQI355" s="59"/>
      <c r="FQJ355" s="59"/>
      <c r="FQK355" s="59"/>
      <c r="FQL355" s="59"/>
      <c r="FQM355" s="59"/>
      <c r="FQN355" s="59"/>
      <c r="FQO355" s="59"/>
      <c r="FQP355" s="59"/>
      <c r="FQQ355" s="59"/>
      <c r="FQR355" s="59"/>
      <c r="FQS355" s="59"/>
      <c r="FQT355" s="59"/>
      <c r="FQU355" s="59"/>
      <c r="FQV355" s="59"/>
      <c r="FQW355" s="59"/>
      <c r="FQX355" s="59"/>
      <c r="FQY355" s="59"/>
      <c r="FQZ355" s="59"/>
      <c r="FRA355" s="59"/>
      <c r="FRB355" s="59"/>
      <c r="FRC355" s="59"/>
      <c r="FRD355" s="59"/>
      <c r="FRE355" s="59"/>
      <c r="FRF355" s="59"/>
      <c r="FRG355" s="59"/>
      <c r="FRH355" s="59"/>
      <c r="FRI355" s="59"/>
      <c r="FRJ355" s="59"/>
      <c r="FRK355" s="59"/>
      <c r="FRL355" s="59"/>
      <c r="FRM355" s="59"/>
      <c r="FRN355" s="59"/>
      <c r="FRO355" s="59"/>
      <c r="FRP355" s="59"/>
      <c r="FRQ355" s="59"/>
      <c r="FRR355" s="59"/>
      <c r="FRS355" s="59"/>
      <c r="FRT355" s="59"/>
      <c r="FRU355" s="59"/>
      <c r="FRV355" s="59"/>
      <c r="FRW355" s="59"/>
      <c r="FRX355" s="59"/>
      <c r="FRY355" s="59"/>
      <c r="FRZ355" s="59"/>
      <c r="FSA355" s="59"/>
      <c r="FSB355" s="59"/>
      <c r="FSC355" s="59"/>
      <c r="FSD355" s="59"/>
      <c r="FSE355" s="59"/>
      <c r="FSF355" s="59"/>
      <c r="FSG355" s="59"/>
      <c r="FSH355" s="59"/>
      <c r="FSI355" s="59"/>
      <c r="FSJ355" s="59"/>
      <c r="FSK355" s="59"/>
      <c r="FSL355" s="59"/>
      <c r="FSM355" s="59"/>
      <c r="FSN355" s="59"/>
      <c r="FSO355" s="59"/>
      <c r="FSP355" s="59"/>
      <c r="FSQ355" s="59"/>
      <c r="FSR355" s="59"/>
      <c r="FSS355" s="59"/>
      <c r="FST355" s="59"/>
      <c r="FSU355" s="59"/>
      <c r="FSV355" s="59"/>
      <c r="FSW355" s="59"/>
      <c r="FSX355" s="59"/>
      <c r="FSY355" s="59"/>
      <c r="FSZ355" s="59"/>
      <c r="FTA355" s="59"/>
      <c r="FTB355" s="59"/>
      <c r="FTC355" s="59"/>
      <c r="FTD355" s="59"/>
      <c r="FTE355" s="59"/>
      <c r="FTF355" s="59"/>
      <c r="FTG355" s="59"/>
      <c r="FTH355" s="59"/>
      <c r="FTI355" s="59"/>
      <c r="FTJ355" s="59"/>
      <c r="FTK355" s="59"/>
      <c r="FTL355" s="59"/>
      <c r="FTM355" s="59"/>
      <c r="FTN355" s="59"/>
      <c r="FTO355" s="59"/>
      <c r="FTP355" s="59"/>
      <c r="FTQ355" s="59"/>
      <c r="FTR355" s="59"/>
      <c r="FTS355" s="59"/>
      <c r="FTT355" s="59"/>
      <c r="FTU355" s="59"/>
      <c r="FTV355" s="59"/>
      <c r="FTW355" s="59"/>
      <c r="FTX355" s="59"/>
      <c r="FTY355" s="59"/>
      <c r="FTZ355" s="59"/>
      <c r="FUA355" s="59"/>
      <c r="FUB355" s="59"/>
      <c r="FUC355" s="59"/>
      <c r="FUD355" s="59"/>
      <c r="FUE355" s="59"/>
      <c r="FUF355" s="59"/>
      <c r="FUG355" s="59"/>
      <c r="FUH355" s="59"/>
      <c r="FUI355" s="59"/>
      <c r="FUJ355" s="59"/>
      <c r="FUK355" s="59"/>
      <c r="FUL355" s="59"/>
      <c r="FUM355" s="59"/>
      <c r="FUN355" s="59"/>
      <c r="FUO355" s="59"/>
      <c r="FUP355" s="59"/>
      <c r="FUQ355" s="59"/>
      <c r="FUR355" s="59"/>
      <c r="FUS355" s="59"/>
      <c r="FUT355" s="59"/>
      <c r="FUU355" s="59"/>
      <c r="FUV355" s="59"/>
      <c r="FUW355" s="59"/>
      <c r="FUX355" s="59"/>
      <c r="FUY355" s="59"/>
      <c r="FUZ355" s="59"/>
      <c r="FVA355" s="59"/>
      <c r="FVB355" s="59"/>
      <c r="FVC355" s="59"/>
      <c r="FVD355" s="59"/>
      <c r="FVE355" s="59"/>
      <c r="FVF355" s="59"/>
      <c r="FVG355" s="59"/>
      <c r="FVH355" s="59"/>
      <c r="FVI355" s="59"/>
      <c r="FVJ355" s="59"/>
      <c r="FVK355" s="59"/>
      <c r="FVL355" s="59"/>
      <c r="FVM355" s="59"/>
      <c r="FVN355" s="59"/>
      <c r="FVO355" s="59"/>
      <c r="FVP355" s="59"/>
      <c r="FVQ355" s="59"/>
      <c r="FVR355" s="59"/>
      <c r="FVS355" s="59"/>
      <c r="FVT355" s="59"/>
      <c r="FVU355" s="59"/>
      <c r="FVV355" s="59"/>
      <c r="FVW355" s="59"/>
      <c r="FVX355" s="59"/>
      <c r="FVY355" s="59"/>
      <c r="FVZ355" s="59"/>
      <c r="FWA355" s="59"/>
      <c r="FWB355" s="59"/>
      <c r="FWC355" s="59"/>
      <c r="FWD355" s="59"/>
      <c r="FWE355" s="59"/>
      <c r="FWF355" s="59"/>
      <c r="FWG355" s="59"/>
      <c r="FWH355" s="59"/>
      <c r="FWI355" s="59"/>
      <c r="FWJ355" s="59"/>
      <c r="FWK355" s="59"/>
      <c r="FWL355" s="59"/>
      <c r="FWM355" s="59"/>
      <c r="FWN355" s="59"/>
      <c r="FWO355" s="59"/>
      <c r="FWP355" s="59"/>
      <c r="FWQ355" s="59"/>
      <c r="FWR355" s="59"/>
      <c r="FWS355" s="59"/>
      <c r="FWT355" s="59"/>
      <c r="FWU355" s="59"/>
      <c r="FWV355" s="59"/>
      <c r="FWW355" s="59"/>
      <c r="FWX355" s="59"/>
      <c r="FWY355" s="59"/>
      <c r="FWZ355" s="59"/>
      <c r="FXA355" s="59"/>
      <c r="FXB355" s="59"/>
      <c r="FXC355" s="59"/>
      <c r="FXD355" s="59"/>
      <c r="FXE355" s="59"/>
      <c r="FXF355" s="59"/>
      <c r="FXG355" s="59"/>
      <c r="FXH355" s="59"/>
      <c r="FXI355" s="59"/>
      <c r="FXJ355" s="59"/>
      <c r="FXK355" s="59"/>
      <c r="FXL355" s="59"/>
      <c r="FXM355" s="59"/>
      <c r="FXN355" s="59"/>
      <c r="FXO355" s="59"/>
      <c r="FXP355" s="59"/>
      <c r="FXQ355" s="59"/>
      <c r="FXR355" s="59"/>
      <c r="FXS355" s="59"/>
      <c r="FXT355" s="59"/>
      <c r="FXU355" s="59"/>
      <c r="FXV355" s="59"/>
      <c r="FXW355" s="59"/>
      <c r="FXX355" s="59"/>
      <c r="FXY355" s="59"/>
      <c r="FXZ355" s="59"/>
      <c r="FYA355" s="59"/>
      <c r="FYB355" s="59"/>
      <c r="FYC355" s="59"/>
      <c r="FYD355" s="59"/>
      <c r="FYE355" s="59"/>
      <c r="FYF355" s="59"/>
      <c r="FYG355" s="59"/>
      <c r="FYH355" s="59"/>
      <c r="FYI355" s="59"/>
      <c r="FYJ355" s="59"/>
      <c r="FYK355" s="59"/>
      <c r="FYL355" s="59"/>
      <c r="FYM355" s="59"/>
      <c r="FYN355" s="59"/>
      <c r="FYO355" s="59"/>
      <c r="FYP355" s="59"/>
      <c r="FYQ355" s="59"/>
      <c r="FYR355" s="59"/>
      <c r="FYS355" s="59"/>
      <c r="FYT355" s="59"/>
      <c r="FYU355" s="59"/>
      <c r="FYV355" s="59"/>
      <c r="FYW355" s="59"/>
      <c r="FYX355" s="59"/>
      <c r="FYY355" s="59"/>
      <c r="FYZ355" s="59"/>
      <c r="FZA355" s="59"/>
      <c r="FZB355" s="59"/>
      <c r="FZC355" s="59"/>
      <c r="FZD355" s="59"/>
      <c r="FZE355" s="59"/>
      <c r="FZF355" s="59"/>
      <c r="FZG355" s="59"/>
      <c r="FZH355" s="59"/>
      <c r="FZI355" s="59"/>
      <c r="FZJ355" s="59"/>
      <c r="FZK355" s="59"/>
      <c r="FZL355" s="59"/>
      <c r="FZM355" s="59"/>
      <c r="FZN355" s="59"/>
      <c r="FZO355" s="59"/>
      <c r="FZP355" s="59"/>
      <c r="FZQ355" s="59"/>
      <c r="FZR355" s="59"/>
      <c r="FZS355" s="59"/>
      <c r="FZT355" s="59"/>
      <c r="FZU355" s="59"/>
      <c r="FZV355" s="59"/>
      <c r="FZW355" s="59"/>
      <c r="FZX355" s="59"/>
      <c r="FZY355" s="59"/>
      <c r="FZZ355" s="59"/>
      <c r="GAA355" s="59"/>
      <c r="GAB355" s="59"/>
      <c r="GAC355" s="59"/>
      <c r="GAD355" s="59"/>
      <c r="GAE355" s="59"/>
      <c r="GAF355" s="59"/>
      <c r="GAG355" s="59"/>
      <c r="GAH355" s="59"/>
      <c r="GAI355" s="59"/>
      <c r="GAJ355" s="59"/>
      <c r="GAK355" s="59"/>
      <c r="GAL355" s="59"/>
      <c r="GAM355" s="59"/>
      <c r="GAN355" s="59"/>
      <c r="GAO355" s="59"/>
      <c r="GAP355" s="59"/>
      <c r="GAQ355" s="59"/>
      <c r="GAR355" s="59"/>
      <c r="GAS355" s="59"/>
      <c r="GAT355" s="59"/>
      <c r="GAU355" s="59"/>
      <c r="GAV355" s="59"/>
      <c r="GAW355" s="59"/>
      <c r="GAX355" s="59"/>
      <c r="GAY355" s="59"/>
      <c r="GAZ355" s="59"/>
      <c r="GBA355" s="59"/>
      <c r="GBB355" s="59"/>
      <c r="GBC355" s="59"/>
      <c r="GBD355" s="59"/>
      <c r="GBE355" s="59"/>
      <c r="GBF355" s="59"/>
      <c r="GBG355" s="59"/>
      <c r="GBH355" s="59"/>
      <c r="GBI355" s="59"/>
      <c r="GBJ355" s="59"/>
      <c r="GBK355" s="59"/>
      <c r="GBL355" s="59"/>
      <c r="GBM355" s="59"/>
      <c r="GBN355" s="59"/>
      <c r="GBO355" s="59"/>
      <c r="GBP355" s="59"/>
      <c r="GBQ355" s="59"/>
      <c r="GBR355" s="59"/>
      <c r="GBS355" s="59"/>
      <c r="GBT355" s="59"/>
      <c r="GBU355" s="59"/>
      <c r="GBV355" s="59"/>
      <c r="GBW355" s="59"/>
      <c r="GBX355" s="59"/>
      <c r="GBY355" s="59"/>
      <c r="GBZ355" s="59"/>
      <c r="GCA355" s="59"/>
      <c r="GCB355" s="59"/>
      <c r="GCC355" s="59"/>
      <c r="GCD355" s="59"/>
      <c r="GCE355" s="59"/>
      <c r="GCF355" s="59"/>
      <c r="GCG355" s="59"/>
      <c r="GCH355" s="59"/>
      <c r="GCI355" s="59"/>
      <c r="GCJ355" s="59"/>
      <c r="GCK355" s="59"/>
      <c r="GCL355" s="59"/>
      <c r="GCM355" s="59"/>
      <c r="GCN355" s="59"/>
      <c r="GCO355" s="59"/>
      <c r="GCP355" s="59"/>
      <c r="GCQ355" s="59"/>
      <c r="GCR355" s="59"/>
      <c r="GCS355" s="59"/>
      <c r="GCT355" s="59"/>
      <c r="GCU355" s="59"/>
      <c r="GCV355" s="59"/>
      <c r="GCW355" s="59"/>
      <c r="GCX355" s="59"/>
      <c r="GCY355" s="59"/>
      <c r="GCZ355" s="59"/>
      <c r="GDA355" s="59"/>
      <c r="GDB355" s="59"/>
      <c r="GDC355" s="59"/>
      <c r="GDD355" s="59"/>
      <c r="GDE355" s="59"/>
      <c r="GDF355" s="59"/>
      <c r="GDG355" s="59"/>
      <c r="GDH355" s="59"/>
      <c r="GDI355" s="59"/>
      <c r="GDJ355" s="59"/>
      <c r="GDK355" s="59"/>
      <c r="GDL355" s="59"/>
      <c r="GDM355" s="59"/>
      <c r="GDN355" s="59"/>
      <c r="GDO355" s="59"/>
      <c r="GDP355" s="59"/>
      <c r="GDQ355" s="59"/>
      <c r="GDR355" s="59"/>
      <c r="GDS355" s="59"/>
      <c r="GDT355" s="59"/>
      <c r="GDU355" s="59"/>
      <c r="GDV355" s="59"/>
      <c r="GDW355" s="59"/>
      <c r="GDX355" s="59"/>
      <c r="GDY355" s="59"/>
      <c r="GDZ355" s="59"/>
      <c r="GEA355" s="59"/>
      <c r="GEB355" s="59"/>
      <c r="GEC355" s="59"/>
      <c r="GED355" s="59"/>
      <c r="GEE355" s="59"/>
      <c r="GEF355" s="59"/>
      <c r="GEG355" s="59"/>
      <c r="GEH355" s="59"/>
      <c r="GEI355" s="59"/>
      <c r="GEJ355" s="59"/>
      <c r="GEK355" s="59"/>
      <c r="GEL355" s="59"/>
      <c r="GEM355" s="59"/>
      <c r="GEN355" s="59"/>
      <c r="GEO355" s="59"/>
      <c r="GEP355" s="59"/>
      <c r="GEQ355" s="59"/>
      <c r="GER355" s="59"/>
      <c r="GES355" s="59"/>
      <c r="GET355" s="59"/>
      <c r="GEU355" s="59"/>
      <c r="GEV355" s="59"/>
      <c r="GEW355" s="59"/>
      <c r="GEX355" s="59"/>
      <c r="GEY355" s="59"/>
      <c r="GEZ355" s="59"/>
      <c r="GFA355" s="59"/>
      <c r="GFB355" s="59"/>
      <c r="GFC355" s="59"/>
      <c r="GFD355" s="59"/>
      <c r="GFE355" s="59"/>
      <c r="GFF355" s="59"/>
      <c r="GFG355" s="59"/>
      <c r="GFH355" s="59"/>
      <c r="GFI355" s="59"/>
      <c r="GFJ355" s="59"/>
      <c r="GFK355" s="59"/>
      <c r="GFL355" s="59"/>
      <c r="GFM355" s="59"/>
      <c r="GFN355" s="59"/>
      <c r="GFO355" s="59"/>
      <c r="GFP355" s="59"/>
      <c r="GFQ355" s="59"/>
      <c r="GFR355" s="59"/>
      <c r="GFS355" s="59"/>
      <c r="GFT355" s="59"/>
      <c r="GFU355" s="59"/>
      <c r="GFV355" s="59"/>
      <c r="GFW355" s="59"/>
      <c r="GFX355" s="59"/>
      <c r="GFY355" s="59"/>
      <c r="GFZ355" s="59"/>
      <c r="GGA355" s="59"/>
      <c r="GGB355" s="59"/>
      <c r="GGC355" s="59"/>
      <c r="GGD355" s="59"/>
      <c r="GGE355" s="59"/>
      <c r="GGF355" s="59"/>
      <c r="GGG355" s="59"/>
      <c r="GGH355" s="59"/>
      <c r="GGI355" s="59"/>
      <c r="GGJ355" s="59"/>
      <c r="GGK355" s="59"/>
      <c r="GGL355" s="59"/>
      <c r="GGM355" s="59"/>
      <c r="GGN355" s="59"/>
      <c r="GGO355" s="59"/>
      <c r="GGP355" s="59"/>
      <c r="GGQ355" s="59"/>
      <c r="GGR355" s="59"/>
      <c r="GGS355" s="59"/>
      <c r="GGT355" s="59"/>
      <c r="GGU355" s="59"/>
      <c r="GGV355" s="59"/>
      <c r="GGW355" s="59"/>
      <c r="GGX355" s="59"/>
      <c r="GGY355" s="59"/>
      <c r="GGZ355" s="59"/>
      <c r="GHA355" s="59"/>
      <c r="GHB355" s="59"/>
      <c r="GHC355" s="59"/>
      <c r="GHD355" s="59"/>
      <c r="GHE355" s="59"/>
      <c r="GHF355" s="59"/>
      <c r="GHG355" s="59"/>
      <c r="GHH355" s="59"/>
      <c r="GHI355" s="59"/>
      <c r="GHJ355" s="59"/>
      <c r="GHK355" s="59"/>
      <c r="GHL355" s="59"/>
      <c r="GHM355" s="59"/>
      <c r="GHN355" s="59"/>
      <c r="GHO355" s="59"/>
      <c r="GHP355" s="59"/>
      <c r="GHQ355" s="59"/>
      <c r="GHR355" s="59"/>
      <c r="GHS355" s="59"/>
      <c r="GHT355" s="59"/>
      <c r="GHU355" s="59"/>
      <c r="GHV355" s="59"/>
      <c r="GHW355" s="59"/>
      <c r="GHX355" s="59"/>
      <c r="GHY355" s="59"/>
      <c r="GHZ355" s="59"/>
      <c r="GIA355" s="59"/>
      <c r="GIB355" s="59"/>
      <c r="GIC355" s="59"/>
      <c r="GID355" s="59"/>
      <c r="GIE355" s="59"/>
      <c r="GIF355" s="59"/>
      <c r="GIG355" s="59"/>
      <c r="GIH355" s="59"/>
      <c r="GII355" s="59"/>
      <c r="GIJ355" s="59"/>
      <c r="GIK355" s="59"/>
      <c r="GIL355" s="59"/>
      <c r="GIM355" s="59"/>
      <c r="GIN355" s="59"/>
      <c r="GIO355" s="59"/>
      <c r="GIP355" s="59"/>
      <c r="GIQ355" s="59"/>
      <c r="GIR355" s="59"/>
      <c r="GIS355" s="59"/>
      <c r="GIT355" s="59"/>
      <c r="GIU355" s="59"/>
      <c r="GIV355" s="59"/>
      <c r="GIW355" s="59"/>
      <c r="GIX355" s="59"/>
      <c r="GIY355" s="59"/>
      <c r="GIZ355" s="59"/>
      <c r="GJA355" s="59"/>
      <c r="GJB355" s="59"/>
      <c r="GJC355" s="59"/>
      <c r="GJD355" s="59"/>
      <c r="GJE355" s="59"/>
      <c r="GJF355" s="59"/>
      <c r="GJG355" s="59"/>
      <c r="GJH355" s="59"/>
      <c r="GJI355" s="59"/>
      <c r="GJJ355" s="59"/>
      <c r="GJK355" s="59"/>
      <c r="GJL355" s="59"/>
      <c r="GJM355" s="59"/>
      <c r="GJN355" s="59"/>
      <c r="GJO355" s="59"/>
      <c r="GJP355" s="59"/>
      <c r="GJQ355" s="59"/>
      <c r="GJR355" s="59"/>
      <c r="GJS355" s="59"/>
      <c r="GJT355" s="59"/>
      <c r="GJU355" s="59"/>
      <c r="GJV355" s="59"/>
      <c r="GJW355" s="59"/>
      <c r="GJX355" s="59"/>
      <c r="GJY355" s="59"/>
      <c r="GJZ355" s="59"/>
      <c r="GKA355" s="59"/>
      <c r="GKB355" s="59"/>
      <c r="GKC355" s="59"/>
      <c r="GKD355" s="59"/>
      <c r="GKE355" s="59"/>
      <c r="GKF355" s="59"/>
      <c r="GKG355" s="59"/>
      <c r="GKH355" s="59"/>
      <c r="GKI355" s="59"/>
      <c r="GKJ355" s="59"/>
      <c r="GKK355" s="59"/>
      <c r="GKL355" s="59"/>
      <c r="GKM355" s="59"/>
      <c r="GKN355" s="59"/>
      <c r="GKO355" s="59"/>
      <c r="GKP355" s="59"/>
      <c r="GKQ355" s="59"/>
      <c r="GKR355" s="59"/>
      <c r="GKS355" s="59"/>
      <c r="GKT355" s="59"/>
      <c r="GKU355" s="59"/>
      <c r="GKV355" s="59"/>
      <c r="GKW355" s="59"/>
      <c r="GKX355" s="59"/>
      <c r="GKY355" s="59"/>
      <c r="GKZ355" s="59"/>
      <c r="GLA355" s="59"/>
      <c r="GLB355" s="59"/>
      <c r="GLC355" s="59"/>
      <c r="GLD355" s="59"/>
      <c r="GLE355" s="59"/>
      <c r="GLF355" s="59"/>
      <c r="GLG355" s="59"/>
      <c r="GLH355" s="59"/>
      <c r="GLI355" s="59"/>
      <c r="GLJ355" s="59"/>
      <c r="GLK355" s="59"/>
      <c r="GLL355" s="59"/>
      <c r="GLM355" s="59"/>
      <c r="GLN355" s="59"/>
      <c r="GLO355" s="59"/>
      <c r="GLP355" s="59"/>
      <c r="GLQ355" s="59"/>
      <c r="GLR355" s="59"/>
      <c r="GLS355" s="59"/>
      <c r="GLT355" s="59"/>
      <c r="GLU355" s="59"/>
      <c r="GLV355" s="59"/>
      <c r="GLW355" s="59"/>
      <c r="GLX355" s="59"/>
      <c r="GLY355" s="59"/>
      <c r="GLZ355" s="59"/>
      <c r="GMA355" s="59"/>
      <c r="GMB355" s="59"/>
      <c r="GMC355" s="59"/>
      <c r="GMD355" s="59"/>
      <c r="GME355" s="59"/>
      <c r="GMF355" s="59"/>
      <c r="GMG355" s="59"/>
      <c r="GMH355" s="59"/>
      <c r="GMI355" s="59"/>
      <c r="GMJ355" s="59"/>
      <c r="GMK355" s="59"/>
      <c r="GML355" s="59"/>
      <c r="GMM355" s="59"/>
      <c r="GMN355" s="59"/>
      <c r="GMO355" s="59"/>
      <c r="GMP355" s="59"/>
      <c r="GMQ355" s="59"/>
      <c r="GMR355" s="59"/>
      <c r="GMS355" s="59"/>
      <c r="GMT355" s="59"/>
      <c r="GMU355" s="59"/>
      <c r="GMV355" s="59"/>
      <c r="GMW355" s="59"/>
      <c r="GMX355" s="59"/>
      <c r="GMY355" s="59"/>
      <c r="GMZ355" s="59"/>
      <c r="GNA355" s="59"/>
      <c r="GNB355" s="59"/>
      <c r="GNC355" s="59"/>
      <c r="GND355" s="59"/>
      <c r="GNE355" s="59"/>
      <c r="GNF355" s="59"/>
      <c r="GNG355" s="59"/>
      <c r="GNH355" s="59"/>
      <c r="GNI355" s="59"/>
      <c r="GNJ355" s="59"/>
      <c r="GNK355" s="59"/>
      <c r="GNL355" s="59"/>
      <c r="GNM355" s="59"/>
      <c r="GNN355" s="59"/>
      <c r="GNO355" s="59"/>
      <c r="GNP355" s="59"/>
      <c r="GNQ355" s="59"/>
      <c r="GNR355" s="59"/>
      <c r="GNS355" s="59"/>
      <c r="GNT355" s="59"/>
      <c r="GNU355" s="59"/>
      <c r="GNV355" s="59"/>
      <c r="GNW355" s="59"/>
      <c r="GNX355" s="59"/>
      <c r="GNY355" s="59"/>
      <c r="GNZ355" s="59"/>
      <c r="GOA355" s="59"/>
      <c r="GOB355" s="59"/>
      <c r="GOC355" s="59"/>
      <c r="GOD355" s="59"/>
      <c r="GOE355" s="59"/>
      <c r="GOF355" s="59"/>
      <c r="GOG355" s="59"/>
      <c r="GOH355" s="59"/>
      <c r="GOI355" s="59"/>
      <c r="GOJ355" s="59"/>
      <c r="GOK355" s="59"/>
      <c r="GOL355" s="59"/>
      <c r="GOM355" s="59"/>
      <c r="GON355" s="59"/>
      <c r="GOO355" s="59"/>
      <c r="GOP355" s="59"/>
      <c r="GOQ355" s="59"/>
      <c r="GOR355" s="59"/>
      <c r="GOS355" s="59"/>
      <c r="GOT355" s="59"/>
      <c r="GOU355" s="59"/>
      <c r="GOV355" s="59"/>
      <c r="GOW355" s="59"/>
      <c r="GOX355" s="59"/>
      <c r="GOY355" s="59"/>
      <c r="GOZ355" s="59"/>
      <c r="GPA355" s="59"/>
      <c r="GPB355" s="59"/>
      <c r="GPC355" s="59"/>
      <c r="GPD355" s="59"/>
      <c r="GPE355" s="59"/>
      <c r="GPF355" s="59"/>
      <c r="GPG355" s="59"/>
      <c r="GPH355" s="59"/>
      <c r="GPI355" s="59"/>
      <c r="GPJ355" s="59"/>
      <c r="GPK355" s="59"/>
      <c r="GPL355" s="59"/>
      <c r="GPM355" s="59"/>
      <c r="GPN355" s="59"/>
      <c r="GPO355" s="59"/>
      <c r="GPP355" s="59"/>
      <c r="GPQ355" s="59"/>
      <c r="GPR355" s="59"/>
      <c r="GPS355" s="59"/>
      <c r="GPT355" s="59"/>
      <c r="GPU355" s="59"/>
      <c r="GPV355" s="59"/>
      <c r="GPW355" s="59"/>
      <c r="GPX355" s="59"/>
      <c r="GPY355" s="59"/>
      <c r="GPZ355" s="59"/>
      <c r="GQA355" s="59"/>
      <c r="GQB355" s="59"/>
      <c r="GQC355" s="59"/>
      <c r="GQD355" s="59"/>
      <c r="GQE355" s="59"/>
      <c r="GQF355" s="59"/>
      <c r="GQG355" s="59"/>
      <c r="GQH355" s="59"/>
      <c r="GQI355" s="59"/>
      <c r="GQJ355" s="59"/>
      <c r="GQK355" s="59"/>
      <c r="GQL355" s="59"/>
      <c r="GQM355" s="59"/>
      <c r="GQN355" s="59"/>
      <c r="GQO355" s="59"/>
      <c r="GQP355" s="59"/>
      <c r="GQQ355" s="59"/>
      <c r="GQR355" s="59"/>
      <c r="GQS355" s="59"/>
      <c r="GQT355" s="59"/>
      <c r="GQU355" s="59"/>
      <c r="GQV355" s="59"/>
      <c r="GQW355" s="59"/>
      <c r="GQX355" s="59"/>
      <c r="GQY355" s="59"/>
      <c r="GQZ355" s="59"/>
      <c r="GRA355" s="59"/>
      <c r="GRB355" s="59"/>
      <c r="GRC355" s="59"/>
      <c r="GRD355" s="59"/>
      <c r="GRE355" s="59"/>
      <c r="GRF355" s="59"/>
      <c r="GRG355" s="59"/>
      <c r="GRH355" s="59"/>
      <c r="GRI355" s="59"/>
      <c r="GRJ355" s="59"/>
      <c r="GRK355" s="59"/>
      <c r="GRL355" s="59"/>
      <c r="GRM355" s="59"/>
      <c r="GRN355" s="59"/>
      <c r="GRO355" s="59"/>
      <c r="GRP355" s="59"/>
      <c r="GRQ355" s="59"/>
      <c r="GRR355" s="59"/>
      <c r="GRS355" s="59"/>
      <c r="GRT355" s="59"/>
      <c r="GRU355" s="59"/>
      <c r="GRV355" s="59"/>
      <c r="GRW355" s="59"/>
      <c r="GRX355" s="59"/>
      <c r="GRY355" s="59"/>
      <c r="GRZ355" s="59"/>
      <c r="GSA355" s="59"/>
      <c r="GSB355" s="59"/>
      <c r="GSC355" s="59"/>
      <c r="GSD355" s="59"/>
      <c r="GSE355" s="59"/>
      <c r="GSF355" s="59"/>
      <c r="GSG355" s="59"/>
      <c r="GSH355" s="59"/>
      <c r="GSI355" s="59"/>
      <c r="GSJ355" s="59"/>
      <c r="GSK355" s="59"/>
      <c r="GSL355" s="59"/>
      <c r="GSM355" s="59"/>
      <c r="GSN355" s="59"/>
      <c r="GSO355" s="59"/>
      <c r="GSP355" s="59"/>
      <c r="GSQ355" s="59"/>
      <c r="GSR355" s="59"/>
      <c r="GSS355" s="59"/>
      <c r="GST355" s="59"/>
      <c r="GSU355" s="59"/>
      <c r="GSV355" s="59"/>
      <c r="GSW355" s="59"/>
      <c r="GSX355" s="59"/>
      <c r="GSY355" s="59"/>
      <c r="GSZ355" s="59"/>
      <c r="GTA355" s="59"/>
      <c r="GTB355" s="59"/>
      <c r="GTC355" s="59"/>
      <c r="GTD355" s="59"/>
      <c r="GTE355" s="59"/>
      <c r="GTF355" s="59"/>
      <c r="GTG355" s="59"/>
      <c r="GTH355" s="59"/>
      <c r="GTI355" s="59"/>
      <c r="GTJ355" s="59"/>
      <c r="GTK355" s="59"/>
      <c r="GTL355" s="59"/>
      <c r="GTM355" s="59"/>
      <c r="GTN355" s="59"/>
      <c r="GTO355" s="59"/>
      <c r="GTP355" s="59"/>
      <c r="GTQ355" s="59"/>
      <c r="GTR355" s="59"/>
      <c r="GTS355" s="59"/>
      <c r="GTT355" s="59"/>
      <c r="GTU355" s="59"/>
      <c r="GTV355" s="59"/>
      <c r="GTW355" s="59"/>
      <c r="GTX355" s="59"/>
      <c r="GTY355" s="59"/>
      <c r="GTZ355" s="59"/>
      <c r="GUA355" s="59"/>
      <c r="GUB355" s="59"/>
      <c r="GUC355" s="59"/>
      <c r="GUD355" s="59"/>
      <c r="GUE355" s="59"/>
      <c r="GUF355" s="59"/>
      <c r="GUG355" s="59"/>
      <c r="GUH355" s="59"/>
      <c r="GUI355" s="59"/>
      <c r="GUJ355" s="59"/>
      <c r="GUK355" s="59"/>
      <c r="GUL355" s="59"/>
      <c r="GUM355" s="59"/>
      <c r="GUN355" s="59"/>
      <c r="GUO355" s="59"/>
      <c r="GUP355" s="59"/>
      <c r="GUQ355" s="59"/>
      <c r="GUR355" s="59"/>
      <c r="GUS355" s="59"/>
      <c r="GUT355" s="59"/>
      <c r="GUU355" s="59"/>
      <c r="GUV355" s="59"/>
      <c r="GUW355" s="59"/>
      <c r="GUX355" s="59"/>
      <c r="GUY355" s="59"/>
      <c r="GUZ355" s="59"/>
      <c r="GVA355" s="59"/>
      <c r="GVB355" s="59"/>
      <c r="GVC355" s="59"/>
      <c r="GVD355" s="59"/>
      <c r="GVE355" s="59"/>
      <c r="GVF355" s="59"/>
      <c r="GVG355" s="59"/>
      <c r="GVH355" s="59"/>
      <c r="GVI355" s="59"/>
      <c r="GVJ355" s="59"/>
      <c r="GVK355" s="59"/>
      <c r="GVL355" s="59"/>
      <c r="GVM355" s="59"/>
      <c r="GVN355" s="59"/>
      <c r="GVO355" s="59"/>
      <c r="GVP355" s="59"/>
      <c r="GVQ355" s="59"/>
      <c r="GVR355" s="59"/>
      <c r="GVS355" s="59"/>
      <c r="GVT355" s="59"/>
      <c r="GVU355" s="59"/>
      <c r="GVV355" s="59"/>
      <c r="GVW355" s="59"/>
      <c r="GVX355" s="59"/>
      <c r="GVY355" s="59"/>
      <c r="GVZ355" s="59"/>
      <c r="GWA355" s="59"/>
      <c r="GWB355" s="59"/>
      <c r="GWC355" s="59"/>
      <c r="GWD355" s="59"/>
      <c r="GWE355" s="59"/>
      <c r="GWF355" s="59"/>
      <c r="GWG355" s="59"/>
      <c r="GWH355" s="59"/>
      <c r="GWI355" s="59"/>
      <c r="GWJ355" s="59"/>
      <c r="GWK355" s="59"/>
      <c r="GWL355" s="59"/>
      <c r="GWM355" s="59"/>
      <c r="GWN355" s="59"/>
      <c r="GWO355" s="59"/>
      <c r="GWP355" s="59"/>
      <c r="GWQ355" s="59"/>
      <c r="GWR355" s="59"/>
      <c r="GWS355" s="59"/>
      <c r="GWT355" s="59"/>
      <c r="GWU355" s="59"/>
      <c r="GWV355" s="59"/>
      <c r="GWW355" s="59"/>
      <c r="GWX355" s="59"/>
      <c r="GWY355" s="59"/>
      <c r="GWZ355" s="59"/>
      <c r="GXA355" s="59"/>
      <c r="GXB355" s="59"/>
      <c r="GXC355" s="59"/>
      <c r="GXD355" s="59"/>
      <c r="GXE355" s="59"/>
      <c r="GXF355" s="59"/>
      <c r="GXG355" s="59"/>
      <c r="GXH355" s="59"/>
      <c r="GXI355" s="59"/>
      <c r="GXJ355" s="59"/>
      <c r="GXK355" s="59"/>
      <c r="GXL355" s="59"/>
      <c r="GXM355" s="59"/>
      <c r="GXN355" s="59"/>
      <c r="GXO355" s="59"/>
      <c r="GXP355" s="59"/>
      <c r="GXQ355" s="59"/>
      <c r="GXR355" s="59"/>
      <c r="GXS355" s="59"/>
      <c r="GXT355" s="59"/>
      <c r="GXU355" s="59"/>
      <c r="GXV355" s="59"/>
      <c r="GXW355" s="59"/>
      <c r="GXX355" s="59"/>
      <c r="GXY355" s="59"/>
      <c r="GXZ355" s="59"/>
      <c r="GYA355" s="59"/>
      <c r="GYB355" s="59"/>
      <c r="GYC355" s="59"/>
      <c r="GYD355" s="59"/>
      <c r="GYE355" s="59"/>
      <c r="GYF355" s="59"/>
      <c r="GYG355" s="59"/>
      <c r="GYH355" s="59"/>
      <c r="GYI355" s="59"/>
      <c r="GYJ355" s="59"/>
      <c r="GYK355" s="59"/>
      <c r="GYL355" s="59"/>
      <c r="GYM355" s="59"/>
      <c r="GYN355" s="59"/>
      <c r="GYO355" s="59"/>
      <c r="GYP355" s="59"/>
      <c r="GYQ355" s="59"/>
      <c r="GYR355" s="59"/>
      <c r="GYS355" s="59"/>
      <c r="GYT355" s="59"/>
      <c r="GYU355" s="59"/>
      <c r="GYV355" s="59"/>
      <c r="GYW355" s="59"/>
      <c r="GYX355" s="59"/>
      <c r="GYY355" s="59"/>
      <c r="GYZ355" s="59"/>
      <c r="GZA355" s="59"/>
      <c r="GZB355" s="59"/>
      <c r="GZC355" s="59"/>
      <c r="GZD355" s="59"/>
      <c r="GZE355" s="59"/>
      <c r="GZF355" s="59"/>
      <c r="GZG355" s="59"/>
      <c r="GZH355" s="59"/>
      <c r="GZI355" s="59"/>
      <c r="GZJ355" s="59"/>
      <c r="GZK355" s="59"/>
      <c r="GZL355" s="59"/>
      <c r="GZM355" s="59"/>
      <c r="GZN355" s="59"/>
      <c r="GZO355" s="59"/>
      <c r="GZP355" s="59"/>
      <c r="GZQ355" s="59"/>
      <c r="GZR355" s="59"/>
      <c r="GZS355" s="59"/>
      <c r="GZT355" s="59"/>
      <c r="GZU355" s="59"/>
      <c r="GZV355" s="59"/>
      <c r="GZW355" s="59"/>
      <c r="GZX355" s="59"/>
      <c r="GZY355" s="59"/>
      <c r="GZZ355" s="59"/>
      <c r="HAA355" s="59"/>
      <c r="HAB355" s="59"/>
      <c r="HAC355" s="59"/>
      <c r="HAD355" s="59"/>
      <c r="HAE355" s="59"/>
      <c r="HAF355" s="59"/>
      <c r="HAG355" s="59"/>
      <c r="HAH355" s="59"/>
      <c r="HAI355" s="59"/>
      <c r="HAJ355" s="59"/>
      <c r="HAK355" s="59"/>
      <c r="HAL355" s="59"/>
      <c r="HAM355" s="59"/>
      <c r="HAN355" s="59"/>
      <c r="HAO355" s="59"/>
      <c r="HAP355" s="59"/>
      <c r="HAQ355" s="59"/>
      <c r="HAR355" s="59"/>
      <c r="HAS355" s="59"/>
      <c r="HAT355" s="59"/>
      <c r="HAU355" s="59"/>
      <c r="HAV355" s="59"/>
      <c r="HAW355" s="59"/>
      <c r="HAX355" s="59"/>
      <c r="HAY355" s="59"/>
      <c r="HAZ355" s="59"/>
      <c r="HBA355" s="59"/>
      <c r="HBB355" s="59"/>
      <c r="HBC355" s="59"/>
      <c r="HBD355" s="59"/>
      <c r="HBE355" s="59"/>
      <c r="HBF355" s="59"/>
      <c r="HBG355" s="59"/>
      <c r="HBH355" s="59"/>
      <c r="HBI355" s="59"/>
      <c r="HBJ355" s="59"/>
      <c r="HBK355" s="59"/>
      <c r="HBL355" s="59"/>
      <c r="HBM355" s="59"/>
      <c r="HBN355" s="59"/>
      <c r="HBO355" s="59"/>
      <c r="HBP355" s="59"/>
      <c r="HBQ355" s="59"/>
      <c r="HBR355" s="59"/>
      <c r="HBS355" s="59"/>
      <c r="HBT355" s="59"/>
      <c r="HBU355" s="59"/>
      <c r="HBV355" s="59"/>
      <c r="HBW355" s="59"/>
      <c r="HBX355" s="59"/>
      <c r="HBY355" s="59"/>
      <c r="HBZ355" s="59"/>
      <c r="HCA355" s="59"/>
      <c r="HCB355" s="59"/>
      <c r="HCC355" s="59"/>
      <c r="HCD355" s="59"/>
      <c r="HCE355" s="59"/>
      <c r="HCF355" s="59"/>
      <c r="HCG355" s="59"/>
      <c r="HCH355" s="59"/>
      <c r="HCI355" s="59"/>
      <c r="HCJ355" s="59"/>
      <c r="HCK355" s="59"/>
      <c r="HCL355" s="59"/>
      <c r="HCM355" s="59"/>
      <c r="HCN355" s="59"/>
      <c r="HCO355" s="59"/>
      <c r="HCP355" s="59"/>
      <c r="HCQ355" s="59"/>
      <c r="HCR355" s="59"/>
      <c r="HCS355" s="59"/>
      <c r="HCT355" s="59"/>
      <c r="HCU355" s="59"/>
      <c r="HCV355" s="59"/>
      <c r="HCW355" s="59"/>
      <c r="HCX355" s="59"/>
      <c r="HCY355" s="59"/>
      <c r="HCZ355" s="59"/>
      <c r="HDA355" s="59"/>
      <c r="HDB355" s="59"/>
      <c r="HDC355" s="59"/>
      <c r="HDD355" s="59"/>
      <c r="HDE355" s="59"/>
      <c r="HDF355" s="59"/>
      <c r="HDG355" s="59"/>
      <c r="HDH355" s="59"/>
      <c r="HDI355" s="59"/>
      <c r="HDJ355" s="59"/>
      <c r="HDK355" s="59"/>
      <c r="HDL355" s="59"/>
      <c r="HDM355" s="59"/>
      <c r="HDN355" s="59"/>
      <c r="HDO355" s="59"/>
      <c r="HDP355" s="59"/>
      <c r="HDQ355" s="59"/>
      <c r="HDR355" s="59"/>
      <c r="HDS355" s="59"/>
      <c r="HDT355" s="59"/>
      <c r="HDU355" s="59"/>
      <c r="HDV355" s="59"/>
      <c r="HDW355" s="59"/>
      <c r="HDX355" s="59"/>
      <c r="HDY355" s="59"/>
      <c r="HDZ355" s="59"/>
      <c r="HEA355" s="59"/>
      <c r="HEB355" s="59"/>
      <c r="HEC355" s="59"/>
      <c r="HED355" s="59"/>
      <c r="HEE355" s="59"/>
      <c r="HEF355" s="59"/>
      <c r="HEG355" s="59"/>
      <c r="HEH355" s="59"/>
      <c r="HEI355" s="59"/>
      <c r="HEJ355" s="59"/>
      <c r="HEK355" s="59"/>
      <c r="HEL355" s="59"/>
      <c r="HEM355" s="59"/>
      <c r="HEN355" s="59"/>
      <c r="HEO355" s="59"/>
      <c r="HEP355" s="59"/>
      <c r="HEQ355" s="59"/>
      <c r="HER355" s="59"/>
      <c r="HES355" s="59"/>
      <c r="HET355" s="59"/>
      <c r="HEU355" s="59"/>
      <c r="HEV355" s="59"/>
      <c r="HEW355" s="59"/>
      <c r="HEX355" s="59"/>
      <c r="HEY355" s="59"/>
      <c r="HEZ355" s="59"/>
      <c r="HFA355" s="59"/>
      <c r="HFB355" s="59"/>
      <c r="HFC355" s="59"/>
      <c r="HFD355" s="59"/>
      <c r="HFE355" s="59"/>
      <c r="HFF355" s="59"/>
      <c r="HFG355" s="59"/>
      <c r="HFH355" s="59"/>
      <c r="HFI355" s="59"/>
      <c r="HFJ355" s="59"/>
      <c r="HFK355" s="59"/>
      <c r="HFL355" s="59"/>
      <c r="HFM355" s="59"/>
      <c r="HFN355" s="59"/>
      <c r="HFO355" s="59"/>
      <c r="HFP355" s="59"/>
      <c r="HFQ355" s="59"/>
      <c r="HFR355" s="59"/>
      <c r="HFS355" s="59"/>
      <c r="HFT355" s="59"/>
      <c r="HFU355" s="59"/>
      <c r="HFV355" s="59"/>
      <c r="HFW355" s="59"/>
      <c r="HFX355" s="59"/>
      <c r="HFY355" s="59"/>
      <c r="HFZ355" s="59"/>
      <c r="HGA355" s="59"/>
      <c r="HGB355" s="59"/>
      <c r="HGC355" s="59"/>
      <c r="HGD355" s="59"/>
      <c r="HGE355" s="59"/>
      <c r="HGF355" s="59"/>
      <c r="HGG355" s="59"/>
      <c r="HGH355" s="59"/>
      <c r="HGI355" s="59"/>
      <c r="HGJ355" s="59"/>
      <c r="HGK355" s="59"/>
      <c r="HGL355" s="59"/>
      <c r="HGM355" s="59"/>
      <c r="HGN355" s="59"/>
      <c r="HGO355" s="59"/>
      <c r="HGP355" s="59"/>
      <c r="HGQ355" s="59"/>
      <c r="HGR355" s="59"/>
      <c r="HGS355" s="59"/>
      <c r="HGT355" s="59"/>
      <c r="HGU355" s="59"/>
      <c r="HGV355" s="59"/>
      <c r="HGW355" s="59"/>
      <c r="HGX355" s="59"/>
      <c r="HGY355" s="59"/>
      <c r="HGZ355" s="59"/>
      <c r="HHA355" s="59"/>
      <c r="HHB355" s="59"/>
      <c r="HHC355" s="59"/>
      <c r="HHD355" s="59"/>
      <c r="HHE355" s="59"/>
      <c r="HHF355" s="59"/>
      <c r="HHG355" s="59"/>
      <c r="HHH355" s="59"/>
      <c r="HHI355" s="59"/>
      <c r="HHJ355" s="59"/>
      <c r="HHK355" s="59"/>
      <c r="HHL355" s="59"/>
      <c r="HHM355" s="59"/>
      <c r="HHN355" s="59"/>
      <c r="HHO355" s="59"/>
      <c r="HHP355" s="59"/>
      <c r="HHQ355" s="59"/>
      <c r="HHR355" s="59"/>
      <c r="HHS355" s="59"/>
      <c r="HHT355" s="59"/>
      <c r="HHU355" s="59"/>
      <c r="HHV355" s="59"/>
      <c r="HHW355" s="59"/>
      <c r="HHX355" s="59"/>
      <c r="HHY355" s="59"/>
      <c r="HHZ355" s="59"/>
      <c r="HIA355" s="59"/>
      <c r="HIB355" s="59"/>
      <c r="HIC355" s="59"/>
      <c r="HID355" s="59"/>
      <c r="HIE355" s="59"/>
      <c r="HIF355" s="59"/>
      <c r="HIG355" s="59"/>
      <c r="HIH355" s="59"/>
      <c r="HII355" s="59"/>
      <c r="HIJ355" s="59"/>
      <c r="HIK355" s="59"/>
      <c r="HIL355" s="59"/>
      <c r="HIM355" s="59"/>
      <c r="HIN355" s="59"/>
      <c r="HIO355" s="59"/>
      <c r="HIP355" s="59"/>
      <c r="HIQ355" s="59"/>
      <c r="HIR355" s="59"/>
      <c r="HIS355" s="59"/>
      <c r="HIT355" s="59"/>
      <c r="HIU355" s="59"/>
      <c r="HIV355" s="59"/>
      <c r="HIW355" s="59"/>
      <c r="HIX355" s="59"/>
      <c r="HIY355" s="59"/>
      <c r="HIZ355" s="59"/>
      <c r="HJA355" s="59"/>
      <c r="HJB355" s="59"/>
      <c r="HJC355" s="59"/>
      <c r="HJD355" s="59"/>
      <c r="HJE355" s="59"/>
      <c r="HJF355" s="59"/>
      <c r="HJG355" s="59"/>
      <c r="HJH355" s="59"/>
      <c r="HJI355" s="59"/>
      <c r="HJJ355" s="59"/>
      <c r="HJK355" s="59"/>
      <c r="HJL355" s="59"/>
      <c r="HJM355" s="59"/>
      <c r="HJN355" s="59"/>
      <c r="HJO355" s="59"/>
      <c r="HJP355" s="59"/>
      <c r="HJQ355" s="59"/>
      <c r="HJR355" s="59"/>
      <c r="HJS355" s="59"/>
      <c r="HJT355" s="59"/>
      <c r="HJU355" s="59"/>
      <c r="HJV355" s="59"/>
      <c r="HJW355" s="59"/>
      <c r="HJX355" s="59"/>
      <c r="HJY355" s="59"/>
      <c r="HJZ355" s="59"/>
      <c r="HKA355" s="59"/>
      <c r="HKB355" s="59"/>
      <c r="HKC355" s="59"/>
      <c r="HKD355" s="59"/>
      <c r="HKE355" s="59"/>
      <c r="HKF355" s="59"/>
      <c r="HKG355" s="59"/>
      <c r="HKH355" s="59"/>
      <c r="HKI355" s="59"/>
      <c r="HKJ355" s="59"/>
      <c r="HKK355" s="59"/>
      <c r="HKL355" s="59"/>
      <c r="HKM355" s="59"/>
      <c r="HKN355" s="59"/>
      <c r="HKO355" s="59"/>
      <c r="HKP355" s="59"/>
      <c r="HKQ355" s="59"/>
      <c r="HKR355" s="59"/>
      <c r="HKS355" s="59"/>
      <c r="HKT355" s="59"/>
      <c r="HKU355" s="59"/>
      <c r="HKV355" s="59"/>
      <c r="HKW355" s="59"/>
      <c r="HKX355" s="59"/>
      <c r="HKY355" s="59"/>
      <c r="HKZ355" s="59"/>
      <c r="HLA355" s="59"/>
      <c r="HLB355" s="59"/>
      <c r="HLC355" s="59"/>
      <c r="HLD355" s="59"/>
      <c r="HLE355" s="59"/>
      <c r="HLF355" s="59"/>
      <c r="HLG355" s="59"/>
      <c r="HLH355" s="59"/>
      <c r="HLI355" s="59"/>
      <c r="HLJ355" s="59"/>
      <c r="HLK355" s="59"/>
      <c r="HLL355" s="59"/>
      <c r="HLM355" s="59"/>
      <c r="HLN355" s="59"/>
      <c r="HLO355" s="59"/>
      <c r="HLP355" s="59"/>
      <c r="HLQ355" s="59"/>
      <c r="HLR355" s="59"/>
      <c r="HLS355" s="59"/>
      <c r="HLT355" s="59"/>
      <c r="HLU355" s="59"/>
      <c r="HLV355" s="59"/>
      <c r="HLW355" s="59"/>
      <c r="HLX355" s="59"/>
      <c r="HLY355" s="59"/>
      <c r="HLZ355" s="59"/>
      <c r="HMA355" s="59"/>
      <c r="HMB355" s="59"/>
      <c r="HMC355" s="59"/>
      <c r="HMD355" s="59"/>
      <c r="HME355" s="59"/>
      <c r="HMF355" s="59"/>
      <c r="HMG355" s="59"/>
      <c r="HMH355" s="59"/>
      <c r="HMI355" s="59"/>
      <c r="HMJ355" s="59"/>
      <c r="HMK355" s="59"/>
      <c r="HML355" s="59"/>
      <c r="HMM355" s="59"/>
      <c r="HMN355" s="59"/>
      <c r="HMO355" s="59"/>
      <c r="HMP355" s="59"/>
      <c r="HMQ355" s="59"/>
      <c r="HMR355" s="59"/>
      <c r="HMS355" s="59"/>
      <c r="HMT355" s="59"/>
      <c r="HMU355" s="59"/>
      <c r="HMV355" s="59"/>
      <c r="HMW355" s="59"/>
      <c r="HMX355" s="59"/>
      <c r="HMY355" s="59"/>
      <c r="HMZ355" s="59"/>
      <c r="HNA355" s="59"/>
      <c r="HNB355" s="59"/>
      <c r="HNC355" s="59"/>
      <c r="HND355" s="59"/>
      <c r="HNE355" s="59"/>
      <c r="HNF355" s="59"/>
      <c r="HNG355" s="59"/>
      <c r="HNH355" s="59"/>
      <c r="HNI355" s="59"/>
      <c r="HNJ355" s="59"/>
      <c r="HNK355" s="59"/>
      <c r="HNL355" s="59"/>
      <c r="HNM355" s="59"/>
      <c r="HNN355" s="59"/>
      <c r="HNO355" s="59"/>
      <c r="HNP355" s="59"/>
      <c r="HNQ355" s="59"/>
      <c r="HNR355" s="59"/>
      <c r="HNS355" s="59"/>
      <c r="HNT355" s="59"/>
      <c r="HNU355" s="59"/>
      <c r="HNV355" s="59"/>
      <c r="HNW355" s="59"/>
      <c r="HNX355" s="59"/>
      <c r="HNY355" s="59"/>
      <c r="HNZ355" s="59"/>
      <c r="HOA355" s="59"/>
      <c r="HOB355" s="59"/>
      <c r="HOC355" s="59"/>
      <c r="HOD355" s="59"/>
      <c r="HOE355" s="59"/>
      <c r="HOF355" s="59"/>
      <c r="HOG355" s="59"/>
      <c r="HOH355" s="59"/>
      <c r="HOI355" s="59"/>
      <c r="HOJ355" s="59"/>
      <c r="HOK355" s="59"/>
      <c r="HOL355" s="59"/>
      <c r="HOM355" s="59"/>
      <c r="HON355" s="59"/>
      <c r="HOO355" s="59"/>
      <c r="HOP355" s="59"/>
      <c r="HOQ355" s="59"/>
      <c r="HOR355" s="59"/>
      <c r="HOS355" s="59"/>
      <c r="HOT355" s="59"/>
      <c r="HOU355" s="59"/>
      <c r="HOV355" s="59"/>
      <c r="HOW355" s="59"/>
      <c r="HOX355" s="59"/>
      <c r="HOY355" s="59"/>
      <c r="HOZ355" s="59"/>
      <c r="HPA355" s="59"/>
      <c r="HPB355" s="59"/>
      <c r="HPC355" s="59"/>
      <c r="HPD355" s="59"/>
      <c r="HPE355" s="59"/>
      <c r="HPF355" s="59"/>
      <c r="HPG355" s="59"/>
      <c r="HPH355" s="59"/>
      <c r="HPI355" s="59"/>
      <c r="HPJ355" s="59"/>
      <c r="HPK355" s="59"/>
      <c r="HPL355" s="59"/>
      <c r="HPM355" s="59"/>
      <c r="HPN355" s="59"/>
      <c r="HPO355" s="59"/>
      <c r="HPP355" s="59"/>
      <c r="HPQ355" s="59"/>
      <c r="HPR355" s="59"/>
      <c r="HPS355" s="59"/>
      <c r="HPT355" s="59"/>
      <c r="HPU355" s="59"/>
      <c r="HPV355" s="59"/>
      <c r="HPW355" s="59"/>
      <c r="HPX355" s="59"/>
      <c r="HPY355" s="59"/>
      <c r="HPZ355" s="59"/>
      <c r="HQA355" s="59"/>
      <c r="HQB355" s="59"/>
      <c r="HQC355" s="59"/>
      <c r="HQD355" s="59"/>
      <c r="HQE355" s="59"/>
      <c r="HQF355" s="59"/>
      <c r="HQG355" s="59"/>
      <c r="HQH355" s="59"/>
      <c r="HQI355" s="59"/>
      <c r="HQJ355" s="59"/>
      <c r="HQK355" s="59"/>
      <c r="HQL355" s="59"/>
      <c r="HQM355" s="59"/>
      <c r="HQN355" s="59"/>
      <c r="HQO355" s="59"/>
      <c r="HQP355" s="59"/>
      <c r="HQQ355" s="59"/>
      <c r="HQR355" s="59"/>
      <c r="HQS355" s="59"/>
      <c r="HQT355" s="59"/>
      <c r="HQU355" s="59"/>
      <c r="HQV355" s="59"/>
      <c r="HQW355" s="59"/>
      <c r="HQX355" s="59"/>
      <c r="HQY355" s="59"/>
      <c r="HQZ355" s="59"/>
      <c r="HRA355" s="59"/>
      <c r="HRB355" s="59"/>
      <c r="HRC355" s="59"/>
      <c r="HRD355" s="59"/>
      <c r="HRE355" s="59"/>
      <c r="HRF355" s="59"/>
      <c r="HRG355" s="59"/>
      <c r="HRH355" s="59"/>
      <c r="HRI355" s="59"/>
      <c r="HRJ355" s="59"/>
      <c r="HRK355" s="59"/>
      <c r="HRL355" s="59"/>
      <c r="HRM355" s="59"/>
      <c r="HRN355" s="59"/>
      <c r="HRO355" s="59"/>
      <c r="HRP355" s="59"/>
      <c r="HRQ355" s="59"/>
      <c r="HRR355" s="59"/>
      <c r="HRS355" s="59"/>
      <c r="HRT355" s="59"/>
      <c r="HRU355" s="59"/>
      <c r="HRV355" s="59"/>
      <c r="HRW355" s="59"/>
      <c r="HRX355" s="59"/>
      <c r="HRY355" s="59"/>
      <c r="HRZ355" s="59"/>
      <c r="HSA355" s="59"/>
      <c r="HSB355" s="59"/>
      <c r="HSC355" s="59"/>
      <c r="HSD355" s="59"/>
      <c r="HSE355" s="59"/>
      <c r="HSF355" s="59"/>
      <c r="HSG355" s="59"/>
      <c r="HSH355" s="59"/>
      <c r="HSI355" s="59"/>
      <c r="HSJ355" s="59"/>
      <c r="HSK355" s="59"/>
      <c r="HSL355" s="59"/>
      <c r="HSM355" s="59"/>
      <c r="HSN355" s="59"/>
      <c r="HSO355" s="59"/>
      <c r="HSP355" s="59"/>
      <c r="HSQ355" s="59"/>
      <c r="HSR355" s="59"/>
      <c r="HSS355" s="59"/>
      <c r="HST355" s="59"/>
      <c r="HSU355" s="59"/>
      <c r="HSV355" s="59"/>
      <c r="HSW355" s="59"/>
      <c r="HSX355" s="59"/>
      <c r="HSY355" s="59"/>
      <c r="HSZ355" s="59"/>
      <c r="HTA355" s="59"/>
      <c r="HTB355" s="59"/>
      <c r="HTC355" s="59"/>
      <c r="HTD355" s="59"/>
      <c r="HTE355" s="59"/>
      <c r="HTF355" s="59"/>
      <c r="HTG355" s="59"/>
      <c r="HTH355" s="59"/>
      <c r="HTI355" s="59"/>
      <c r="HTJ355" s="59"/>
      <c r="HTK355" s="59"/>
      <c r="HTL355" s="59"/>
      <c r="HTM355" s="59"/>
      <c r="HTN355" s="59"/>
      <c r="HTO355" s="59"/>
      <c r="HTP355" s="59"/>
      <c r="HTQ355" s="59"/>
      <c r="HTR355" s="59"/>
      <c r="HTS355" s="59"/>
      <c r="HTT355" s="59"/>
      <c r="HTU355" s="59"/>
      <c r="HTV355" s="59"/>
      <c r="HTW355" s="59"/>
      <c r="HTX355" s="59"/>
      <c r="HTY355" s="59"/>
      <c r="HTZ355" s="59"/>
      <c r="HUA355" s="59"/>
      <c r="HUB355" s="59"/>
      <c r="HUC355" s="59"/>
      <c r="HUD355" s="59"/>
      <c r="HUE355" s="59"/>
      <c r="HUF355" s="59"/>
      <c r="HUG355" s="59"/>
      <c r="HUH355" s="59"/>
      <c r="HUI355" s="59"/>
      <c r="HUJ355" s="59"/>
      <c r="HUK355" s="59"/>
      <c r="HUL355" s="59"/>
      <c r="HUM355" s="59"/>
      <c r="HUN355" s="59"/>
      <c r="HUO355" s="59"/>
      <c r="HUP355" s="59"/>
      <c r="HUQ355" s="59"/>
      <c r="HUR355" s="59"/>
      <c r="HUS355" s="59"/>
      <c r="HUT355" s="59"/>
      <c r="HUU355" s="59"/>
      <c r="HUV355" s="59"/>
      <c r="HUW355" s="59"/>
      <c r="HUX355" s="59"/>
      <c r="HUY355" s="59"/>
      <c r="HUZ355" s="59"/>
      <c r="HVA355" s="59"/>
      <c r="HVB355" s="59"/>
      <c r="HVC355" s="59"/>
      <c r="HVD355" s="59"/>
      <c r="HVE355" s="59"/>
      <c r="HVF355" s="59"/>
      <c r="HVG355" s="59"/>
      <c r="HVH355" s="59"/>
      <c r="HVI355" s="59"/>
      <c r="HVJ355" s="59"/>
      <c r="HVK355" s="59"/>
      <c r="HVL355" s="59"/>
      <c r="HVM355" s="59"/>
      <c r="HVN355" s="59"/>
      <c r="HVO355" s="59"/>
      <c r="HVP355" s="59"/>
      <c r="HVQ355" s="59"/>
      <c r="HVR355" s="59"/>
      <c r="HVS355" s="59"/>
      <c r="HVT355" s="59"/>
      <c r="HVU355" s="59"/>
      <c r="HVV355" s="59"/>
      <c r="HVW355" s="59"/>
      <c r="HVX355" s="59"/>
      <c r="HVY355" s="59"/>
      <c r="HVZ355" s="59"/>
      <c r="HWA355" s="59"/>
      <c r="HWB355" s="59"/>
      <c r="HWC355" s="59"/>
      <c r="HWD355" s="59"/>
      <c r="HWE355" s="59"/>
      <c r="HWF355" s="59"/>
      <c r="HWG355" s="59"/>
      <c r="HWH355" s="59"/>
      <c r="HWI355" s="59"/>
      <c r="HWJ355" s="59"/>
      <c r="HWK355" s="59"/>
      <c r="HWL355" s="59"/>
      <c r="HWM355" s="59"/>
      <c r="HWN355" s="59"/>
      <c r="HWO355" s="59"/>
      <c r="HWP355" s="59"/>
      <c r="HWQ355" s="59"/>
      <c r="HWR355" s="59"/>
      <c r="HWS355" s="59"/>
      <c r="HWT355" s="59"/>
      <c r="HWU355" s="59"/>
      <c r="HWV355" s="59"/>
      <c r="HWW355" s="59"/>
      <c r="HWX355" s="59"/>
      <c r="HWY355" s="59"/>
      <c r="HWZ355" s="59"/>
      <c r="HXA355" s="59"/>
      <c r="HXB355" s="59"/>
      <c r="HXC355" s="59"/>
      <c r="HXD355" s="59"/>
      <c r="HXE355" s="59"/>
      <c r="HXF355" s="59"/>
      <c r="HXG355" s="59"/>
      <c r="HXH355" s="59"/>
      <c r="HXI355" s="59"/>
      <c r="HXJ355" s="59"/>
      <c r="HXK355" s="59"/>
      <c r="HXL355" s="59"/>
      <c r="HXM355" s="59"/>
      <c r="HXN355" s="59"/>
      <c r="HXO355" s="59"/>
      <c r="HXP355" s="59"/>
      <c r="HXQ355" s="59"/>
      <c r="HXR355" s="59"/>
      <c r="HXS355" s="59"/>
      <c r="HXT355" s="59"/>
      <c r="HXU355" s="59"/>
      <c r="HXV355" s="59"/>
      <c r="HXW355" s="59"/>
      <c r="HXX355" s="59"/>
      <c r="HXY355" s="59"/>
      <c r="HXZ355" s="59"/>
      <c r="HYA355" s="59"/>
      <c r="HYB355" s="59"/>
      <c r="HYC355" s="59"/>
      <c r="HYD355" s="59"/>
      <c r="HYE355" s="59"/>
      <c r="HYF355" s="59"/>
      <c r="HYG355" s="59"/>
      <c r="HYH355" s="59"/>
      <c r="HYI355" s="59"/>
      <c r="HYJ355" s="59"/>
      <c r="HYK355" s="59"/>
      <c r="HYL355" s="59"/>
      <c r="HYM355" s="59"/>
      <c r="HYN355" s="59"/>
      <c r="HYO355" s="59"/>
      <c r="HYP355" s="59"/>
      <c r="HYQ355" s="59"/>
      <c r="HYR355" s="59"/>
      <c r="HYS355" s="59"/>
      <c r="HYT355" s="59"/>
      <c r="HYU355" s="59"/>
      <c r="HYV355" s="59"/>
      <c r="HYW355" s="59"/>
      <c r="HYX355" s="59"/>
      <c r="HYY355" s="59"/>
      <c r="HYZ355" s="59"/>
      <c r="HZA355" s="59"/>
      <c r="HZB355" s="59"/>
      <c r="HZC355" s="59"/>
      <c r="HZD355" s="59"/>
      <c r="HZE355" s="59"/>
      <c r="HZF355" s="59"/>
      <c r="HZG355" s="59"/>
      <c r="HZH355" s="59"/>
      <c r="HZI355" s="59"/>
      <c r="HZJ355" s="59"/>
      <c r="HZK355" s="59"/>
      <c r="HZL355" s="59"/>
      <c r="HZM355" s="59"/>
      <c r="HZN355" s="59"/>
      <c r="HZO355" s="59"/>
      <c r="HZP355" s="59"/>
      <c r="HZQ355" s="59"/>
      <c r="HZR355" s="59"/>
      <c r="HZS355" s="59"/>
      <c r="HZT355" s="59"/>
      <c r="HZU355" s="59"/>
      <c r="HZV355" s="59"/>
      <c r="HZW355" s="59"/>
      <c r="HZX355" s="59"/>
      <c r="HZY355" s="59"/>
      <c r="HZZ355" s="59"/>
      <c r="IAA355" s="59"/>
      <c r="IAB355" s="59"/>
      <c r="IAC355" s="59"/>
      <c r="IAD355" s="59"/>
      <c r="IAE355" s="59"/>
      <c r="IAF355" s="59"/>
      <c r="IAG355" s="59"/>
      <c r="IAH355" s="59"/>
      <c r="IAI355" s="59"/>
      <c r="IAJ355" s="59"/>
      <c r="IAK355" s="59"/>
      <c r="IAL355" s="59"/>
      <c r="IAM355" s="59"/>
      <c r="IAN355" s="59"/>
      <c r="IAO355" s="59"/>
      <c r="IAP355" s="59"/>
      <c r="IAQ355" s="59"/>
      <c r="IAR355" s="59"/>
      <c r="IAS355" s="59"/>
      <c r="IAT355" s="59"/>
      <c r="IAU355" s="59"/>
      <c r="IAV355" s="59"/>
      <c r="IAW355" s="59"/>
      <c r="IAX355" s="59"/>
      <c r="IAY355" s="59"/>
      <c r="IAZ355" s="59"/>
      <c r="IBA355" s="59"/>
      <c r="IBB355" s="59"/>
      <c r="IBC355" s="59"/>
      <c r="IBD355" s="59"/>
      <c r="IBE355" s="59"/>
      <c r="IBF355" s="59"/>
      <c r="IBG355" s="59"/>
      <c r="IBH355" s="59"/>
      <c r="IBI355" s="59"/>
      <c r="IBJ355" s="59"/>
      <c r="IBK355" s="59"/>
      <c r="IBL355" s="59"/>
      <c r="IBM355" s="59"/>
      <c r="IBN355" s="59"/>
      <c r="IBO355" s="59"/>
      <c r="IBP355" s="59"/>
      <c r="IBQ355" s="59"/>
      <c r="IBR355" s="59"/>
      <c r="IBS355" s="59"/>
      <c r="IBT355" s="59"/>
      <c r="IBU355" s="59"/>
      <c r="IBV355" s="59"/>
      <c r="IBW355" s="59"/>
      <c r="IBX355" s="59"/>
      <c r="IBY355" s="59"/>
      <c r="IBZ355" s="59"/>
      <c r="ICA355" s="59"/>
      <c r="ICB355" s="59"/>
      <c r="ICC355" s="59"/>
      <c r="ICD355" s="59"/>
      <c r="ICE355" s="59"/>
      <c r="ICF355" s="59"/>
      <c r="ICG355" s="59"/>
      <c r="ICH355" s="59"/>
      <c r="ICI355" s="59"/>
      <c r="ICJ355" s="59"/>
      <c r="ICK355" s="59"/>
      <c r="ICL355" s="59"/>
      <c r="ICM355" s="59"/>
      <c r="ICN355" s="59"/>
      <c r="ICO355" s="59"/>
      <c r="ICP355" s="59"/>
      <c r="ICQ355" s="59"/>
      <c r="ICR355" s="59"/>
      <c r="ICS355" s="59"/>
      <c r="ICT355" s="59"/>
      <c r="ICU355" s="59"/>
      <c r="ICV355" s="59"/>
      <c r="ICW355" s="59"/>
      <c r="ICX355" s="59"/>
      <c r="ICY355" s="59"/>
      <c r="ICZ355" s="59"/>
      <c r="IDA355" s="59"/>
      <c r="IDB355" s="59"/>
      <c r="IDC355" s="59"/>
      <c r="IDD355" s="59"/>
      <c r="IDE355" s="59"/>
      <c r="IDF355" s="59"/>
      <c r="IDG355" s="59"/>
      <c r="IDH355" s="59"/>
      <c r="IDI355" s="59"/>
      <c r="IDJ355" s="59"/>
      <c r="IDK355" s="59"/>
      <c r="IDL355" s="59"/>
      <c r="IDM355" s="59"/>
      <c r="IDN355" s="59"/>
      <c r="IDO355" s="59"/>
      <c r="IDP355" s="59"/>
      <c r="IDQ355" s="59"/>
      <c r="IDR355" s="59"/>
      <c r="IDS355" s="59"/>
      <c r="IDT355" s="59"/>
      <c r="IDU355" s="59"/>
      <c r="IDV355" s="59"/>
      <c r="IDW355" s="59"/>
      <c r="IDX355" s="59"/>
      <c r="IDY355" s="59"/>
      <c r="IDZ355" s="59"/>
      <c r="IEA355" s="59"/>
      <c r="IEB355" s="59"/>
      <c r="IEC355" s="59"/>
      <c r="IED355" s="59"/>
      <c r="IEE355" s="59"/>
      <c r="IEF355" s="59"/>
      <c r="IEG355" s="59"/>
      <c r="IEH355" s="59"/>
      <c r="IEI355" s="59"/>
      <c r="IEJ355" s="59"/>
      <c r="IEK355" s="59"/>
      <c r="IEL355" s="59"/>
      <c r="IEM355" s="59"/>
      <c r="IEN355" s="59"/>
      <c r="IEO355" s="59"/>
      <c r="IEP355" s="59"/>
      <c r="IEQ355" s="59"/>
      <c r="IER355" s="59"/>
      <c r="IES355" s="59"/>
      <c r="IET355" s="59"/>
      <c r="IEU355" s="59"/>
      <c r="IEV355" s="59"/>
      <c r="IEW355" s="59"/>
      <c r="IEX355" s="59"/>
      <c r="IEY355" s="59"/>
      <c r="IEZ355" s="59"/>
      <c r="IFA355" s="59"/>
      <c r="IFB355" s="59"/>
      <c r="IFC355" s="59"/>
      <c r="IFD355" s="59"/>
      <c r="IFE355" s="59"/>
      <c r="IFF355" s="59"/>
      <c r="IFG355" s="59"/>
      <c r="IFH355" s="59"/>
      <c r="IFI355" s="59"/>
      <c r="IFJ355" s="59"/>
      <c r="IFK355" s="59"/>
      <c r="IFL355" s="59"/>
      <c r="IFM355" s="59"/>
      <c r="IFN355" s="59"/>
      <c r="IFO355" s="59"/>
      <c r="IFP355" s="59"/>
      <c r="IFQ355" s="59"/>
      <c r="IFR355" s="59"/>
      <c r="IFS355" s="59"/>
      <c r="IFT355" s="59"/>
      <c r="IFU355" s="59"/>
      <c r="IFV355" s="59"/>
      <c r="IFW355" s="59"/>
      <c r="IFX355" s="59"/>
      <c r="IFY355" s="59"/>
      <c r="IFZ355" s="59"/>
      <c r="IGA355" s="59"/>
      <c r="IGB355" s="59"/>
      <c r="IGC355" s="59"/>
      <c r="IGD355" s="59"/>
      <c r="IGE355" s="59"/>
      <c r="IGF355" s="59"/>
      <c r="IGG355" s="59"/>
      <c r="IGH355" s="59"/>
      <c r="IGI355" s="59"/>
      <c r="IGJ355" s="59"/>
      <c r="IGK355" s="59"/>
      <c r="IGL355" s="59"/>
      <c r="IGM355" s="59"/>
      <c r="IGN355" s="59"/>
      <c r="IGO355" s="59"/>
      <c r="IGP355" s="59"/>
      <c r="IGQ355" s="59"/>
      <c r="IGR355" s="59"/>
      <c r="IGS355" s="59"/>
      <c r="IGT355" s="59"/>
      <c r="IGU355" s="59"/>
      <c r="IGV355" s="59"/>
      <c r="IGW355" s="59"/>
      <c r="IGX355" s="59"/>
      <c r="IGY355" s="59"/>
      <c r="IGZ355" s="59"/>
      <c r="IHA355" s="59"/>
      <c r="IHB355" s="59"/>
      <c r="IHC355" s="59"/>
      <c r="IHD355" s="59"/>
      <c r="IHE355" s="59"/>
      <c r="IHF355" s="59"/>
      <c r="IHG355" s="59"/>
      <c r="IHH355" s="59"/>
      <c r="IHI355" s="59"/>
      <c r="IHJ355" s="59"/>
      <c r="IHK355" s="59"/>
      <c r="IHL355" s="59"/>
      <c r="IHM355" s="59"/>
      <c r="IHN355" s="59"/>
      <c r="IHO355" s="59"/>
      <c r="IHP355" s="59"/>
      <c r="IHQ355" s="59"/>
      <c r="IHR355" s="59"/>
      <c r="IHS355" s="59"/>
      <c r="IHT355" s="59"/>
      <c r="IHU355" s="59"/>
      <c r="IHV355" s="59"/>
      <c r="IHW355" s="59"/>
      <c r="IHX355" s="59"/>
      <c r="IHY355" s="59"/>
      <c r="IHZ355" s="59"/>
      <c r="IIA355" s="59"/>
      <c r="IIB355" s="59"/>
      <c r="IIC355" s="59"/>
      <c r="IID355" s="59"/>
      <c r="IIE355" s="59"/>
      <c r="IIF355" s="59"/>
      <c r="IIG355" s="59"/>
      <c r="IIH355" s="59"/>
      <c r="III355" s="59"/>
      <c r="IIJ355" s="59"/>
      <c r="IIK355" s="59"/>
      <c r="IIL355" s="59"/>
      <c r="IIM355" s="59"/>
      <c r="IIN355" s="59"/>
      <c r="IIO355" s="59"/>
      <c r="IIP355" s="59"/>
      <c r="IIQ355" s="59"/>
      <c r="IIR355" s="59"/>
      <c r="IIS355" s="59"/>
      <c r="IIT355" s="59"/>
      <c r="IIU355" s="59"/>
      <c r="IIV355" s="59"/>
      <c r="IIW355" s="59"/>
      <c r="IIX355" s="59"/>
      <c r="IIY355" s="59"/>
      <c r="IIZ355" s="59"/>
      <c r="IJA355" s="59"/>
      <c r="IJB355" s="59"/>
      <c r="IJC355" s="59"/>
      <c r="IJD355" s="59"/>
      <c r="IJE355" s="59"/>
      <c r="IJF355" s="59"/>
      <c r="IJG355" s="59"/>
      <c r="IJH355" s="59"/>
      <c r="IJI355" s="59"/>
      <c r="IJJ355" s="59"/>
      <c r="IJK355" s="59"/>
      <c r="IJL355" s="59"/>
      <c r="IJM355" s="59"/>
      <c r="IJN355" s="59"/>
      <c r="IJO355" s="59"/>
      <c r="IJP355" s="59"/>
      <c r="IJQ355" s="59"/>
      <c r="IJR355" s="59"/>
      <c r="IJS355" s="59"/>
      <c r="IJT355" s="59"/>
      <c r="IJU355" s="59"/>
      <c r="IJV355" s="59"/>
      <c r="IJW355" s="59"/>
      <c r="IJX355" s="59"/>
      <c r="IJY355" s="59"/>
      <c r="IJZ355" s="59"/>
      <c r="IKA355" s="59"/>
      <c r="IKB355" s="59"/>
      <c r="IKC355" s="59"/>
      <c r="IKD355" s="59"/>
      <c r="IKE355" s="59"/>
      <c r="IKF355" s="59"/>
      <c r="IKG355" s="59"/>
      <c r="IKH355" s="59"/>
      <c r="IKI355" s="59"/>
      <c r="IKJ355" s="59"/>
      <c r="IKK355" s="59"/>
      <c r="IKL355" s="59"/>
      <c r="IKM355" s="59"/>
      <c r="IKN355" s="59"/>
      <c r="IKO355" s="59"/>
      <c r="IKP355" s="59"/>
      <c r="IKQ355" s="59"/>
      <c r="IKR355" s="59"/>
      <c r="IKS355" s="59"/>
      <c r="IKT355" s="59"/>
      <c r="IKU355" s="59"/>
      <c r="IKV355" s="59"/>
      <c r="IKW355" s="59"/>
      <c r="IKX355" s="59"/>
      <c r="IKY355" s="59"/>
      <c r="IKZ355" s="59"/>
      <c r="ILA355" s="59"/>
      <c r="ILB355" s="59"/>
      <c r="ILC355" s="59"/>
      <c r="ILD355" s="59"/>
      <c r="ILE355" s="59"/>
      <c r="ILF355" s="59"/>
      <c r="ILG355" s="59"/>
      <c r="ILH355" s="59"/>
      <c r="ILI355" s="59"/>
      <c r="ILJ355" s="59"/>
      <c r="ILK355" s="59"/>
      <c r="ILL355" s="59"/>
      <c r="ILM355" s="59"/>
      <c r="ILN355" s="59"/>
      <c r="ILO355" s="59"/>
      <c r="ILP355" s="59"/>
      <c r="ILQ355" s="59"/>
      <c r="ILR355" s="59"/>
      <c r="ILS355" s="59"/>
      <c r="ILT355" s="59"/>
      <c r="ILU355" s="59"/>
      <c r="ILV355" s="59"/>
      <c r="ILW355" s="59"/>
      <c r="ILX355" s="59"/>
      <c r="ILY355" s="59"/>
      <c r="ILZ355" s="59"/>
      <c r="IMA355" s="59"/>
      <c r="IMB355" s="59"/>
      <c r="IMC355" s="59"/>
      <c r="IMD355" s="59"/>
      <c r="IME355" s="59"/>
      <c r="IMF355" s="59"/>
      <c r="IMG355" s="59"/>
      <c r="IMH355" s="59"/>
      <c r="IMI355" s="59"/>
      <c r="IMJ355" s="59"/>
      <c r="IMK355" s="59"/>
      <c r="IML355" s="59"/>
      <c r="IMM355" s="59"/>
      <c r="IMN355" s="59"/>
      <c r="IMO355" s="59"/>
      <c r="IMP355" s="59"/>
      <c r="IMQ355" s="59"/>
      <c r="IMR355" s="59"/>
      <c r="IMS355" s="59"/>
      <c r="IMT355" s="59"/>
      <c r="IMU355" s="59"/>
      <c r="IMV355" s="59"/>
      <c r="IMW355" s="59"/>
      <c r="IMX355" s="59"/>
      <c r="IMY355" s="59"/>
      <c r="IMZ355" s="59"/>
      <c r="INA355" s="59"/>
      <c r="INB355" s="59"/>
      <c r="INC355" s="59"/>
      <c r="IND355" s="59"/>
      <c r="INE355" s="59"/>
      <c r="INF355" s="59"/>
      <c r="ING355" s="59"/>
      <c r="INH355" s="59"/>
      <c r="INI355" s="59"/>
      <c r="INJ355" s="59"/>
      <c r="INK355" s="59"/>
      <c r="INL355" s="59"/>
      <c r="INM355" s="59"/>
      <c r="INN355" s="59"/>
      <c r="INO355" s="59"/>
      <c r="INP355" s="59"/>
      <c r="INQ355" s="59"/>
      <c r="INR355" s="59"/>
      <c r="INS355" s="59"/>
      <c r="INT355" s="59"/>
      <c r="INU355" s="59"/>
      <c r="INV355" s="59"/>
      <c r="INW355" s="59"/>
      <c r="INX355" s="59"/>
      <c r="INY355" s="59"/>
      <c r="INZ355" s="59"/>
      <c r="IOA355" s="59"/>
      <c r="IOB355" s="59"/>
      <c r="IOC355" s="59"/>
      <c r="IOD355" s="59"/>
      <c r="IOE355" s="59"/>
      <c r="IOF355" s="59"/>
      <c r="IOG355" s="59"/>
      <c r="IOH355" s="59"/>
      <c r="IOI355" s="59"/>
      <c r="IOJ355" s="59"/>
      <c r="IOK355" s="59"/>
      <c r="IOL355" s="59"/>
      <c r="IOM355" s="59"/>
      <c r="ION355" s="59"/>
      <c r="IOO355" s="59"/>
      <c r="IOP355" s="59"/>
      <c r="IOQ355" s="59"/>
      <c r="IOR355" s="59"/>
      <c r="IOS355" s="59"/>
      <c r="IOT355" s="59"/>
      <c r="IOU355" s="59"/>
      <c r="IOV355" s="59"/>
      <c r="IOW355" s="59"/>
      <c r="IOX355" s="59"/>
      <c r="IOY355" s="59"/>
      <c r="IOZ355" s="59"/>
      <c r="IPA355" s="59"/>
      <c r="IPB355" s="59"/>
      <c r="IPC355" s="59"/>
      <c r="IPD355" s="59"/>
      <c r="IPE355" s="59"/>
      <c r="IPF355" s="59"/>
      <c r="IPG355" s="59"/>
      <c r="IPH355" s="59"/>
      <c r="IPI355" s="59"/>
      <c r="IPJ355" s="59"/>
      <c r="IPK355" s="59"/>
      <c r="IPL355" s="59"/>
      <c r="IPM355" s="59"/>
      <c r="IPN355" s="59"/>
      <c r="IPO355" s="59"/>
      <c r="IPP355" s="59"/>
      <c r="IPQ355" s="59"/>
      <c r="IPR355" s="59"/>
      <c r="IPS355" s="59"/>
      <c r="IPT355" s="59"/>
      <c r="IPU355" s="59"/>
      <c r="IPV355" s="59"/>
      <c r="IPW355" s="59"/>
      <c r="IPX355" s="59"/>
      <c r="IPY355" s="59"/>
      <c r="IPZ355" s="59"/>
      <c r="IQA355" s="59"/>
      <c r="IQB355" s="59"/>
      <c r="IQC355" s="59"/>
      <c r="IQD355" s="59"/>
      <c r="IQE355" s="59"/>
      <c r="IQF355" s="59"/>
      <c r="IQG355" s="59"/>
      <c r="IQH355" s="59"/>
      <c r="IQI355" s="59"/>
      <c r="IQJ355" s="59"/>
      <c r="IQK355" s="59"/>
      <c r="IQL355" s="59"/>
      <c r="IQM355" s="59"/>
      <c r="IQN355" s="59"/>
      <c r="IQO355" s="59"/>
      <c r="IQP355" s="59"/>
      <c r="IQQ355" s="59"/>
      <c r="IQR355" s="59"/>
      <c r="IQS355" s="59"/>
      <c r="IQT355" s="59"/>
      <c r="IQU355" s="59"/>
      <c r="IQV355" s="59"/>
      <c r="IQW355" s="59"/>
      <c r="IQX355" s="59"/>
      <c r="IQY355" s="59"/>
      <c r="IQZ355" s="59"/>
      <c r="IRA355" s="59"/>
      <c r="IRB355" s="59"/>
      <c r="IRC355" s="59"/>
      <c r="IRD355" s="59"/>
      <c r="IRE355" s="59"/>
      <c r="IRF355" s="59"/>
      <c r="IRG355" s="59"/>
      <c r="IRH355" s="59"/>
      <c r="IRI355" s="59"/>
      <c r="IRJ355" s="59"/>
      <c r="IRK355" s="59"/>
      <c r="IRL355" s="59"/>
      <c r="IRM355" s="59"/>
      <c r="IRN355" s="59"/>
      <c r="IRO355" s="59"/>
      <c r="IRP355" s="59"/>
      <c r="IRQ355" s="59"/>
      <c r="IRR355" s="59"/>
      <c r="IRS355" s="59"/>
      <c r="IRT355" s="59"/>
      <c r="IRU355" s="59"/>
      <c r="IRV355" s="59"/>
      <c r="IRW355" s="59"/>
      <c r="IRX355" s="59"/>
      <c r="IRY355" s="59"/>
      <c r="IRZ355" s="59"/>
      <c r="ISA355" s="59"/>
      <c r="ISB355" s="59"/>
      <c r="ISC355" s="59"/>
      <c r="ISD355" s="59"/>
      <c r="ISE355" s="59"/>
      <c r="ISF355" s="59"/>
      <c r="ISG355" s="59"/>
      <c r="ISH355" s="59"/>
      <c r="ISI355" s="59"/>
      <c r="ISJ355" s="59"/>
      <c r="ISK355" s="59"/>
      <c r="ISL355" s="59"/>
      <c r="ISM355" s="59"/>
      <c r="ISN355" s="59"/>
      <c r="ISO355" s="59"/>
      <c r="ISP355" s="59"/>
      <c r="ISQ355" s="59"/>
      <c r="ISR355" s="59"/>
      <c r="ISS355" s="59"/>
      <c r="IST355" s="59"/>
      <c r="ISU355" s="59"/>
      <c r="ISV355" s="59"/>
      <c r="ISW355" s="59"/>
      <c r="ISX355" s="59"/>
      <c r="ISY355" s="59"/>
      <c r="ISZ355" s="59"/>
      <c r="ITA355" s="59"/>
      <c r="ITB355" s="59"/>
      <c r="ITC355" s="59"/>
      <c r="ITD355" s="59"/>
      <c r="ITE355" s="59"/>
      <c r="ITF355" s="59"/>
      <c r="ITG355" s="59"/>
      <c r="ITH355" s="59"/>
      <c r="ITI355" s="59"/>
      <c r="ITJ355" s="59"/>
      <c r="ITK355" s="59"/>
      <c r="ITL355" s="59"/>
      <c r="ITM355" s="59"/>
      <c r="ITN355" s="59"/>
      <c r="ITO355" s="59"/>
      <c r="ITP355" s="59"/>
      <c r="ITQ355" s="59"/>
      <c r="ITR355" s="59"/>
      <c r="ITS355" s="59"/>
      <c r="ITT355" s="59"/>
      <c r="ITU355" s="59"/>
      <c r="ITV355" s="59"/>
      <c r="ITW355" s="59"/>
      <c r="ITX355" s="59"/>
      <c r="ITY355" s="59"/>
      <c r="ITZ355" s="59"/>
      <c r="IUA355" s="59"/>
      <c r="IUB355" s="59"/>
      <c r="IUC355" s="59"/>
      <c r="IUD355" s="59"/>
      <c r="IUE355" s="59"/>
      <c r="IUF355" s="59"/>
      <c r="IUG355" s="59"/>
      <c r="IUH355" s="59"/>
      <c r="IUI355" s="59"/>
      <c r="IUJ355" s="59"/>
      <c r="IUK355" s="59"/>
      <c r="IUL355" s="59"/>
      <c r="IUM355" s="59"/>
      <c r="IUN355" s="59"/>
      <c r="IUO355" s="59"/>
      <c r="IUP355" s="59"/>
      <c r="IUQ355" s="59"/>
      <c r="IUR355" s="59"/>
      <c r="IUS355" s="59"/>
      <c r="IUT355" s="59"/>
      <c r="IUU355" s="59"/>
      <c r="IUV355" s="59"/>
      <c r="IUW355" s="59"/>
      <c r="IUX355" s="59"/>
      <c r="IUY355" s="59"/>
      <c r="IUZ355" s="59"/>
      <c r="IVA355" s="59"/>
      <c r="IVB355" s="59"/>
      <c r="IVC355" s="59"/>
      <c r="IVD355" s="59"/>
      <c r="IVE355" s="59"/>
      <c r="IVF355" s="59"/>
      <c r="IVG355" s="59"/>
      <c r="IVH355" s="59"/>
      <c r="IVI355" s="59"/>
      <c r="IVJ355" s="59"/>
      <c r="IVK355" s="59"/>
      <c r="IVL355" s="59"/>
      <c r="IVM355" s="59"/>
      <c r="IVN355" s="59"/>
      <c r="IVO355" s="59"/>
      <c r="IVP355" s="59"/>
      <c r="IVQ355" s="59"/>
      <c r="IVR355" s="59"/>
      <c r="IVS355" s="59"/>
      <c r="IVT355" s="59"/>
      <c r="IVU355" s="59"/>
      <c r="IVV355" s="59"/>
      <c r="IVW355" s="59"/>
      <c r="IVX355" s="59"/>
      <c r="IVY355" s="59"/>
      <c r="IVZ355" s="59"/>
      <c r="IWA355" s="59"/>
      <c r="IWB355" s="59"/>
      <c r="IWC355" s="59"/>
      <c r="IWD355" s="59"/>
      <c r="IWE355" s="59"/>
      <c r="IWF355" s="59"/>
      <c r="IWG355" s="59"/>
      <c r="IWH355" s="59"/>
      <c r="IWI355" s="59"/>
      <c r="IWJ355" s="59"/>
      <c r="IWK355" s="59"/>
      <c r="IWL355" s="59"/>
      <c r="IWM355" s="59"/>
      <c r="IWN355" s="59"/>
      <c r="IWO355" s="59"/>
      <c r="IWP355" s="59"/>
      <c r="IWQ355" s="59"/>
      <c r="IWR355" s="59"/>
      <c r="IWS355" s="59"/>
      <c r="IWT355" s="59"/>
      <c r="IWU355" s="59"/>
      <c r="IWV355" s="59"/>
      <c r="IWW355" s="59"/>
      <c r="IWX355" s="59"/>
      <c r="IWY355" s="59"/>
      <c r="IWZ355" s="59"/>
      <c r="IXA355" s="59"/>
      <c r="IXB355" s="59"/>
      <c r="IXC355" s="59"/>
      <c r="IXD355" s="59"/>
      <c r="IXE355" s="59"/>
      <c r="IXF355" s="59"/>
      <c r="IXG355" s="59"/>
      <c r="IXH355" s="59"/>
      <c r="IXI355" s="59"/>
      <c r="IXJ355" s="59"/>
      <c r="IXK355" s="59"/>
      <c r="IXL355" s="59"/>
      <c r="IXM355" s="59"/>
      <c r="IXN355" s="59"/>
      <c r="IXO355" s="59"/>
      <c r="IXP355" s="59"/>
      <c r="IXQ355" s="59"/>
      <c r="IXR355" s="59"/>
      <c r="IXS355" s="59"/>
      <c r="IXT355" s="59"/>
      <c r="IXU355" s="59"/>
      <c r="IXV355" s="59"/>
      <c r="IXW355" s="59"/>
      <c r="IXX355" s="59"/>
      <c r="IXY355" s="59"/>
      <c r="IXZ355" s="59"/>
      <c r="IYA355" s="59"/>
      <c r="IYB355" s="59"/>
      <c r="IYC355" s="59"/>
      <c r="IYD355" s="59"/>
      <c r="IYE355" s="59"/>
      <c r="IYF355" s="59"/>
      <c r="IYG355" s="59"/>
      <c r="IYH355" s="59"/>
      <c r="IYI355" s="59"/>
      <c r="IYJ355" s="59"/>
      <c r="IYK355" s="59"/>
      <c r="IYL355" s="59"/>
      <c r="IYM355" s="59"/>
      <c r="IYN355" s="59"/>
      <c r="IYO355" s="59"/>
      <c r="IYP355" s="59"/>
      <c r="IYQ355" s="59"/>
      <c r="IYR355" s="59"/>
      <c r="IYS355" s="59"/>
      <c r="IYT355" s="59"/>
      <c r="IYU355" s="59"/>
      <c r="IYV355" s="59"/>
      <c r="IYW355" s="59"/>
      <c r="IYX355" s="59"/>
      <c r="IYY355" s="59"/>
      <c r="IYZ355" s="59"/>
      <c r="IZA355" s="59"/>
      <c r="IZB355" s="59"/>
      <c r="IZC355" s="59"/>
      <c r="IZD355" s="59"/>
      <c r="IZE355" s="59"/>
      <c r="IZF355" s="59"/>
      <c r="IZG355" s="59"/>
      <c r="IZH355" s="59"/>
      <c r="IZI355" s="59"/>
      <c r="IZJ355" s="59"/>
      <c r="IZK355" s="59"/>
      <c r="IZL355" s="59"/>
      <c r="IZM355" s="59"/>
      <c r="IZN355" s="59"/>
      <c r="IZO355" s="59"/>
      <c r="IZP355" s="59"/>
      <c r="IZQ355" s="59"/>
      <c r="IZR355" s="59"/>
      <c r="IZS355" s="59"/>
      <c r="IZT355" s="59"/>
      <c r="IZU355" s="59"/>
      <c r="IZV355" s="59"/>
      <c r="IZW355" s="59"/>
      <c r="IZX355" s="59"/>
      <c r="IZY355" s="59"/>
      <c r="IZZ355" s="59"/>
      <c r="JAA355" s="59"/>
      <c r="JAB355" s="59"/>
      <c r="JAC355" s="59"/>
      <c r="JAD355" s="59"/>
      <c r="JAE355" s="59"/>
      <c r="JAF355" s="59"/>
      <c r="JAG355" s="59"/>
      <c r="JAH355" s="59"/>
      <c r="JAI355" s="59"/>
      <c r="JAJ355" s="59"/>
      <c r="JAK355" s="59"/>
      <c r="JAL355" s="59"/>
      <c r="JAM355" s="59"/>
      <c r="JAN355" s="59"/>
      <c r="JAO355" s="59"/>
      <c r="JAP355" s="59"/>
      <c r="JAQ355" s="59"/>
      <c r="JAR355" s="59"/>
      <c r="JAS355" s="59"/>
      <c r="JAT355" s="59"/>
      <c r="JAU355" s="59"/>
      <c r="JAV355" s="59"/>
      <c r="JAW355" s="59"/>
      <c r="JAX355" s="59"/>
      <c r="JAY355" s="59"/>
      <c r="JAZ355" s="59"/>
      <c r="JBA355" s="59"/>
      <c r="JBB355" s="59"/>
      <c r="JBC355" s="59"/>
      <c r="JBD355" s="59"/>
      <c r="JBE355" s="59"/>
      <c r="JBF355" s="59"/>
      <c r="JBG355" s="59"/>
      <c r="JBH355" s="59"/>
      <c r="JBI355" s="59"/>
      <c r="JBJ355" s="59"/>
      <c r="JBK355" s="59"/>
      <c r="JBL355" s="59"/>
      <c r="JBM355" s="59"/>
      <c r="JBN355" s="59"/>
      <c r="JBO355" s="59"/>
      <c r="JBP355" s="59"/>
      <c r="JBQ355" s="59"/>
      <c r="JBR355" s="59"/>
      <c r="JBS355" s="59"/>
      <c r="JBT355" s="59"/>
      <c r="JBU355" s="59"/>
      <c r="JBV355" s="59"/>
      <c r="JBW355" s="59"/>
      <c r="JBX355" s="59"/>
      <c r="JBY355" s="59"/>
      <c r="JBZ355" s="59"/>
      <c r="JCA355" s="59"/>
      <c r="JCB355" s="59"/>
      <c r="JCC355" s="59"/>
      <c r="JCD355" s="59"/>
      <c r="JCE355" s="59"/>
      <c r="JCF355" s="59"/>
      <c r="JCG355" s="59"/>
      <c r="JCH355" s="59"/>
      <c r="JCI355" s="59"/>
      <c r="JCJ355" s="59"/>
      <c r="JCK355" s="59"/>
      <c r="JCL355" s="59"/>
      <c r="JCM355" s="59"/>
      <c r="JCN355" s="59"/>
      <c r="JCO355" s="59"/>
      <c r="JCP355" s="59"/>
      <c r="JCQ355" s="59"/>
      <c r="JCR355" s="59"/>
      <c r="JCS355" s="59"/>
      <c r="JCT355" s="59"/>
      <c r="JCU355" s="59"/>
      <c r="JCV355" s="59"/>
      <c r="JCW355" s="59"/>
      <c r="JCX355" s="59"/>
      <c r="JCY355" s="59"/>
      <c r="JCZ355" s="59"/>
      <c r="JDA355" s="59"/>
      <c r="JDB355" s="59"/>
      <c r="JDC355" s="59"/>
      <c r="JDD355" s="59"/>
      <c r="JDE355" s="59"/>
      <c r="JDF355" s="59"/>
      <c r="JDG355" s="59"/>
      <c r="JDH355" s="59"/>
      <c r="JDI355" s="59"/>
      <c r="JDJ355" s="59"/>
      <c r="JDK355" s="59"/>
      <c r="JDL355" s="59"/>
      <c r="JDM355" s="59"/>
      <c r="JDN355" s="59"/>
      <c r="JDO355" s="59"/>
      <c r="JDP355" s="59"/>
      <c r="JDQ355" s="59"/>
      <c r="JDR355" s="59"/>
      <c r="JDS355" s="59"/>
      <c r="JDT355" s="59"/>
      <c r="JDU355" s="59"/>
      <c r="JDV355" s="59"/>
      <c r="JDW355" s="59"/>
      <c r="JDX355" s="59"/>
      <c r="JDY355" s="59"/>
      <c r="JDZ355" s="59"/>
      <c r="JEA355" s="59"/>
      <c r="JEB355" s="59"/>
      <c r="JEC355" s="59"/>
      <c r="JED355" s="59"/>
      <c r="JEE355" s="59"/>
      <c r="JEF355" s="59"/>
      <c r="JEG355" s="59"/>
      <c r="JEH355" s="59"/>
      <c r="JEI355" s="59"/>
      <c r="JEJ355" s="59"/>
      <c r="JEK355" s="59"/>
      <c r="JEL355" s="59"/>
      <c r="JEM355" s="59"/>
      <c r="JEN355" s="59"/>
      <c r="JEO355" s="59"/>
      <c r="JEP355" s="59"/>
      <c r="JEQ355" s="59"/>
      <c r="JER355" s="59"/>
      <c r="JES355" s="59"/>
      <c r="JET355" s="59"/>
      <c r="JEU355" s="59"/>
      <c r="JEV355" s="59"/>
      <c r="JEW355" s="59"/>
      <c r="JEX355" s="59"/>
      <c r="JEY355" s="59"/>
      <c r="JEZ355" s="59"/>
      <c r="JFA355" s="59"/>
      <c r="JFB355" s="59"/>
      <c r="JFC355" s="59"/>
      <c r="JFD355" s="59"/>
      <c r="JFE355" s="59"/>
      <c r="JFF355" s="59"/>
      <c r="JFG355" s="59"/>
      <c r="JFH355" s="59"/>
      <c r="JFI355" s="59"/>
      <c r="JFJ355" s="59"/>
      <c r="JFK355" s="59"/>
      <c r="JFL355" s="59"/>
      <c r="JFM355" s="59"/>
      <c r="JFN355" s="59"/>
      <c r="JFO355" s="59"/>
      <c r="JFP355" s="59"/>
      <c r="JFQ355" s="59"/>
      <c r="JFR355" s="59"/>
      <c r="JFS355" s="59"/>
      <c r="JFT355" s="59"/>
      <c r="JFU355" s="59"/>
      <c r="JFV355" s="59"/>
      <c r="JFW355" s="59"/>
      <c r="JFX355" s="59"/>
      <c r="JFY355" s="59"/>
      <c r="JFZ355" s="59"/>
      <c r="JGA355" s="59"/>
      <c r="JGB355" s="59"/>
      <c r="JGC355" s="59"/>
      <c r="JGD355" s="59"/>
      <c r="JGE355" s="59"/>
      <c r="JGF355" s="59"/>
      <c r="JGG355" s="59"/>
      <c r="JGH355" s="59"/>
      <c r="JGI355" s="59"/>
      <c r="JGJ355" s="59"/>
      <c r="JGK355" s="59"/>
      <c r="JGL355" s="59"/>
      <c r="JGM355" s="59"/>
      <c r="JGN355" s="59"/>
      <c r="JGO355" s="59"/>
      <c r="JGP355" s="59"/>
      <c r="JGQ355" s="59"/>
      <c r="JGR355" s="59"/>
      <c r="JGS355" s="59"/>
      <c r="JGT355" s="59"/>
      <c r="JGU355" s="59"/>
      <c r="JGV355" s="59"/>
      <c r="JGW355" s="59"/>
      <c r="JGX355" s="59"/>
      <c r="JGY355" s="59"/>
      <c r="JGZ355" s="59"/>
      <c r="JHA355" s="59"/>
      <c r="JHB355" s="59"/>
      <c r="JHC355" s="59"/>
      <c r="JHD355" s="59"/>
      <c r="JHE355" s="59"/>
      <c r="JHF355" s="59"/>
      <c r="JHG355" s="59"/>
      <c r="JHH355" s="59"/>
      <c r="JHI355" s="59"/>
      <c r="JHJ355" s="59"/>
      <c r="JHK355" s="59"/>
      <c r="JHL355" s="59"/>
      <c r="JHM355" s="59"/>
      <c r="JHN355" s="59"/>
      <c r="JHO355" s="59"/>
      <c r="JHP355" s="59"/>
      <c r="JHQ355" s="59"/>
      <c r="JHR355" s="59"/>
      <c r="JHS355" s="59"/>
      <c r="JHT355" s="59"/>
      <c r="JHU355" s="59"/>
      <c r="JHV355" s="59"/>
      <c r="JHW355" s="59"/>
      <c r="JHX355" s="59"/>
      <c r="JHY355" s="59"/>
      <c r="JHZ355" s="59"/>
      <c r="JIA355" s="59"/>
      <c r="JIB355" s="59"/>
      <c r="JIC355" s="59"/>
      <c r="JID355" s="59"/>
      <c r="JIE355" s="59"/>
      <c r="JIF355" s="59"/>
      <c r="JIG355" s="59"/>
      <c r="JIH355" s="59"/>
      <c r="JII355" s="59"/>
      <c r="JIJ355" s="59"/>
      <c r="JIK355" s="59"/>
      <c r="JIL355" s="59"/>
      <c r="JIM355" s="59"/>
      <c r="JIN355" s="59"/>
      <c r="JIO355" s="59"/>
      <c r="JIP355" s="59"/>
      <c r="JIQ355" s="59"/>
      <c r="JIR355" s="59"/>
      <c r="JIS355" s="59"/>
      <c r="JIT355" s="59"/>
      <c r="JIU355" s="59"/>
      <c r="JIV355" s="59"/>
      <c r="JIW355" s="59"/>
      <c r="JIX355" s="59"/>
      <c r="JIY355" s="59"/>
      <c r="JIZ355" s="59"/>
      <c r="JJA355" s="59"/>
      <c r="JJB355" s="59"/>
      <c r="JJC355" s="59"/>
      <c r="JJD355" s="59"/>
      <c r="JJE355" s="59"/>
      <c r="JJF355" s="59"/>
      <c r="JJG355" s="59"/>
      <c r="JJH355" s="59"/>
      <c r="JJI355" s="59"/>
      <c r="JJJ355" s="59"/>
      <c r="JJK355" s="59"/>
      <c r="JJL355" s="59"/>
      <c r="JJM355" s="59"/>
      <c r="JJN355" s="59"/>
      <c r="JJO355" s="59"/>
      <c r="JJP355" s="59"/>
      <c r="JJQ355" s="59"/>
      <c r="JJR355" s="59"/>
      <c r="JJS355" s="59"/>
      <c r="JJT355" s="59"/>
      <c r="JJU355" s="59"/>
      <c r="JJV355" s="59"/>
      <c r="JJW355" s="59"/>
      <c r="JJX355" s="59"/>
      <c r="JJY355" s="59"/>
      <c r="JJZ355" s="59"/>
      <c r="JKA355" s="59"/>
      <c r="JKB355" s="59"/>
      <c r="JKC355" s="59"/>
      <c r="JKD355" s="59"/>
      <c r="JKE355" s="59"/>
      <c r="JKF355" s="59"/>
      <c r="JKG355" s="59"/>
      <c r="JKH355" s="59"/>
      <c r="JKI355" s="59"/>
      <c r="JKJ355" s="59"/>
      <c r="JKK355" s="59"/>
      <c r="JKL355" s="59"/>
      <c r="JKM355" s="59"/>
      <c r="JKN355" s="59"/>
      <c r="JKO355" s="59"/>
      <c r="JKP355" s="59"/>
      <c r="JKQ355" s="59"/>
      <c r="JKR355" s="59"/>
      <c r="JKS355" s="59"/>
      <c r="JKT355" s="59"/>
      <c r="JKU355" s="59"/>
      <c r="JKV355" s="59"/>
      <c r="JKW355" s="59"/>
      <c r="JKX355" s="59"/>
      <c r="JKY355" s="59"/>
      <c r="JKZ355" s="59"/>
      <c r="JLA355" s="59"/>
      <c r="JLB355" s="59"/>
      <c r="JLC355" s="59"/>
      <c r="JLD355" s="59"/>
      <c r="JLE355" s="59"/>
      <c r="JLF355" s="59"/>
      <c r="JLG355" s="59"/>
      <c r="JLH355" s="59"/>
      <c r="JLI355" s="59"/>
      <c r="JLJ355" s="59"/>
      <c r="JLK355" s="59"/>
      <c r="JLL355" s="59"/>
      <c r="JLM355" s="59"/>
      <c r="JLN355" s="59"/>
      <c r="JLO355" s="59"/>
      <c r="JLP355" s="59"/>
      <c r="JLQ355" s="59"/>
      <c r="JLR355" s="59"/>
      <c r="JLS355" s="59"/>
      <c r="JLT355" s="59"/>
      <c r="JLU355" s="59"/>
      <c r="JLV355" s="59"/>
      <c r="JLW355" s="59"/>
      <c r="JLX355" s="59"/>
      <c r="JLY355" s="59"/>
      <c r="JLZ355" s="59"/>
      <c r="JMA355" s="59"/>
      <c r="JMB355" s="59"/>
      <c r="JMC355" s="59"/>
      <c r="JMD355" s="59"/>
      <c r="JME355" s="59"/>
      <c r="JMF355" s="59"/>
      <c r="JMG355" s="59"/>
      <c r="JMH355" s="59"/>
      <c r="JMI355" s="59"/>
      <c r="JMJ355" s="59"/>
      <c r="JMK355" s="59"/>
      <c r="JML355" s="59"/>
      <c r="JMM355" s="59"/>
      <c r="JMN355" s="59"/>
      <c r="JMO355" s="59"/>
      <c r="JMP355" s="59"/>
      <c r="JMQ355" s="59"/>
      <c r="JMR355" s="59"/>
      <c r="JMS355" s="59"/>
      <c r="JMT355" s="59"/>
      <c r="JMU355" s="59"/>
      <c r="JMV355" s="59"/>
      <c r="JMW355" s="59"/>
      <c r="JMX355" s="59"/>
      <c r="JMY355" s="59"/>
      <c r="JMZ355" s="59"/>
      <c r="JNA355" s="59"/>
      <c r="JNB355" s="59"/>
      <c r="JNC355" s="59"/>
      <c r="JND355" s="59"/>
      <c r="JNE355" s="59"/>
      <c r="JNF355" s="59"/>
      <c r="JNG355" s="59"/>
      <c r="JNH355" s="59"/>
      <c r="JNI355" s="59"/>
      <c r="JNJ355" s="59"/>
      <c r="JNK355" s="59"/>
      <c r="JNL355" s="59"/>
      <c r="JNM355" s="59"/>
      <c r="JNN355" s="59"/>
      <c r="JNO355" s="59"/>
      <c r="JNP355" s="59"/>
      <c r="JNQ355" s="59"/>
      <c r="JNR355" s="59"/>
      <c r="JNS355" s="59"/>
      <c r="JNT355" s="59"/>
      <c r="JNU355" s="59"/>
      <c r="JNV355" s="59"/>
      <c r="JNW355" s="59"/>
      <c r="JNX355" s="59"/>
      <c r="JNY355" s="59"/>
      <c r="JNZ355" s="59"/>
      <c r="JOA355" s="59"/>
      <c r="JOB355" s="59"/>
      <c r="JOC355" s="59"/>
      <c r="JOD355" s="59"/>
      <c r="JOE355" s="59"/>
      <c r="JOF355" s="59"/>
      <c r="JOG355" s="59"/>
      <c r="JOH355" s="59"/>
      <c r="JOI355" s="59"/>
      <c r="JOJ355" s="59"/>
      <c r="JOK355" s="59"/>
      <c r="JOL355" s="59"/>
      <c r="JOM355" s="59"/>
      <c r="JON355" s="59"/>
      <c r="JOO355" s="59"/>
      <c r="JOP355" s="59"/>
      <c r="JOQ355" s="59"/>
      <c r="JOR355" s="59"/>
      <c r="JOS355" s="59"/>
      <c r="JOT355" s="59"/>
      <c r="JOU355" s="59"/>
      <c r="JOV355" s="59"/>
      <c r="JOW355" s="59"/>
      <c r="JOX355" s="59"/>
      <c r="JOY355" s="59"/>
      <c r="JOZ355" s="59"/>
      <c r="JPA355" s="59"/>
      <c r="JPB355" s="59"/>
      <c r="JPC355" s="59"/>
      <c r="JPD355" s="59"/>
      <c r="JPE355" s="59"/>
      <c r="JPF355" s="59"/>
      <c r="JPG355" s="59"/>
      <c r="JPH355" s="59"/>
      <c r="JPI355" s="59"/>
      <c r="JPJ355" s="59"/>
      <c r="JPK355" s="59"/>
      <c r="JPL355" s="59"/>
      <c r="JPM355" s="59"/>
      <c r="JPN355" s="59"/>
      <c r="JPO355" s="59"/>
      <c r="JPP355" s="59"/>
      <c r="JPQ355" s="59"/>
      <c r="JPR355" s="59"/>
      <c r="JPS355" s="59"/>
      <c r="JPT355" s="59"/>
      <c r="JPU355" s="59"/>
      <c r="JPV355" s="59"/>
      <c r="JPW355" s="59"/>
      <c r="JPX355" s="59"/>
      <c r="JPY355" s="59"/>
      <c r="JPZ355" s="59"/>
      <c r="JQA355" s="59"/>
      <c r="JQB355" s="59"/>
      <c r="JQC355" s="59"/>
      <c r="JQD355" s="59"/>
      <c r="JQE355" s="59"/>
      <c r="JQF355" s="59"/>
      <c r="JQG355" s="59"/>
      <c r="JQH355" s="59"/>
      <c r="JQI355" s="59"/>
      <c r="JQJ355" s="59"/>
      <c r="JQK355" s="59"/>
      <c r="JQL355" s="59"/>
      <c r="JQM355" s="59"/>
      <c r="JQN355" s="59"/>
      <c r="JQO355" s="59"/>
      <c r="JQP355" s="59"/>
      <c r="JQQ355" s="59"/>
      <c r="JQR355" s="59"/>
      <c r="JQS355" s="59"/>
      <c r="JQT355" s="59"/>
      <c r="JQU355" s="59"/>
      <c r="JQV355" s="59"/>
      <c r="JQW355" s="59"/>
      <c r="JQX355" s="59"/>
      <c r="JQY355" s="59"/>
      <c r="JQZ355" s="59"/>
      <c r="JRA355" s="59"/>
      <c r="JRB355" s="59"/>
      <c r="JRC355" s="59"/>
      <c r="JRD355" s="59"/>
      <c r="JRE355" s="59"/>
      <c r="JRF355" s="59"/>
      <c r="JRG355" s="59"/>
      <c r="JRH355" s="59"/>
      <c r="JRI355" s="59"/>
      <c r="JRJ355" s="59"/>
      <c r="JRK355" s="59"/>
      <c r="JRL355" s="59"/>
      <c r="JRM355" s="59"/>
      <c r="JRN355" s="59"/>
      <c r="JRO355" s="59"/>
      <c r="JRP355" s="59"/>
      <c r="JRQ355" s="59"/>
      <c r="JRR355" s="59"/>
      <c r="JRS355" s="59"/>
      <c r="JRT355" s="59"/>
      <c r="JRU355" s="59"/>
      <c r="JRV355" s="59"/>
      <c r="JRW355" s="59"/>
      <c r="JRX355" s="59"/>
      <c r="JRY355" s="59"/>
      <c r="JRZ355" s="59"/>
      <c r="JSA355" s="59"/>
      <c r="JSB355" s="59"/>
      <c r="JSC355" s="59"/>
      <c r="JSD355" s="59"/>
      <c r="JSE355" s="59"/>
      <c r="JSF355" s="59"/>
      <c r="JSG355" s="59"/>
      <c r="JSH355" s="59"/>
      <c r="JSI355" s="59"/>
      <c r="JSJ355" s="59"/>
      <c r="JSK355" s="59"/>
      <c r="JSL355" s="59"/>
      <c r="JSM355" s="59"/>
      <c r="JSN355" s="59"/>
      <c r="JSO355" s="59"/>
      <c r="JSP355" s="59"/>
      <c r="JSQ355" s="59"/>
      <c r="JSR355" s="59"/>
      <c r="JSS355" s="59"/>
      <c r="JST355" s="59"/>
      <c r="JSU355" s="59"/>
      <c r="JSV355" s="59"/>
      <c r="JSW355" s="59"/>
      <c r="JSX355" s="59"/>
      <c r="JSY355" s="59"/>
      <c r="JSZ355" s="59"/>
      <c r="JTA355" s="59"/>
      <c r="JTB355" s="59"/>
      <c r="JTC355" s="59"/>
      <c r="JTD355" s="59"/>
      <c r="JTE355" s="59"/>
      <c r="JTF355" s="59"/>
      <c r="JTG355" s="59"/>
      <c r="JTH355" s="59"/>
      <c r="JTI355" s="59"/>
      <c r="JTJ355" s="59"/>
      <c r="JTK355" s="59"/>
      <c r="JTL355" s="59"/>
      <c r="JTM355" s="59"/>
      <c r="JTN355" s="59"/>
      <c r="JTO355" s="59"/>
      <c r="JTP355" s="59"/>
      <c r="JTQ355" s="59"/>
      <c r="JTR355" s="59"/>
      <c r="JTS355" s="59"/>
      <c r="JTT355" s="59"/>
      <c r="JTU355" s="59"/>
      <c r="JTV355" s="59"/>
      <c r="JTW355" s="59"/>
      <c r="JTX355" s="59"/>
      <c r="JTY355" s="59"/>
      <c r="JTZ355" s="59"/>
      <c r="JUA355" s="59"/>
      <c r="JUB355" s="59"/>
      <c r="JUC355" s="59"/>
      <c r="JUD355" s="59"/>
      <c r="JUE355" s="59"/>
      <c r="JUF355" s="59"/>
      <c r="JUG355" s="59"/>
      <c r="JUH355" s="59"/>
      <c r="JUI355" s="59"/>
      <c r="JUJ355" s="59"/>
      <c r="JUK355" s="59"/>
      <c r="JUL355" s="59"/>
      <c r="JUM355" s="59"/>
      <c r="JUN355" s="59"/>
      <c r="JUO355" s="59"/>
      <c r="JUP355" s="59"/>
      <c r="JUQ355" s="59"/>
      <c r="JUR355" s="59"/>
      <c r="JUS355" s="59"/>
      <c r="JUT355" s="59"/>
      <c r="JUU355" s="59"/>
      <c r="JUV355" s="59"/>
      <c r="JUW355" s="59"/>
      <c r="JUX355" s="59"/>
      <c r="JUY355" s="59"/>
      <c r="JUZ355" s="59"/>
      <c r="JVA355" s="59"/>
      <c r="JVB355" s="59"/>
      <c r="JVC355" s="59"/>
      <c r="JVD355" s="59"/>
      <c r="JVE355" s="59"/>
      <c r="JVF355" s="59"/>
      <c r="JVG355" s="59"/>
      <c r="JVH355" s="59"/>
      <c r="JVI355" s="59"/>
      <c r="JVJ355" s="59"/>
      <c r="JVK355" s="59"/>
      <c r="JVL355" s="59"/>
      <c r="JVM355" s="59"/>
      <c r="JVN355" s="59"/>
      <c r="JVO355" s="59"/>
      <c r="JVP355" s="59"/>
      <c r="JVQ355" s="59"/>
      <c r="JVR355" s="59"/>
      <c r="JVS355" s="59"/>
      <c r="JVT355" s="59"/>
      <c r="JVU355" s="59"/>
      <c r="JVV355" s="59"/>
      <c r="JVW355" s="59"/>
      <c r="JVX355" s="59"/>
      <c r="JVY355" s="59"/>
      <c r="JVZ355" s="59"/>
      <c r="JWA355" s="59"/>
      <c r="JWB355" s="59"/>
      <c r="JWC355" s="59"/>
      <c r="JWD355" s="59"/>
      <c r="JWE355" s="59"/>
      <c r="JWF355" s="59"/>
      <c r="JWG355" s="59"/>
      <c r="JWH355" s="59"/>
      <c r="JWI355" s="59"/>
      <c r="JWJ355" s="59"/>
      <c r="JWK355" s="59"/>
      <c r="JWL355" s="59"/>
      <c r="JWM355" s="59"/>
      <c r="JWN355" s="59"/>
      <c r="JWO355" s="59"/>
      <c r="JWP355" s="59"/>
      <c r="JWQ355" s="59"/>
      <c r="JWR355" s="59"/>
      <c r="JWS355" s="59"/>
      <c r="JWT355" s="59"/>
      <c r="JWU355" s="59"/>
      <c r="JWV355" s="59"/>
      <c r="JWW355" s="59"/>
      <c r="JWX355" s="59"/>
      <c r="JWY355" s="59"/>
      <c r="JWZ355" s="59"/>
      <c r="JXA355" s="59"/>
      <c r="JXB355" s="59"/>
      <c r="JXC355" s="59"/>
      <c r="JXD355" s="59"/>
      <c r="JXE355" s="59"/>
      <c r="JXF355" s="59"/>
      <c r="JXG355" s="59"/>
      <c r="JXH355" s="59"/>
      <c r="JXI355" s="59"/>
      <c r="JXJ355" s="59"/>
      <c r="JXK355" s="59"/>
      <c r="JXL355" s="59"/>
      <c r="JXM355" s="59"/>
      <c r="JXN355" s="59"/>
      <c r="JXO355" s="59"/>
      <c r="JXP355" s="59"/>
      <c r="JXQ355" s="59"/>
      <c r="JXR355" s="59"/>
      <c r="JXS355" s="59"/>
      <c r="JXT355" s="59"/>
      <c r="JXU355" s="59"/>
      <c r="JXV355" s="59"/>
      <c r="JXW355" s="59"/>
      <c r="JXX355" s="59"/>
      <c r="JXY355" s="59"/>
      <c r="JXZ355" s="59"/>
      <c r="JYA355" s="59"/>
      <c r="JYB355" s="59"/>
      <c r="JYC355" s="59"/>
      <c r="JYD355" s="59"/>
      <c r="JYE355" s="59"/>
      <c r="JYF355" s="59"/>
      <c r="JYG355" s="59"/>
      <c r="JYH355" s="59"/>
      <c r="JYI355" s="59"/>
      <c r="JYJ355" s="59"/>
      <c r="JYK355" s="59"/>
      <c r="JYL355" s="59"/>
      <c r="JYM355" s="59"/>
      <c r="JYN355" s="59"/>
      <c r="JYO355" s="59"/>
      <c r="JYP355" s="59"/>
      <c r="JYQ355" s="59"/>
      <c r="JYR355" s="59"/>
      <c r="JYS355" s="59"/>
      <c r="JYT355" s="59"/>
      <c r="JYU355" s="59"/>
      <c r="JYV355" s="59"/>
      <c r="JYW355" s="59"/>
      <c r="JYX355" s="59"/>
      <c r="JYY355" s="59"/>
      <c r="JYZ355" s="59"/>
      <c r="JZA355" s="59"/>
      <c r="JZB355" s="59"/>
      <c r="JZC355" s="59"/>
      <c r="JZD355" s="59"/>
      <c r="JZE355" s="59"/>
      <c r="JZF355" s="59"/>
      <c r="JZG355" s="59"/>
      <c r="JZH355" s="59"/>
      <c r="JZI355" s="59"/>
      <c r="JZJ355" s="59"/>
      <c r="JZK355" s="59"/>
      <c r="JZL355" s="59"/>
      <c r="JZM355" s="59"/>
      <c r="JZN355" s="59"/>
      <c r="JZO355" s="59"/>
      <c r="JZP355" s="59"/>
      <c r="JZQ355" s="59"/>
      <c r="JZR355" s="59"/>
      <c r="JZS355" s="59"/>
      <c r="JZT355" s="59"/>
      <c r="JZU355" s="59"/>
      <c r="JZV355" s="59"/>
      <c r="JZW355" s="59"/>
      <c r="JZX355" s="59"/>
      <c r="JZY355" s="59"/>
      <c r="JZZ355" s="59"/>
      <c r="KAA355" s="59"/>
      <c r="KAB355" s="59"/>
      <c r="KAC355" s="59"/>
      <c r="KAD355" s="59"/>
      <c r="KAE355" s="59"/>
      <c r="KAF355" s="59"/>
      <c r="KAG355" s="59"/>
      <c r="KAH355" s="59"/>
      <c r="KAI355" s="59"/>
      <c r="KAJ355" s="59"/>
      <c r="KAK355" s="59"/>
      <c r="KAL355" s="59"/>
      <c r="KAM355" s="59"/>
      <c r="KAN355" s="59"/>
      <c r="KAO355" s="59"/>
      <c r="KAP355" s="59"/>
      <c r="KAQ355" s="59"/>
      <c r="KAR355" s="59"/>
      <c r="KAS355" s="59"/>
      <c r="KAT355" s="59"/>
      <c r="KAU355" s="59"/>
      <c r="KAV355" s="59"/>
      <c r="KAW355" s="59"/>
      <c r="KAX355" s="59"/>
      <c r="KAY355" s="59"/>
      <c r="KAZ355" s="59"/>
      <c r="KBA355" s="59"/>
      <c r="KBB355" s="59"/>
      <c r="KBC355" s="59"/>
      <c r="KBD355" s="59"/>
      <c r="KBE355" s="59"/>
      <c r="KBF355" s="59"/>
      <c r="KBG355" s="59"/>
      <c r="KBH355" s="59"/>
      <c r="KBI355" s="59"/>
      <c r="KBJ355" s="59"/>
      <c r="KBK355" s="59"/>
      <c r="KBL355" s="59"/>
      <c r="KBM355" s="59"/>
      <c r="KBN355" s="59"/>
      <c r="KBO355" s="59"/>
      <c r="KBP355" s="59"/>
      <c r="KBQ355" s="59"/>
      <c r="KBR355" s="59"/>
      <c r="KBS355" s="59"/>
      <c r="KBT355" s="59"/>
      <c r="KBU355" s="59"/>
      <c r="KBV355" s="59"/>
      <c r="KBW355" s="59"/>
      <c r="KBX355" s="59"/>
      <c r="KBY355" s="59"/>
      <c r="KBZ355" s="59"/>
      <c r="KCA355" s="59"/>
      <c r="KCB355" s="59"/>
      <c r="KCC355" s="59"/>
      <c r="KCD355" s="59"/>
      <c r="KCE355" s="59"/>
      <c r="KCF355" s="59"/>
      <c r="KCG355" s="59"/>
      <c r="KCH355" s="59"/>
      <c r="KCI355" s="59"/>
      <c r="KCJ355" s="59"/>
      <c r="KCK355" s="59"/>
      <c r="KCL355" s="59"/>
      <c r="KCM355" s="59"/>
      <c r="KCN355" s="59"/>
      <c r="KCO355" s="59"/>
      <c r="KCP355" s="59"/>
      <c r="KCQ355" s="59"/>
      <c r="KCR355" s="59"/>
      <c r="KCS355" s="59"/>
      <c r="KCT355" s="59"/>
      <c r="KCU355" s="59"/>
      <c r="KCV355" s="59"/>
      <c r="KCW355" s="59"/>
      <c r="KCX355" s="59"/>
      <c r="KCY355" s="59"/>
      <c r="KCZ355" s="59"/>
      <c r="KDA355" s="59"/>
      <c r="KDB355" s="59"/>
      <c r="KDC355" s="59"/>
      <c r="KDD355" s="59"/>
      <c r="KDE355" s="59"/>
      <c r="KDF355" s="59"/>
      <c r="KDG355" s="59"/>
      <c r="KDH355" s="59"/>
      <c r="KDI355" s="59"/>
      <c r="KDJ355" s="59"/>
      <c r="KDK355" s="59"/>
      <c r="KDL355" s="59"/>
      <c r="KDM355" s="59"/>
      <c r="KDN355" s="59"/>
      <c r="KDO355" s="59"/>
      <c r="KDP355" s="59"/>
      <c r="KDQ355" s="59"/>
      <c r="KDR355" s="59"/>
      <c r="KDS355" s="59"/>
      <c r="KDT355" s="59"/>
      <c r="KDU355" s="59"/>
      <c r="KDV355" s="59"/>
      <c r="KDW355" s="59"/>
      <c r="KDX355" s="59"/>
      <c r="KDY355" s="59"/>
      <c r="KDZ355" s="59"/>
      <c r="KEA355" s="59"/>
      <c r="KEB355" s="59"/>
      <c r="KEC355" s="59"/>
      <c r="KED355" s="59"/>
      <c r="KEE355" s="59"/>
      <c r="KEF355" s="59"/>
      <c r="KEG355" s="59"/>
      <c r="KEH355" s="59"/>
      <c r="KEI355" s="59"/>
      <c r="KEJ355" s="59"/>
      <c r="KEK355" s="59"/>
      <c r="KEL355" s="59"/>
      <c r="KEM355" s="59"/>
      <c r="KEN355" s="59"/>
      <c r="KEO355" s="59"/>
      <c r="KEP355" s="59"/>
      <c r="KEQ355" s="59"/>
      <c r="KER355" s="59"/>
      <c r="KES355" s="59"/>
      <c r="KET355" s="59"/>
      <c r="KEU355" s="59"/>
      <c r="KEV355" s="59"/>
      <c r="KEW355" s="59"/>
      <c r="KEX355" s="59"/>
      <c r="KEY355" s="59"/>
      <c r="KEZ355" s="59"/>
      <c r="KFA355" s="59"/>
      <c r="KFB355" s="59"/>
      <c r="KFC355" s="59"/>
      <c r="KFD355" s="59"/>
      <c r="KFE355" s="59"/>
      <c r="KFF355" s="59"/>
      <c r="KFG355" s="59"/>
      <c r="KFH355" s="59"/>
      <c r="KFI355" s="59"/>
      <c r="KFJ355" s="59"/>
      <c r="KFK355" s="59"/>
      <c r="KFL355" s="59"/>
      <c r="KFM355" s="59"/>
      <c r="KFN355" s="59"/>
      <c r="KFO355" s="59"/>
      <c r="KFP355" s="59"/>
      <c r="KFQ355" s="59"/>
      <c r="KFR355" s="59"/>
      <c r="KFS355" s="59"/>
      <c r="KFT355" s="59"/>
      <c r="KFU355" s="59"/>
      <c r="KFV355" s="59"/>
      <c r="KFW355" s="59"/>
      <c r="KFX355" s="59"/>
      <c r="KFY355" s="59"/>
      <c r="KFZ355" s="59"/>
      <c r="KGA355" s="59"/>
      <c r="KGB355" s="59"/>
      <c r="KGC355" s="59"/>
      <c r="KGD355" s="59"/>
      <c r="KGE355" s="59"/>
      <c r="KGF355" s="59"/>
      <c r="KGG355" s="59"/>
      <c r="KGH355" s="59"/>
      <c r="KGI355" s="59"/>
      <c r="KGJ355" s="59"/>
      <c r="KGK355" s="59"/>
      <c r="KGL355" s="59"/>
      <c r="KGM355" s="59"/>
      <c r="KGN355" s="59"/>
      <c r="KGO355" s="59"/>
      <c r="KGP355" s="59"/>
      <c r="KGQ355" s="59"/>
      <c r="KGR355" s="59"/>
      <c r="KGS355" s="59"/>
      <c r="KGT355" s="59"/>
      <c r="KGU355" s="59"/>
      <c r="KGV355" s="59"/>
      <c r="KGW355" s="59"/>
      <c r="KGX355" s="59"/>
      <c r="KGY355" s="59"/>
      <c r="KGZ355" s="59"/>
      <c r="KHA355" s="59"/>
      <c r="KHB355" s="59"/>
      <c r="KHC355" s="59"/>
      <c r="KHD355" s="59"/>
      <c r="KHE355" s="59"/>
      <c r="KHF355" s="59"/>
      <c r="KHG355" s="59"/>
      <c r="KHH355" s="59"/>
      <c r="KHI355" s="59"/>
      <c r="KHJ355" s="59"/>
      <c r="KHK355" s="59"/>
      <c r="KHL355" s="59"/>
      <c r="KHM355" s="59"/>
      <c r="KHN355" s="59"/>
      <c r="KHO355" s="59"/>
      <c r="KHP355" s="59"/>
      <c r="KHQ355" s="59"/>
      <c r="KHR355" s="59"/>
      <c r="KHS355" s="59"/>
      <c r="KHT355" s="59"/>
      <c r="KHU355" s="59"/>
      <c r="KHV355" s="59"/>
      <c r="KHW355" s="59"/>
      <c r="KHX355" s="59"/>
      <c r="KHY355" s="59"/>
      <c r="KHZ355" s="59"/>
      <c r="KIA355" s="59"/>
      <c r="KIB355" s="59"/>
      <c r="KIC355" s="59"/>
      <c r="KID355" s="59"/>
      <c r="KIE355" s="59"/>
      <c r="KIF355" s="59"/>
      <c r="KIG355" s="59"/>
      <c r="KIH355" s="59"/>
      <c r="KII355" s="59"/>
      <c r="KIJ355" s="59"/>
      <c r="KIK355" s="59"/>
      <c r="KIL355" s="59"/>
      <c r="KIM355" s="59"/>
      <c r="KIN355" s="59"/>
      <c r="KIO355" s="59"/>
      <c r="KIP355" s="59"/>
      <c r="KIQ355" s="59"/>
      <c r="KIR355" s="59"/>
      <c r="KIS355" s="59"/>
      <c r="KIT355" s="59"/>
      <c r="KIU355" s="59"/>
      <c r="KIV355" s="59"/>
      <c r="KIW355" s="59"/>
      <c r="KIX355" s="59"/>
      <c r="KIY355" s="59"/>
      <c r="KIZ355" s="59"/>
      <c r="KJA355" s="59"/>
      <c r="KJB355" s="59"/>
      <c r="KJC355" s="59"/>
      <c r="KJD355" s="59"/>
      <c r="KJE355" s="59"/>
      <c r="KJF355" s="59"/>
      <c r="KJG355" s="59"/>
      <c r="KJH355" s="59"/>
      <c r="KJI355" s="59"/>
      <c r="KJJ355" s="59"/>
      <c r="KJK355" s="59"/>
      <c r="KJL355" s="59"/>
      <c r="KJM355" s="59"/>
      <c r="KJN355" s="59"/>
      <c r="KJO355" s="59"/>
      <c r="KJP355" s="59"/>
      <c r="KJQ355" s="59"/>
      <c r="KJR355" s="59"/>
      <c r="KJS355" s="59"/>
      <c r="KJT355" s="59"/>
      <c r="KJU355" s="59"/>
      <c r="KJV355" s="59"/>
      <c r="KJW355" s="59"/>
      <c r="KJX355" s="59"/>
      <c r="KJY355" s="59"/>
      <c r="KJZ355" s="59"/>
      <c r="KKA355" s="59"/>
      <c r="KKB355" s="59"/>
      <c r="KKC355" s="59"/>
      <c r="KKD355" s="59"/>
      <c r="KKE355" s="59"/>
      <c r="KKF355" s="59"/>
      <c r="KKG355" s="59"/>
      <c r="KKH355" s="59"/>
      <c r="KKI355" s="59"/>
      <c r="KKJ355" s="59"/>
      <c r="KKK355" s="59"/>
      <c r="KKL355" s="59"/>
      <c r="KKM355" s="59"/>
      <c r="KKN355" s="59"/>
      <c r="KKO355" s="59"/>
      <c r="KKP355" s="59"/>
      <c r="KKQ355" s="59"/>
      <c r="KKR355" s="59"/>
      <c r="KKS355" s="59"/>
      <c r="KKT355" s="59"/>
      <c r="KKU355" s="59"/>
      <c r="KKV355" s="59"/>
      <c r="KKW355" s="59"/>
      <c r="KKX355" s="59"/>
      <c r="KKY355" s="59"/>
      <c r="KKZ355" s="59"/>
      <c r="KLA355" s="59"/>
      <c r="KLB355" s="59"/>
      <c r="KLC355" s="59"/>
      <c r="KLD355" s="59"/>
      <c r="KLE355" s="59"/>
      <c r="KLF355" s="59"/>
      <c r="KLG355" s="59"/>
      <c r="KLH355" s="59"/>
      <c r="KLI355" s="59"/>
      <c r="KLJ355" s="59"/>
      <c r="KLK355" s="59"/>
      <c r="KLL355" s="59"/>
      <c r="KLM355" s="59"/>
      <c r="KLN355" s="59"/>
      <c r="KLO355" s="59"/>
      <c r="KLP355" s="59"/>
      <c r="KLQ355" s="59"/>
      <c r="KLR355" s="59"/>
      <c r="KLS355" s="59"/>
      <c r="KLT355" s="59"/>
      <c r="KLU355" s="59"/>
      <c r="KLV355" s="59"/>
      <c r="KLW355" s="59"/>
      <c r="KLX355" s="59"/>
      <c r="KLY355" s="59"/>
      <c r="KLZ355" s="59"/>
      <c r="KMA355" s="59"/>
      <c r="KMB355" s="59"/>
      <c r="KMC355" s="59"/>
      <c r="KMD355" s="59"/>
      <c r="KME355" s="59"/>
      <c r="KMF355" s="59"/>
      <c r="KMG355" s="59"/>
      <c r="KMH355" s="59"/>
      <c r="KMI355" s="59"/>
      <c r="KMJ355" s="59"/>
      <c r="KMK355" s="59"/>
      <c r="KML355" s="59"/>
      <c r="KMM355" s="59"/>
      <c r="KMN355" s="59"/>
      <c r="KMO355" s="59"/>
      <c r="KMP355" s="59"/>
      <c r="KMQ355" s="59"/>
      <c r="KMR355" s="59"/>
      <c r="KMS355" s="59"/>
      <c r="KMT355" s="59"/>
      <c r="KMU355" s="59"/>
      <c r="KMV355" s="59"/>
      <c r="KMW355" s="59"/>
      <c r="KMX355" s="59"/>
      <c r="KMY355" s="59"/>
      <c r="KMZ355" s="59"/>
      <c r="KNA355" s="59"/>
      <c r="KNB355" s="59"/>
      <c r="KNC355" s="59"/>
      <c r="KND355" s="59"/>
      <c r="KNE355" s="59"/>
      <c r="KNF355" s="59"/>
      <c r="KNG355" s="59"/>
      <c r="KNH355" s="59"/>
      <c r="KNI355" s="59"/>
      <c r="KNJ355" s="59"/>
      <c r="KNK355" s="59"/>
      <c r="KNL355" s="59"/>
      <c r="KNM355" s="59"/>
      <c r="KNN355" s="59"/>
      <c r="KNO355" s="59"/>
      <c r="KNP355" s="59"/>
      <c r="KNQ355" s="59"/>
      <c r="KNR355" s="59"/>
      <c r="KNS355" s="59"/>
      <c r="KNT355" s="59"/>
      <c r="KNU355" s="59"/>
      <c r="KNV355" s="59"/>
      <c r="KNW355" s="59"/>
      <c r="KNX355" s="59"/>
      <c r="KNY355" s="59"/>
      <c r="KNZ355" s="59"/>
      <c r="KOA355" s="59"/>
      <c r="KOB355" s="59"/>
      <c r="KOC355" s="59"/>
      <c r="KOD355" s="59"/>
      <c r="KOE355" s="59"/>
      <c r="KOF355" s="59"/>
      <c r="KOG355" s="59"/>
      <c r="KOH355" s="59"/>
      <c r="KOI355" s="59"/>
      <c r="KOJ355" s="59"/>
      <c r="KOK355" s="59"/>
      <c r="KOL355" s="59"/>
      <c r="KOM355" s="59"/>
      <c r="KON355" s="59"/>
      <c r="KOO355" s="59"/>
      <c r="KOP355" s="59"/>
      <c r="KOQ355" s="59"/>
      <c r="KOR355" s="59"/>
      <c r="KOS355" s="59"/>
      <c r="KOT355" s="59"/>
      <c r="KOU355" s="59"/>
      <c r="KOV355" s="59"/>
      <c r="KOW355" s="59"/>
      <c r="KOX355" s="59"/>
      <c r="KOY355" s="59"/>
      <c r="KOZ355" s="59"/>
      <c r="KPA355" s="59"/>
      <c r="KPB355" s="59"/>
      <c r="KPC355" s="59"/>
      <c r="KPD355" s="59"/>
      <c r="KPE355" s="59"/>
      <c r="KPF355" s="59"/>
      <c r="KPG355" s="59"/>
      <c r="KPH355" s="59"/>
      <c r="KPI355" s="59"/>
      <c r="KPJ355" s="59"/>
      <c r="KPK355" s="59"/>
      <c r="KPL355" s="59"/>
      <c r="KPM355" s="59"/>
      <c r="KPN355" s="59"/>
      <c r="KPO355" s="59"/>
      <c r="KPP355" s="59"/>
      <c r="KPQ355" s="59"/>
      <c r="KPR355" s="59"/>
      <c r="KPS355" s="59"/>
      <c r="KPT355" s="59"/>
      <c r="KPU355" s="59"/>
      <c r="KPV355" s="59"/>
      <c r="KPW355" s="59"/>
      <c r="KPX355" s="59"/>
      <c r="KPY355" s="59"/>
      <c r="KPZ355" s="59"/>
      <c r="KQA355" s="59"/>
      <c r="KQB355" s="59"/>
      <c r="KQC355" s="59"/>
      <c r="KQD355" s="59"/>
      <c r="KQE355" s="59"/>
      <c r="KQF355" s="59"/>
      <c r="KQG355" s="59"/>
      <c r="KQH355" s="59"/>
      <c r="KQI355" s="59"/>
      <c r="KQJ355" s="59"/>
      <c r="KQK355" s="59"/>
      <c r="KQL355" s="59"/>
      <c r="KQM355" s="59"/>
      <c r="KQN355" s="59"/>
      <c r="KQO355" s="59"/>
      <c r="KQP355" s="59"/>
      <c r="KQQ355" s="59"/>
      <c r="KQR355" s="59"/>
      <c r="KQS355" s="59"/>
      <c r="KQT355" s="59"/>
      <c r="KQU355" s="59"/>
      <c r="KQV355" s="59"/>
      <c r="KQW355" s="59"/>
      <c r="KQX355" s="59"/>
      <c r="KQY355" s="59"/>
      <c r="KQZ355" s="59"/>
      <c r="KRA355" s="59"/>
      <c r="KRB355" s="59"/>
      <c r="KRC355" s="59"/>
      <c r="KRD355" s="59"/>
      <c r="KRE355" s="59"/>
      <c r="KRF355" s="59"/>
      <c r="KRG355" s="59"/>
      <c r="KRH355" s="59"/>
      <c r="KRI355" s="59"/>
      <c r="KRJ355" s="59"/>
      <c r="KRK355" s="59"/>
      <c r="KRL355" s="59"/>
      <c r="KRM355" s="59"/>
      <c r="KRN355" s="59"/>
      <c r="KRO355" s="59"/>
      <c r="KRP355" s="59"/>
      <c r="KRQ355" s="59"/>
      <c r="KRR355" s="59"/>
      <c r="KRS355" s="59"/>
      <c r="KRT355" s="59"/>
      <c r="KRU355" s="59"/>
      <c r="KRV355" s="59"/>
      <c r="KRW355" s="59"/>
      <c r="KRX355" s="59"/>
      <c r="KRY355" s="59"/>
      <c r="KRZ355" s="59"/>
      <c r="KSA355" s="59"/>
      <c r="KSB355" s="59"/>
      <c r="KSC355" s="59"/>
      <c r="KSD355" s="59"/>
      <c r="KSE355" s="59"/>
      <c r="KSF355" s="59"/>
      <c r="KSG355" s="59"/>
      <c r="KSH355" s="59"/>
      <c r="KSI355" s="59"/>
      <c r="KSJ355" s="59"/>
      <c r="KSK355" s="59"/>
      <c r="KSL355" s="59"/>
      <c r="KSM355" s="59"/>
      <c r="KSN355" s="59"/>
      <c r="KSO355" s="59"/>
      <c r="KSP355" s="59"/>
      <c r="KSQ355" s="59"/>
      <c r="KSR355" s="59"/>
      <c r="KSS355" s="59"/>
      <c r="KST355" s="59"/>
      <c r="KSU355" s="59"/>
      <c r="KSV355" s="59"/>
      <c r="KSW355" s="59"/>
      <c r="KSX355" s="59"/>
      <c r="KSY355" s="59"/>
      <c r="KSZ355" s="59"/>
      <c r="KTA355" s="59"/>
      <c r="KTB355" s="59"/>
      <c r="KTC355" s="59"/>
      <c r="KTD355" s="59"/>
      <c r="KTE355" s="59"/>
      <c r="KTF355" s="59"/>
      <c r="KTG355" s="59"/>
      <c r="KTH355" s="59"/>
      <c r="KTI355" s="59"/>
      <c r="KTJ355" s="59"/>
      <c r="KTK355" s="59"/>
      <c r="KTL355" s="59"/>
      <c r="KTM355" s="59"/>
      <c r="KTN355" s="59"/>
      <c r="KTO355" s="59"/>
      <c r="KTP355" s="59"/>
      <c r="KTQ355" s="59"/>
      <c r="KTR355" s="59"/>
      <c r="KTS355" s="59"/>
      <c r="KTT355" s="59"/>
      <c r="KTU355" s="59"/>
      <c r="KTV355" s="59"/>
      <c r="KTW355" s="59"/>
      <c r="KTX355" s="59"/>
      <c r="KTY355" s="59"/>
      <c r="KTZ355" s="59"/>
      <c r="KUA355" s="59"/>
      <c r="KUB355" s="59"/>
      <c r="KUC355" s="59"/>
      <c r="KUD355" s="59"/>
      <c r="KUE355" s="59"/>
      <c r="KUF355" s="59"/>
      <c r="KUG355" s="59"/>
      <c r="KUH355" s="59"/>
      <c r="KUI355" s="59"/>
      <c r="KUJ355" s="59"/>
      <c r="KUK355" s="59"/>
      <c r="KUL355" s="59"/>
      <c r="KUM355" s="59"/>
      <c r="KUN355" s="59"/>
      <c r="KUO355" s="59"/>
      <c r="KUP355" s="59"/>
      <c r="KUQ355" s="59"/>
      <c r="KUR355" s="59"/>
      <c r="KUS355" s="59"/>
      <c r="KUT355" s="59"/>
      <c r="KUU355" s="59"/>
      <c r="KUV355" s="59"/>
      <c r="KUW355" s="59"/>
      <c r="KUX355" s="59"/>
      <c r="KUY355" s="59"/>
      <c r="KUZ355" s="59"/>
      <c r="KVA355" s="59"/>
      <c r="KVB355" s="59"/>
      <c r="KVC355" s="59"/>
      <c r="KVD355" s="59"/>
      <c r="KVE355" s="59"/>
      <c r="KVF355" s="59"/>
      <c r="KVG355" s="59"/>
      <c r="KVH355" s="59"/>
      <c r="KVI355" s="59"/>
      <c r="KVJ355" s="59"/>
      <c r="KVK355" s="59"/>
      <c r="KVL355" s="59"/>
      <c r="KVM355" s="59"/>
      <c r="KVN355" s="59"/>
      <c r="KVO355" s="59"/>
      <c r="KVP355" s="59"/>
      <c r="KVQ355" s="59"/>
      <c r="KVR355" s="59"/>
      <c r="KVS355" s="59"/>
      <c r="KVT355" s="59"/>
      <c r="KVU355" s="59"/>
      <c r="KVV355" s="59"/>
      <c r="KVW355" s="59"/>
      <c r="KVX355" s="59"/>
      <c r="KVY355" s="59"/>
      <c r="KVZ355" s="59"/>
      <c r="KWA355" s="59"/>
      <c r="KWB355" s="59"/>
      <c r="KWC355" s="59"/>
      <c r="KWD355" s="59"/>
      <c r="KWE355" s="59"/>
      <c r="KWF355" s="59"/>
      <c r="KWG355" s="59"/>
      <c r="KWH355" s="59"/>
      <c r="KWI355" s="59"/>
      <c r="KWJ355" s="59"/>
      <c r="KWK355" s="59"/>
      <c r="KWL355" s="59"/>
      <c r="KWM355" s="59"/>
      <c r="KWN355" s="59"/>
      <c r="KWO355" s="59"/>
      <c r="KWP355" s="59"/>
      <c r="KWQ355" s="59"/>
      <c r="KWR355" s="59"/>
      <c r="KWS355" s="59"/>
      <c r="KWT355" s="59"/>
      <c r="KWU355" s="59"/>
      <c r="KWV355" s="59"/>
      <c r="KWW355" s="59"/>
      <c r="KWX355" s="59"/>
      <c r="KWY355" s="59"/>
      <c r="KWZ355" s="59"/>
      <c r="KXA355" s="59"/>
      <c r="KXB355" s="59"/>
      <c r="KXC355" s="59"/>
      <c r="KXD355" s="59"/>
      <c r="KXE355" s="59"/>
      <c r="KXF355" s="59"/>
      <c r="KXG355" s="59"/>
      <c r="KXH355" s="59"/>
      <c r="KXI355" s="59"/>
      <c r="KXJ355" s="59"/>
      <c r="KXK355" s="59"/>
      <c r="KXL355" s="59"/>
      <c r="KXM355" s="59"/>
      <c r="KXN355" s="59"/>
      <c r="KXO355" s="59"/>
      <c r="KXP355" s="59"/>
      <c r="KXQ355" s="59"/>
      <c r="KXR355" s="59"/>
      <c r="KXS355" s="59"/>
      <c r="KXT355" s="59"/>
      <c r="KXU355" s="59"/>
      <c r="KXV355" s="59"/>
      <c r="KXW355" s="59"/>
      <c r="KXX355" s="59"/>
      <c r="KXY355" s="59"/>
      <c r="KXZ355" s="59"/>
      <c r="KYA355" s="59"/>
      <c r="KYB355" s="59"/>
      <c r="KYC355" s="59"/>
      <c r="KYD355" s="59"/>
      <c r="KYE355" s="59"/>
      <c r="KYF355" s="59"/>
      <c r="KYG355" s="59"/>
      <c r="KYH355" s="59"/>
      <c r="KYI355" s="59"/>
      <c r="KYJ355" s="59"/>
      <c r="KYK355" s="59"/>
      <c r="KYL355" s="59"/>
      <c r="KYM355" s="59"/>
      <c r="KYN355" s="59"/>
      <c r="KYO355" s="59"/>
      <c r="KYP355" s="59"/>
      <c r="KYQ355" s="59"/>
      <c r="KYR355" s="59"/>
      <c r="KYS355" s="59"/>
      <c r="KYT355" s="59"/>
      <c r="KYU355" s="59"/>
      <c r="KYV355" s="59"/>
      <c r="KYW355" s="59"/>
      <c r="KYX355" s="59"/>
      <c r="KYY355" s="59"/>
      <c r="KYZ355" s="59"/>
      <c r="KZA355" s="59"/>
      <c r="KZB355" s="59"/>
      <c r="KZC355" s="59"/>
      <c r="KZD355" s="59"/>
      <c r="KZE355" s="59"/>
      <c r="KZF355" s="59"/>
      <c r="KZG355" s="59"/>
      <c r="KZH355" s="59"/>
      <c r="KZI355" s="59"/>
      <c r="KZJ355" s="59"/>
      <c r="KZK355" s="59"/>
      <c r="KZL355" s="59"/>
      <c r="KZM355" s="59"/>
      <c r="KZN355" s="59"/>
      <c r="KZO355" s="59"/>
      <c r="KZP355" s="59"/>
      <c r="KZQ355" s="59"/>
      <c r="KZR355" s="59"/>
      <c r="KZS355" s="59"/>
      <c r="KZT355" s="59"/>
      <c r="KZU355" s="59"/>
      <c r="KZV355" s="59"/>
      <c r="KZW355" s="59"/>
      <c r="KZX355" s="59"/>
      <c r="KZY355" s="59"/>
      <c r="KZZ355" s="59"/>
      <c r="LAA355" s="59"/>
      <c r="LAB355" s="59"/>
      <c r="LAC355" s="59"/>
      <c r="LAD355" s="59"/>
      <c r="LAE355" s="59"/>
      <c r="LAF355" s="59"/>
      <c r="LAG355" s="59"/>
      <c r="LAH355" s="59"/>
      <c r="LAI355" s="59"/>
      <c r="LAJ355" s="59"/>
      <c r="LAK355" s="59"/>
      <c r="LAL355" s="59"/>
      <c r="LAM355" s="59"/>
      <c r="LAN355" s="59"/>
      <c r="LAO355" s="59"/>
      <c r="LAP355" s="59"/>
      <c r="LAQ355" s="59"/>
      <c r="LAR355" s="59"/>
      <c r="LAS355" s="59"/>
      <c r="LAT355" s="59"/>
      <c r="LAU355" s="59"/>
      <c r="LAV355" s="59"/>
      <c r="LAW355" s="59"/>
      <c r="LAX355" s="59"/>
      <c r="LAY355" s="59"/>
      <c r="LAZ355" s="59"/>
      <c r="LBA355" s="59"/>
      <c r="LBB355" s="59"/>
      <c r="LBC355" s="59"/>
      <c r="LBD355" s="59"/>
      <c r="LBE355" s="59"/>
      <c r="LBF355" s="59"/>
      <c r="LBG355" s="59"/>
      <c r="LBH355" s="59"/>
      <c r="LBI355" s="59"/>
      <c r="LBJ355" s="59"/>
      <c r="LBK355" s="59"/>
      <c r="LBL355" s="59"/>
      <c r="LBM355" s="59"/>
      <c r="LBN355" s="59"/>
      <c r="LBO355" s="59"/>
      <c r="LBP355" s="59"/>
      <c r="LBQ355" s="59"/>
      <c r="LBR355" s="59"/>
      <c r="LBS355" s="59"/>
      <c r="LBT355" s="59"/>
      <c r="LBU355" s="59"/>
      <c r="LBV355" s="59"/>
      <c r="LBW355" s="59"/>
      <c r="LBX355" s="59"/>
      <c r="LBY355" s="59"/>
      <c r="LBZ355" s="59"/>
      <c r="LCA355" s="59"/>
      <c r="LCB355" s="59"/>
      <c r="LCC355" s="59"/>
      <c r="LCD355" s="59"/>
      <c r="LCE355" s="59"/>
      <c r="LCF355" s="59"/>
      <c r="LCG355" s="59"/>
      <c r="LCH355" s="59"/>
      <c r="LCI355" s="59"/>
      <c r="LCJ355" s="59"/>
      <c r="LCK355" s="59"/>
      <c r="LCL355" s="59"/>
      <c r="LCM355" s="59"/>
      <c r="LCN355" s="59"/>
      <c r="LCO355" s="59"/>
      <c r="LCP355" s="59"/>
      <c r="LCQ355" s="59"/>
      <c r="LCR355" s="59"/>
      <c r="LCS355" s="59"/>
      <c r="LCT355" s="59"/>
      <c r="LCU355" s="59"/>
      <c r="LCV355" s="59"/>
      <c r="LCW355" s="59"/>
      <c r="LCX355" s="59"/>
      <c r="LCY355" s="59"/>
      <c r="LCZ355" s="59"/>
      <c r="LDA355" s="59"/>
      <c r="LDB355" s="59"/>
      <c r="LDC355" s="59"/>
      <c r="LDD355" s="59"/>
      <c r="LDE355" s="59"/>
      <c r="LDF355" s="59"/>
      <c r="LDG355" s="59"/>
      <c r="LDH355" s="59"/>
      <c r="LDI355" s="59"/>
      <c r="LDJ355" s="59"/>
      <c r="LDK355" s="59"/>
      <c r="LDL355" s="59"/>
      <c r="LDM355" s="59"/>
      <c r="LDN355" s="59"/>
      <c r="LDO355" s="59"/>
      <c r="LDP355" s="59"/>
      <c r="LDQ355" s="59"/>
      <c r="LDR355" s="59"/>
      <c r="LDS355" s="59"/>
      <c r="LDT355" s="59"/>
      <c r="LDU355" s="59"/>
      <c r="LDV355" s="59"/>
      <c r="LDW355" s="59"/>
      <c r="LDX355" s="59"/>
      <c r="LDY355" s="59"/>
      <c r="LDZ355" s="59"/>
      <c r="LEA355" s="59"/>
      <c r="LEB355" s="59"/>
      <c r="LEC355" s="59"/>
      <c r="LED355" s="59"/>
      <c r="LEE355" s="59"/>
      <c r="LEF355" s="59"/>
      <c r="LEG355" s="59"/>
      <c r="LEH355" s="59"/>
      <c r="LEI355" s="59"/>
      <c r="LEJ355" s="59"/>
      <c r="LEK355" s="59"/>
      <c r="LEL355" s="59"/>
      <c r="LEM355" s="59"/>
      <c r="LEN355" s="59"/>
      <c r="LEO355" s="59"/>
      <c r="LEP355" s="59"/>
      <c r="LEQ355" s="59"/>
      <c r="LER355" s="59"/>
      <c r="LES355" s="59"/>
      <c r="LET355" s="59"/>
      <c r="LEU355" s="59"/>
      <c r="LEV355" s="59"/>
      <c r="LEW355" s="59"/>
      <c r="LEX355" s="59"/>
      <c r="LEY355" s="59"/>
      <c r="LEZ355" s="59"/>
      <c r="LFA355" s="59"/>
      <c r="LFB355" s="59"/>
      <c r="LFC355" s="59"/>
      <c r="LFD355" s="59"/>
      <c r="LFE355" s="59"/>
      <c r="LFF355" s="59"/>
      <c r="LFG355" s="59"/>
      <c r="LFH355" s="59"/>
      <c r="LFI355" s="59"/>
      <c r="LFJ355" s="59"/>
      <c r="LFK355" s="59"/>
      <c r="LFL355" s="59"/>
      <c r="LFM355" s="59"/>
      <c r="LFN355" s="59"/>
      <c r="LFO355" s="59"/>
      <c r="LFP355" s="59"/>
      <c r="LFQ355" s="59"/>
      <c r="LFR355" s="59"/>
      <c r="LFS355" s="59"/>
      <c r="LFT355" s="59"/>
      <c r="LFU355" s="59"/>
      <c r="LFV355" s="59"/>
      <c r="LFW355" s="59"/>
      <c r="LFX355" s="59"/>
      <c r="LFY355" s="59"/>
      <c r="LFZ355" s="59"/>
      <c r="LGA355" s="59"/>
      <c r="LGB355" s="59"/>
      <c r="LGC355" s="59"/>
      <c r="LGD355" s="59"/>
      <c r="LGE355" s="59"/>
      <c r="LGF355" s="59"/>
      <c r="LGG355" s="59"/>
      <c r="LGH355" s="59"/>
      <c r="LGI355" s="59"/>
      <c r="LGJ355" s="59"/>
      <c r="LGK355" s="59"/>
      <c r="LGL355" s="59"/>
      <c r="LGM355" s="59"/>
      <c r="LGN355" s="59"/>
      <c r="LGO355" s="59"/>
      <c r="LGP355" s="59"/>
      <c r="LGQ355" s="59"/>
      <c r="LGR355" s="59"/>
      <c r="LGS355" s="59"/>
      <c r="LGT355" s="59"/>
      <c r="LGU355" s="59"/>
      <c r="LGV355" s="59"/>
      <c r="LGW355" s="59"/>
      <c r="LGX355" s="59"/>
      <c r="LGY355" s="59"/>
      <c r="LGZ355" s="59"/>
      <c r="LHA355" s="59"/>
      <c r="LHB355" s="59"/>
      <c r="LHC355" s="59"/>
      <c r="LHD355" s="59"/>
      <c r="LHE355" s="59"/>
      <c r="LHF355" s="59"/>
      <c r="LHG355" s="59"/>
      <c r="LHH355" s="59"/>
      <c r="LHI355" s="59"/>
      <c r="LHJ355" s="59"/>
      <c r="LHK355" s="59"/>
      <c r="LHL355" s="59"/>
      <c r="LHM355" s="59"/>
      <c r="LHN355" s="59"/>
      <c r="LHO355" s="59"/>
      <c r="LHP355" s="59"/>
      <c r="LHQ355" s="59"/>
      <c r="LHR355" s="59"/>
      <c r="LHS355" s="59"/>
      <c r="LHT355" s="59"/>
      <c r="LHU355" s="59"/>
      <c r="LHV355" s="59"/>
      <c r="LHW355" s="59"/>
      <c r="LHX355" s="59"/>
      <c r="LHY355" s="59"/>
      <c r="LHZ355" s="59"/>
      <c r="LIA355" s="59"/>
      <c r="LIB355" s="59"/>
      <c r="LIC355" s="59"/>
      <c r="LID355" s="59"/>
      <c r="LIE355" s="59"/>
      <c r="LIF355" s="59"/>
      <c r="LIG355" s="59"/>
      <c r="LIH355" s="59"/>
      <c r="LII355" s="59"/>
      <c r="LIJ355" s="59"/>
      <c r="LIK355" s="59"/>
      <c r="LIL355" s="59"/>
      <c r="LIM355" s="59"/>
      <c r="LIN355" s="59"/>
      <c r="LIO355" s="59"/>
      <c r="LIP355" s="59"/>
      <c r="LIQ355" s="59"/>
      <c r="LIR355" s="59"/>
      <c r="LIS355" s="59"/>
      <c r="LIT355" s="59"/>
      <c r="LIU355" s="59"/>
      <c r="LIV355" s="59"/>
      <c r="LIW355" s="59"/>
      <c r="LIX355" s="59"/>
      <c r="LIY355" s="59"/>
      <c r="LIZ355" s="59"/>
      <c r="LJA355" s="59"/>
      <c r="LJB355" s="59"/>
      <c r="LJC355" s="59"/>
      <c r="LJD355" s="59"/>
      <c r="LJE355" s="59"/>
      <c r="LJF355" s="59"/>
      <c r="LJG355" s="59"/>
      <c r="LJH355" s="59"/>
      <c r="LJI355" s="59"/>
      <c r="LJJ355" s="59"/>
      <c r="LJK355" s="59"/>
      <c r="LJL355" s="59"/>
      <c r="LJM355" s="59"/>
      <c r="LJN355" s="59"/>
      <c r="LJO355" s="59"/>
      <c r="LJP355" s="59"/>
      <c r="LJQ355" s="59"/>
      <c r="LJR355" s="59"/>
      <c r="LJS355" s="59"/>
      <c r="LJT355" s="59"/>
      <c r="LJU355" s="59"/>
      <c r="LJV355" s="59"/>
      <c r="LJW355" s="59"/>
      <c r="LJX355" s="59"/>
      <c r="LJY355" s="59"/>
      <c r="LJZ355" s="59"/>
      <c r="LKA355" s="59"/>
      <c r="LKB355" s="59"/>
      <c r="LKC355" s="59"/>
      <c r="LKD355" s="59"/>
      <c r="LKE355" s="59"/>
      <c r="LKF355" s="59"/>
      <c r="LKG355" s="59"/>
      <c r="LKH355" s="59"/>
      <c r="LKI355" s="59"/>
      <c r="LKJ355" s="59"/>
      <c r="LKK355" s="59"/>
      <c r="LKL355" s="59"/>
      <c r="LKM355" s="59"/>
      <c r="LKN355" s="59"/>
      <c r="LKO355" s="59"/>
      <c r="LKP355" s="59"/>
      <c r="LKQ355" s="59"/>
      <c r="LKR355" s="59"/>
      <c r="LKS355" s="59"/>
      <c r="LKT355" s="59"/>
      <c r="LKU355" s="59"/>
      <c r="LKV355" s="59"/>
      <c r="LKW355" s="59"/>
      <c r="LKX355" s="59"/>
      <c r="LKY355" s="59"/>
      <c r="LKZ355" s="59"/>
      <c r="LLA355" s="59"/>
      <c r="LLB355" s="59"/>
      <c r="LLC355" s="59"/>
      <c r="LLD355" s="59"/>
      <c r="LLE355" s="59"/>
      <c r="LLF355" s="59"/>
      <c r="LLG355" s="59"/>
      <c r="LLH355" s="59"/>
      <c r="LLI355" s="59"/>
      <c r="LLJ355" s="59"/>
      <c r="LLK355" s="59"/>
      <c r="LLL355" s="59"/>
      <c r="LLM355" s="59"/>
      <c r="LLN355" s="59"/>
      <c r="LLO355" s="59"/>
      <c r="LLP355" s="59"/>
      <c r="LLQ355" s="59"/>
      <c r="LLR355" s="59"/>
      <c r="LLS355" s="59"/>
      <c r="LLT355" s="59"/>
      <c r="LLU355" s="59"/>
      <c r="LLV355" s="59"/>
      <c r="LLW355" s="59"/>
      <c r="LLX355" s="59"/>
      <c r="LLY355" s="59"/>
      <c r="LLZ355" s="59"/>
      <c r="LMA355" s="59"/>
      <c r="LMB355" s="59"/>
      <c r="LMC355" s="59"/>
      <c r="LMD355" s="59"/>
      <c r="LME355" s="59"/>
      <c r="LMF355" s="59"/>
      <c r="LMG355" s="59"/>
      <c r="LMH355" s="59"/>
      <c r="LMI355" s="59"/>
      <c r="LMJ355" s="59"/>
      <c r="LMK355" s="59"/>
      <c r="LML355" s="59"/>
      <c r="LMM355" s="59"/>
      <c r="LMN355" s="59"/>
      <c r="LMO355" s="59"/>
      <c r="LMP355" s="59"/>
      <c r="LMQ355" s="59"/>
      <c r="LMR355" s="59"/>
      <c r="LMS355" s="59"/>
      <c r="LMT355" s="59"/>
      <c r="LMU355" s="59"/>
      <c r="LMV355" s="59"/>
      <c r="LMW355" s="59"/>
      <c r="LMX355" s="59"/>
      <c r="LMY355" s="59"/>
      <c r="LMZ355" s="59"/>
      <c r="LNA355" s="59"/>
      <c r="LNB355" s="59"/>
      <c r="LNC355" s="59"/>
      <c r="LND355" s="59"/>
      <c r="LNE355" s="59"/>
      <c r="LNF355" s="59"/>
      <c r="LNG355" s="59"/>
      <c r="LNH355" s="59"/>
      <c r="LNI355" s="59"/>
      <c r="LNJ355" s="59"/>
      <c r="LNK355" s="59"/>
      <c r="LNL355" s="59"/>
      <c r="LNM355" s="59"/>
      <c r="LNN355" s="59"/>
      <c r="LNO355" s="59"/>
      <c r="LNP355" s="59"/>
      <c r="LNQ355" s="59"/>
      <c r="LNR355" s="59"/>
      <c r="LNS355" s="59"/>
      <c r="LNT355" s="59"/>
      <c r="LNU355" s="59"/>
      <c r="LNV355" s="59"/>
      <c r="LNW355" s="59"/>
      <c r="LNX355" s="59"/>
      <c r="LNY355" s="59"/>
      <c r="LNZ355" s="59"/>
      <c r="LOA355" s="59"/>
      <c r="LOB355" s="59"/>
      <c r="LOC355" s="59"/>
      <c r="LOD355" s="59"/>
      <c r="LOE355" s="59"/>
      <c r="LOF355" s="59"/>
      <c r="LOG355" s="59"/>
      <c r="LOH355" s="59"/>
      <c r="LOI355" s="59"/>
      <c r="LOJ355" s="59"/>
      <c r="LOK355" s="59"/>
      <c r="LOL355" s="59"/>
      <c r="LOM355" s="59"/>
      <c r="LON355" s="59"/>
      <c r="LOO355" s="59"/>
      <c r="LOP355" s="59"/>
      <c r="LOQ355" s="59"/>
      <c r="LOR355" s="59"/>
      <c r="LOS355" s="59"/>
      <c r="LOT355" s="59"/>
      <c r="LOU355" s="59"/>
      <c r="LOV355" s="59"/>
      <c r="LOW355" s="59"/>
      <c r="LOX355" s="59"/>
      <c r="LOY355" s="59"/>
      <c r="LOZ355" s="59"/>
      <c r="LPA355" s="59"/>
      <c r="LPB355" s="59"/>
      <c r="LPC355" s="59"/>
      <c r="LPD355" s="59"/>
      <c r="LPE355" s="59"/>
      <c r="LPF355" s="59"/>
      <c r="LPG355" s="59"/>
      <c r="LPH355" s="59"/>
      <c r="LPI355" s="59"/>
      <c r="LPJ355" s="59"/>
      <c r="LPK355" s="59"/>
      <c r="LPL355" s="59"/>
      <c r="LPM355" s="59"/>
      <c r="LPN355" s="59"/>
      <c r="LPO355" s="59"/>
      <c r="LPP355" s="59"/>
      <c r="LPQ355" s="59"/>
      <c r="LPR355" s="59"/>
      <c r="LPS355" s="59"/>
      <c r="LPT355" s="59"/>
      <c r="LPU355" s="59"/>
      <c r="LPV355" s="59"/>
      <c r="LPW355" s="59"/>
      <c r="LPX355" s="59"/>
      <c r="LPY355" s="59"/>
      <c r="LPZ355" s="59"/>
      <c r="LQA355" s="59"/>
      <c r="LQB355" s="59"/>
      <c r="LQC355" s="59"/>
      <c r="LQD355" s="59"/>
      <c r="LQE355" s="59"/>
      <c r="LQF355" s="59"/>
      <c r="LQG355" s="59"/>
      <c r="LQH355" s="59"/>
      <c r="LQI355" s="59"/>
      <c r="LQJ355" s="59"/>
      <c r="LQK355" s="59"/>
      <c r="LQL355" s="59"/>
      <c r="LQM355" s="59"/>
      <c r="LQN355" s="59"/>
      <c r="LQO355" s="59"/>
      <c r="LQP355" s="59"/>
      <c r="LQQ355" s="59"/>
      <c r="LQR355" s="59"/>
      <c r="LQS355" s="59"/>
      <c r="LQT355" s="59"/>
      <c r="LQU355" s="59"/>
      <c r="LQV355" s="59"/>
      <c r="LQW355" s="59"/>
      <c r="LQX355" s="59"/>
      <c r="LQY355" s="59"/>
      <c r="LQZ355" s="59"/>
      <c r="LRA355" s="59"/>
      <c r="LRB355" s="59"/>
      <c r="LRC355" s="59"/>
      <c r="LRD355" s="59"/>
      <c r="LRE355" s="59"/>
      <c r="LRF355" s="59"/>
      <c r="LRG355" s="59"/>
      <c r="LRH355" s="59"/>
      <c r="LRI355" s="59"/>
      <c r="LRJ355" s="59"/>
      <c r="LRK355" s="59"/>
      <c r="LRL355" s="59"/>
      <c r="LRM355" s="59"/>
      <c r="LRN355" s="59"/>
      <c r="LRO355" s="59"/>
      <c r="LRP355" s="59"/>
      <c r="LRQ355" s="59"/>
      <c r="LRR355" s="59"/>
      <c r="LRS355" s="59"/>
      <c r="LRT355" s="59"/>
      <c r="LRU355" s="59"/>
      <c r="LRV355" s="59"/>
      <c r="LRW355" s="59"/>
      <c r="LRX355" s="59"/>
      <c r="LRY355" s="59"/>
      <c r="LRZ355" s="59"/>
      <c r="LSA355" s="59"/>
      <c r="LSB355" s="59"/>
      <c r="LSC355" s="59"/>
      <c r="LSD355" s="59"/>
      <c r="LSE355" s="59"/>
      <c r="LSF355" s="59"/>
      <c r="LSG355" s="59"/>
      <c r="LSH355" s="59"/>
      <c r="LSI355" s="59"/>
      <c r="LSJ355" s="59"/>
      <c r="LSK355" s="59"/>
      <c r="LSL355" s="59"/>
      <c r="LSM355" s="59"/>
      <c r="LSN355" s="59"/>
      <c r="LSO355" s="59"/>
      <c r="LSP355" s="59"/>
      <c r="LSQ355" s="59"/>
      <c r="LSR355" s="59"/>
      <c r="LSS355" s="59"/>
      <c r="LST355" s="59"/>
      <c r="LSU355" s="59"/>
      <c r="LSV355" s="59"/>
      <c r="LSW355" s="59"/>
      <c r="LSX355" s="59"/>
      <c r="LSY355" s="59"/>
      <c r="LSZ355" s="59"/>
      <c r="LTA355" s="59"/>
      <c r="LTB355" s="59"/>
      <c r="LTC355" s="59"/>
      <c r="LTD355" s="59"/>
      <c r="LTE355" s="59"/>
      <c r="LTF355" s="59"/>
      <c r="LTG355" s="59"/>
      <c r="LTH355" s="59"/>
      <c r="LTI355" s="59"/>
      <c r="LTJ355" s="59"/>
      <c r="LTK355" s="59"/>
      <c r="LTL355" s="59"/>
      <c r="LTM355" s="59"/>
      <c r="LTN355" s="59"/>
      <c r="LTO355" s="59"/>
      <c r="LTP355" s="59"/>
      <c r="LTQ355" s="59"/>
      <c r="LTR355" s="59"/>
      <c r="LTS355" s="59"/>
      <c r="LTT355" s="59"/>
      <c r="LTU355" s="59"/>
      <c r="LTV355" s="59"/>
      <c r="LTW355" s="59"/>
      <c r="LTX355" s="59"/>
      <c r="LTY355" s="59"/>
      <c r="LTZ355" s="59"/>
      <c r="LUA355" s="59"/>
      <c r="LUB355" s="59"/>
      <c r="LUC355" s="59"/>
      <c r="LUD355" s="59"/>
      <c r="LUE355" s="59"/>
      <c r="LUF355" s="59"/>
      <c r="LUG355" s="59"/>
      <c r="LUH355" s="59"/>
      <c r="LUI355" s="59"/>
      <c r="LUJ355" s="59"/>
      <c r="LUK355" s="59"/>
      <c r="LUL355" s="59"/>
      <c r="LUM355" s="59"/>
      <c r="LUN355" s="59"/>
      <c r="LUO355" s="59"/>
      <c r="LUP355" s="59"/>
      <c r="LUQ355" s="59"/>
      <c r="LUR355" s="59"/>
      <c r="LUS355" s="59"/>
      <c r="LUT355" s="59"/>
      <c r="LUU355" s="59"/>
      <c r="LUV355" s="59"/>
      <c r="LUW355" s="59"/>
      <c r="LUX355" s="59"/>
      <c r="LUY355" s="59"/>
      <c r="LUZ355" s="59"/>
      <c r="LVA355" s="59"/>
      <c r="LVB355" s="59"/>
      <c r="LVC355" s="59"/>
      <c r="LVD355" s="59"/>
      <c r="LVE355" s="59"/>
      <c r="LVF355" s="59"/>
      <c r="LVG355" s="59"/>
      <c r="LVH355" s="59"/>
      <c r="LVI355" s="59"/>
      <c r="LVJ355" s="59"/>
      <c r="LVK355" s="59"/>
      <c r="LVL355" s="59"/>
      <c r="LVM355" s="59"/>
      <c r="LVN355" s="59"/>
      <c r="LVO355" s="59"/>
      <c r="LVP355" s="59"/>
      <c r="LVQ355" s="59"/>
      <c r="LVR355" s="59"/>
      <c r="LVS355" s="59"/>
      <c r="LVT355" s="59"/>
      <c r="LVU355" s="59"/>
      <c r="LVV355" s="59"/>
      <c r="LVW355" s="59"/>
      <c r="LVX355" s="59"/>
      <c r="LVY355" s="59"/>
      <c r="LVZ355" s="59"/>
      <c r="LWA355" s="59"/>
      <c r="LWB355" s="59"/>
      <c r="LWC355" s="59"/>
      <c r="LWD355" s="59"/>
      <c r="LWE355" s="59"/>
      <c r="LWF355" s="59"/>
      <c r="LWG355" s="59"/>
      <c r="LWH355" s="59"/>
      <c r="LWI355" s="59"/>
      <c r="LWJ355" s="59"/>
      <c r="LWK355" s="59"/>
      <c r="LWL355" s="59"/>
      <c r="LWM355" s="59"/>
      <c r="LWN355" s="59"/>
      <c r="LWO355" s="59"/>
      <c r="LWP355" s="59"/>
      <c r="LWQ355" s="59"/>
      <c r="LWR355" s="59"/>
      <c r="LWS355" s="59"/>
      <c r="LWT355" s="59"/>
      <c r="LWU355" s="59"/>
      <c r="LWV355" s="59"/>
      <c r="LWW355" s="59"/>
      <c r="LWX355" s="59"/>
      <c r="LWY355" s="59"/>
      <c r="LWZ355" s="59"/>
      <c r="LXA355" s="59"/>
      <c r="LXB355" s="59"/>
      <c r="LXC355" s="59"/>
      <c r="LXD355" s="59"/>
      <c r="LXE355" s="59"/>
      <c r="LXF355" s="59"/>
      <c r="LXG355" s="59"/>
      <c r="LXH355" s="59"/>
      <c r="LXI355" s="59"/>
      <c r="LXJ355" s="59"/>
      <c r="LXK355" s="59"/>
      <c r="LXL355" s="59"/>
      <c r="LXM355" s="59"/>
      <c r="LXN355" s="59"/>
      <c r="LXO355" s="59"/>
      <c r="LXP355" s="59"/>
      <c r="LXQ355" s="59"/>
      <c r="LXR355" s="59"/>
      <c r="LXS355" s="59"/>
      <c r="LXT355" s="59"/>
      <c r="LXU355" s="59"/>
      <c r="LXV355" s="59"/>
      <c r="LXW355" s="59"/>
      <c r="LXX355" s="59"/>
      <c r="LXY355" s="59"/>
      <c r="LXZ355" s="59"/>
      <c r="LYA355" s="59"/>
      <c r="LYB355" s="59"/>
      <c r="LYC355" s="59"/>
      <c r="LYD355" s="59"/>
      <c r="LYE355" s="59"/>
      <c r="LYF355" s="59"/>
      <c r="LYG355" s="59"/>
      <c r="LYH355" s="59"/>
      <c r="LYI355" s="59"/>
      <c r="LYJ355" s="59"/>
      <c r="LYK355" s="59"/>
      <c r="LYL355" s="59"/>
      <c r="LYM355" s="59"/>
      <c r="LYN355" s="59"/>
      <c r="LYO355" s="59"/>
      <c r="LYP355" s="59"/>
      <c r="LYQ355" s="59"/>
      <c r="LYR355" s="59"/>
      <c r="LYS355" s="59"/>
      <c r="LYT355" s="59"/>
      <c r="LYU355" s="59"/>
      <c r="LYV355" s="59"/>
      <c r="LYW355" s="59"/>
      <c r="LYX355" s="59"/>
      <c r="LYY355" s="59"/>
      <c r="LYZ355" s="59"/>
      <c r="LZA355" s="59"/>
      <c r="LZB355" s="59"/>
      <c r="LZC355" s="59"/>
      <c r="LZD355" s="59"/>
      <c r="LZE355" s="59"/>
      <c r="LZF355" s="59"/>
      <c r="LZG355" s="59"/>
      <c r="LZH355" s="59"/>
      <c r="LZI355" s="59"/>
      <c r="LZJ355" s="59"/>
      <c r="LZK355" s="59"/>
      <c r="LZL355" s="59"/>
      <c r="LZM355" s="59"/>
      <c r="LZN355" s="59"/>
      <c r="LZO355" s="59"/>
      <c r="LZP355" s="59"/>
      <c r="LZQ355" s="59"/>
      <c r="LZR355" s="59"/>
      <c r="LZS355" s="59"/>
      <c r="LZT355" s="59"/>
      <c r="LZU355" s="59"/>
      <c r="LZV355" s="59"/>
      <c r="LZW355" s="59"/>
      <c r="LZX355" s="59"/>
      <c r="LZY355" s="59"/>
      <c r="LZZ355" s="59"/>
      <c r="MAA355" s="59"/>
      <c r="MAB355" s="59"/>
      <c r="MAC355" s="59"/>
      <c r="MAD355" s="59"/>
      <c r="MAE355" s="59"/>
      <c r="MAF355" s="59"/>
      <c r="MAG355" s="59"/>
      <c r="MAH355" s="59"/>
      <c r="MAI355" s="59"/>
      <c r="MAJ355" s="59"/>
      <c r="MAK355" s="59"/>
      <c r="MAL355" s="59"/>
      <c r="MAM355" s="59"/>
      <c r="MAN355" s="59"/>
      <c r="MAO355" s="59"/>
      <c r="MAP355" s="59"/>
      <c r="MAQ355" s="59"/>
      <c r="MAR355" s="59"/>
      <c r="MAS355" s="59"/>
      <c r="MAT355" s="59"/>
      <c r="MAU355" s="59"/>
      <c r="MAV355" s="59"/>
      <c r="MAW355" s="59"/>
      <c r="MAX355" s="59"/>
      <c r="MAY355" s="59"/>
      <c r="MAZ355" s="59"/>
      <c r="MBA355" s="59"/>
      <c r="MBB355" s="59"/>
      <c r="MBC355" s="59"/>
      <c r="MBD355" s="59"/>
      <c r="MBE355" s="59"/>
      <c r="MBF355" s="59"/>
      <c r="MBG355" s="59"/>
      <c r="MBH355" s="59"/>
      <c r="MBI355" s="59"/>
      <c r="MBJ355" s="59"/>
      <c r="MBK355" s="59"/>
      <c r="MBL355" s="59"/>
      <c r="MBM355" s="59"/>
      <c r="MBN355" s="59"/>
      <c r="MBO355" s="59"/>
      <c r="MBP355" s="59"/>
      <c r="MBQ355" s="59"/>
      <c r="MBR355" s="59"/>
      <c r="MBS355" s="59"/>
      <c r="MBT355" s="59"/>
      <c r="MBU355" s="59"/>
      <c r="MBV355" s="59"/>
      <c r="MBW355" s="59"/>
      <c r="MBX355" s="59"/>
      <c r="MBY355" s="59"/>
      <c r="MBZ355" s="59"/>
      <c r="MCA355" s="59"/>
      <c r="MCB355" s="59"/>
      <c r="MCC355" s="59"/>
      <c r="MCD355" s="59"/>
      <c r="MCE355" s="59"/>
      <c r="MCF355" s="59"/>
      <c r="MCG355" s="59"/>
      <c r="MCH355" s="59"/>
      <c r="MCI355" s="59"/>
      <c r="MCJ355" s="59"/>
      <c r="MCK355" s="59"/>
      <c r="MCL355" s="59"/>
      <c r="MCM355" s="59"/>
      <c r="MCN355" s="59"/>
      <c r="MCO355" s="59"/>
      <c r="MCP355" s="59"/>
      <c r="MCQ355" s="59"/>
      <c r="MCR355" s="59"/>
      <c r="MCS355" s="59"/>
      <c r="MCT355" s="59"/>
      <c r="MCU355" s="59"/>
      <c r="MCV355" s="59"/>
      <c r="MCW355" s="59"/>
      <c r="MCX355" s="59"/>
      <c r="MCY355" s="59"/>
      <c r="MCZ355" s="59"/>
      <c r="MDA355" s="59"/>
      <c r="MDB355" s="59"/>
      <c r="MDC355" s="59"/>
      <c r="MDD355" s="59"/>
      <c r="MDE355" s="59"/>
      <c r="MDF355" s="59"/>
      <c r="MDG355" s="59"/>
      <c r="MDH355" s="59"/>
      <c r="MDI355" s="59"/>
      <c r="MDJ355" s="59"/>
      <c r="MDK355" s="59"/>
      <c r="MDL355" s="59"/>
      <c r="MDM355" s="59"/>
      <c r="MDN355" s="59"/>
      <c r="MDO355" s="59"/>
      <c r="MDP355" s="59"/>
      <c r="MDQ355" s="59"/>
      <c r="MDR355" s="59"/>
      <c r="MDS355" s="59"/>
      <c r="MDT355" s="59"/>
      <c r="MDU355" s="59"/>
      <c r="MDV355" s="59"/>
      <c r="MDW355" s="59"/>
      <c r="MDX355" s="59"/>
      <c r="MDY355" s="59"/>
      <c r="MDZ355" s="59"/>
      <c r="MEA355" s="59"/>
      <c r="MEB355" s="59"/>
      <c r="MEC355" s="59"/>
      <c r="MED355" s="59"/>
      <c r="MEE355" s="59"/>
      <c r="MEF355" s="59"/>
      <c r="MEG355" s="59"/>
      <c r="MEH355" s="59"/>
      <c r="MEI355" s="59"/>
      <c r="MEJ355" s="59"/>
      <c r="MEK355" s="59"/>
      <c r="MEL355" s="59"/>
      <c r="MEM355" s="59"/>
      <c r="MEN355" s="59"/>
      <c r="MEO355" s="59"/>
      <c r="MEP355" s="59"/>
      <c r="MEQ355" s="59"/>
      <c r="MER355" s="59"/>
      <c r="MES355" s="59"/>
      <c r="MET355" s="59"/>
      <c r="MEU355" s="59"/>
      <c r="MEV355" s="59"/>
      <c r="MEW355" s="59"/>
      <c r="MEX355" s="59"/>
      <c r="MEY355" s="59"/>
      <c r="MEZ355" s="59"/>
      <c r="MFA355" s="59"/>
      <c r="MFB355" s="59"/>
      <c r="MFC355" s="59"/>
      <c r="MFD355" s="59"/>
      <c r="MFE355" s="59"/>
      <c r="MFF355" s="59"/>
      <c r="MFG355" s="59"/>
      <c r="MFH355" s="59"/>
      <c r="MFI355" s="59"/>
      <c r="MFJ355" s="59"/>
      <c r="MFK355" s="59"/>
      <c r="MFL355" s="59"/>
      <c r="MFM355" s="59"/>
      <c r="MFN355" s="59"/>
      <c r="MFO355" s="59"/>
      <c r="MFP355" s="59"/>
      <c r="MFQ355" s="59"/>
      <c r="MFR355" s="59"/>
      <c r="MFS355" s="59"/>
      <c r="MFT355" s="59"/>
      <c r="MFU355" s="59"/>
      <c r="MFV355" s="59"/>
      <c r="MFW355" s="59"/>
      <c r="MFX355" s="59"/>
      <c r="MFY355" s="59"/>
      <c r="MFZ355" s="59"/>
      <c r="MGA355" s="59"/>
      <c r="MGB355" s="59"/>
      <c r="MGC355" s="59"/>
      <c r="MGD355" s="59"/>
      <c r="MGE355" s="59"/>
      <c r="MGF355" s="59"/>
      <c r="MGG355" s="59"/>
      <c r="MGH355" s="59"/>
      <c r="MGI355" s="59"/>
      <c r="MGJ355" s="59"/>
      <c r="MGK355" s="59"/>
      <c r="MGL355" s="59"/>
      <c r="MGM355" s="59"/>
      <c r="MGN355" s="59"/>
      <c r="MGO355" s="59"/>
      <c r="MGP355" s="59"/>
      <c r="MGQ355" s="59"/>
      <c r="MGR355" s="59"/>
      <c r="MGS355" s="59"/>
      <c r="MGT355" s="59"/>
      <c r="MGU355" s="59"/>
      <c r="MGV355" s="59"/>
      <c r="MGW355" s="59"/>
      <c r="MGX355" s="59"/>
      <c r="MGY355" s="59"/>
      <c r="MGZ355" s="59"/>
      <c r="MHA355" s="59"/>
      <c r="MHB355" s="59"/>
      <c r="MHC355" s="59"/>
      <c r="MHD355" s="59"/>
      <c r="MHE355" s="59"/>
      <c r="MHF355" s="59"/>
      <c r="MHG355" s="59"/>
      <c r="MHH355" s="59"/>
      <c r="MHI355" s="59"/>
      <c r="MHJ355" s="59"/>
      <c r="MHK355" s="59"/>
      <c r="MHL355" s="59"/>
      <c r="MHM355" s="59"/>
      <c r="MHN355" s="59"/>
      <c r="MHO355" s="59"/>
      <c r="MHP355" s="59"/>
      <c r="MHQ355" s="59"/>
      <c r="MHR355" s="59"/>
      <c r="MHS355" s="59"/>
      <c r="MHT355" s="59"/>
      <c r="MHU355" s="59"/>
      <c r="MHV355" s="59"/>
      <c r="MHW355" s="59"/>
      <c r="MHX355" s="59"/>
      <c r="MHY355" s="59"/>
      <c r="MHZ355" s="59"/>
      <c r="MIA355" s="59"/>
      <c r="MIB355" s="59"/>
      <c r="MIC355" s="59"/>
      <c r="MID355" s="59"/>
      <c r="MIE355" s="59"/>
      <c r="MIF355" s="59"/>
      <c r="MIG355" s="59"/>
      <c r="MIH355" s="59"/>
      <c r="MII355" s="59"/>
      <c r="MIJ355" s="59"/>
      <c r="MIK355" s="59"/>
      <c r="MIL355" s="59"/>
      <c r="MIM355" s="59"/>
      <c r="MIN355" s="59"/>
      <c r="MIO355" s="59"/>
      <c r="MIP355" s="59"/>
      <c r="MIQ355" s="59"/>
      <c r="MIR355" s="59"/>
      <c r="MIS355" s="59"/>
      <c r="MIT355" s="59"/>
      <c r="MIU355" s="59"/>
      <c r="MIV355" s="59"/>
      <c r="MIW355" s="59"/>
      <c r="MIX355" s="59"/>
      <c r="MIY355" s="59"/>
      <c r="MIZ355" s="59"/>
      <c r="MJA355" s="59"/>
      <c r="MJB355" s="59"/>
      <c r="MJC355" s="59"/>
      <c r="MJD355" s="59"/>
      <c r="MJE355" s="59"/>
      <c r="MJF355" s="59"/>
      <c r="MJG355" s="59"/>
      <c r="MJH355" s="59"/>
      <c r="MJI355" s="59"/>
      <c r="MJJ355" s="59"/>
      <c r="MJK355" s="59"/>
      <c r="MJL355" s="59"/>
      <c r="MJM355" s="59"/>
      <c r="MJN355" s="59"/>
      <c r="MJO355" s="59"/>
      <c r="MJP355" s="59"/>
      <c r="MJQ355" s="59"/>
      <c r="MJR355" s="59"/>
      <c r="MJS355" s="59"/>
      <c r="MJT355" s="59"/>
      <c r="MJU355" s="59"/>
      <c r="MJV355" s="59"/>
      <c r="MJW355" s="59"/>
      <c r="MJX355" s="59"/>
      <c r="MJY355" s="59"/>
      <c r="MJZ355" s="59"/>
      <c r="MKA355" s="59"/>
      <c r="MKB355" s="59"/>
      <c r="MKC355" s="59"/>
      <c r="MKD355" s="59"/>
      <c r="MKE355" s="59"/>
      <c r="MKF355" s="59"/>
      <c r="MKG355" s="59"/>
      <c r="MKH355" s="59"/>
      <c r="MKI355" s="59"/>
      <c r="MKJ355" s="59"/>
      <c r="MKK355" s="59"/>
      <c r="MKL355" s="59"/>
      <c r="MKM355" s="59"/>
      <c r="MKN355" s="59"/>
      <c r="MKO355" s="59"/>
      <c r="MKP355" s="59"/>
      <c r="MKQ355" s="59"/>
      <c r="MKR355" s="59"/>
      <c r="MKS355" s="59"/>
      <c r="MKT355" s="59"/>
      <c r="MKU355" s="59"/>
      <c r="MKV355" s="59"/>
      <c r="MKW355" s="59"/>
      <c r="MKX355" s="59"/>
      <c r="MKY355" s="59"/>
      <c r="MKZ355" s="59"/>
      <c r="MLA355" s="59"/>
      <c r="MLB355" s="59"/>
      <c r="MLC355" s="59"/>
      <c r="MLD355" s="59"/>
      <c r="MLE355" s="59"/>
      <c r="MLF355" s="59"/>
      <c r="MLG355" s="59"/>
      <c r="MLH355" s="59"/>
      <c r="MLI355" s="59"/>
      <c r="MLJ355" s="59"/>
      <c r="MLK355" s="59"/>
      <c r="MLL355" s="59"/>
      <c r="MLM355" s="59"/>
      <c r="MLN355" s="59"/>
      <c r="MLO355" s="59"/>
      <c r="MLP355" s="59"/>
      <c r="MLQ355" s="59"/>
      <c r="MLR355" s="59"/>
      <c r="MLS355" s="59"/>
      <c r="MLT355" s="59"/>
      <c r="MLU355" s="59"/>
      <c r="MLV355" s="59"/>
      <c r="MLW355" s="59"/>
      <c r="MLX355" s="59"/>
      <c r="MLY355" s="59"/>
      <c r="MLZ355" s="59"/>
      <c r="MMA355" s="59"/>
      <c r="MMB355" s="59"/>
      <c r="MMC355" s="59"/>
      <c r="MMD355" s="59"/>
      <c r="MME355" s="59"/>
      <c r="MMF355" s="59"/>
      <c r="MMG355" s="59"/>
      <c r="MMH355" s="59"/>
      <c r="MMI355" s="59"/>
      <c r="MMJ355" s="59"/>
      <c r="MMK355" s="59"/>
      <c r="MML355" s="59"/>
      <c r="MMM355" s="59"/>
      <c r="MMN355" s="59"/>
      <c r="MMO355" s="59"/>
      <c r="MMP355" s="59"/>
      <c r="MMQ355" s="59"/>
      <c r="MMR355" s="59"/>
      <c r="MMS355" s="59"/>
      <c r="MMT355" s="59"/>
      <c r="MMU355" s="59"/>
      <c r="MMV355" s="59"/>
      <c r="MMW355" s="59"/>
      <c r="MMX355" s="59"/>
      <c r="MMY355" s="59"/>
      <c r="MMZ355" s="59"/>
      <c r="MNA355" s="59"/>
      <c r="MNB355" s="59"/>
      <c r="MNC355" s="59"/>
      <c r="MND355" s="59"/>
      <c r="MNE355" s="59"/>
      <c r="MNF355" s="59"/>
      <c r="MNG355" s="59"/>
      <c r="MNH355" s="59"/>
      <c r="MNI355" s="59"/>
      <c r="MNJ355" s="59"/>
      <c r="MNK355" s="59"/>
      <c r="MNL355" s="59"/>
      <c r="MNM355" s="59"/>
      <c r="MNN355" s="59"/>
      <c r="MNO355" s="59"/>
      <c r="MNP355" s="59"/>
      <c r="MNQ355" s="59"/>
      <c r="MNR355" s="59"/>
      <c r="MNS355" s="59"/>
      <c r="MNT355" s="59"/>
      <c r="MNU355" s="59"/>
      <c r="MNV355" s="59"/>
      <c r="MNW355" s="59"/>
      <c r="MNX355" s="59"/>
      <c r="MNY355" s="59"/>
      <c r="MNZ355" s="59"/>
      <c r="MOA355" s="59"/>
      <c r="MOB355" s="59"/>
      <c r="MOC355" s="59"/>
      <c r="MOD355" s="59"/>
      <c r="MOE355" s="59"/>
      <c r="MOF355" s="59"/>
      <c r="MOG355" s="59"/>
      <c r="MOH355" s="59"/>
      <c r="MOI355" s="59"/>
      <c r="MOJ355" s="59"/>
      <c r="MOK355" s="59"/>
      <c r="MOL355" s="59"/>
      <c r="MOM355" s="59"/>
      <c r="MON355" s="59"/>
      <c r="MOO355" s="59"/>
      <c r="MOP355" s="59"/>
      <c r="MOQ355" s="59"/>
      <c r="MOR355" s="59"/>
      <c r="MOS355" s="59"/>
      <c r="MOT355" s="59"/>
      <c r="MOU355" s="59"/>
      <c r="MOV355" s="59"/>
      <c r="MOW355" s="59"/>
      <c r="MOX355" s="59"/>
      <c r="MOY355" s="59"/>
      <c r="MOZ355" s="59"/>
      <c r="MPA355" s="59"/>
      <c r="MPB355" s="59"/>
      <c r="MPC355" s="59"/>
      <c r="MPD355" s="59"/>
      <c r="MPE355" s="59"/>
      <c r="MPF355" s="59"/>
      <c r="MPG355" s="59"/>
      <c r="MPH355" s="59"/>
      <c r="MPI355" s="59"/>
      <c r="MPJ355" s="59"/>
      <c r="MPK355" s="59"/>
      <c r="MPL355" s="59"/>
      <c r="MPM355" s="59"/>
      <c r="MPN355" s="59"/>
      <c r="MPO355" s="59"/>
      <c r="MPP355" s="59"/>
      <c r="MPQ355" s="59"/>
      <c r="MPR355" s="59"/>
      <c r="MPS355" s="59"/>
      <c r="MPT355" s="59"/>
      <c r="MPU355" s="59"/>
      <c r="MPV355" s="59"/>
      <c r="MPW355" s="59"/>
      <c r="MPX355" s="59"/>
      <c r="MPY355" s="59"/>
      <c r="MPZ355" s="59"/>
      <c r="MQA355" s="59"/>
      <c r="MQB355" s="59"/>
      <c r="MQC355" s="59"/>
      <c r="MQD355" s="59"/>
      <c r="MQE355" s="59"/>
      <c r="MQF355" s="59"/>
      <c r="MQG355" s="59"/>
      <c r="MQH355" s="59"/>
      <c r="MQI355" s="59"/>
      <c r="MQJ355" s="59"/>
      <c r="MQK355" s="59"/>
      <c r="MQL355" s="59"/>
      <c r="MQM355" s="59"/>
      <c r="MQN355" s="59"/>
      <c r="MQO355" s="59"/>
      <c r="MQP355" s="59"/>
      <c r="MQQ355" s="59"/>
      <c r="MQR355" s="59"/>
      <c r="MQS355" s="59"/>
      <c r="MQT355" s="59"/>
      <c r="MQU355" s="59"/>
      <c r="MQV355" s="59"/>
      <c r="MQW355" s="59"/>
      <c r="MQX355" s="59"/>
      <c r="MQY355" s="59"/>
      <c r="MQZ355" s="59"/>
      <c r="MRA355" s="59"/>
      <c r="MRB355" s="59"/>
      <c r="MRC355" s="59"/>
      <c r="MRD355" s="59"/>
      <c r="MRE355" s="59"/>
      <c r="MRF355" s="59"/>
      <c r="MRG355" s="59"/>
      <c r="MRH355" s="59"/>
      <c r="MRI355" s="59"/>
      <c r="MRJ355" s="59"/>
      <c r="MRK355" s="59"/>
      <c r="MRL355" s="59"/>
      <c r="MRM355" s="59"/>
      <c r="MRN355" s="59"/>
      <c r="MRO355" s="59"/>
      <c r="MRP355" s="59"/>
      <c r="MRQ355" s="59"/>
      <c r="MRR355" s="59"/>
      <c r="MRS355" s="59"/>
      <c r="MRT355" s="59"/>
      <c r="MRU355" s="59"/>
      <c r="MRV355" s="59"/>
      <c r="MRW355" s="59"/>
      <c r="MRX355" s="59"/>
      <c r="MRY355" s="59"/>
      <c r="MRZ355" s="59"/>
      <c r="MSA355" s="59"/>
      <c r="MSB355" s="59"/>
      <c r="MSC355" s="59"/>
      <c r="MSD355" s="59"/>
      <c r="MSE355" s="59"/>
      <c r="MSF355" s="59"/>
      <c r="MSG355" s="59"/>
      <c r="MSH355" s="59"/>
      <c r="MSI355" s="59"/>
      <c r="MSJ355" s="59"/>
      <c r="MSK355" s="59"/>
      <c r="MSL355" s="59"/>
      <c r="MSM355" s="59"/>
      <c r="MSN355" s="59"/>
      <c r="MSO355" s="59"/>
      <c r="MSP355" s="59"/>
      <c r="MSQ355" s="59"/>
      <c r="MSR355" s="59"/>
      <c r="MSS355" s="59"/>
      <c r="MST355" s="59"/>
      <c r="MSU355" s="59"/>
      <c r="MSV355" s="59"/>
      <c r="MSW355" s="59"/>
      <c r="MSX355" s="59"/>
      <c r="MSY355" s="59"/>
      <c r="MSZ355" s="59"/>
      <c r="MTA355" s="59"/>
      <c r="MTB355" s="59"/>
      <c r="MTC355" s="59"/>
      <c r="MTD355" s="59"/>
      <c r="MTE355" s="59"/>
      <c r="MTF355" s="59"/>
      <c r="MTG355" s="59"/>
      <c r="MTH355" s="59"/>
      <c r="MTI355" s="59"/>
      <c r="MTJ355" s="59"/>
      <c r="MTK355" s="59"/>
      <c r="MTL355" s="59"/>
      <c r="MTM355" s="59"/>
      <c r="MTN355" s="59"/>
      <c r="MTO355" s="59"/>
      <c r="MTP355" s="59"/>
      <c r="MTQ355" s="59"/>
      <c r="MTR355" s="59"/>
      <c r="MTS355" s="59"/>
      <c r="MTT355" s="59"/>
      <c r="MTU355" s="59"/>
      <c r="MTV355" s="59"/>
      <c r="MTW355" s="59"/>
      <c r="MTX355" s="59"/>
      <c r="MTY355" s="59"/>
      <c r="MTZ355" s="59"/>
      <c r="MUA355" s="59"/>
      <c r="MUB355" s="59"/>
      <c r="MUC355" s="59"/>
      <c r="MUD355" s="59"/>
      <c r="MUE355" s="59"/>
      <c r="MUF355" s="59"/>
      <c r="MUG355" s="59"/>
      <c r="MUH355" s="59"/>
      <c r="MUI355" s="59"/>
      <c r="MUJ355" s="59"/>
      <c r="MUK355" s="59"/>
      <c r="MUL355" s="59"/>
      <c r="MUM355" s="59"/>
      <c r="MUN355" s="59"/>
      <c r="MUO355" s="59"/>
      <c r="MUP355" s="59"/>
      <c r="MUQ355" s="59"/>
      <c r="MUR355" s="59"/>
      <c r="MUS355" s="59"/>
      <c r="MUT355" s="59"/>
      <c r="MUU355" s="59"/>
      <c r="MUV355" s="59"/>
      <c r="MUW355" s="59"/>
      <c r="MUX355" s="59"/>
      <c r="MUY355" s="59"/>
      <c r="MUZ355" s="59"/>
      <c r="MVA355" s="59"/>
      <c r="MVB355" s="59"/>
      <c r="MVC355" s="59"/>
      <c r="MVD355" s="59"/>
      <c r="MVE355" s="59"/>
      <c r="MVF355" s="59"/>
      <c r="MVG355" s="59"/>
      <c r="MVH355" s="59"/>
      <c r="MVI355" s="59"/>
      <c r="MVJ355" s="59"/>
      <c r="MVK355" s="59"/>
      <c r="MVL355" s="59"/>
      <c r="MVM355" s="59"/>
      <c r="MVN355" s="59"/>
      <c r="MVO355" s="59"/>
      <c r="MVP355" s="59"/>
      <c r="MVQ355" s="59"/>
      <c r="MVR355" s="59"/>
      <c r="MVS355" s="59"/>
      <c r="MVT355" s="59"/>
      <c r="MVU355" s="59"/>
      <c r="MVV355" s="59"/>
      <c r="MVW355" s="59"/>
      <c r="MVX355" s="59"/>
      <c r="MVY355" s="59"/>
      <c r="MVZ355" s="59"/>
      <c r="MWA355" s="59"/>
      <c r="MWB355" s="59"/>
      <c r="MWC355" s="59"/>
      <c r="MWD355" s="59"/>
      <c r="MWE355" s="59"/>
      <c r="MWF355" s="59"/>
      <c r="MWG355" s="59"/>
      <c r="MWH355" s="59"/>
      <c r="MWI355" s="59"/>
      <c r="MWJ355" s="59"/>
      <c r="MWK355" s="59"/>
      <c r="MWL355" s="59"/>
      <c r="MWM355" s="59"/>
      <c r="MWN355" s="59"/>
      <c r="MWO355" s="59"/>
      <c r="MWP355" s="59"/>
      <c r="MWQ355" s="59"/>
      <c r="MWR355" s="59"/>
      <c r="MWS355" s="59"/>
      <c r="MWT355" s="59"/>
      <c r="MWU355" s="59"/>
      <c r="MWV355" s="59"/>
      <c r="MWW355" s="59"/>
      <c r="MWX355" s="59"/>
      <c r="MWY355" s="59"/>
      <c r="MWZ355" s="59"/>
      <c r="MXA355" s="59"/>
      <c r="MXB355" s="59"/>
      <c r="MXC355" s="59"/>
      <c r="MXD355" s="59"/>
      <c r="MXE355" s="59"/>
      <c r="MXF355" s="59"/>
      <c r="MXG355" s="59"/>
      <c r="MXH355" s="59"/>
      <c r="MXI355" s="59"/>
      <c r="MXJ355" s="59"/>
      <c r="MXK355" s="59"/>
      <c r="MXL355" s="59"/>
      <c r="MXM355" s="59"/>
      <c r="MXN355" s="59"/>
      <c r="MXO355" s="59"/>
      <c r="MXP355" s="59"/>
      <c r="MXQ355" s="59"/>
      <c r="MXR355" s="59"/>
      <c r="MXS355" s="59"/>
      <c r="MXT355" s="59"/>
      <c r="MXU355" s="59"/>
      <c r="MXV355" s="59"/>
      <c r="MXW355" s="59"/>
      <c r="MXX355" s="59"/>
      <c r="MXY355" s="59"/>
      <c r="MXZ355" s="59"/>
      <c r="MYA355" s="59"/>
      <c r="MYB355" s="59"/>
      <c r="MYC355" s="59"/>
      <c r="MYD355" s="59"/>
      <c r="MYE355" s="59"/>
      <c r="MYF355" s="59"/>
      <c r="MYG355" s="59"/>
      <c r="MYH355" s="59"/>
      <c r="MYI355" s="59"/>
      <c r="MYJ355" s="59"/>
      <c r="MYK355" s="59"/>
      <c r="MYL355" s="59"/>
      <c r="MYM355" s="59"/>
      <c r="MYN355" s="59"/>
      <c r="MYO355" s="59"/>
      <c r="MYP355" s="59"/>
      <c r="MYQ355" s="59"/>
      <c r="MYR355" s="59"/>
      <c r="MYS355" s="59"/>
      <c r="MYT355" s="59"/>
      <c r="MYU355" s="59"/>
      <c r="MYV355" s="59"/>
      <c r="MYW355" s="59"/>
      <c r="MYX355" s="59"/>
      <c r="MYY355" s="59"/>
      <c r="MYZ355" s="59"/>
      <c r="MZA355" s="59"/>
      <c r="MZB355" s="59"/>
      <c r="MZC355" s="59"/>
      <c r="MZD355" s="59"/>
      <c r="MZE355" s="59"/>
      <c r="MZF355" s="59"/>
      <c r="MZG355" s="59"/>
      <c r="MZH355" s="59"/>
      <c r="MZI355" s="59"/>
      <c r="MZJ355" s="59"/>
      <c r="MZK355" s="59"/>
      <c r="MZL355" s="59"/>
      <c r="MZM355" s="59"/>
      <c r="MZN355" s="59"/>
      <c r="MZO355" s="59"/>
      <c r="MZP355" s="59"/>
      <c r="MZQ355" s="59"/>
      <c r="MZR355" s="59"/>
      <c r="MZS355" s="59"/>
      <c r="MZT355" s="59"/>
      <c r="MZU355" s="59"/>
      <c r="MZV355" s="59"/>
      <c r="MZW355" s="59"/>
      <c r="MZX355" s="59"/>
      <c r="MZY355" s="59"/>
      <c r="MZZ355" s="59"/>
      <c r="NAA355" s="59"/>
      <c r="NAB355" s="59"/>
      <c r="NAC355" s="59"/>
      <c r="NAD355" s="59"/>
      <c r="NAE355" s="59"/>
      <c r="NAF355" s="59"/>
      <c r="NAG355" s="59"/>
      <c r="NAH355" s="59"/>
      <c r="NAI355" s="59"/>
      <c r="NAJ355" s="59"/>
      <c r="NAK355" s="59"/>
      <c r="NAL355" s="59"/>
      <c r="NAM355" s="59"/>
      <c r="NAN355" s="59"/>
      <c r="NAO355" s="59"/>
      <c r="NAP355" s="59"/>
      <c r="NAQ355" s="59"/>
      <c r="NAR355" s="59"/>
      <c r="NAS355" s="59"/>
      <c r="NAT355" s="59"/>
      <c r="NAU355" s="59"/>
      <c r="NAV355" s="59"/>
      <c r="NAW355" s="59"/>
      <c r="NAX355" s="59"/>
      <c r="NAY355" s="59"/>
      <c r="NAZ355" s="59"/>
      <c r="NBA355" s="59"/>
      <c r="NBB355" s="59"/>
      <c r="NBC355" s="59"/>
      <c r="NBD355" s="59"/>
      <c r="NBE355" s="59"/>
      <c r="NBF355" s="59"/>
      <c r="NBG355" s="59"/>
      <c r="NBH355" s="59"/>
      <c r="NBI355" s="59"/>
      <c r="NBJ355" s="59"/>
      <c r="NBK355" s="59"/>
      <c r="NBL355" s="59"/>
      <c r="NBM355" s="59"/>
      <c r="NBN355" s="59"/>
      <c r="NBO355" s="59"/>
      <c r="NBP355" s="59"/>
      <c r="NBQ355" s="59"/>
      <c r="NBR355" s="59"/>
      <c r="NBS355" s="59"/>
      <c r="NBT355" s="59"/>
      <c r="NBU355" s="59"/>
      <c r="NBV355" s="59"/>
      <c r="NBW355" s="59"/>
      <c r="NBX355" s="59"/>
      <c r="NBY355" s="59"/>
      <c r="NBZ355" s="59"/>
      <c r="NCA355" s="59"/>
      <c r="NCB355" s="59"/>
      <c r="NCC355" s="59"/>
      <c r="NCD355" s="59"/>
      <c r="NCE355" s="59"/>
      <c r="NCF355" s="59"/>
      <c r="NCG355" s="59"/>
      <c r="NCH355" s="59"/>
      <c r="NCI355" s="59"/>
      <c r="NCJ355" s="59"/>
      <c r="NCK355" s="59"/>
      <c r="NCL355" s="59"/>
      <c r="NCM355" s="59"/>
      <c r="NCN355" s="59"/>
      <c r="NCO355" s="59"/>
      <c r="NCP355" s="59"/>
      <c r="NCQ355" s="59"/>
      <c r="NCR355" s="59"/>
      <c r="NCS355" s="59"/>
      <c r="NCT355" s="59"/>
      <c r="NCU355" s="59"/>
      <c r="NCV355" s="59"/>
      <c r="NCW355" s="59"/>
      <c r="NCX355" s="59"/>
      <c r="NCY355" s="59"/>
      <c r="NCZ355" s="59"/>
      <c r="NDA355" s="59"/>
      <c r="NDB355" s="59"/>
      <c r="NDC355" s="59"/>
      <c r="NDD355" s="59"/>
      <c r="NDE355" s="59"/>
      <c r="NDF355" s="59"/>
      <c r="NDG355" s="59"/>
      <c r="NDH355" s="59"/>
      <c r="NDI355" s="59"/>
      <c r="NDJ355" s="59"/>
      <c r="NDK355" s="59"/>
      <c r="NDL355" s="59"/>
      <c r="NDM355" s="59"/>
      <c r="NDN355" s="59"/>
      <c r="NDO355" s="59"/>
      <c r="NDP355" s="59"/>
      <c r="NDQ355" s="59"/>
      <c r="NDR355" s="59"/>
      <c r="NDS355" s="59"/>
      <c r="NDT355" s="59"/>
      <c r="NDU355" s="59"/>
      <c r="NDV355" s="59"/>
      <c r="NDW355" s="59"/>
      <c r="NDX355" s="59"/>
      <c r="NDY355" s="59"/>
      <c r="NDZ355" s="59"/>
      <c r="NEA355" s="59"/>
      <c r="NEB355" s="59"/>
      <c r="NEC355" s="59"/>
      <c r="NED355" s="59"/>
      <c r="NEE355" s="59"/>
      <c r="NEF355" s="59"/>
      <c r="NEG355" s="59"/>
      <c r="NEH355" s="59"/>
      <c r="NEI355" s="59"/>
      <c r="NEJ355" s="59"/>
      <c r="NEK355" s="59"/>
      <c r="NEL355" s="59"/>
      <c r="NEM355" s="59"/>
      <c r="NEN355" s="59"/>
      <c r="NEO355" s="59"/>
      <c r="NEP355" s="59"/>
      <c r="NEQ355" s="59"/>
      <c r="NER355" s="59"/>
      <c r="NES355" s="59"/>
      <c r="NET355" s="59"/>
      <c r="NEU355" s="59"/>
      <c r="NEV355" s="59"/>
      <c r="NEW355" s="59"/>
      <c r="NEX355" s="59"/>
      <c r="NEY355" s="59"/>
      <c r="NEZ355" s="59"/>
      <c r="NFA355" s="59"/>
      <c r="NFB355" s="59"/>
      <c r="NFC355" s="59"/>
      <c r="NFD355" s="59"/>
      <c r="NFE355" s="59"/>
      <c r="NFF355" s="59"/>
      <c r="NFG355" s="59"/>
      <c r="NFH355" s="59"/>
      <c r="NFI355" s="59"/>
      <c r="NFJ355" s="59"/>
      <c r="NFK355" s="59"/>
      <c r="NFL355" s="59"/>
      <c r="NFM355" s="59"/>
      <c r="NFN355" s="59"/>
      <c r="NFO355" s="59"/>
      <c r="NFP355" s="59"/>
      <c r="NFQ355" s="59"/>
      <c r="NFR355" s="59"/>
      <c r="NFS355" s="59"/>
      <c r="NFT355" s="59"/>
      <c r="NFU355" s="59"/>
      <c r="NFV355" s="59"/>
      <c r="NFW355" s="59"/>
      <c r="NFX355" s="59"/>
      <c r="NFY355" s="59"/>
      <c r="NFZ355" s="59"/>
      <c r="NGA355" s="59"/>
      <c r="NGB355" s="59"/>
      <c r="NGC355" s="59"/>
      <c r="NGD355" s="59"/>
      <c r="NGE355" s="59"/>
      <c r="NGF355" s="59"/>
      <c r="NGG355" s="59"/>
      <c r="NGH355" s="59"/>
      <c r="NGI355" s="59"/>
      <c r="NGJ355" s="59"/>
      <c r="NGK355" s="59"/>
      <c r="NGL355" s="59"/>
      <c r="NGM355" s="59"/>
      <c r="NGN355" s="59"/>
      <c r="NGO355" s="59"/>
      <c r="NGP355" s="59"/>
      <c r="NGQ355" s="59"/>
      <c r="NGR355" s="59"/>
      <c r="NGS355" s="59"/>
      <c r="NGT355" s="59"/>
      <c r="NGU355" s="59"/>
      <c r="NGV355" s="59"/>
      <c r="NGW355" s="59"/>
      <c r="NGX355" s="59"/>
      <c r="NGY355" s="59"/>
      <c r="NGZ355" s="59"/>
      <c r="NHA355" s="59"/>
      <c r="NHB355" s="59"/>
      <c r="NHC355" s="59"/>
      <c r="NHD355" s="59"/>
      <c r="NHE355" s="59"/>
      <c r="NHF355" s="59"/>
      <c r="NHG355" s="59"/>
      <c r="NHH355" s="59"/>
      <c r="NHI355" s="59"/>
      <c r="NHJ355" s="59"/>
      <c r="NHK355" s="59"/>
      <c r="NHL355" s="59"/>
      <c r="NHM355" s="59"/>
      <c r="NHN355" s="59"/>
      <c r="NHO355" s="59"/>
      <c r="NHP355" s="59"/>
      <c r="NHQ355" s="59"/>
      <c r="NHR355" s="59"/>
      <c r="NHS355" s="59"/>
      <c r="NHT355" s="59"/>
      <c r="NHU355" s="59"/>
      <c r="NHV355" s="59"/>
      <c r="NHW355" s="59"/>
      <c r="NHX355" s="59"/>
      <c r="NHY355" s="59"/>
      <c r="NHZ355" s="59"/>
      <c r="NIA355" s="59"/>
      <c r="NIB355" s="59"/>
      <c r="NIC355" s="59"/>
      <c r="NID355" s="59"/>
      <c r="NIE355" s="59"/>
      <c r="NIF355" s="59"/>
      <c r="NIG355" s="59"/>
      <c r="NIH355" s="59"/>
      <c r="NII355" s="59"/>
      <c r="NIJ355" s="59"/>
      <c r="NIK355" s="59"/>
      <c r="NIL355" s="59"/>
      <c r="NIM355" s="59"/>
      <c r="NIN355" s="59"/>
      <c r="NIO355" s="59"/>
      <c r="NIP355" s="59"/>
      <c r="NIQ355" s="59"/>
      <c r="NIR355" s="59"/>
      <c r="NIS355" s="59"/>
      <c r="NIT355" s="59"/>
      <c r="NIU355" s="59"/>
      <c r="NIV355" s="59"/>
      <c r="NIW355" s="59"/>
      <c r="NIX355" s="59"/>
      <c r="NIY355" s="59"/>
      <c r="NIZ355" s="59"/>
      <c r="NJA355" s="59"/>
      <c r="NJB355" s="59"/>
      <c r="NJC355" s="59"/>
      <c r="NJD355" s="59"/>
      <c r="NJE355" s="59"/>
      <c r="NJF355" s="59"/>
      <c r="NJG355" s="59"/>
      <c r="NJH355" s="59"/>
      <c r="NJI355" s="59"/>
      <c r="NJJ355" s="59"/>
      <c r="NJK355" s="59"/>
      <c r="NJL355" s="59"/>
      <c r="NJM355" s="59"/>
      <c r="NJN355" s="59"/>
      <c r="NJO355" s="59"/>
      <c r="NJP355" s="59"/>
      <c r="NJQ355" s="59"/>
      <c r="NJR355" s="59"/>
      <c r="NJS355" s="59"/>
      <c r="NJT355" s="59"/>
      <c r="NJU355" s="59"/>
      <c r="NJV355" s="59"/>
      <c r="NJW355" s="59"/>
      <c r="NJX355" s="59"/>
      <c r="NJY355" s="59"/>
      <c r="NJZ355" s="59"/>
      <c r="NKA355" s="59"/>
      <c r="NKB355" s="59"/>
      <c r="NKC355" s="59"/>
      <c r="NKD355" s="59"/>
      <c r="NKE355" s="59"/>
      <c r="NKF355" s="59"/>
      <c r="NKG355" s="59"/>
      <c r="NKH355" s="59"/>
      <c r="NKI355" s="59"/>
      <c r="NKJ355" s="59"/>
      <c r="NKK355" s="59"/>
      <c r="NKL355" s="59"/>
      <c r="NKM355" s="59"/>
      <c r="NKN355" s="59"/>
      <c r="NKO355" s="59"/>
      <c r="NKP355" s="59"/>
      <c r="NKQ355" s="59"/>
      <c r="NKR355" s="59"/>
      <c r="NKS355" s="59"/>
      <c r="NKT355" s="59"/>
      <c r="NKU355" s="59"/>
      <c r="NKV355" s="59"/>
      <c r="NKW355" s="59"/>
      <c r="NKX355" s="59"/>
      <c r="NKY355" s="59"/>
      <c r="NKZ355" s="59"/>
      <c r="NLA355" s="59"/>
      <c r="NLB355" s="59"/>
      <c r="NLC355" s="59"/>
      <c r="NLD355" s="59"/>
      <c r="NLE355" s="59"/>
      <c r="NLF355" s="59"/>
      <c r="NLG355" s="59"/>
      <c r="NLH355" s="59"/>
      <c r="NLI355" s="59"/>
      <c r="NLJ355" s="59"/>
      <c r="NLK355" s="59"/>
      <c r="NLL355" s="59"/>
      <c r="NLM355" s="59"/>
      <c r="NLN355" s="59"/>
      <c r="NLO355" s="59"/>
      <c r="NLP355" s="59"/>
      <c r="NLQ355" s="59"/>
      <c r="NLR355" s="59"/>
      <c r="NLS355" s="59"/>
      <c r="NLT355" s="59"/>
      <c r="NLU355" s="59"/>
      <c r="NLV355" s="59"/>
      <c r="NLW355" s="59"/>
      <c r="NLX355" s="59"/>
      <c r="NLY355" s="59"/>
      <c r="NLZ355" s="59"/>
      <c r="NMA355" s="59"/>
      <c r="NMB355" s="59"/>
      <c r="NMC355" s="59"/>
      <c r="NMD355" s="59"/>
      <c r="NME355" s="59"/>
      <c r="NMF355" s="59"/>
      <c r="NMG355" s="59"/>
      <c r="NMH355" s="59"/>
      <c r="NMI355" s="59"/>
      <c r="NMJ355" s="59"/>
      <c r="NMK355" s="59"/>
      <c r="NML355" s="59"/>
      <c r="NMM355" s="59"/>
      <c r="NMN355" s="59"/>
      <c r="NMO355" s="59"/>
      <c r="NMP355" s="59"/>
      <c r="NMQ355" s="59"/>
      <c r="NMR355" s="59"/>
      <c r="NMS355" s="59"/>
      <c r="NMT355" s="59"/>
      <c r="NMU355" s="59"/>
      <c r="NMV355" s="59"/>
      <c r="NMW355" s="59"/>
      <c r="NMX355" s="59"/>
      <c r="NMY355" s="59"/>
      <c r="NMZ355" s="59"/>
      <c r="NNA355" s="59"/>
      <c r="NNB355" s="59"/>
      <c r="NNC355" s="59"/>
      <c r="NND355" s="59"/>
      <c r="NNE355" s="59"/>
      <c r="NNF355" s="59"/>
      <c r="NNG355" s="59"/>
      <c r="NNH355" s="59"/>
      <c r="NNI355" s="59"/>
      <c r="NNJ355" s="59"/>
      <c r="NNK355" s="59"/>
      <c r="NNL355" s="59"/>
      <c r="NNM355" s="59"/>
      <c r="NNN355" s="59"/>
      <c r="NNO355" s="59"/>
      <c r="NNP355" s="59"/>
      <c r="NNQ355" s="59"/>
      <c r="NNR355" s="59"/>
      <c r="NNS355" s="59"/>
      <c r="NNT355" s="59"/>
      <c r="NNU355" s="59"/>
      <c r="NNV355" s="59"/>
      <c r="NNW355" s="59"/>
      <c r="NNX355" s="59"/>
      <c r="NNY355" s="59"/>
      <c r="NNZ355" s="59"/>
      <c r="NOA355" s="59"/>
      <c r="NOB355" s="59"/>
      <c r="NOC355" s="59"/>
      <c r="NOD355" s="59"/>
      <c r="NOE355" s="59"/>
      <c r="NOF355" s="59"/>
      <c r="NOG355" s="59"/>
      <c r="NOH355" s="59"/>
      <c r="NOI355" s="59"/>
      <c r="NOJ355" s="59"/>
      <c r="NOK355" s="59"/>
      <c r="NOL355" s="59"/>
      <c r="NOM355" s="59"/>
      <c r="NON355" s="59"/>
      <c r="NOO355" s="59"/>
      <c r="NOP355" s="59"/>
      <c r="NOQ355" s="59"/>
      <c r="NOR355" s="59"/>
      <c r="NOS355" s="59"/>
      <c r="NOT355" s="59"/>
      <c r="NOU355" s="59"/>
      <c r="NOV355" s="59"/>
      <c r="NOW355" s="59"/>
      <c r="NOX355" s="59"/>
      <c r="NOY355" s="59"/>
      <c r="NOZ355" s="59"/>
      <c r="NPA355" s="59"/>
      <c r="NPB355" s="59"/>
      <c r="NPC355" s="59"/>
      <c r="NPD355" s="59"/>
      <c r="NPE355" s="59"/>
      <c r="NPF355" s="59"/>
      <c r="NPG355" s="59"/>
      <c r="NPH355" s="59"/>
      <c r="NPI355" s="59"/>
      <c r="NPJ355" s="59"/>
      <c r="NPK355" s="59"/>
      <c r="NPL355" s="59"/>
      <c r="NPM355" s="59"/>
      <c r="NPN355" s="59"/>
      <c r="NPO355" s="59"/>
      <c r="NPP355" s="59"/>
      <c r="NPQ355" s="59"/>
      <c r="NPR355" s="59"/>
      <c r="NPS355" s="59"/>
      <c r="NPT355" s="59"/>
      <c r="NPU355" s="59"/>
      <c r="NPV355" s="59"/>
      <c r="NPW355" s="59"/>
      <c r="NPX355" s="59"/>
      <c r="NPY355" s="59"/>
      <c r="NPZ355" s="59"/>
      <c r="NQA355" s="59"/>
      <c r="NQB355" s="59"/>
      <c r="NQC355" s="59"/>
      <c r="NQD355" s="59"/>
      <c r="NQE355" s="59"/>
      <c r="NQF355" s="59"/>
      <c r="NQG355" s="59"/>
      <c r="NQH355" s="59"/>
      <c r="NQI355" s="59"/>
      <c r="NQJ355" s="59"/>
      <c r="NQK355" s="59"/>
      <c r="NQL355" s="59"/>
      <c r="NQM355" s="59"/>
      <c r="NQN355" s="59"/>
      <c r="NQO355" s="59"/>
      <c r="NQP355" s="59"/>
      <c r="NQQ355" s="59"/>
      <c r="NQR355" s="59"/>
      <c r="NQS355" s="59"/>
      <c r="NQT355" s="59"/>
      <c r="NQU355" s="59"/>
      <c r="NQV355" s="59"/>
      <c r="NQW355" s="59"/>
      <c r="NQX355" s="59"/>
      <c r="NQY355" s="59"/>
      <c r="NQZ355" s="59"/>
      <c r="NRA355" s="59"/>
      <c r="NRB355" s="59"/>
      <c r="NRC355" s="59"/>
      <c r="NRD355" s="59"/>
      <c r="NRE355" s="59"/>
      <c r="NRF355" s="59"/>
      <c r="NRG355" s="59"/>
      <c r="NRH355" s="59"/>
      <c r="NRI355" s="59"/>
      <c r="NRJ355" s="59"/>
      <c r="NRK355" s="59"/>
      <c r="NRL355" s="59"/>
      <c r="NRM355" s="59"/>
      <c r="NRN355" s="59"/>
      <c r="NRO355" s="59"/>
      <c r="NRP355" s="59"/>
      <c r="NRQ355" s="59"/>
      <c r="NRR355" s="59"/>
      <c r="NRS355" s="59"/>
      <c r="NRT355" s="59"/>
      <c r="NRU355" s="59"/>
      <c r="NRV355" s="59"/>
      <c r="NRW355" s="59"/>
      <c r="NRX355" s="59"/>
      <c r="NRY355" s="59"/>
      <c r="NRZ355" s="59"/>
      <c r="NSA355" s="59"/>
      <c r="NSB355" s="59"/>
      <c r="NSC355" s="59"/>
      <c r="NSD355" s="59"/>
      <c r="NSE355" s="59"/>
      <c r="NSF355" s="59"/>
      <c r="NSG355" s="59"/>
      <c r="NSH355" s="59"/>
      <c r="NSI355" s="59"/>
      <c r="NSJ355" s="59"/>
      <c r="NSK355" s="59"/>
      <c r="NSL355" s="59"/>
      <c r="NSM355" s="59"/>
      <c r="NSN355" s="59"/>
      <c r="NSO355" s="59"/>
      <c r="NSP355" s="59"/>
      <c r="NSQ355" s="59"/>
      <c r="NSR355" s="59"/>
      <c r="NSS355" s="59"/>
      <c r="NST355" s="59"/>
      <c r="NSU355" s="59"/>
      <c r="NSV355" s="59"/>
      <c r="NSW355" s="59"/>
      <c r="NSX355" s="59"/>
      <c r="NSY355" s="59"/>
      <c r="NSZ355" s="59"/>
      <c r="NTA355" s="59"/>
      <c r="NTB355" s="59"/>
      <c r="NTC355" s="59"/>
      <c r="NTD355" s="59"/>
      <c r="NTE355" s="59"/>
      <c r="NTF355" s="59"/>
      <c r="NTG355" s="59"/>
      <c r="NTH355" s="59"/>
      <c r="NTI355" s="59"/>
      <c r="NTJ355" s="59"/>
      <c r="NTK355" s="59"/>
      <c r="NTL355" s="59"/>
      <c r="NTM355" s="59"/>
      <c r="NTN355" s="59"/>
      <c r="NTO355" s="59"/>
      <c r="NTP355" s="59"/>
      <c r="NTQ355" s="59"/>
      <c r="NTR355" s="59"/>
      <c r="NTS355" s="59"/>
      <c r="NTT355" s="59"/>
      <c r="NTU355" s="59"/>
      <c r="NTV355" s="59"/>
      <c r="NTW355" s="59"/>
      <c r="NTX355" s="59"/>
      <c r="NTY355" s="59"/>
      <c r="NTZ355" s="59"/>
      <c r="NUA355" s="59"/>
      <c r="NUB355" s="59"/>
      <c r="NUC355" s="59"/>
      <c r="NUD355" s="59"/>
      <c r="NUE355" s="59"/>
      <c r="NUF355" s="59"/>
      <c r="NUG355" s="59"/>
      <c r="NUH355" s="59"/>
      <c r="NUI355" s="59"/>
      <c r="NUJ355" s="59"/>
      <c r="NUK355" s="59"/>
      <c r="NUL355" s="59"/>
      <c r="NUM355" s="59"/>
      <c r="NUN355" s="59"/>
      <c r="NUO355" s="59"/>
      <c r="NUP355" s="59"/>
      <c r="NUQ355" s="59"/>
      <c r="NUR355" s="59"/>
      <c r="NUS355" s="59"/>
      <c r="NUT355" s="59"/>
      <c r="NUU355" s="59"/>
      <c r="NUV355" s="59"/>
      <c r="NUW355" s="59"/>
      <c r="NUX355" s="59"/>
      <c r="NUY355" s="59"/>
      <c r="NUZ355" s="59"/>
      <c r="NVA355" s="59"/>
      <c r="NVB355" s="59"/>
      <c r="NVC355" s="59"/>
      <c r="NVD355" s="59"/>
      <c r="NVE355" s="59"/>
      <c r="NVF355" s="59"/>
      <c r="NVG355" s="59"/>
      <c r="NVH355" s="59"/>
      <c r="NVI355" s="59"/>
      <c r="NVJ355" s="59"/>
      <c r="NVK355" s="59"/>
      <c r="NVL355" s="59"/>
      <c r="NVM355" s="59"/>
      <c r="NVN355" s="59"/>
      <c r="NVO355" s="59"/>
      <c r="NVP355" s="59"/>
      <c r="NVQ355" s="59"/>
      <c r="NVR355" s="59"/>
      <c r="NVS355" s="59"/>
      <c r="NVT355" s="59"/>
      <c r="NVU355" s="59"/>
      <c r="NVV355" s="59"/>
      <c r="NVW355" s="59"/>
      <c r="NVX355" s="59"/>
      <c r="NVY355" s="59"/>
      <c r="NVZ355" s="59"/>
      <c r="NWA355" s="59"/>
      <c r="NWB355" s="59"/>
      <c r="NWC355" s="59"/>
      <c r="NWD355" s="59"/>
      <c r="NWE355" s="59"/>
      <c r="NWF355" s="59"/>
      <c r="NWG355" s="59"/>
      <c r="NWH355" s="59"/>
      <c r="NWI355" s="59"/>
      <c r="NWJ355" s="59"/>
      <c r="NWK355" s="59"/>
      <c r="NWL355" s="59"/>
      <c r="NWM355" s="59"/>
      <c r="NWN355" s="59"/>
      <c r="NWO355" s="59"/>
      <c r="NWP355" s="59"/>
      <c r="NWQ355" s="59"/>
      <c r="NWR355" s="59"/>
      <c r="NWS355" s="59"/>
      <c r="NWT355" s="59"/>
      <c r="NWU355" s="59"/>
      <c r="NWV355" s="59"/>
      <c r="NWW355" s="59"/>
      <c r="NWX355" s="59"/>
      <c r="NWY355" s="59"/>
      <c r="NWZ355" s="59"/>
      <c r="NXA355" s="59"/>
      <c r="NXB355" s="59"/>
      <c r="NXC355" s="59"/>
      <c r="NXD355" s="59"/>
      <c r="NXE355" s="59"/>
      <c r="NXF355" s="59"/>
      <c r="NXG355" s="59"/>
      <c r="NXH355" s="59"/>
      <c r="NXI355" s="59"/>
      <c r="NXJ355" s="59"/>
      <c r="NXK355" s="59"/>
      <c r="NXL355" s="59"/>
      <c r="NXM355" s="59"/>
      <c r="NXN355" s="59"/>
      <c r="NXO355" s="59"/>
      <c r="NXP355" s="59"/>
      <c r="NXQ355" s="59"/>
      <c r="NXR355" s="59"/>
      <c r="NXS355" s="59"/>
      <c r="NXT355" s="59"/>
      <c r="NXU355" s="59"/>
      <c r="NXV355" s="59"/>
      <c r="NXW355" s="59"/>
      <c r="NXX355" s="59"/>
      <c r="NXY355" s="59"/>
      <c r="NXZ355" s="59"/>
      <c r="NYA355" s="59"/>
      <c r="NYB355" s="59"/>
      <c r="NYC355" s="59"/>
      <c r="NYD355" s="59"/>
      <c r="NYE355" s="59"/>
      <c r="NYF355" s="59"/>
      <c r="NYG355" s="59"/>
      <c r="NYH355" s="59"/>
      <c r="NYI355" s="59"/>
      <c r="NYJ355" s="59"/>
      <c r="NYK355" s="59"/>
      <c r="NYL355" s="59"/>
      <c r="NYM355" s="59"/>
      <c r="NYN355" s="59"/>
      <c r="NYO355" s="59"/>
      <c r="NYP355" s="59"/>
      <c r="NYQ355" s="59"/>
      <c r="NYR355" s="59"/>
      <c r="NYS355" s="59"/>
      <c r="NYT355" s="59"/>
      <c r="NYU355" s="59"/>
      <c r="NYV355" s="59"/>
      <c r="NYW355" s="59"/>
      <c r="NYX355" s="59"/>
      <c r="NYY355" s="59"/>
      <c r="NYZ355" s="59"/>
      <c r="NZA355" s="59"/>
      <c r="NZB355" s="59"/>
      <c r="NZC355" s="59"/>
      <c r="NZD355" s="59"/>
      <c r="NZE355" s="59"/>
      <c r="NZF355" s="59"/>
      <c r="NZG355" s="59"/>
      <c r="NZH355" s="59"/>
      <c r="NZI355" s="59"/>
      <c r="NZJ355" s="59"/>
      <c r="NZK355" s="59"/>
      <c r="NZL355" s="59"/>
      <c r="NZM355" s="59"/>
      <c r="NZN355" s="59"/>
      <c r="NZO355" s="59"/>
      <c r="NZP355" s="59"/>
      <c r="NZQ355" s="59"/>
      <c r="NZR355" s="59"/>
      <c r="NZS355" s="59"/>
      <c r="NZT355" s="59"/>
      <c r="NZU355" s="59"/>
      <c r="NZV355" s="59"/>
      <c r="NZW355" s="59"/>
      <c r="NZX355" s="59"/>
      <c r="NZY355" s="59"/>
      <c r="NZZ355" s="59"/>
      <c r="OAA355" s="59"/>
      <c r="OAB355" s="59"/>
      <c r="OAC355" s="59"/>
      <c r="OAD355" s="59"/>
      <c r="OAE355" s="59"/>
      <c r="OAF355" s="59"/>
      <c r="OAG355" s="59"/>
      <c r="OAH355" s="59"/>
      <c r="OAI355" s="59"/>
      <c r="OAJ355" s="59"/>
      <c r="OAK355" s="59"/>
      <c r="OAL355" s="59"/>
      <c r="OAM355" s="59"/>
      <c r="OAN355" s="59"/>
      <c r="OAO355" s="59"/>
      <c r="OAP355" s="59"/>
      <c r="OAQ355" s="59"/>
      <c r="OAR355" s="59"/>
      <c r="OAS355" s="59"/>
      <c r="OAT355" s="59"/>
      <c r="OAU355" s="59"/>
      <c r="OAV355" s="59"/>
      <c r="OAW355" s="59"/>
      <c r="OAX355" s="59"/>
      <c r="OAY355" s="59"/>
      <c r="OAZ355" s="59"/>
      <c r="OBA355" s="59"/>
      <c r="OBB355" s="59"/>
      <c r="OBC355" s="59"/>
      <c r="OBD355" s="59"/>
      <c r="OBE355" s="59"/>
      <c r="OBF355" s="59"/>
      <c r="OBG355" s="59"/>
      <c r="OBH355" s="59"/>
      <c r="OBI355" s="59"/>
      <c r="OBJ355" s="59"/>
      <c r="OBK355" s="59"/>
      <c r="OBL355" s="59"/>
      <c r="OBM355" s="59"/>
      <c r="OBN355" s="59"/>
      <c r="OBO355" s="59"/>
      <c r="OBP355" s="59"/>
      <c r="OBQ355" s="59"/>
      <c r="OBR355" s="59"/>
      <c r="OBS355" s="59"/>
      <c r="OBT355" s="59"/>
      <c r="OBU355" s="59"/>
      <c r="OBV355" s="59"/>
      <c r="OBW355" s="59"/>
      <c r="OBX355" s="59"/>
      <c r="OBY355" s="59"/>
      <c r="OBZ355" s="59"/>
      <c r="OCA355" s="59"/>
      <c r="OCB355" s="59"/>
      <c r="OCC355" s="59"/>
      <c r="OCD355" s="59"/>
      <c r="OCE355" s="59"/>
      <c r="OCF355" s="59"/>
      <c r="OCG355" s="59"/>
      <c r="OCH355" s="59"/>
      <c r="OCI355" s="59"/>
      <c r="OCJ355" s="59"/>
      <c r="OCK355" s="59"/>
      <c r="OCL355" s="59"/>
      <c r="OCM355" s="59"/>
      <c r="OCN355" s="59"/>
      <c r="OCO355" s="59"/>
      <c r="OCP355" s="59"/>
      <c r="OCQ355" s="59"/>
      <c r="OCR355" s="59"/>
      <c r="OCS355" s="59"/>
      <c r="OCT355" s="59"/>
      <c r="OCU355" s="59"/>
      <c r="OCV355" s="59"/>
      <c r="OCW355" s="59"/>
      <c r="OCX355" s="59"/>
      <c r="OCY355" s="59"/>
      <c r="OCZ355" s="59"/>
      <c r="ODA355" s="59"/>
      <c r="ODB355" s="59"/>
      <c r="ODC355" s="59"/>
      <c r="ODD355" s="59"/>
      <c r="ODE355" s="59"/>
      <c r="ODF355" s="59"/>
      <c r="ODG355" s="59"/>
      <c r="ODH355" s="59"/>
      <c r="ODI355" s="59"/>
      <c r="ODJ355" s="59"/>
      <c r="ODK355" s="59"/>
      <c r="ODL355" s="59"/>
      <c r="ODM355" s="59"/>
      <c r="ODN355" s="59"/>
      <c r="ODO355" s="59"/>
      <c r="ODP355" s="59"/>
      <c r="ODQ355" s="59"/>
      <c r="ODR355" s="59"/>
      <c r="ODS355" s="59"/>
      <c r="ODT355" s="59"/>
      <c r="ODU355" s="59"/>
      <c r="ODV355" s="59"/>
      <c r="ODW355" s="59"/>
      <c r="ODX355" s="59"/>
      <c r="ODY355" s="59"/>
      <c r="ODZ355" s="59"/>
      <c r="OEA355" s="59"/>
      <c r="OEB355" s="59"/>
      <c r="OEC355" s="59"/>
      <c r="OED355" s="59"/>
      <c r="OEE355" s="59"/>
      <c r="OEF355" s="59"/>
      <c r="OEG355" s="59"/>
      <c r="OEH355" s="59"/>
      <c r="OEI355" s="59"/>
      <c r="OEJ355" s="59"/>
      <c r="OEK355" s="59"/>
      <c r="OEL355" s="59"/>
      <c r="OEM355" s="59"/>
      <c r="OEN355" s="59"/>
      <c r="OEO355" s="59"/>
      <c r="OEP355" s="59"/>
      <c r="OEQ355" s="59"/>
      <c r="OER355" s="59"/>
      <c r="OES355" s="59"/>
      <c r="OET355" s="59"/>
      <c r="OEU355" s="59"/>
      <c r="OEV355" s="59"/>
      <c r="OEW355" s="59"/>
      <c r="OEX355" s="59"/>
      <c r="OEY355" s="59"/>
      <c r="OEZ355" s="59"/>
      <c r="OFA355" s="59"/>
      <c r="OFB355" s="59"/>
      <c r="OFC355" s="59"/>
      <c r="OFD355" s="59"/>
      <c r="OFE355" s="59"/>
      <c r="OFF355" s="59"/>
      <c r="OFG355" s="59"/>
      <c r="OFH355" s="59"/>
      <c r="OFI355" s="59"/>
      <c r="OFJ355" s="59"/>
      <c r="OFK355" s="59"/>
      <c r="OFL355" s="59"/>
      <c r="OFM355" s="59"/>
      <c r="OFN355" s="59"/>
      <c r="OFO355" s="59"/>
      <c r="OFP355" s="59"/>
      <c r="OFQ355" s="59"/>
      <c r="OFR355" s="59"/>
      <c r="OFS355" s="59"/>
      <c r="OFT355" s="59"/>
      <c r="OFU355" s="59"/>
      <c r="OFV355" s="59"/>
      <c r="OFW355" s="59"/>
      <c r="OFX355" s="59"/>
      <c r="OFY355" s="59"/>
      <c r="OFZ355" s="59"/>
      <c r="OGA355" s="59"/>
      <c r="OGB355" s="59"/>
      <c r="OGC355" s="59"/>
      <c r="OGD355" s="59"/>
      <c r="OGE355" s="59"/>
      <c r="OGF355" s="59"/>
      <c r="OGG355" s="59"/>
      <c r="OGH355" s="59"/>
      <c r="OGI355" s="59"/>
      <c r="OGJ355" s="59"/>
      <c r="OGK355" s="59"/>
      <c r="OGL355" s="59"/>
      <c r="OGM355" s="59"/>
      <c r="OGN355" s="59"/>
      <c r="OGO355" s="59"/>
      <c r="OGP355" s="59"/>
      <c r="OGQ355" s="59"/>
      <c r="OGR355" s="59"/>
      <c r="OGS355" s="59"/>
      <c r="OGT355" s="59"/>
      <c r="OGU355" s="59"/>
      <c r="OGV355" s="59"/>
      <c r="OGW355" s="59"/>
      <c r="OGX355" s="59"/>
      <c r="OGY355" s="59"/>
      <c r="OGZ355" s="59"/>
      <c r="OHA355" s="59"/>
      <c r="OHB355" s="59"/>
      <c r="OHC355" s="59"/>
      <c r="OHD355" s="59"/>
      <c r="OHE355" s="59"/>
      <c r="OHF355" s="59"/>
      <c r="OHG355" s="59"/>
      <c r="OHH355" s="59"/>
      <c r="OHI355" s="59"/>
      <c r="OHJ355" s="59"/>
      <c r="OHK355" s="59"/>
      <c r="OHL355" s="59"/>
      <c r="OHM355" s="59"/>
      <c r="OHN355" s="59"/>
      <c r="OHO355" s="59"/>
      <c r="OHP355" s="59"/>
      <c r="OHQ355" s="59"/>
      <c r="OHR355" s="59"/>
      <c r="OHS355" s="59"/>
      <c r="OHT355" s="59"/>
      <c r="OHU355" s="59"/>
      <c r="OHV355" s="59"/>
      <c r="OHW355" s="59"/>
      <c r="OHX355" s="59"/>
      <c r="OHY355" s="59"/>
      <c r="OHZ355" s="59"/>
      <c r="OIA355" s="59"/>
      <c r="OIB355" s="59"/>
      <c r="OIC355" s="59"/>
      <c r="OID355" s="59"/>
      <c r="OIE355" s="59"/>
      <c r="OIF355" s="59"/>
      <c r="OIG355" s="59"/>
      <c r="OIH355" s="59"/>
      <c r="OII355" s="59"/>
      <c r="OIJ355" s="59"/>
      <c r="OIK355" s="59"/>
      <c r="OIL355" s="59"/>
      <c r="OIM355" s="59"/>
      <c r="OIN355" s="59"/>
      <c r="OIO355" s="59"/>
      <c r="OIP355" s="59"/>
      <c r="OIQ355" s="59"/>
      <c r="OIR355" s="59"/>
      <c r="OIS355" s="59"/>
      <c r="OIT355" s="59"/>
      <c r="OIU355" s="59"/>
      <c r="OIV355" s="59"/>
      <c r="OIW355" s="59"/>
      <c r="OIX355" s="59"/>
      <c r="OIY355" s="59"/>
      <c r="OIZ355" s="59"/>
      <c r="OJA355" s="59"/>
      <c r="OJB355" s="59"/>
      <c r="OJC355" s="59"/>
      <c r="OJD355" s="59"/>
      <c r="OJE355" s="59"/>
      <c r="OJF355" s="59"/>
      <c r="OJG355" s="59"/>
      <c r="OJH355" s="59"/>
      <c r="OJI355" s="59"/>
      <c r="OJJ355" s="59"/>
      <c r="OJK355" s="59"/>
      <c r="OJL355" s="59"/>
      <c r="OJM355" s="59"/>
      <c r="OJN355" s="59"/>
      <c r="OJO355" s="59"/>
      <c r="OJP355" s="59"/>
      <c r="OJQ355" s="59"/>
      <c r="OJR355" s="59"/>
      <c r="OJS355" s="59"/>
      <c r="OJT355" s="59"/>
      <c r="OJU355" s="59"/>
      <c r="OJV355" s="59"/>
      <c r="OJW355" s="59"/>
      <c r="OJX355" s="59"/>
      <c r="OJY355" s="59"/>
      <c r="OJZ355" s="59"/>
      <c r="OKA355" s="59"/>
      <c r="OKB355" s="59"/>
      <c r="OKC355" s="59"/>
      <c r="OKD355" s="59"/>
      <c r="OKE355" s="59"/>
      <c r="OKF355" s="59"/>
      <c r="OKG355" s="59"/>
      <c r="OKH355" s="59"/>
      <c r="OKI355" s="59"/>
      <c r="OKJ355" s="59"/>
      <c r="OKK355" s="59"/>
      <c r="OKL355" s="59"/>
      <c r="OKM355" s="59"/>
      <c r="OKN355" s="59"/>
      <c r="OKO355" s="59"/>
      <c r="OKP355" s="59"/>
      <c r="OKQ355" s="59"/>
      <c r="OKR355" s="59"/>
      <c r="OKS355" s="59"/>
      <c r="OKT355" s="59"/>
      <c r="OKU355" s="59"/>
      <c r="OKV355" s="59"/>
      <c r="OKW355" s="59"/>
      <c r="OKX355" s="59"/>
      <c r="OKY355" s="59"/>
      <c r="OKZ355" s="59"/>
      <c r="OLA355" s="59"/>
      <c r="OLB355" s="59"/>
      <c r="OLC355" s="59"/>
      <c r="OLD355" s="59"/>
      <c r="OLE355" s="59"/>
      <c r="OLF355" s="59"/>
      <c r="OLG355" s="59"/>
      <c r="OLH355" s="59"/>
      <c r="OLI355" s="59"/>
      <c r="OLJ355" s="59"/>
      <c r="OLK355" s="59"/>
      <c r="OLL355" s="59"/>
      <c r="OLM355" s="59"/>
      <c r="OLN355" s="59"/>
      <c r="OLO355" s="59"/>
      <c r="OLP355" s="59"/>
      <c r="OLQ355" s="59"/>
      <c r="OLR355" s="59"/>
      <c r="OLS355" s="59"/>
      <c r="OLT355" s="59"/>
      <c r="OLU355" s="59"/>
      <c r="OLV355" s="59"/>
      <c r="OLW355" s="59"/>
      <c r="OLX355" s="59"/>
      <c r="OLY355" s="59"/>
      <c r="OLZ355" s="59"/>
      <c r="OMA355" s="59"/>
      <c r="OMB355" s="59"/>
      <c r="OMC355" s="59"/>
      <c r="OMD355" s="59"/>
      <c r="OME355" s="59"/>
      <c r="OMF355" s="59"/>
      <c r="OMG355" s="59"/>
      <c r="OMH355" s="59"/>
      <c r="OMI355" s="59"/>
      <c r="OMJ355" s="59"/>
      <c r="OMK355" s="59"/>
      <c r="OML355" s="59"/>
      <c r="OMM355" s="59"/>
      <c r="OMN355" s="59"/>
      <c r="OMO355" s="59"/>
      <c r="OMP355" s="59"/>
      <c r="OMQ355" s="59"/>
      <c r="OMR355" s="59"/>
      <c r="OMS355" s="59"/>
      <c r="OMT355" s="59"/>
      <c r="OMU355" s="59"/>
      <c r="OMV355" s="59"/>
      <c r="OMW355" s="59"/>
      <c r="OMX355" s="59"/>
      <c r="OMY355" s="59"/>
      <c r="OMZ355" s="59"/>
      <c r="ONA355" s="59"/>
      <c r="ONB355" s="59"/>
      <c r="ONC355" s="59"/>
      <c r="OND355" s="59"/>
      <c r="ONE355" s="59"/>
      <c r="ONF355" s="59"/>
      <c r="ONG355" s="59"/>
      <c r="ONH355" s="59"/>
      <c r="ONI355" s="59"/>
      <c r="ONJ355" s="59"/>
      <c r="ONK355" s="59"/>
      <c r="ONL355" s="59"/>
      <c r="ONM355" s="59"/>
      <c r="ONN355" s="59"/>
      <c r="ONO355" s="59"/>
      <c r="ONP355" s="59"/>
      <c r="ONQ355" s="59"/>
      <c r="ONR355" s="59"/>
      <c r="ONS355" s="59"/>
      <c r="ONT355" s="59"/>
      <c r="ONU355" s="59"/>
      <c r="ONV355" s="59"/>
      <c r="ONW355" s="59"/>
      <c r="ONX355" s="59"/>
      <c r="ONY355" s="59"/>
      <c r="ONZ355" s="59"/>
      <c r="OOA355" s="59"/>
      <c r="OOB355" s="59"/>
      <c r="OOC355" s="59"/>
      <c r="OOD355" s="59"/>
      <c r="OOE355" s="59"/>
      <c r="OOF355" s="59"/>
      <c r="OOG355" s="59"/>
      <c r="OOH355" s="59"/>
      <c r="OOI355" s="59"/>
      <c r="OOJ355" s="59"/>
      <c r="OOK355" s="59"/>
      <c r="OOL355" s="59"/>
      <c r="OOM355" s="59"/>
      <c r="OON355" s="59"/>
      <c r="OOO355" s="59"/>
      <c r="OOP355" s="59"/>
      <c r="OOQ355" s="59"/>
      <c r="OOR355" s="59"/>
      <c r="OOS355" s="59"/>
      <c r="OOT355" s="59"/>
      <c r="OOU355" s="59"/>
      <c r="OOV355" s="59"/>
      <c r="OOW355" s="59"/>
      <c r="OOX355" s="59"/>
      <c r="OOY355" s="59"/>
      <c r="OOZ355" s="59"/>
      <c r="OPA355" s="59"/>
      <c r="OPB355" s="59"/>
      <c r="OPC355" s="59"/>
      <c r="OPD355" s="59"/>
      <c r="OPE355" s="59"/>
      <c r="OPF355" s="59"/>
      <c r="OPG355" s="59"/>
      <c r="OPH355" s="59"/>
      <c r="OPI355" s="59"/>
      <c r="OPJ355" s="59"/>
      <c r="OPK355" s="59"/>
      <c r="OPL355" s="59"/>
      <c r="OPM355" s="59"/>
      <c r="OPN355" s="59"/>
      <c r="OPO355" s="59"/>
      <c r="OPP355" s="59"/>
      <c r="OPQ355" s="59"/>
      <c r="OPR355" s="59"/>
      <c r="OPS355" s="59"/>
      <c r="OPT355" s="59"/>
      <c r="OPU355" s="59"/>
      <c r="OPV355" s="59"/>
      <c r="OPW355" s="59"/>
      <c r="OPX355" s="59"/>
      <c r="OPY355" s="59"/>
      <c r="OPZ355" s="59"/>
      <c r="OQA355" s="59"/>
      <c r="OQB355" s="59"/>
      <c r="OQC355" s="59"/>
      <c r="OQD355" s="59"/>
      <c r="OQE355" s="59"/>
      <c r="OQF355" s="59"/>
      <c r="OQG355" s="59"/>
      <c r="OQH355" s="59"/>
      <c r="OQI355" s="59"/>
      <c r="OQJ355" s="59"/>
      <c r="OQK355" s="59"/>
      <c r="OQL355" s="59"/>
      <c r="OQM355" s="59"/>
      <c r="OQN355" s="59"/>
      <c r="OQO355" s="59"/>
      <c r="OQP355" s="59"/>
      <c r="OQQ355" s="59"/>
      <c r="OQR355" s="59"/>
      <c r="OQS355" s="59"/>
      <c r="OQT355" s="59"/>
      <c r="OQU355" s="59"/>
      <c r="OQV355" s="59"/>
      <c r="OQW355" s="59"/>
      <c r="OQX355" s="59"/>
      <c r="OQY355" s="59"/>
      <c r="OQZ355" s="59"/>
      <c r="ORA355" s="59"/>
      <c r="ORB355" s="59"/>
      <c r="ORC355" s="59"/>
      <c r="ORD355" s="59"/>
      <c r="ORE355" s="59"/>
      <c r="ORF355" s="59"/>
      <c r="ORG355" s="59"/>
      <c r="ORH355" s="59"/>
      <c r="ORI355" s="59"/>
      <c r="ORJ355" s="59"/>
      <c r="ORK355" s="59"/>
      <c r="ORL355" s="59"/>
      <c r="ORM355" s="59"/>
      <c r="ORN355" s="59"/>
      <c r="ORO355" s="59"/>
      <c r="ORP355" s="59"/>
      <c r="ORQ355" s="59"/>
      <c r="ORR355" s="59"/>
      <c r="ORS355" s="59"/>
      <c r="ORT355" s="59"/>
      <c r="ORU355" s="59"/>
      <c r="ORV355" s="59"/>
      <c r="ORW355" s="59"/>
      <c r="ORX355" s="59"/>
      <c r="ORY355" s="59"/>
      <c r="ORZ355" s="59"/>
      <c r="OSA355" s="59"/>
      <c r="OSB355" s="59"/>
      <c r="OSC355" s="59"/>
      <c r="OSD355" s="59"/>
      <c r="OSE355" s="59"/>
      <c r="OSF355" s="59"/>
      <c r="OSG355" s="59"/>
      <c r="OSH355" s="59"/>
      <c r="OSI355" s="59"/>
      <c r="OSJ355" s="59"/>
      <c r="OSK355" s="59"/>
      <c r="OSL355" s="59"/>
      <c r="OSM355" s="59"/>
      <c r="OSN355" s="59"/>
      <c r="OSO355" s="59"/>
      <c r="OSP355" s="59"/>
      <c r="OSQ355" s="59"/>
      <c r="OSR355" s="59"/>
      <c r="OSS355" s="59"/>
      <c r="OST355" s="59"/>
      <c r="OSU355" s="59"/>
      <c r="OSV355" s="59"/>
      <c r="OSW355" s="59"/>
      <c r="OSX355" s="59"/>
      <c r="OSY355" s="59"/>
      <c r="OSZ355" s="59"/>
      <c r="OTA355" s="59"/>
      <c r="OTB355" s="59"/>
      <c r="OTC355" s="59"/>
      <c r="OTD355" s="59"/>
      <c r="OTE355" s="59"/>
      <c r="OTF355" s="59"/>
      <c r="OTG355" s="59"/>
      <c r="OTH355" s="59"/>
      <c r="OTI355" s="59"/>
      <c r="OTJ355" s="59"/>
      <c r="OTK355" s="59"/>
      <c r="OTL355" s="59"/>
      <c r="OTM355" s="59"/>
      <c r="OTN355" s="59"/>
      <c r="OTO355" s="59"/>
      <c r="OTP355" s="59"/>
      <c r="OTQ355" s="59"/>
      <c r="OTR355" s="59"/>
      <c r="OTS355" s="59"/>
      <c r="OTT355" s="59"/>
      <c r="OTU355" s="59"/>
      <c r="OTV355" s="59"/>
      <c r="OTW355" s="59"/>
      <c r="OTX355" s="59"/>
      <c r="OTY355" s="59"/>
      <c r="OTZ355" s="59"/>
      <c r="OUA355" s="59"/>
      <c r="OUB355" s="59"/>
      <c r="OUC355" s="59"/>
      <c r="OUD355" s="59"/>
      <c r="OUE355" s="59"/>
      <c r="OUF355" s="59"/>
      <c r="OUG355" s="59"/>
      <c r="OUH355" s="59"/>
      <c r="OUI355" s="59"/>
      <c r="OUJ355" s="59"/>
      <c r="OUK355" s="59"/>
      <c r="OUL355" s="59"/>
      <c r="OUM355" s="59"/>
      <c r="OUN355" s="59"/>
      <c r="OUO355" s="59"/>
      <c r="OUP355" s="59"/>
      <c r="OUQ355" s="59"/>
      <c r="OUR355" s="59"/>
      <c r="OUS355" s="59"/>
      <c r="OUT355" s="59"/>
      <c r="OUU355" s="59"/>
      <c r="OUV355" s="59"/>
      <c r="OUW355" s="59"/>
      <c r="OUX355" s="59"/>
      <c r="OUY355" s="59"/>
      <c r="OUZ355" s="59"/>
      <c r="OVA355" s="59"/>
      <c r="OVB355" s="59"/>
      <c r="OVC355" s="59"/>
      <c r="OVD355" s="59"/>
      <c r="OVE355" s="59"/>
      <c r="OVF355" s="59"/>
      <c r="OVG355" s="59"/>
      <c r="OVH355" s="59"/>
      <c r="OVI355" s="59"/>
      <c r="OVJ355" s="59"/>
      <c r="OVK355" s="59"/>
      <c r="OVL355" s="59"/>
      <c r="OVM355" s="59"/>
      <c r="OVN355" s="59"/>
      <c r="OVO355" s="59"/>
      <c r="OVP355" s="59"/>
      <c r="OVQ355" s="59"/>
      <c r="OVR355" s="59"/>
      <c r="OVS355" s="59"/>
      <c r="OVT355" s="59"/>
      <c r="OVU355" s="59"/>
      <c r="OVV355" s="59"/>
      <c r="OVW355" s="59"/>
      <c r="OVX355" s="59"/>
      <c r="OVY355" s="59"/>
      <c r="OVZ355" s="59"/>
      <c r="OWA355" s="59"/>
      <c r="OWB355" s="59"/>
      <c r="OWC355" s="59"/>
      <c r="OWD355" s="59"/>
      <c r="OWE355" s="59"/>
      <c r="OWF355" s="59"/>
      <c r="OWG355" s="59"/>
      <c r="OWH355" s="59"/>
      <c r="OWI355" s="59"/>
      <c r="OWJ355" s="59"/>
      <c r="OWK355" s="59"/>
      <c r="OWL355" s="59"/>
      <c r="OWM355" s="59"/>
      <c r="OWN355" s="59"/>
      <c r="OWO355" s="59"/>
      <c r="OWP355" s="59"/>
      <c r="OWQ355" s="59"/>
      <c r="OWR355" s="59"/>
      <c r="OWS355" s="59"/>
      <c r="OWT355" s="59"/>
      <c r="OWU355" s="59"/>
      <c r="OWV355" s="59"/>
      <c r="OWW355" s="59"/>
      <c r="OWX355" s="59"/>
      <c r="OWY355" s="59"/>
      <c r="OWZ355" s="59"/>
      <c r="OXA355" s="59"/>
      <c r="OXB355" s="59"/>
      <c r="OXC355" s="59"/>
      <c r="OXD355" s="59"/>
      <c r="OXE355" s="59"/>
      <c r="OXF355" s="59"/>
      <c r="OXG355" s="59"/>
      <c r="OXH355" s="59"/>
      <c r="OXI355" s="59"/>
      <c r="OXJ355" s="59"/>
      <c r="OXK355" s="59"/>
      <c r="OXL355" s="59"/>
      <c r="OXM355" s="59"/>
      <c r="OXN355" s="59"/>
      <c r="OXO355" s="59"/>
      <c r="OXP355" s="59"/>
      <c r="OXQ355" s="59"/>
      <c r="OXR355" s="59"/>
      <c r="OXS355" s="59"/>
      <c r="OXT355" s="59"/>
      <c r="OXU355" s="59"/>
      <c r="OXV355" s="59"/>
      <c r="OXW355" s="59"/>
      <c r="OXX355" s="59"/>
      <c r="OXY355" s="59"/>
      <c r="OXZ355" s="59"/>
      <c r="OYA355" s="59"/>
      <c r="OYB355" s="59"/>
      <c r="OYC355" s="59"/>
      <c r="OYD355" s="59"/>
      <c r="OYE355" s="59"/>
      <c r="OYF355" s="59"/>
      <c r="OYG355" s="59"/>
      <c r="OYH355" s="59"/>
      <c r="OYI355" s="59"/>
      <c r="OYJ355" s="59"/>
      <c r="OYK355" s="59"/>
      <c r="OYL355" s="59"/>
      <c r="OYM355" s="59"/>
      <c r="OYN355" s="59"/>
      <c r="OYO355" s="59"/>
      <c r="OYP355" s="59"/>
      <c r="OYQ355" s="59"/>
      <c r="OYR355" s="59"/>
      <c r="OYS355" s="59"/>
      <c r="OYT355" s="59"/>
      <c r="OYU355" s="59"/>
      <c r="OYV355" s="59"/>
      <c r="OYW355" s="59"/>
      <c r="OYX355" s="59"/>
      <c r="OYY355" s="59"/>
      <c r="OYZ355" s="59"/>
      <c r="OZA355" s="59"/>
      <c r="OZB355" s="59"/>
      <c r="OZC355" s="59"/>
      <c r="OZD355" s="59"/>
      <c r="OZE355" s="59"/>
      <c r="OZF355" s="59"/>
      <c r="OZG355" s="59"/>
      <c r="OZH355" s="59"/>
      <c r="OZI355" s="59"/>
      <c r="OZJ355" s="59"/>
      <c r="OZK355" s="59"/>
      <c r="OZL355" s="59"/>
      <c r="OZM355" s="59"/>
      <c r="OZN355" s="59"/>
      <c r="OZO355" s="59"/>
      <c r="OZP355" s="59"/>
      <c r="OZQ355" s="59"/>
      <c r="OZR355" s="59"/>
      <c r="OZS355" s="59"/>
      <c r="OZT355" s="59"/>
      <c r="OZU355" s="59"/>
      <c r="OZV355" s="59"/>
      <c r="OZW355" s="59"/>
      <c r="OZX355" s="59"/>
      <c r="OZY355" s="59"/>
      <c r="OZZ355" s="59"/>
      <c r="PAA355" s="59"/>
      <c r="PAB355" s="59"/>
      <c r="PAC355" s="59"/>
      <c r="PAD355" s="59"/>
      <c r="PAE355" s="59"/>
      <c r="PAF355" s="59"/>
      <c r="PAG355" s="59"/>
      <c r="PAH355" s="59"/>
      <c r="PAI355" s="59"/>
      <c r="PAJ355" s="59"/>
      <c r="PAK355" s="59"/>
      <c r="PAL355" s="59"/>
      <c r="PAM355" s="59"/>
      <c r="PAN355" s="59"/>
      <c r="PAO355" s="59"/>
      <c r="PAP355" s="59"/>
      <c r="PAQ355" s="59"/>
      <c r="PAR355" s="59"/>
      <c r="PAS355" s="59"/>
      <c r="PAT355" s="59"/>
      <c r="PAU355" s="59"/>
      <c r="PAV355" s="59"/>
      <c r="PAW355" s="59"/>
      <c r="PAX355" s="59"/>
      <c r="PAY355" s="59"/>
      <c r="PAZ355" s="59"/>
      <c r="PBA355" s="59"/>
      <c r="PBB355" s="59"/>
      <c r="PBC355" s="59"/>
      <c r="PBD355" s="59"/>
      <c r="PBE355" s="59"/>
      <c r="PBF355" s="59"/>
      <c r="PBG355" s="59"/>
      <c r="PBH355" s="59"/>
      <c r="PBI355" s="59"/>
      <c r="PBJ355" s="59"/>
      <c r="PBK355" s="59"/>
      <c r="PBL355" s="59"/>
      <c r="PBM355" s="59"/>
      <c r="PBN355" s="59"/>
      <c r="PBO355" s="59"/>
      <c r="PBP355" s="59"/>
      <c r="PBQ355" s="59"/>
      <c r="PBR355" s="59"/>
      <c r="PBS355" s="59"/>
      <c r="PBT355" s="59"/>
      <c r="PBU355" s="59"/>
      <c r="PBV355" s="59"/>
      <c r="PBW355" s="59"/>
      <c r="PBX355" s="59"/>
      <c r="PBY355" s="59"/>
      <c r="PBZ355" s="59"/>
      <c r="PCA355" s="59"/>
      <c r="PCB355" s="59"/>
      <c r="PCC355" s="59"/>
      <c r="PCD355" s="59"/>
      <c r="PCE355" s="59"/>
      <c r="PCF355" s="59"/>
      <c r="PCG355" s="59"/>
      <c r="PCH355" s="59"/>
      <c r="PCI355" s="59"/>
      <c r="PCJ355" s="59"/>
      <c r="PCK355" s="59"/>
      <c r="PCL355" s="59"/>
      <c r="PCM355" s="59"/>
      <c r="PCN355" s="59"/>
      <c r="PCO355" s="59"/>
      <c r="PCP355" s="59"/>
      <c r="PCQ355" s="59"/>
      <c r="PCR355" s="59"/>
      <c r="PCS355" s="59"/>
      <c r="PCT355" s="59"/>
      <c r="PCU355" s="59"/>
      <c r="PCV355" s="59"/>
      <c r="PCW355" s="59"/>
      <c r="PCX355" s="59"/>
      <c r="PCY355" s="59"/>
      <c r="PCZ355" s="59"/>
      <c r="PDA355" s="59"/>
      <c r="PDB355" s="59"/>
      <c r="PDC355" s="59"/>
      <c r="PDD355" s="59"/>
      <c r="PDE355" s="59"/>
      <c r="PDF355" s="59"/>
      <c r="PDG355" s="59"/>
      <c r="PDH355" s="59"/>
      <c r="PDI355" s="59"/>
      <c r="PDJ355" s="59"/>
      <c r="PDK355" s="59"/>
      <c r="PDL355" s="59"/>
      <c r="PDM355" s="59"/>
      <c r="PDN355" s="59"/>
      <c r="PDO355" s="59"/>
      <c r="PDP355" s="59"/>
      <c r="PDQ355" s="59"/>
      <c r="PDR355" s="59"/>
      <c r="PDS355" s="59"/>
      <c r="PDT355" s="59"/>
      <c r="PDU355" s="59"/>
      <c r="PDV355" s="59"/>
      <c r="PDW355" s="59"/>
      <c r="PDX355" s="59"/>
      <c r="PDY355" s="59"/>
      <c r="PDZ355" s="59"/>
      <c r="PEA355" s="59"/>
      <c r="PEB355" s="59"/>
      <c r="PEC355" s="59"/>
      <c r="PED355" s="59"/>
      <c r="PEE355" s="59"/>
      <c r="PEF355" s="59"/>
      <c r="PEG355" s="59"/>
      <c r="PEH355" s="59"/>
      <c r="PEI355" s="59"/>
      <c r="PEJ355" s="59"/>
      <c r="PEK355" s="59"/>
      <c r="PEL355" s="59"/>
      <c r="PEM355" s="59"/>
      <c r="PEN355" s="59"/>
      <c r="PEO355" s="59"/>
      <c r="PEP355" s="59"/>
      <c r="PEQ355" s="59"/>
      <c r="PER355" s="59"/>
      <c r="PES355" s="59"/>
      <c r="PET355" s="59"/>
      <c r="PEU355" s="59"/>
      <c r="PEV355" s="59"/>
      <c r="PEW355" s="59"/>
      <c r="PEX355" s="59"/>
      <c r="PEY355" s="59"/>
      <c r="PEZ355" s="59"/>
      <c r="PFA355" s="59"/>
      <c r="PFB355" s="59"/>
      <c r="PFC355" s="59"/>
      <c r="PFD355" s="59"/>
      <c r="PFE355" s="59"/>
      <c r="PFF355" s="59"/>
      <c r="PFG355" s="59"/>
      <c r="PFH355" s="59"/>
      <c r="PFI355" s="59"/>
      <c r="PFJ355" s="59"/>
      <c r="PFK355" s="59"/>
      <c r="PFL355" s="59"/>
      <c r="PFM355" s="59"/>
      <c r="PFN355" s="59"/>
      <c r="PFO355" s="59"/>
      <c r="PFP355" s="59"/>
      <c r="PFQ355" s="59"/>
      <c r="PFR355" s="59"/>
      <c r="PFS355" s="59"/>
      <c r="PFT355" s="59"/>
      <c r="PFU355" s="59"/>
      <c r="PFV355" s="59"/>
      <c r="PFW355" s="59"/>
      <c r="PFX355" s="59"/>
      <c r="PFY355" s="59"/>
      <c r="PFZ355" s="59"/>
      <c r="PGA355" s="59"/>
      <c r="PGB355" s="59"/>
      <c r="PGC355" s="59"/>
      <c r="PGD355" s="59"/>
      <c r="PGE355" s="59"/>
      <c r="PGF355" s="59"/>
      <c r="PGG355" s="59"/>
      <c r="PGH355" s="59"/>
      <c r="PGI355" s="59"/>
      <c r="PGJ355" s="59"/>
      <c r="PGK355" s="59"/>
      <c r="PGL355" s="59"/>
      <c r="PGM355" s="59"/>
      <c r="PGN355" s="59"/>
      <c r="PGO355" s="59"/>
      <c r="PGP355" s="59"/>
      <c r="PGQ355" s="59"/>
      <c r="PGR355" s="59"/>
      <c r="PGS355" s="59"/>
      <c r="PGT355" s="59"/>
      <c r="PGU355" s="59"/>
      <c r="PGV355" s="59"/>
      <c r="PGW355" s="59"/>
      <c r="PGX355" s="59"/>
      <c r="PGY355" s="59"/>
      <c r="PGZ355" s="59"/>
      <c r="PHA355" s="59"/>
      <c r="PHB355" s="59"/>
      <c r="PHC355" s="59"/>
      <c r="PHD355" s="59"/>
      <c r="PHE355" s="59"/>
      <c r="PHF355" s="59"/>
      <c r="PHG355" s="59"/>
      <c r="PHH355" s="59"/>
      <c r="PHI355" s="59"/>
      <c r="PHJ355" s="59"/>
      <c r="PHK355" s="59"/>
      <c r="PHL355" s="59"/>
      <c r="PHM355" s="59"/>
      <c r="PHN355" s="59"/>
      <c r="PHO355" s="59"/>
      <c r="PHP355" s="59"/>
      <c r="PHQ355" s="59"/>
      <c r="PHR355" s="59"/>
      <c r="PHS355" s="59"/>
      <c r="PHT355" s="59"/>
      <c r="PHU355" s="59"/>
      <c r="PHV355" s="59"/>
      <c r="PHW355" s="59"/>
      <c r="PHX355" s="59"/>
      <c r="PHY355" s="59"/>
      <c r="PHZ355" s="59"/>
      <c r="PIA355" s="59"/>
      <c r="PIB355" s="59"/>
      <c r="PIC355" s="59"/>
      <c r="PID355" s="59"/>
      <c r="PIE355" s="59"/>
      <c r="PIF355" s="59"/>
      <c r="PIG355" s="59"/>
      <c r="PIH355" s="59"/>
      <c r="PII355" s="59"/>
      <c r="PIJ355" s="59"/>
      <c r="PIK355" s="59"/>
      <c r="PIL355" s="59"/>
      <c r="PIM355" s="59"/>
      <c r="PIN355" s="59"/>
      <c r="PIO355" s="59"/>
      <c r="PIP355" s="59"/>
      <c r="PIQ355" s="59"/>
      <c r="PIR355" s="59"/>
      <c r="PIS355" s="59"/>
      <c r="PIT355" s="59"/>
      <c r="PIU355" s="59"/>
      <c r="PIV355" s="59"/>
      <c r="PIW355" s="59"/>
      <c r="PIX355" s="59"/>
      <c r="PIY355" s="59"/>
      <c r="PIZ355" s="59"/>
      <c r="PJA355" s="59"/>
      <c r="PJB355" s="59"/>
      <c r="PJC355" s="59"/>
      <c r="PJD355" s="59"/>
      <c r="PJE355" s="59"/>
      <c r="PJF355" s="59"/>
      <c r="PJG355" s="59"/>
      <c r="PJH355" s="59"/>
      <c r="PJI355" s="59"/>
      <c r="PJJ355" s="59"/>
      <c r="PJK355" s="59"/>
      <c r="PJL355" s="59"/>
      <c r="PJM355" s="59"/>
      <c r="PJN355" s="59"/>
      <c r="PJO355" s="59"/>
      <c r="PJP355" s="59"/>
      <c r="PJQ355" s="59"/>
      <c r="PJR355" s="59"/>
      <c r="PJS355" s="59"/>
      <c r="PJT355" s="59"/>
      <c r="PJU355" s="59"/>
      <c r="PJV355" s="59"/>
      <c r="PJW355" s="59"/>
      <c r="PJX355" s="59"/>
      <c r="PJY355" s="59"/>
      <c r="PJZ355" s="59"/>
      <c r="PKA355" s="59"/>
      <c r="PKB355" s="59"/>
      <c r="PKC355" s="59"/>
      <c r="PKD355" s="59"/>
      <c r="PKE355" s="59"/>
      <c r="PKF355" s="59"/>
      <c r="PKG355" s="59"/>
      <c r="PKH355" s="59"/>
      <c r="PKI355" s="59"/>
      <c r="PKJ355" s="59"/>
      <c r="PKK355" s="59"/>
      <c r="PKL355" s="59"/>
      <c r="PKM355" s="59"/>
      <c r="PKN355" s="59"/>
      <c r="PKO355" s="59"/>
      <c r="PKP355" s="59"/>
      <c r="PKQ355" s="59"/>
      <c r="PKR355" s="59"/>
      <c r="PKS355" s="59"/>
      <c r="PKT355" s="59"/>
      <c r="PKU355" s="59"/>
      <c r="PKV355" s="59"/>
      <c r="PKW355" s="59"/>
      <c r="PKX355" s="59"/>
      <c r="PKY355" s="59"/>
      <c r="PKZ355" s="59"/>
      <c r="PLA355" s="59"/>
      <c r="PLB355" s="59"/>
      <c r="PLC355" s="59"/>
      <c r="PLD355" s="59"/>
      <c r="PLE355" s="59"/>
      <c r="PLF355" s="59"/>
      <c r="PLG355" s="59"/>
      <c r="PLH355" s="59"/>
      <c r="PLI355" s="59"/>
      <c r="PLJ355" s="59"/>
      <c r="PLK355" s="59"/>
      <c r="PLL355" s="59"/>
      <c r="PLM355" s="59"/>
      <c r="PLN355" s="59"/>
      <c r="PLO355" s="59"/>
      <c r="PLP355" s="59"/>
      <c r="PLQ355" s="59"/>
      <c r="PLR355" s="59"/>
      <c r="PLS355" s="59"/>
      <c r="PLT355" s="59"/>
      <c r="PLU355" s="59"/>
      <c r="PLV355" s="59"/>
      <c r="PLW355" s="59"/>
      <c r="PLX355" s="59"/>
      <c r="PLY355" s="59"/>
      <c r="PLZ355" s="59"/>
      <c r="PMA355" s="59"/>
      <c r="PMB355" s="59"/>
      <c r="PMC355" s="59"/>
      <c r="PMD355" s="59"/>
      <c r="PME355" s="59"/>
      <c r="PMF355" s="59"/>
      <c r="PMG355" s="59"/>
      <c r="PMH355" s="59"/>
      <c r="PMI355" s="59"/>
      <c r="PMJ355" s="59"/>
      <c r="PMK355" s="59"/>
      <c r="PML355" s="59"/>
      <c r="PMM355" s="59"/>
      <c r="PMN355" s="59"/>
      <c r="PMO355" s="59"/>
      <c r="PMP355" s="59"/>
      <c r="PMQ355" s="59"/>
      <c r="PMR355" s="59"/>
      <c r="PMS355" s="59"/>
      <c r="PMT355" s="59"/>
      <c r="PMU355" s="59"/>
      <c r="PMV355" s="59"/>
      <c r="PMW355" s="59"/>
      <c r="PMX355" s="59"/>
      <c r="PMY355" s="59"/>
      <c r="PMZ355" s="59"/>
      <c r="PNA355" s="59"/>
      <c r="PNB355" s="59"/>
      <c r="PNC355" s="59"/>
      <c r="PND355" s="59"/>
      <c r="PNE355" s="59"/>
      <c r="PNF355" s="59"/>
      <c r="PNG355" s="59"/>
      <c r="PNH355" s="59"/>
      <c r="PNI355" s="59"/>
      <c r="PNJ355" s="59"/>
      <c r="PNK355" s="59"/>
      <c r="PNL355" s="59"/>
      <c r="PNM355" s="59"/>
      <c r="PNN355" s="59"/>
      <c r="PNO355" s="59"/>
      <c r="PNP355" s="59"/>
      <c r="PNQ355" s="59"/>
      <c r="PNR355" s="59"/>
      <c r="PNS355" s="59"/>
      <c r="PNT355" s="59"/>
      <c r="PNU355" s="59"/>
      <c r="PNV355" s="59"/>
      <c r="PNW355" s="59"/>
      <c r="PNX355" s="59"/>
      <c r="PNY355" s="59"/>
      <c r="PNZ355" s="59"/>
      <c r="POA355" s="59"/>
      <c r="POB355" s="59"/>
      <c r="POC355" s="59"/>
      <c r="POD355" s="59"/>
      <c r="POE355" s="59"/>
      <c r="POF355" s="59"/>
      <c r="POG355" s="59"/>
      <c r="POH355" s="59"/>
      <c r="POI355" s="59"/>
      <c r="POJ355" s="59"/>
      <c r="POK355" s="59"/>
      <c r="POL355" s="59"/>
      <c r="POM355" s="59"/>
      <c r="PON355" s="59"/>
      <c r="POO355" s="59"/>
      <c r="POP355" s="59"/>
      <c r="POQ355" s="59"/>
      <c r="POR355" s="59"/>
      <c r="POS355" s="59"/>
      <c r="POT355" s="59"/>
      <c r="POU355" s="59"/>
      <c r="POV355" s="59"/>
      <c r="POW355" s="59"/>
      <c r="POX355" s="59"/>
      <c r="POY355" s="59"/>
      <c r="POZ355" s="59"/>
      <c r="PPA355" s="59"/>
      <c r="PPB355" s="59"/>
      <c r="PPC355" s="59"/>
      <c r="PPD355" s="59"/>
      <c r="PPE355" s="59"/>
      <c r="PPF355" s="59"/>
      <c r="PPG355" s="59"/>
      <c r="PPH355" s="59"/>
      <c r="PPI355" s="59"/>
      <c r="PPJ355" s="59"/>
      <c r="PPK355" s="59"/>
      <c r="PPL355" s="59"/>
      <c r="PPM355" s="59"/>
      <c r="PPN355" s="59"/>
      <c r="PPO355" s="59"/>
      <c r="PPP355" s="59"/>
      <c r="PPQ355" s="59"/>
      <c r="PPR355" s="59"/>
      <c r="PPS355" s="59"/>
      <c r="PPT355" s="59"/>
      <c r="PPU355" s="59"/>
      <c r="PPV355" s="59"/>
      <c r="PPW355" s="59"/>
      <c r="PPX355" s="59"/>
      <c r="PPY355" s="59"/>
      <c r="PPZ355" s="59"/>
      <c r="PQA355" s="59"/>
      <c r="PQB355" s="59"/>
      <c r="PQC355" s="59"/>
      <c r="PQD355" s="59"/>
      <c r="PQE355" s="59"/>
      <c r="PQF355" s="59"/>
      <c r="PQG355" s="59"/>
      <c r="PQH355" s="59"/>
      <c r="PQI355" s="59"/>
      <c r="PQJ355" s="59"/>
      <c r="PQK355" s="59"/>
      <c r="PQL355" s="59"/>
      <c r="PQM355" s="59"/>
      <c r="PQN355" s="59"/>
      <c r="PQO355" s="59"/>
      <c r="PQP355" s="59"/>
      <c r="PQQ355" s="59"/>
      <c r="PQR355" s="59"/>
      <c r="PQS355" s="59"/>
      <c r="PQT355" s="59"/>
      <c r="PQU355" s="59"/>
      <c r="PQV355" s="59"/>
      <c r="PQW355" s="59"/>
      <c r="PQX355" s="59"/>
      <c r="PQY355" s="59"/>
      <c r="PQZ355" s="59"/>
      <c r="PRA355" s="59"/>
      <c r="PRB355" s="59"/>
      <c r="PRC355" s="59"/>
      <c r="PRD355" s="59"/>
      <c r="PRE355" s="59"/>
      <c r="PRF355" s="59"/>
      <c r="PRG355" s="59"/>
      <c r="PRH355" s="59"/>
      <c r="PRI355" s="59"/>
      <c r="PRJ355" s="59"/>
      <c r="PRK355" s="59"/>
      <c r="PRL355" s="59"/>
      <c r="PRM355" s="59"/>
      <c r="PRN355" s="59"/>
      <c r="PRO355" s="59"/>
      <c r="PRP355" s="59"/>
      <c r="PRQ355" s="59"/>
      <c r="PRR355" s="59"/>
      <c r="PRS355" s="59"/>
      <c r="PRT355" s="59"/>
      <c r="PRU355" s="59"/>
      <c r="PRV355" s="59"/>
      <c r="PRW355" s="59"/>
      <c r="PRX355" s="59"/>
      <c r="PRY355" s="59"/>
      <c r="PRZ355" s="59"/>
      <c r="PSA355" s="59"/>
      <c r="PSB355" s="59"/>
      <c r="PSC355" s="59"/>
      <c r="PSD355" s="59"/>
      <c r="PSE355" s="59"/>
      <c r="PSF355" s="59"/>
      <c r="PSG355" s="59"/>
      <c r="PSH355" s="59"/>
      <c r="PSI355" s="59"/>
      <c r="PSJ355" s="59"/>
      <c r="PSK355" s="59"/>
      <c r="PSL355" s="59"/>
      <c r="PSM355" s="59"/>
      <c r="PSN355" s="59"/>
      <c r="PSO355" s="59"/>
      <c r="PSP355" s="59"/>
      <c r="PSQ355" s="59"/>
      <c r="PSR355" s="59"/>
      <c r="PSS355" s="59"/>
      <c r="PST355" s="59"/>
      <c r="PSU355" s="59"/>
      <c r="PSV355" s="59"/>
      <c r="PSW355" s="59"/>
      <c r="PSX355" s="59"/>
      <c r="PSY355" s="59"/>
      <c r="PSZ355" s="59"/>
      <c r="PTA355" s="59"/>
      <c r="PTB355" s="59"/>
      <c r="PTC355" s="59"/>
      <c r="PTD355" s="59"/>
      <c r="PTE355" s="59"/>
      <c r="PTF355" s="59"/>
      <c r="PTG355" s="59"/>
      <c r="PTH355" s="59"/>
      <c r="PTI355" s="59"/>
      <c r="PTJ355" s="59"/>
      <c r="PTK355" s="59"/>
      <c r="PTL355" s="59"/>
      <c r="PTM355" s="59"/>
      <c r="PTN355" s="59"/>
      <c r="PTO355" s="59"/>
      <c r="PTP355" s="59"/>
      <c r="PTQ355" s="59"/>
      <c r="PTR355" s="59"/>
      <c r="PTS355" s="59"/>
      <c r="PTT355" s="59"/>
      <c r="PTU355" s="59"/>
      <c r="PTV355" s="59"/>
      <c r="PTW355" s="59"/>
      <c r="PTX355" s="59"/>
      <c r="PTY355" s="59"/>
      <c r="PTZ355" s="59"/>
      <c r="PUA355" s="59"/>
      <c r="PUB355" s="59"/>
      <c r="PUC355" s="59"/>
      <c r="PUD355" s="59"/>
      <c r="PUE355" s="59"/>
      <c r="PUF355" s="59"/>
      <c r="PUG355" s="59"/>
      <c r="PUH355" s="59"/>
      <c r="PUI355" s="59"/>
      <c r="PUJ355" s="59"/>
      <c r="PUK355" s="59"/>
      <c r="PUL355" s="59"/>
      <c r="PUM355" s="59"/>
      <c r="PUN355" s="59"/>
      <c r="PUO355" s="59"/>
      <c r="PUP355" s="59"/>
      <c r="PUQ355" s="59"/>
      <c r="PUR355" s="59"/>
      <c r="PUS355" s="59"/>
      <c r="PUT355" s="59"/>
      <c r="PUU355" s="59"/>
      <c r="PUV355" s="59"/>
      <c r="PUW355" s="59"/>
      <c r="PUX355" s="59"/>
      <c r="PUY355" s="59"/>
      <c r="PUZ355" s="59"/>
      <c r="PVA355" s="59"/>
      <c r="PVB355" s="59"/>
      <c r="PVC355" s="59"/>
      <c r="PVD355" s="59"/>
      <c r="PVE355" s="59"/>
      <c r="PVF355" s="59"/>
      <c r="PVG355" s="59"/>
      <c r="PVH355" s="59"/>
      <c r="PVI355" s="59"/>
      <c r="PVJ355" s="59"/>
      <c r="PVK355" s="59"/>
      <c r="PVL355" s="59"/>
      <c r="PVM355" s="59"/>
      <c r="PVN355" s="59"/>
      <c r="PVO355" s="59"/>
      <c r="PVP355" s="59"/>
      <c r="PVQ355" s="59"/>
      <c r="PVR355" s="59"/>
      <c r="PVS355" s="59"/>
      <c r="PVT355" s="59"/>
      <c r="PVU355" s="59"/>
      <c r="PVV355" s="59"/>
      <c r="PVW355" s="59"/>
      <c r="PVX355" s="59"/>
      <c r="PVY355" s="59"/>
      <c r="PVZ355" s="59"/>
      <c r="PWA355" s="59"/>
      <c r="PWB355" s="59"/>
      <c r="PWC355" s="59"/>
      <c r="PWD355" s="59"/>
      <c r="PWE355" s="59"/>
      <c r="PWF355" s="59"/>
      <c r="PWG355" s="59"/>
      <c r="PWH355" s="59"/>
      <c r="PWI355" s="59"/>
      <c r="PWJ355" s="59"/>
      <c r="PWK355" s="59"/>
      <c r="PWL355" s="59"/>
      <c r="PWM355" s="59"/>
      <c r="PWN355" s="59"/>
      <c r="PWO355" s="59"/>
      <c r="PWP355" s="59"/>
      <c r="PWQ355" s="59"/>
      <c r="PWR355" s="59"/>
      <c r="PWS355" s="59"/>
      <c r="PWT355" s="59"/>
      <c r="PWU355" s="59"/>
      <c r="PWV355" s="59"/>
      <c r="PWW355" s="59"/>
      <c r="PWX355" s="59"/>
      <c r="PWY355" s="59"/>
      <c r="PWZ355" s="59"/>
      <c r="PXA355" s="59"/>
      <c r="PXB355" s="59"/>
      <c r="PXC355" s="59"/>
      <c r="PXD355" s="59"/>
      <c r="PXE355" s="59"/>
      <c r="PXF355" s="59"/>
      <c r="PXG355" s="59"/>
      <c r="PXH355" s="59"/>
      <c r="PXI355" s="59"/>
      <c r="PXJ355" s="59"/>
      <c r="PXK355" s="59"/>
      <c r="PXL355" s="59"/>
      <c r="PXM355" s="59"/>
      <c r="PXN355" s="59"/>
      <c r="PXO355" s="59"/>
      <c r="PXP355" s="59"/>
      <c r="PXQ355" s="59"/>
      <c r="PXR355" s="59"/>
      <c r="PXS355" s="59"/>
      <c r="PXT355" s="59"/>
      <c r="PXU355" s="59"/>
      <c r="PXV355" s="59"/>
      <c r="PXW355" s="59"/>
      <c r="PXX355" s="59"/>
      <c r="PXY355" s="59"/>
      <c r="PXZ355" s="59"/>
      <c r="PYA355" s="59"/>
      <c r="PYB355" s="59"/>
      <c r="PYC355" s="59"/>
      <c r="PYD355" s="59"/>
      <c r="PYE355" s="59"/>
      <c r="PYF355" s="59"/>
      <c r="PYG355" s="59"/>
      <c r="PYH355" s="59"/>
      <c r="PYI355" s="59"/>
      <c r="PYJ355" s="59"/>
      <c r="PYK355" s="59"/>
      <c r="PYL355" s="59"/>
      <c r="PYM355" s="59"/>
      <c r="PYN355" s="59"/>
      <c r="PYO355" s="59"/>
      <c r="PYP355" s="59"/>
      <c r="PYQ355" s="59"/>
      <c r="PYR355" s="59"/>
      <c r="PYS355" s="59"/>
      <c r="PYT355" s="59"/>
      <c r="PYU355" s="59"/>
      <c r="PYV355" s="59"/>
      <c r="PYW355" s="59"/>
      <c r="PYX355" s="59"/>
      <c r="PYY355" s="59"/>
      <c r="PYZ355" s="59"/>
      <c r="PZA355" s="59"/>
      <c r="PZB355" s="59"/>
      <c r="PZC355" s="59"/>
      <c r="PZD355" s="59"/>
      <c r="PZE355" s="59"/>
      <c r="PZF355" s="59"/>
      <c r="PZG355" s="59"/>
      <c r="PZH355" s="59"/>
      <c r="PZI355" s="59"/>
      <c r="PZJ355" s="59"/>
      <c r="PZK355" s="59"/>
      <c r="PZL355" s="59"/>
      <c r="PZM355" s="59"/>
      <c r="PZN355" s="59"/>
      <c r="PZO355" s="59"/>
      <c r="PZP355" s="59"/>
      <c r="PZQ355" s="59"/>
      <c r="PZR355" s="59"/>
      <c r="PZS355" s="59"/>
      <c r="PZT355" s="59"/>
      <c r="PZU355" s="59"/>
      <c r="PZV355" s="59"/>
      <c r="PZW355" s="59"/>
      <c r="PZX355" s="59"/>
      <c r="PZY355" s="59"/>
      <c r="PZZ355" s="59"/>
      <c r="QAA355" s="59"/>
      <c r="QAB355" s="59"/>
      <c r="QAC355" s="59"/>
      <c r="QAD355" s="59"/>
      <c r="QAE355" s="59"/>
      <c r="QAF355" s="59"/>
      <c r="QAG355" s="59"/>
      <c r="QAH355" s="59"/>
      <c r="QAI355" s="59"/>
      <c r="QAJ355" s="59"/>
      <c r="QAK355" s="59"/>
      <c r="QAL355" s="59"/>
      <c r="QAM355" s="59"/>
      <c r="QAN355" s="59"/>
      <c r="QAO355" s="59"/>
      <c r="QAP355" s="59"/>
      <c r="QAQ355" s="59"/>
      <c r="QAR355" s="59"/>
      <c r="QAS355" s="59"/>
      <c r="QAT355" s="59"/>
      <c r="QAU355" s="59"/>
      <c r="QAV355" s="59"/>
      <c r="QAW355" s="59"/>
      <c r="QAX355" s="59"/>
      <c r="QAY355" s="59"/>
      <c r="QAZ355" s="59"/>
      <c r="QBA355" s="59"/>
      <c r="QBB355" s="59"/>
      <c r="QBC355" s="59"/>
      <c r="QBD355" s="59"/>
      <c r="QBE355" s="59"/>
      <c r="QBF355" s="59"/>
      <c r="QBG355" s="59"/>
      <c r="QBH355" s="59"/>
      <c r="QBI355" s="59"/>
      <c r="QBJ355" s="59"/>
      <c r="QBK355" s="59"/>
      <c r="QBL355" s="59"/>
      <c r="QBM355" s="59"/>
      <c r="QBN355" s="59"/>
      <c r="QBO355" s="59"/>
      <c r="QBP355" s="59"/>
      <c r="QBQ355" s="59"/>
      <c r="QBR355" s="59"/>
      <c r="QBS355" s="59"/>
      <c r="QBT355" s="59"/>
      <c r="QBU355" s="59"/>
      <c r="QBV355" s="59"/>
      <c r="QBW355" s="59"/>
      <c r="QBX355" s="59"/>
      <c r="QBY355" s="59"/>
      <c r="QBZ355" s="59"/>
      <c r="QCA355" s="59"/>
      <c r="QCB355" s="59"/>
      <c r="QCC355" s="59"/>
      <c r="QCD355" s="59"/>
      <c r="QCE355" s="59"/>
      <c r="QCF355" s="59"/>
      <c r="QCG355" s="59"/>
      <c r="QCH355" s="59"/>
      <c r="QCI355" s="59"/>
      <c r="QCJ355" s="59"/>
      <c r="QCK355" s="59"/>
      <c r="QCL355" s="59"/>
      <c r="QCM355" s="59"/>
      <c r="QCN355" s="59"/>
      <c r="QCO355" s="59"/>
      <c r="QCP355" s="59"/>
      <c r="QCQ355" s="59"/>
      <c r="QCR355" s="59"/>
      <c r="QCS355" s="59"/>
      <c r="QCT355" s="59"/>
      <c r="QCU355" s="59"/>
      <c r="QCV355" s="59"/>
      <c r="QCW355" s="59"/>
      <c r="QCX355" s="59"/>
      <c r="QCY355" s="59"/>
      <c r="QCZ355" s="59"/>
      <c r="QDA355" s="59"/>
      <c r="QDB355" s="59"/>
      <c r="QDC355" s="59"/>
      <c r="QDD355" s="59"/>
      <c r="QDE355" s="59"/>
      <c r="QDF355" s="59"/>
      <c r="QDG355" s="59"/>
      <c r="QDH355" s="59"/>
      <c r="QDI355" s="59"/>
      <c r="QDJ355" s="59"/>
      <c r="QDK355" s="59"/>
      <c r="QDL355" s="59"/>
      <c r="QDM355" s="59"/>
      <c r="QDN355" s="59"/>
      <c r="QDO355" s="59"/>
      <c r="QDP355" s="59"/>
      <c r="QDQ355" s="59"/>
      <c r="QDR355" s="59"/>
      <c r="QDS355" s="59"/>
      <c r="QDT355" s="59"/>
      <c r="QDU355" s="59"/>
      <c r="QDV355" s="59"/>
      <c r="QDW355" s="59"/>
      <c r="QDX355" s="59"/>
      <c r="QDY355" s="59"/>
      <c r="QDZ355" s="59"/>
      <c r="QEA355" s="59"/>
      <c r="QEB355" s="59"/>
      <c r="QEC355" s="59"/>
      <c r="QED355" s="59"/>
      <c r="QEE355" s="59"/>
      <c r="QEF355" s="59"/>
      <c r="QEG355" s="59"/>
      <c r="QEH355" s="59"/>
      <c r="QEI355" s="59"/>
      <c r="QEJ355" s="59"/>
      <c r="QEK355" s="59"/>
      <c r="QEL355" s="59"/>
      <c r="QEM355" s="59"/>
      <c r="QEN355" s="59"/>
      <c r="QEO355" s="59"/>
      <c r="QEP355" s="59"/>
      <c r="QEQ355" s="59"/>
      <c r="QER355" s="59"/>
      <c r="QES355" s="59"/>
      <c r="QET355" s="59"/>
      <c r="QEU355" s="59"/>
      <c r="QEV355" s="59"/>
      <c r="QEW355" s="59"/>
      <c r="QEX355" s="59"/>
      <c r="QEY355" s="59"/>
      <c r="QEZ355" s="59"/>
      <c r="QFA355" s="59"/>
      <c r="QFB355" s="59"/>
      <c r="QFC355" s="59"/>
      <c r="QFD355" s="59"/>
      <c r="QFE355" s="59"/>
      <c r="QFF355" s="59"/>
      <c r="QFG355" s="59"/>
      <c r="QFH355" s="59"/>
      <c r="QFI355" s="59"/>
      <c r="QFJ355" s="59"/>
      <c r="QFK355" s="59"/>
      <c r="QFL355" s="59"/>
      <c r="QFM355" s="59"/>
      <c r="QFN355" s="59"/>
      <c r="QFO355" s="59"/>
      <c r="QFP355" s="59"/>
      <c r="QFQ355" s="59"/>
      <c r="QFR355" s="59"/>
      <c r="QFS355" s="59"/>
      <c r="QFT355" s="59"/>
      <c r="QFU355" s="59"/>
      <c r="QFV355" s="59"/>
      <c r="QFW355" s="59"/>
      <c r="QFX355" s="59"/>
      <c r="QFY355" s="59"/>
      <c r="QFZ355" s="59"/>
      <c r="QGA355" s="59"/>
      <c r="QGB355" s="59"/>
      <c r="QGC355" s="59"/>
      <c r="QGD355" s="59"/>
      <c r="QGE355" s="59"/>
      <c r="QGF355" s="59"/>
      <c r="QGG355" s="59"/>
      <c r="QGH355" s="59"/>
      <c r="QGI355" s="59"/>
      <c r="QGJ355" s="59"/>
      <c r="QGK355" s="59"/>
      <c r="QGL355" s="59"/>
      <c r="QGM355" s="59"/>
      <c r="QGN355" s="59"/>
      <c r="QGO355" s="59"/>
      <c r="QGP355" s="59"/>
      <c r="QGQ355" s="59"/>
      <c r="QGR355" s="59"/>
      <c r="QGS355" s="59"/>
      <c r="QGT355" s="59"/>
      <c r="QGU355" s="59"/>
      <c r="QGV355" s="59"/>
      <c r="QGW355" s="59"/>
      <c r="QGX355" s="59"/>
      <c r="QGY355" s="59"/>
      <c r="QGZ355" s="59"/>
      <c r="QHA355" s="59"/>
      <c r="QHB355" s="59"/>
      <c r="QHC355" s="59"/>
      <c r="QHD355" s="59"/>
      <c r="QHE355" s="59"/>
      <c r="QHF355" s="59"/>
      <c r="QHG355" s="59"/>
      <c r="QHH355" s="59"/>
      <c r="QHI355" s="59"/>
      <c r="QHJ355" s="59"/>
      <c r="QHK355" s="59"/>
      <c r="QHL355" s="59"/>
      <c r="QHM355" s="59"/>
      <c r="QHN355" s="59"/>
      <c r="QHO355" s="59"/>
      <c r="QHP355" s="59"/>
      <c r="QHQ355" s="59"/>
      <c r="QHR355" s="59"/>
      <c r="QHS355" s="59"/>
      <c r="QHT355" s="59"/>
      <c r="QHU355" s="59"/>
      <c r="QHV355" s="59"/>
      <c r="QHW355" s="59"/>
      <c r="QHX355" s="59"/>
      <c r="QHY355" s="59"/>
      <c r="QHZ355" s="59"/>
      <c r="QIA355" s="59"/>
      <c r="QIB355" s="59"/>
      <c r="QIC355" s="59"/>
      <c r="QID355" s="59"/>
      <c r="QIE355" s="59"/>
      <c r="QIF355" s="59"/>
      <c r="QIG355" s="59"/>
      <c r="QIH355" s="59"/>
      <c r="QII355" s="59"/>
      <c r="QIJ355" s="59"/>
      <c r="QIK355" s="59"/>
      <c r="QIL355" s="59"/>
      <c r="QIM355" s="59"/>
      <c r="QIN355" s="59"/>
      <c r="QIO355" s="59"/>
      <c r="QIP355" s="59"/>
      <c r="QIQ355" s="59"/>
      <c r="QIR355" s="59"/>
      <c r="QIS355" s="59"/>
      <c r="QIT355" s="59"/>
      <c r="QIU355" s="59"/>
      <c r="QIV355" s="59"/>
      <c r="QIW355" s="59"/>
      <c r="QIX355" s="59"/>
      <c r="QIY355" s="59"/>
      <c r="QIZ355" s="59"/>
      <c r="QJA355" s="59"/>
      <c r="QJB355" s="59"/>
      <c r="QJC355" s="59"/>
      <c r="QJD355" s="59"/>
      <c r="QJE355" s="59"/>
      <c r="QJF355" s="59"/>
      <c r="QJG355" s="59"/>
      <c r="QJH355" s="59"/>
      <c r="QJI355" s="59"/>
      <c r="QJJ355" s="59"/>
      <c r="QJK355" s="59"/>
      <c r="QJL355" s="59"/>
      <c r="QJM355" s="59"/>
      <c r="QJN355" s="59"/>
      <c r="QJO355" s="59"/>
      <c r="QJP355" s="59"/>
      <c r="QJQ355" s="59"/>
      <c r="QJR355" s="59"/>
      <c r="QJS355" s="59"/>
      <c r="QJT355" s="59"/>
      <c r="QJU355" s="59"/>
      <c r="QJV355" s="59"/>
      <c r="QJW355" s="59"/>
      <c r="QJX355" s="59"/>
      <c r="QJY355" s="59"/>
      <c r="QJZ355" s="59"/>
      <c r="QKA355" s="59"/>
      <c r="QKB355" s="59"/>
      <c r="QKC355" s="59"/>
      <c r="QKD355" s="59"/>
      <c r="QKE355" s="59"/>
      <c r="QKF355" s="59"/>
      <c r="QKG355" s="59"/>
      <c r="QKH355" s="59"/>
      <c r="QKI355" s="59"/>
      <c r="QKJ355" s="59"/>
      <c r="QKK355" s="59"/>
      <c r="QKL355" s="59"/>
      <c r="QKM355" s="59"/>
      <c r="QKN355" s="59"/>
      <c r="QKO355" s="59"/>
      <c r="QKP355" s="59"/>
      <c r="QKQ355" s="59"/>
      <c r="QKR355" s="59"/>
      <c r="QKS355" s="59"/>
      <c r="QKT355" s="59"/>
      <c r="QKU355" s="59"/>
      <c r="QKV355" s="59"/>
      <c r="QKW355" s="59"/>
      <c r="QKX355" s="59"/>
      <c r="QKY355" s="59"/>
      <c r="QKZ355" s="59"/>
      <c r="QLA355" s="59"/>
      <c r="QLB355" s="59"/>
      <c r="QLC355" s="59"/>
      <c r="QLD355" s="59"/>
      <c r="QLE355" s="59"/>
      <c r="QLF355" s="59"/>
      <c r="QLG355" s="59"/>
      <c r="QLH355" s="59"/>
      <c r="QLI355" s="59"/>
      <c r="QLJ355" s="59"/>
      <c r="QLK355" s="59"/>
      <c r="QLL355" s="59"/>
      <c r="QLM355" s="59"/>
      <c r="QLN355" s="59"/>
      <c r="QLO355" s="59"/>
      <c r="QLP355" s="59"/>
      <c r="QLQ355" s="59"/>
      <c r="QLR355" s="59"/>
      <c r="QLS355" s="59"/>
      <c r="QLT355" s="59"/>
      <c r="QLU355" s="59"/>
      <c r="QLV355" s="59"/>
      <c r="QLW355" s="59"/>
      <c r="QLX355" s="59"/>
      <c r="QLY355" s="59"/>
      <c r="QLZ355" s="59"/>
      <c r="QMA355" s="59"/>
      <c r="QMB355" s="59"/>
      <c r="QMC355" s="59"/>
      <c r="QMD355" s="59"/>
      <c r="QME355" s="59"/>
      <c r="QMF355" s="59"/>
      <c r="QMG355" s="59"/>
      <c r="QMH355" s="59"/>
      <c r="QMI355" s="59"/>
      <c r="QMJ355" s="59"/>
      <c r="QMK355" s="59"/>
      <c r="QML355" s="59"/>
      <c r="QMM355" s="59"/>
      <c r="QMN355" s="59"/>
      <c r="QMO355" s="59"/>
      <c r="QMP355" s="59"/>
      <c r="QMQ355" s="59"/>
      <c r="QMR355" s="59"/>
      <c r="QMS355" s="59"/>
      <c r="QMT355" s="59"/>
      <c r="QMU355" s="59"/>
      <c r="QMV355" s="59"/>
      <c r="QMW355" s="59"/>
      <c r="QMX355" s="59"/>
      <c r="QMY355" s="59"/>
      <c r="QMZ355" s="59"/>
      <c r="QNA355" s="59"/>
      <c r="QNB355" s="59"/>
      <c r="QNC355" s="59"/>
      <c r="QND355" s="59"/>
      <c r="QNE355" s="59"/>
      <c r="QNF355" s="59"/>
      <c r="QNG355" s="59"/>
      <c r="QNH355" s="59"/>
      <c r="QNI355" s="59"/>
      <c r="QNJ355" s="59"/>
      <c r="QNK355" s="59"/>
      <c r="QNL355" s="59"/>
      <c r="QNM355" s="59"/>
      <c r="QNN355" s="59"/>
      <c r="QNO355" s="59"/>
      <c r="QNP355" s="59"/>
      <c r="QNQ355" s="59"/>
      <c r="QNR355" s="59"/>
      <c r="QNS355" s="59"/>
      <c r="QNT355" s="59"/>
      <c r="QNU355" s="59"/>
      <c r="QNV355" s="59"/>
      <c r="QNW355" s="59"/>
      <c r="QNX355" s="59"/>
      <c r="QNY355" s="59"/>
      <c r="QNZ355" s="59"/>
      <c r="QOA355" s="59"/>
      <c r="QOB355" s="59"/>
      <c r="QOC355" s="59"/>
      <c r="QOD355" s="59"/>
      <c r="QOE355" s="59"/>
      <c r="QOF355" s="59"/>
      <c r="QOG355" s="59"/>
      <c r="QOH355" s="59"/>
      <c r="QOI355" s="59"/>
      <c r="QOJ355" s="59"/>
      <c r="QOK355" s="59"/>
      <c r="QOL355" s="59"/>
      <c r="QOM355" s="59"/>
      <c r="QON355" s="59"/>
      <c r="QOO355" s="59"/>
      <c r="QOP355" s="59"/>
      <c r="QOQ355" s="59"/>
      <c r="QOR355" s="59"/>
      <c r="QOS355" s="59"/>
      <c r="QOT355" s="59"/>
      <c r="QOU355" s="59"/>
      <c r="QOV355" s="59"/>
      <c r="QOW355" s="59"/>
      <c r="QOX355" s="59"/>
      <c r="QOY355" s="59"/>
      <c r="QOZ355" s="59"/>
      <c r="QPA355" s="59"/>
      <c r="QPB355" s="59"/>
      <c r="QPC355" s="59"/>
      <c r="QPD355" s="59"/>
      <c r="QPE355" s="59"/>
      <c r="QPF355" s="59"/>
      <c r="QPG355" s="59"/>
      <c r="QPH355" s="59"/>
      <c r="QPI355" s="59"/>
      <c r="QPJ355" s="59"/>
      <c r="QPK355" s="59"/>
      <c r="QPL355" s="59"/>
      <c r="QPM355" s="59"/>
      <c r="QPN355" s="59"/>
      <c r="QPO355" s="59"/>
      <c r="QPP355" s="59"/>
      <c r="QPQ355" s="59"/>
      <c r="QPR355" s="59"/>
      <c r="QPS355" s="59"/>
      <c r="QPT355" s="59"/>
      <c r="QPU355" s="59"/>
      <c r="QPV355" s="59"/>
      <c r="QPW355" s="59"/>
      <c r="QPX355" s="59"/>
      <c r="QPY355" s="59"/>
      <c r="QPZ355" s="59"/>
      <c r="QQA355" s="59"/>
      <c r="QQB355" s="59"/>
      <c r="QQC355" s="59"/>
      <c r="QQD355" s="59"/>
      <c r="QQE355" s="59"/>
      <c r="QQF355" s="59"/>
      <c r="QQG355" s="59"/>
      <c r="QQH355" s="59"/>
      <c r="QQI355" s="59"/>
      <c r="QQJ355" s="59"/>
      <c r="QQK355" s="59"/>
      <c r="QQL355" s="59"/>
      <c r="QQM355" s="59"/>
      <c r="QQN355" s="59"/>
      <c r="QQO355" s="59"/>
      <c r="QQP355" s="59"/>
      <c r="QQQ355" s="59"/>
      <c r="QQR355" s="59"/>
      <c r="QQS355" s="59"/>
      <c r="QQT355" s="59"/>
      <c r="QQU355" s="59"/>
      <c r="QQV355" s="59"/>
      <c r="QQW355" s="59"/>
      <c r="QQX355" s="59"/>
      <c r="QQY355" s="59"/>
      <c r="QQZ355" s="59"/>
      <c r="QRA355" s="59"/>
      <c r="QRB355" s="59"/>
      <c r="QRC355" s="59"/>
      <c r="QRD355" s="59"/>
      <c r="QRE355" s="59"/>
      <c r="QRF355" s="59"/>
      <c r="QRG355" s="59"/>
      <c r="QRH355" s="59"/>
      <c r="QRI355" s="59"/>
      <c r="QRJ355" s="59"/>
      <c r="QRK355" s="59"/>
      <c r="QRL355" s="59"/>
      <c r="QRM355" s="59"/>
      <c r="QRN355" s="59"/>
      <c r="QRO355" s="59"/>
      <c r="QRP355" s="59"/>
      <c r="QRQ355" s="59"/>
      <c r="QRR355" s="59"/>
      <c r="QRS355" s="59"/>
      <c r="QRT355" s="59"/>
      <c r="QRU355" s="59"/>
      <c r="QRV355" s="59"/>
      <c r="QRW355" s="59"/>
      <c r="QRX355" s="59"/>
      <c r="QRY355" s="59"/>
      <c r="QRZ355" s="59"/>
      <c r="QSA355" s="59"/>
      <c r="QSB355" s="59"/>
      <c r="QSC355" s="59"/>
      <c r="QSD355" s="59"/>
      <c r="QSE355" s="59"/>
      <c r="QSF355" s="59"/>
      <c r="QSG355" s="59"/>
      <c r="QSH355" s="59"/>
      <c r="QSI355" s="59"/>
      <c r="QSJ355" s="59"/>
      <c r="QSK355" s="59"/>
      <c r="QSL355" s="59"/>
      <c r="QSM355" s="59"/>
      <c r="QSN355" s="59"/>
      <c r="QSO355" s="59"/>
      <c r="QSP355" s="59"/>
      <c r="QSQ355" s="59"/>
      <c r="QSR355" s="59"/>
      <c r="QSS355" s="59"/>
      <c r="QST355" s="59"/>
      <c r="QSU355" s="59"/>
      <c r="QSV355" s="59"/>
      <c r="QSW355" s="59"/>
      <c r="QSX355" s="59"/>
      <c r="QSY355" s="59"/>
      <c r="QSZ355" s="59"/>
      <c r="QTA355" s="59"/>
      <c r="QTB355" s="59"/>
      <c r="QTC355" s="59"/>
      <c r="QTD355" s="59"/>
      <c r="QTE355" s="59"/>
      <c r="QTF355" s="59"/>
      <c r="QTG355" s="59"/>
      <c r="QTH355" s="59"/>
      <c r="QTI355" s="59"/>
      <c r="QTJ355" s="59"/>
      <c r="QTK355" s="59"/>
      <c r="QTL355" s="59"/>
      <c r="QTM355" s="59"/>
      <c r="QTN355" s="59"/>
      <c r="QTO355" s="59"/>
      <c r="QTP355" s="59"/>
      <c r="QTQ355" s="59"/>
      <c r="QTR355" s="59"/>
      <c r="QTS355" s="59"/>
      <c r="QTT355" s="59"/>
      <c r="QTU355" s="59"/>
      <c r="QTV355" s="59"/>
      <c r="QTW355" s="59"/>
      <c r="QTX355" s="59"/>
      <c r="QTY355" s="59"/>
      <c r="QTZ355" s="59"/>
      <c r="QUA355" s="59"/>
      <c r="QUB355" s="59"/>
      <c r="QUC355" s="59"/>
      <c r="QUD355" s="59"/>
      <c r="QUE355" s="59"/>
      <c r="QUF355" s="59"/>
      <c r="QUG355" s="59"/>
      <c r="QUH355" s="59"/>
      <c r="QUI355" s="59"/>
      <c r="QUJ355" s="59"/>
      <c r="QUK355" s="59"/>
      <c r="QUL355" s="59"/>
      <c r="QUM355" s="59"/>
      <c r="QUN355" s="59"/>
      <c r="QUO355" s="59"/>
      <c r="QUP355" s="59"/>
      <c r="QUQ355" s="59"/>
      <c r="QUR355" s="59"/>
      <c r="QUS355" s="59"/>
      <c r="QUT355" s="59"/>
      <c r="QUU355" s="59"/>
      <c r="QUV355" s="59"/>
      <c r="QUW355" s="59"/>
      <c r="QUX355" s="59"/>
      <c r="QUY355" s="59"/>
      <c r="QUZ355" s="59"/>
      <c r="QVA355" s="59"/>
      <c r="QVB355" s="59"/>
      <c r="QVC355" s="59"/>
      <c r="QVD355" s="59"/>
      <c r="QVE355" s="59"/>
      <c r="QVF355" s="59"/>
      <c r="QVG355" s="59"/>
      <c r="QVH355" s="59"/>
      <c r="QVI355" s="59"/>
      <c r="QVJ355" s="59"/>
      <c r="QVK355" s="59"/>
      <c r="QVL355" s="59"/>
      <c r="QVM355" s="59"/>
      <c r="QVN355" s="59"/>
      <c r="QVO355" s="59"/>
      <c r="QVP355" s="59"/>
      <c r="QVQ355" s="59"/>
      <c r="QVR355" s="59"/>
      <c r="QVS355" s="59"/>
      <c r="QVT355" s="59"/>
      <c r="QVU355" s="59"/>
      <c r="QVV355" s="59"/>
      <c r="QVW355" s="59"/>
      <c r="QVX355" s="59"/>
      <c r="QVY355" s="59"/>
      <c r="QVZ355" s="59"/>
      <c r="QWA355" s="59"/>
      <c r="QWB355" s="59"/>
      <c r="QWC355" s="59"/>
      <c r="QWD355" s="59"/>
      <c r="QWE355" s="59"/>
      <c r="QWF355" s="59"/>
      <c r="QWG355" s="59"/>
      <c r="QWH355" s="59"/>
      <c r="QWI355" s="59"/>
      <c r="QWJ355" s="59"/>
      <c r="QWK355" s="59"/>
      <c r="QWL355" s="59"/>
      <c r="QWM355" s="59"/>
      <c r="QWN355" s="59"/>
      <c r="QWO355" s="59"/>
      <c r="QWP355" s="59"/>
      <c r="QWQ355" s="59"/>
      <c r="QWR355" s="59"/>
      <c r="QWS355" s="59"/>
      <c r="QWT355" s="59"/>
      <c r="QWU355" s="59"/>
      <c r="QWV355" s="59"/>
      <c r="QWW355" s="59"/>
      <c r="QWX355" s="59"/>
      <c r="QWY355" s="59"/>
      <c r="QWZ355" s="59"/>
      <c r="QXA355" s="59"/>
      <c r="QXB355" s="59"/>
      <c r="QXC355" s="59"/>
      <c r="QXD355" s="59"/>
      <c r="QXE355" s="59"/>
      <c r="QXF355" s="59"/>
      <c r="QXG355" s="59"/>
      <c r="QXH355" s="59"/>
      <c r="QXI355" s="59"/>
      <c r="QXJ355" s="59"/>
      <c r="QXK355" s="59"/>
      <c r="QXL355" s="59"/>
      <c r="QXM355" s="59"/>
      <c r="QXN355" s="59"/>
      <c r="QXO355" s="59"/>
      <c r="QXP355" s="59"/>
      <c r="QXQ355" s="59"/>
      <c r="QXR355" s="59"/>
      <c r="QXS355" s="59"/>
      <c r="QXT355" s="59"/>
      <c r="QXU355" s="59"/>
      <c r="QXV355" s="59"/>
      <c r="QXW355" s="59"/>
      <c r="QXX355" s="59"/>
      <c r="QXY355" s="59"/>
      <c r="QXZ355" s="59"/>
      <c r="QYA355" s="59"/>
      <c r="QYB355" s="59"/>
      <c r="QYC355" s="59"/>
      <c r="QYD355" s="59"/>
      <c r="QYE355" s="59"/>
      <c r="QYF355" s="59"/>
      <c r="QYG355" s="59"/>
      <c r="QYH355" s="59"/>
      <c r="QYI355" s="59"/>
      <c r="QYJ355" s="59"/>
      <c r="QYK355" s="59"/>
      <c r="QYL355" s="59"/>
      <c r="QYM355" s="59"/>
      <c r="QYN355" s="59"/>
      <c r="QYO355" s="59"/>
      <c r="QYP355" s="59"/>
      <c r="QYQ355" s="59"/>
      <c r="QYR355" s="59"/>
      <c r="QYS355" s="59"/>
      <c r="QYT355" s="59"/>
      <c r="QYU355" s="59"/>
      <c r="QYV355" s="59"/>
      <c r="QYW355" s="59"/>
      <c r="QYX355" s="59"/>
      <c r="QYY355" s="59"/>
      <c r="QYZ355" s="59"/>
      <c r="QZA355" s="59"/>
      <c r="QZB355" s="59"/>
      <c r="QZC355" s="59"/>
      <c r="QZD355" s="59"/>
      <c r="QZE355" s="59"/>
      <c r="QZF355" s="59"/>
      <c r="QZG355" s="59"/>
      <c r="QZH355" s="59"/>
      <c r="QZI355" s="59"/>
      <c r="QZJ355" s="59"/>
      <c r="QZK355" s="59"/>
      <c r="QZL355" s="59"/>
      <c r="QZM355" s="59"/>
      <c r="QZN355" s="59"/>
      <c r="QZO355" s="59"/>
      <c r="QZP355" s="59"/>
      <c r="QZQ355" s="59"/>
      <c r="QZR355" s="59"/>
      <c r="QZS355" s="59"/>
      <c r="QZT355" s="59"/>
      <c r="QZU355" s="59"/>
      <c r="QZV355" s="59"/>
      <c r="QZW355" s="59"/>
      <c r="QZX355" s="59"/>
      <c r="QZY355" s="59"/>
      <c r="QZZ355" s="59"/>
      <c r="RAA355" s="59"/>
      <c r="RAB355" s="59"/>
      <c r="RAC355" s="59"/>
      <c r="RAD355" s="59"/>
      <c r="RAE355" s="59"/>
      <c r="RAF355" s="59"/>
      <c r="RAG355" s="59"/>
      <c r="RAH355" s="59"/>
      <c r="RAI355" s="59"/>
      <c r="RAJ355" s="59"/>
      <c r="RAK355" s="59"/>
      <c r="RAL355" s="59"/>
      <c r="RAM355" s="59"/>
      <c r="RAN355" s="59"/>
      <c r="RAO355" s="59"/>
      <c r="RAP355" s="59"/>
      <c r="RAQ355" s="59"/>
      <c r="RAR355" s="59"/>
      <c r="RAS355" s="59"/>
      <c r="RAT355" s="59"/>
      <c r="RAU355" s="59"/>
      <c r="RAV355" s="59"/>
      <c r="RAW355" s="59"/>
      <c r="RAX355" s="59"/>
      <c r="RAY355" s="59"/>
      <c r="RAZ355" s="59"/>
      <c r="RBA355" s="59"/>
      <c r="RBB355" s="59"/>
      <c r="RBC355" s="59"/>
      <c r="RBD355" s="59"/>
      <c r="RBE355" s="59"/>
      <c r="RBF355" s="59"/>
      <c r="RBG355" s="59"/>
      <c r="RBH355" s="59"/>
      <c r="RBI355" s="59"/>
      <c r="RBJ355" s="59"/>
      <c r="RBK355" s="59"/>
      <c r="RBL355" s="59"/>
      <c r="RBM355" s="59"/>
      <c r="RBN355" s="59"/>
      <c r="RBO355" s="59"/>
      <c r="RBP355" s="59"/>
      <c r="RBQ355" s="59"/>
      <c r="RBR355" s="59"/>
      <c r="RBS355" s="59"/>
      <c r="RBT355" s="59"/>
      <c r="RBU355" s="59"/>
      <c r="RBV355" s="59"/>
      <c r="RBW355" s="59"/>
      <c r="RBX355" s="59"/>
      <c r="RBY355" s="59"/>
      <c r="RBZ355" s="59"/>
      <c r="RCA355" s="59"/>
      <c r="RCB355" s="59"/>
      <c r="RCC355" s="59"/>
      <c r="RCD355" s="59"/>
      <c r="RCE355" s="59"/>
      <c r="RCF355" s="59"/>
      <c r="RCG355" s="59"/>
      <c r="RCH355" s="59"/>
      <c r="RCI355" s="59"/>
      <c r="RCJ355" s="59"/>
      <c r="RCK355" s="59"/>
      <c r="RCL355" s="59"/>
      <c r="RCM355" s="59"/>
      <c r="RCN355" s="59"/>
      <c r="RCO355" s="59"/>
      <c r="RCP355" s="59"/>
      <c r="RCQ355" s="59"/>
      <c r="RCR355" s="59"/>
      <c r="RCS355" s="59"/>
      <c r="RCT355" s="59"/>
      <c r="RCU355" s="59"/>
      <c r="RCV355" s="59"/>
      <c r="RCW355" s="59"/>
      <c r="RCX355" s="59"/>
      <c r="RCY355" s="59"/>
      <c r="RCZ355" s="59"/>
      <c r="RDA355" s="59"/>
      <c r="RDB355" s="59"/>
      <c r="RDC355" s="59"/>
      <c r="RDD355" s="59"/>
      <c r="RDE355" s="59"/>
      <c r="RDF355" s="59"/>
      <c r="RDG355" s="59"/>
      <c r="RDH355" s="59"/>
      <c r="RDI355" s="59"/>
      <c r="RDJ355" s="59"/>
      <c r="RDK355" s="59"/>
      <c r="RDL355" s="59"/>
      <c r="RDM355" s="59"/>
      <c r="RDN355" s="59"/>
      <c r="RDO355" s="59"/>
      <c r="RDP355" s="59"/>
      <c r="RDQ355" s="59"/>
      <c r="RDR355" s="59"/>
      <c r="RDS355" s="59"/>
      <c r="RDT355" s="59"/>
      <c r="RDU355" s="59"/>
      <c r="RDV355" s="59"/>
      <c r="RDW355" s="59"/>
      <c r="RDX355" s="59"/>
      <c r="RDY355" s="59"/>
      <c r="RDZ355" s="59"/>
      <c r="REA355" s="59"/>
      <c r="REB355" s="59"/>
      <c r="REC355" s="59"/>
      <c r="RED355" s="59"/>
      <c r="REE355" s="59"/>
      <c r="REF355" s="59"/>
      <c r="REG355" s="59"/>
      <c r="REH355" s="59"/>
      <c r="REI355" s="59"/>
      <c r="REJ355" s="59"/>
      <c r="REK355" s="59"/>
      <c r="REL355" s="59"/>
      <c r="REM355" s="59"/>
      <c r="REN355" s="59"/>
      <c r="REO355" s="59"/>
      <c r="REP355" s="59"/>
      <c r="REQ355" s="59"/>
      <c r="RER355" s="59"/>
      <c r="RES355" s="59"/>
      <c r="RET355" s="59"/>
      <c r="REU355" s="59"/>
      <c r="REV355" s="59"/>
      <c r="REW355" s="59"/>
      <c r="REX355" s="59"/>
      <c r="REY355" s="59"/>
      <c r="REZ355" s="59"/>
      <c r="RFA355" s="59"/>
      <c r="RFB355" s="59"/>
      <c r="RFC355" s="59"/>
      <c r="RFD355" s="59"/>
      <c r="RFE355" s="59"/>
      <c r="RFF355" s="59"/>
      <c r="RFG355" s="59"/>
      <c r="RFH355" s="59"/>
      <c r="RFI355" s="59"/>
      <c r="RFJ355" s="59"/>
      <c r="RFK355" s="59"/>
      <c r="RFL355" s="59"/>
      <c r="RFM355" s="59"/>
      <c r="RFN355" s="59"/>
      <c r="RFO355" s="59"/>
      <c r="RFP355" s="59"/>
      <c r="RFQ355" s="59"/>
      <c r="RFR355" s="59"/>
      <c r="RFS355" s="59"/>
      <c r="RFT355" s="59"/>
      <c r="RFU355" s="59"/>
      <c r="RFV355" s="59"/>
      <c r="RFW355" s="59"/>
      <c r="RFX355" s="59"/>
      <c r="RFY355" s="59"/>
      <c r="RFZ355" s="59"/>
      <c r="RGA355" s="59"/>
      <c r="RGB355" s="59"/>
      <c r="RGC355" s="59"/>
      <c r="RGD355" s="59"/>
      <c r="RGE355" s="59"/>
      <c r="RGF355" s="59"/>
      <c r="RGG355" s="59"/>
      <c r="RGH355" s="59"/>
      <c r="RGI355" s="59"/>
      <c r="RGJ355" s="59"/>
      <c r="RGK355" s="59"/>
      <c r="RGL355" s="59"/>
      <c r="RGM355" s="59"/>
      <c r="RGN355" s="59"/>
      <c r="RGO355" s="59"/>
      <c r="RGP355" s="59"/>
      <c r="RGQ355" s="59"/>
      <c r="RGR355" s="59"/>
      <c r="RGS355" s="59"/>
      <c r="RGT355" s="59"/>
      <c r="RGU355" s="59"/>
      <c r="RGV355" s="59"/>
      <c r="RGW355" s="59"/>
      <c r="RGX355" s="59"/>
      <c r="RGY355" s="59"/>
      <c r="RGZ355" s="59"/>
      <c r="RHA355" s="59"/>
      <c r="RHB355" s="59"/>
      <c r="RHC355" s="59"/>
      <c r="RHD355" s="59"/>
      <c r="RHE355" s="59"/>
      <c r="RHF355" s="59"/>
      <c r="RHG355" s="59"/>
      <c r="RHH355" s="59"/>
      <c r="RHI355" s="59"/>
      <c r="RHJ355" s="59"/>
      <c r="RHK355" s="59"/>
      <c r="RHL355" s="59"/>
      <c r="RHM355" s="59"/>
      <c r="RHN355" s="59"/>
      <c r="RHO355" s="59"/>
      <c r="RHP355" s="59"/>
      <c r="RHQ355" s="59"/>
      <c r="RHR355" s="59"/>
      <c r="RHS355" s="59"/>
      <c r="RHT355" s="59"/>
      <c r="RHU355" s="59"/>
      <c r="RHV355" s="59"/>
      <c r="RHW355" s="59"/>
      <c r="RHX355" s="59"/>
      <c r="RHY355" s="59"/>
      <c r="RHZ355" s="59"/>
      <c r="RIA355" s="59"/>
      <c r="RIB355" s="59"/>
      <c r="RIC355" s="59"/>
      <c r="RID355" s="59"/>
      <c r="RIE355" s="59"/>
      <c r="RIF355" s="59"/>
      <c r="RIG355" s="59"/>
      <c r="RIH355" s="59"/>
      <c r="RII355" s="59"/>
      <c r="RIJ355" s="59"/>
      <c r="RIK355" s="59"/>
      <c r="RIL355" s="59"/>
      <c r="RIM355" s="59"/>
      <c r="RIN355" s="59"/>
      <c r="RIO355" s="59"/>
      <c r="RIP355" s="59"/>
      <c r="RIQ355" s="59"/>
      <c r="RIR355" s="59"/>
      <c r="RIS355" s="59"/>
      <c r="RIT355" s="59"/>
      <c r="RIU355" s="59"/>
      <c r="RIV355" s="59"/>
      <c r="RIW355" s="59"/>
      <c r="RIX355" s="59"/>
      <c r="RIY355" s="59"/>
      <c r="RIZ355" s="59"/>
      <c r="RJA355" s="59"/>
      <c r="RJB355" s="59"/>
      <c r="RJC355" s="59"/>
      <c r="RJD355" s="59"/>
      <c r="RJE355" s="59"/>
      <c r="RJF355" s="59"/>
      <c r="RJG355" s="59"/>
      <c r="RJH355" s="59"/>
      <c r="RJI355" s="59"/>
      <c r="RJJ355" s="59"/>
      <c r="RJK355" s="59"/>
      <c r="RJL355" s="59"/>
      <c r="RJM355" s="59"/>
      <c r="RJN355" s="59"/>
      <c r="RJO355" s="59"/>
      <c r="RJP355" s="59"/>
      <c r="RJQ355" s="59"/>
      <c r="RJR355" s="59"/>
      <c r="RJS355" s="59"/>
      <c r="RJT355" s="59"/>
      <c r="RJU355" s="59"/>
      <c r="RJV355" s="59"/>
      <c r="RJW355" s="59"/>
      <c r="RJX355" s="59"/>
      <c r="RJY355" s="59"/>
      <c r="RJZ355" s="59"/>
      <c r="RKA355" s="59"/>
      <c r="RKB355" s="59"/>
      <c r="RKC355" s="59"/>
      <c r="RKD355" s="59"/>
      <c r="RKE355" s="59"/>
      <c r="RKF355" s="59"/>
      <c r="RKG355" s="59"/>
      <c r="RKH355" s="59"/>
      <c r="RKI355" s="59"/>
      <c r="RKJ355" s="59"/>
      <c r="RKK355" s="59"/>
      <c r="RKL355" s="59"/>
      <c r="RKM355" s="59"/>
      <c r="RKN355" s="59"/>
      <c r="RKO355" s="59"/>
      <c r="RKP355" s="59"/>
      <c r="RKQ355" s="59"/>
      <c r="RKR355" s="59"/>
      <c r="RKS355" s="59"/>
      <c r="RKT355" s="59"/>
      <c r="RKU355" s="59"/>
      <c r="RKV355" s="59"/>
      <c r="RKW355" s="59"/>
      <c r="RKX355" s="59"/>
      <c r="RKY355" s="59"/>
      <c r="RKZ355" s="59"/>
      <c r="RLA355" s="59"/>
      <c r="RLB355" s="59"/>
      <c r="RLC355" s="59"/>
      <c r="RLD355" s="59"/>
      <c r="RLE355" s="59"/>
      <c r="RLF355" s="59"/>
      <c r="RLG355" s="59"/>
      <c r="RLH355" s="59"/>
      <c r="RLI355" s="59"/>
      <c r="RLJ355" s="59"/>
      <c r="RLK355" s="59"/>
      <c r="RLL355" s="59"/>
      <c r="RLM355" s="59"/>
      <c r="RLN355" s="59"/>
      <c r="RLO355" s="59"/>
      <c r="RLP355" s="59"/>
      <c r="RLQ355" s="59"/>
      <c r="RLR355" s="59"/>
      <c r="RLS355" s="59"/>
      <c r="RLT355" s="59"/>
      <c r="RLU355" s="59"/>
      <c r="RLV355" s="59"/>
      <c r="RLW355" s="59"/>
      <c r="RLX355" s="59"/>
      <c r="RLY355" s="59"/>
      <c r="RLZ355" s="59"/>
      <c r="RMA355" s="59"/>
      <c r="RMB355" s="59"/>
      <c r="RMC355" s="59"/>
      <c r="RMD355" s="59"/>
      <c r="RME355" s="59"/>
      <c r="RMF355" s="59"/>
      <c r="RMG355" s="59"/>
      <c r="RMH355" s="59"/>
      <c r="RMI355" s="59"/>
      <c r="RMJ355" s="59"/>
      <c r="RMK355" s="59"/>
      <c r="RML355" s="59"/>
      <c r="RMM355" s="59"/>
      <c r="RMN355" s="59"/>
      <c r="RMO355" s="59"/>
      <c r="RMP355" s="59"/>
      <c r="RMQ355" s="59"/>
      <c r="RMR355" s="59"/>
      <c r="RMS355" s="59"/>
      <c r="RMT355" s="59"/>
      <c r="RMU355" s="59"/>
      <c r="RMV355" s="59"/>
      <c r="RMW355" s="59"/>
      <c r="RMX355" s="59"/>
      <c r="RMY355" s="59"/>
      <c r="RMZ355" s="59"/>
      <c r="RNA355" s="59"/>
      <c r="RNB355" s="59"/>
      <c r="RNC355" s="59"/>
      <c r="RND355" s="59"/>
      <c r="RNE355" s="59"/>
      <c r="RNF355" s="59"/>
      <c r="RNG355" s="59"/>
      <c r="RNH355" s="59"/>
      <c r="RNI355" s="59"/>
      <c r="RNJ355" s="59"/>
      <c r="RNK355" s="59"/>
      <c r="RNL355" s="59"/>
      <c r="RNM355" s="59"/>
      <c r="RNN355" s="59"/>
      <c r="RNO355" s="59"/>
      <c r="RNP355" s="59"/>
      <c r="RNQ355" s="59"/>
      <c r="RNR355" s="59"/>
      <c r="RNS355" s="59"/>
      <c r="RNT355" s="59"/>
      <c r="RNU355" s="59"/>
      <c r="RNV355" s="59"/>
      <c r="RNW355" s="59"/>
      <c r="RNX355" s="59"/>
      <c r="RNY355" s="59"/>
      <c r="RNZ355" s="59"/>
      <c r="ROA355" s="59"/>
      <c r="ROB355" s="59"/>
      <c r="ROC355" s="59"/>
      <c r="ROD355" s="59"/>
      <c r="ROE355" s="59"/>
      <c r="ROF355" s="59"/>
      <c r="ROG355" s="59"/>
      <c r="ROH355" s="59"/>
      <c r="ROI355" s="59"/>
      <c r="ROJ355" s="59"/>
      <c r="ROK355" s="59"/>
      <c r="ROL355" s="59"/>
      <c r="ROM355" s="59"/>
      <c r="RON355" s="59"/>
      <c r="ROO355" s="59"/>
      <c r="ROP355" s="59"/>
      <c r="ROQ355" s="59"/>
      <c r="ROR355" s="59"/>
      <c r="ROS355" s="59"/>
      <c r="ROT355" s="59"/>
      <c r="ROU355" s="59"/>
      <c r="ROV355" s="59"/>
      <c r="ROW355" s="59"/>
      <c r="ROX355" s="59"/>
      <c r="ROY355" s="59"/>
      <c r="ROZ355" s="59"/>
      <c r="RPA355" s="59"/>
      <c r="RPB355" s="59"/>
      <c r="RPC355" s="59"/>
      <c r="RPD355" s="59"/>
      <c r="RPE355" s="59"/>
      <c r="RPF355" s="59"/>
      <c r="RPG355" s="59"/>
      <c r="RPH355" s="59"/>
      <c r="RPI355" s="59"/>
      <c r="RPJ355" s="59"/>
      <c r="RPK355" s="59"/>
      <c r="RPL355" s="59"/>
      <c r="RPM355" s="59"/>
      <c r="RPN355" s="59"/>
      <c r="RPO355" s="59"/>
      <c r="RPP355" s="59"/>
      <c r="RPQ355" s="59"/>
      <c r="RPR355" s="59"/>
      <c r="RPS355" s="59"/>
      <c r="RPT355" s="59"/>
      <c r="RPU355" s="59"/>
      <c r="RPV355" s="59"/>
      <c r="RPW355" s="59"/>
      <c r="RPX355" s="59"/>
      <c r="RPY355" s="59"/>
      <c r="RPZ355" s="59"/>
      <c r="RQA355" s="59"/>
      <c r="RQB355" s="59"/>
      <c r="RQC355" s="59"/>
      <c r="RQD355" s="59"/>
      <c r="RQE355" s="59"/>
      <c r="RQF355" s="59"/>
      <c r="RQG355" s="59"/>
      <c r="RQH355" s="59"/>
      <c r="RQI355" s="59"/>
      <c r="RQJ355" s="59"/>
      <c r="RQK355" s="59"/>
      <c r="RQL355" s="59"/>
      <c r="RQM355" s="59"/>
      <c r="RQN355" s="59"/>
      <c r="RQO355" s="59"/>
      <c r="RQP355" s="59"/>
      <c r="RQQ355" s="59"/>
      <c r="RQR355" s="59"/>
      <c r="RQS355" s="59"/>
      <c r="RQT355" s="59"/>
      <c r="RQU355" s="59"/>
      <c r="RQV355" s="59"/>
      <c r="RQW355" s="59"/>
      <c r="RQX355" s="59"/>
      <c r="RQY355" s="59"/>
      <c r="RQZ355" s="59"/>
      <c r="RRA355" s="59"/>
      <c r="RRB355" s="59"/>
      <c r="RRC355" s="59"/>
      <c r="RRD355" s="59"/>
      <c r="RRE355" s="59"/>
      <c r="RRF355" s="59"/>
      <c r="RRG355" s="59"/>
      <c r="RRH355" s="59"/>
      <c r="RRI355" s="59"/>
      <c r="RRJ355" s="59"/>
      <c r="RRK355" s="59"/>
      <c r="RRL355" s="59"/>
      <c r="RRM355" s="59"/>
      <c r="RRN355" s="59"/>
      <c r="RRO355" s="59"/>
      <c r="RRP355" s="59"/>
      <c r="RRQ355" s="59"/>
      <c r="RRR355" s="59"/>
      <c r="RRS355" s="59"/>
      <c r="RRT355" s="59"/>
      <c r="RRU355" s="59"/>
      <c r="RRV355" s="59"/>
      <c r="RRW355" s="59"/>
      <c r="RRX355" s="59"/>
      <c r="RRY355" s="59"/>
      <c r="RRZ355" s="59"/>
      <c r="RSA355" s="59"/>
      <c r="RSB355" s="59"/>
      <c r="RSC355" s="59"/>
      <c r="RSD355" s="59"/>
      <c r="RSE355" s="59"/>
      <c r="RSF355" s="59"/>
      <c r="RSG355" s="59"/>
      <c r="RSH355" s="59"/>
      <c r="RSI355" s="59"/>
      <c r="RSJ355" s="59"/>
      <c r="RSK355" s="59"/>
      <c r="RSL355" s="59"/>
      <c r="RSM355" s="59"/>
      <c r="RSN355" s="59"/>
      <c r="RSO355" s="59"/>
      <c r="RSP355" s="59"/>
      <c r="RSQ355" s="59"/>
      <c r="RSR355" s="59"/>
      <c r="RSS355" s="59"/>
      <c r="RST355" s="59"/>
      <c r="RSU355" s="59"/>
      <c r="RSV355" s="59"/>
      <c r="RSW355" s="59"/>
      <c r="RSX355" s="59"/>
      <c r="RSY355" s="59"/>
      <c r="RSZ355" s="59"/>
      <c r="RTA355" s="59"/>
      <c r="RTB355" s="59"/>
      <c r="RTC355" s="59"/>
      <c r="RTD355" s="59"/>
      <c r="RTE355" s="59"/>
      <c r="RTF355" s="59"/>
      <c r="RTG355" s="59"/>
      <c r="RTH355" s="59"/>
      <c r="RTI355" s="59"/>
      <c r="RTJ355" s="59"/>
      <c r="RTK355" s="59"/>
      <c r="RTL355" s="59"/>
      <c r="RTM355" s="59"/>
      <c r="RTN355" s="59"/>
      <c r="RTO355" s="59"/>
      <c r="RTP355" s="59"/>
      <c r="RTQ355" s="59"/>
      <c r="RTR355" s="59"/>
      <c r="RTS355" s="59"/>
      <c r="RTT355" s="59"/>
      <c r="RTU355" s="59"/>
      <c r="RTV355" s="59"/>
      <c r="RTW355" s="59"/>
      <c r="RTX355" s="59"/>
      <c r="RTY355" s="59"/>
      <c r="RTZ355" s="59"/>
      <c r="RUA355" s="59"/>
      <c r="RUB355" s="59"/>
      <c r="RUC355" s="59"/>
      <c r="RUD355" s="59"/>
      <c r="RUE355" s="59"/>
      <c r="RUF355" s="59"/>
      <c r="RUG355" s="59"/>
      <c r="RUH355" s="59"/>
      <c r="RUI355" s="59"/>
      <c r="RUJ355" s="59"/>
      <c r="RUK355" s="59"/>
      <c r="RUL355" s="59"/>
      <c r="RUM355" s="59"/>
      <c r="RUN355" s="59"/>
      <c r="RUO355" s="59"/>
      <c r="RUP355" s="59"/>
      <c r="RUQ355" s="59"/>
      <c r="RUR355" s="59"/>
      <c r="RUS355" s="59"/>
      <c r="RUT355" s="59"/>
      <c r="RUU355" s="59"/>
      <c r="RUV355" s="59"/>
      <c r="RUW355" s="59"/>
      <c r="RUX355" s="59"/>
      <c r="RUY355" s="59"/>
      <c r="RUZ355" s="59"/>
      <c r="RVA355" s="59"/>
      <c r="RVB355" s="59"/>
      <c r="RVC355" s="59"/>
      <c r="RVD355" s="59"/>
      <c r="RVE355" s="59"/>
      <c r="RVF355" s="59"/>
      <c r="RVG355" s="59"/>
      <c r="RVH355" s="59"/>
      <c r="RVI355" s="59"/>
      <c r="RVJ355" s="59"/>
      <c r="RVK355" s="59"/>
      <c r="RVL355" s="59"/>
      <c r="RVM355" s="59"/>
      <c r="RVN355" s="59"/>
      <c r="RVO355" s="59"/>
      <c r="RVP355" s="59"/>
      <c r="RVQ355" s="59"/>
      <c r="RVR355" s="59"/>
      <c r="RVS355" s="59"/>
      <c r="RVT355" s="59"/>
      <c r="RVU355" s="59"/>
      <c r="RVV355" s="59"/>
      <c r="RVW355" s="59"/>
      <c r="RVX355" s="59"/>
      <c r="RVY355" s="59"/>
      <c r="RVZ355" s="59"/>
      <c r="RWA355" s="59"/>
      <c r="RWB355" s="59"/>
      <c r="RWC355" s="59"/>
      <c r="RWD355" s="59"/>
      <c r="RWE355" s="59"/>
      <c r="RWF355" s="59"/>
      <c r="RWG355" s="59"/>
      <c r="RWH355" s="59"/>
      <c r="RWI355" s="59"/>
      <c r="RWJ355" s="59"/>
      <c r="RWK355" s="59"/>
      <c r="RWL355" s="59"/>
      <c r="RWM355" s="59"/>
      <c r="RWN355" s="59"/>
      <c r="RWO355" s="59"/>
      <c r="RWP355" s="59"/>
      <c r="RWQ355" s="59"/>
      <c r="RWR355" s="59"/>
      <c r="RWS355" s="59"/>
      <c r="RWT355" s="59"/>
      <c r="RWU355" s="59"/>
      <c r="RWV355" s="59"/>
      <c r="RWW355" s="59"/>
      <c r="RWX355" s="59"/>
      <c r="RWY355" s="59"/>
      <c r="RWZ355" s="59"/>
      <c r="RXA355" s="59"/>
      <c r="RXB355" s="59"/>
      <c r="RXC355" s="59"/>
      <c r="RXD355" s="59"/>
      <c r="RXE355" s="59"/>
      <c r="RXF355" s="59"/>
      <c r="RXG355" s="59"/>
      <c r="RXH355" s="59"/>
      <c r="RXI355" s="59"/>
      <c r="RXJ355" s="59"/>
      <c r="RXK355" s="59"/>
      <c r="RXL355" s="59"/>
      <c r="RXM355" s="59"/>
      <c r="RXN355" s="59"/>
      <c r="RXO355" s="59"/>
      <c r="RXP355" s="59"/>
      <c r="RXQ355" s="59"/>
      <c r="RXR355" s="59"/>
      <c r="RXS355" s="59"/>
      <c r="RXT355" s="59"/>
      <c r="RXU355" s="59"/>
      <c r="RXV355" s="59"/>
      <c r="RXW355" s="59"/>
      <c r="RXX355" s="59"/>
      <c r="RXY355" s="59"/>
      <c r="RXZ355" s="59"/>
      <c r="RYA355" s="59"/>
      <c r="RYB355" s="59"/>
      <c r="RYC355" s="59"/>
      <c r="RYD355" s="59"/>
      <c r="RYE355" s="59"/>
      <c r="RYF355" s="59"/>
      <c r="RYG355" s="59"/>
      <c r="RYH355" s="59"/>
      <c r="RYI355" s="59"/>
      <c r="RYJ355" s="59"/>
      <c r="RYK355" s="59"/>
      <c r="RYL355" s="59"/>
      <c r="RYM355" s="59"/>
      <c r="RYN355" s="59"/>
      <c r="RYO355" s="59"/>
      <c r="RYP355" s="59"/>
      <c r="RYQ355" s="59"/>
      <c r="RYR355" s="59"/>
      <c r="RYS355" s="59"/>
      <c r="RYT355" s="59"/>
      <c r="RYU355" s="59"/>
      <c r="RYV355" s="59"/>
      <c r="RYW355" s="59"/>
      <c r="RYX355" s="59"/>
      <c r="RYY355" s="59"/>
      <c r="RYZ355" s="59"/>
      <c r="RZA355" s="59"/>
      <c r="RZB355" s="59"/>
      <c r="RZC355" s="59"/>
      <c r="RZD355" s="59"/>
      <c r="RZE355" s="59"/>
      <c r="RZF355" s="59"/>
      <c r="RZG355" s="59"/>
      <c r="RZH355" s="59"/>
      <c r="RZI355" s="59"/>
      <c r="RZJ355" s="59"/>
      <c r="RZK355" s="59"/>
      <c r="RZL355" s="59"/>
      <c r="RZM355" s="59"/>
      <c r="RZN355" s="59"/>
      <c r="RZO355" s="59"/>
      <c r="RZP355" s="59"/>
      <c r="RZQ355" s="59"/>
      <c r="RZR355" s="59"/>
      <c r="RZS355" s="59"/>
      <c r="RZT355" s="59"/>
      <c r="RZU355" s="59"/>
      <c r="RZV355" s="59"/>
      <c r="RZW355" s="59"/>
      <c r="RZX355" s="59"/>
      <c r="RZY355" s="59"/>
      <c r="RZZ355" s="59"/>
      <c r="SAA355" s="59"/>
      <c r="SAB355" s="59"/>
      <c r="SAC355" s="59"/>
      <c r="SAD355" s="59"/>
      <c r="SAE355" s="59"/>
      <c r="SAF355" s="59"/>
      <c r="SAG355" s="59"/>
      <c r="SAH355" s="59"/>
      <c r="SAI355" s="59"/>
      <c r="SAJ355" s="59"/>
      <c r="SAK355" s="59"/>
      <c r="SAL355" s="59"/>
      <c r="SAM355" s="59"/>
      <c r="SAN355" s="59"/>
      <c r="SAO355" s="59"/>
      <c r="SAP355" s="59"/>
      <c r="SAQ355" s="59"/>
      <c r="SAR355" s="59"/>
      <c r="SAS355" s="59"/>
      <c r="SAT355" s="59"/>
      <c r="SAU355" s="59"/>
      <c r="SAV355" s="59"/>
      <c r="SAW355" s="59"/>
      <c r="SAX355" s="59"/>
      <c r="SAY355" s="59"/>
      <c r="SAZ355" s="59"/>
      <c r="SBA355" s="59"/>
      <c r="SBB355" s="59"/>
      <c r="SBC355" s="59"/>
      <c r="SBD355" s="59"/>
      <c r="SBE355" s="59"/>
      <c r="SBF355" s="59"/>
      <c r="SBG355" s="59"/>
      <c r="SBH355" s="59"/>
      <c r="SBI355" s="59"/>
      <c r="SBJ355" s="59"/>
      <c r="SBK355" s="59"/>
      <c r="SBL355" s="59"/>
      <c r="SBM355" s="59"/>
      <c r="SBN355" s="59"/>
      <c r="SBO355" s="59"/>
      <c r="SBP355" s="59"/>
      <c r="SBQ355" s="59"/>
      <c r="SBR355" s="59"/>
      <c r="SBS355" s="59"/>
      <c r="SBT355" s="59"/>
      <c r="SBU355" s="59"/>
      <c r="SBV355" s="59"/>
      <c r="SBW355" s="59"/>
      <c r="SBX355" s="59"/>
      <c r="SBY355" s="59"/>
      <c r="SBZ355" s="59"/>
      <c r="SCA355" s="59"/>
      <c r="SCB355" s="59"/>
      <c r="SCC355" s="59"/>
      <c r="SCD355" s="59"/>
      <c r="SCE355" s="59"/>
      <c r="SCF355" s="59"/>
      <c r="SCG355" s="59"/>
      <c r="SCH355" s="59"/>
      <c r="SCI355" s="59"/>
      <c r="SCJ355" s="59"/>
      <c r="SCK355" s="59"/>
      <c r="SCL355" s="59"/>
      <c r="SCM355" s="59"/>
      <c r="SCN355" s="59"/>
      <c r="SCO355" s="59"/>
      <c r="SCP355" s="59"/>
      <c r="SCQ355" s="59"/>
      <c r="SCR355" s="59"/>
      <c r="SCS355" s="59"/>
      <c r="SCT355" s="59"/>
      <c r="SCU355" s="59"/>
      <c r="SCV355" s="59"/>
      <c r="SCW355" s="59"/>
      <c r="SCX355" s="59"/>
      <c r="SCY355" s="59"/>
      <c r="SCZ355" s="59"/>
      <c r="SDA355" s="59"/>
      <c r="SDB355" s="59"/>
      <c r="SDC355" s="59"/>
      <c r="SDD355" s="59"/>
      <c r="SDE355" s="59"/>
      <c r="SDF355" s="59"/>
      <c r="SDG355" s="59"/>
      <c r="SDH355" s="59"/>
      <c r="SDI355" s="59"/>
      <c r="SDJ355" s="59"/>
      <c r="SDK355" s="59"/>
      <c r="SDL355" s="59"/>
      <c r="SDM355" s="59"/>
      <c r="SDN355" s="59"/>
      <c r="SDO355" s="59"/>
      <c r="SDP355" s="59"/>
      <c r="SDQ355" s="59"/>
      <c r="SDR355" s="59"/>
      <c r="SDS355" s="59"/>
      <c r="SDT355" s="59"/>
      <c r="SDU355" s="59"/>
      <c r="SDV355" s="59"/>
      <c r="SDW355" s="59"/>
      <c r="SDX355" s="59"/>
      <c r="SDY355" s="59"/>
      <c r="SDZ355" s="59"/>
      <c r="SEA355" s="59"/>
      <c r="SEB355" s="59"/>
      <c r="SEC355" s="59"/>
      <c r="SED355" s="59"/>
      <c r="SEE355" s="59"/>
      <c r="SEF355" s="59"/>
      <c r="SEG355" s="59"/>
      <c r="SEH355" s="59"/>
      <c r="SEI355" s="59"/>
      <c r="SEJ355" s="59"/>
      <c r="SEK355" s="59"/>
      <c r="SEL355" s="59"/>
      <c r="SEM355" s="59"/>
      <c r="SEN355" s="59"/>
      <c r="SEO355" s="59"/>
      <c r="SEP355" s="59"/>
      <c r="SEQ355" s="59"/>
      <c r="SER355" s="59"/>
      <c r="SES355" s="59"/>
      <c r="SET355" s="59"/>
      <c r="SEU355" s="59"/>
      <c r="SEV355" s="59"/>
      <c r="SEW355" s="59"/>
      <c r="SEX355" s="59"/>
      <c r="SEY355" s="59"/>
      <c r="SEZ355" s="59"/>
      <c r="SFA355" s="59"/>
      <c r="SFB355" s="59"/>
      <c r="SFC355" s="59"/>
      <c r="SFD355" s="59"/>
      <c r="SFE355" s="59"/>
      <c r="SFF355" s="59"/>
      <c r="SFG355" s="59"/>
      <c r="SFH355" s="59"/>
      <c r="SFI355" s="59"/>
      <c r="SFJ355" s="59"/>
      <c r="SFK355" s="59"/>
      <c r="SFL355" s="59"/>
      <c r="SFM355" s="59"/>
      <c r="SFN355" s="59"/>
      <c r="SFO355" s="59"/>
      <c r="SFP355" s="59"/>
      <c r="SFQ355" s="59"/>
      <c r="SFR355" s="59"/>
      <c r="SFS355" s="59"/>
      <c r="SFT355" s="59"/>
      <c r="SFU355" s="59"/>
      <c r="SFV355" s="59"/>
      <c r="SFW355" s="59"/>
      <c r="SFX355" s="59"/>
      <c r="SFY355" s="59"/>
      <c r="SFZ355" s="59"/>
      <c r="SGA355" s="59"/>
      <c r="SGB355" s="59"/>
      <c r="SGC355" s="59"/>
      <c r="SGD355" s="59"/>
      <c r="SGE355" s="59"/>
      <c r="SGF355" s="59"/>
      <c r="SGG355" s="59"/>
      <c r="SGH355" s="59"/>
      <c r="SGI355" s="59"/>
      <c r="SGJ355" s="59"/>
      <c r="SGK355" s="59"/>
      <c r="SGL355" s="59"/>
      <c r="SGM355" s="59"/>
      <c r="SGN355" s="59"/>
      <c r="SGO355" s="59"/>
      <c r="SGP355" s="59"/>
      <c r="SGQ355" s="59"/>
      <c r="SGR355" s="59"/>
      <c r="SGS355" s="59"/>
      <c r="SGT355" s="59"/>
      <c r="SGU355" s="59"/>
      <c r="SGV355" s="59"/>
      <c r="SGW355" s="59"/>
      <c r="SGX355" s="59"/>
      <c r="SGY355" s="59"/>
      <c r="SGZ355" s="59"/>
      <c r="SHA355" s="59"/>
      <c r="SHB355" s="59"/>
      <c r="SHC355" s="59"/>
      <c r="SHD355" s="59"/>
      <c r="SHE355" s="59"/>
      <c r="SHF355" s="59"/>
      <c r="SHG355" s="59"/>
      <c r="SHH355" s="59"/>
      <c r="SHI355" s="59"/>
      <c r="SHJ355" s="59"/>
      <c r="SHK355" s="59"/>
      <c r="SHL355" s="59"/>
      <c r="SHM355" s="59"/>
      <c r="SHN355" s="59"/>
      <c r="SHO355" s="59"/>
      <c r="SHP355" s="59"/>
      <c r="SHQ355" s="59"/>
      <c r="SHR355" s="59"/>
      <c r="SHS355" s="59"/>
      <c r="SHT355" s="59"/>
      <c r="SHU355" s="59"/>
      <c r="SHV355" s="59"/>
      <c r="SHW355" s="59"/>
      <c r="SHX355" s="59"/>
      <c r="SHY355" s="59"/>
      <c r="SHZ355" s="59"/>
      <c r="SIA355" s="59"/>
      <c r="SIB355" s="59"/>
      <c r="SIC355" s="59"/>
      <c r="SID355" s="59"/>
      <c r="SIE355" s="59"/>
      <c r="SIF355" s="59"/>
      <c r="SIG355" s="59"/>
      <c r="SIH355" s="59"/>
      <c r="SII355" s="59"/>
      <c r="SIJ355" s="59"/>
      <c r="SIK355" s="59"/>
      <c r="SIL355" s="59"/>
      <c r="SIM355" s="59"/>
      <c r="SIN355" s="59"/>
      <c r="SIO355" s="59"/>
      <c r="SIP355" s="59"/>
      <c r="SIQ355" s="59"/>
      <c r="SIR355" s="59"/>
      <c r="SIS355" s="59"/>
      <c r="SIT355" s="59"/>
      <c r="SIU355" s="59"/>
      <c r="SIV355" s="59"/>
      <c r="SIW355" s="59"/>
      <c r="SIX355" s="59"/>
      <c r="SIY355" s="59"/>
      <c r="SIZ355" s="59"/>
      <c r="SJA355" s="59"/>
      <c r="SJB355" s="59"/>
      <c r="SJC355" s="59"/>
      <c r="SJD355" s="59"/>
      <c r="SJE355" s="59"/>
      <c r="SJF355" s="59"/>
      <c r="SJG355" s="59"/>
      <c r="SJH355" s="59"/>
      <c r="SJI355" s="59"/>
      <c r="SJJ355" s="59"/>
      <c r="SJK355" s="59"/>
      <c r="SJL355" s="59"/>
      <c r="SJM355" s="59"/>
      <c r="SJN355" s="59"/>
      <c r="SJO355" s="59"/>
      <c r="SJP355" s="59"/>
      <c r="SJQ355" s="59"/>
      <c r="SJR355" s="59"/>
      <c r="SJS355" s="59"/>
      <c r="SJT355" s="59"/>
      <c r="SJU355" s="59"/>
      <c r="SJV355" s="59"/>
      <c r="SJW355" s="59"/>
      <c r="SJX355" s="59"/>
      <c r="SJY355" s="59"/>
      <c r="SJZ355" s="59"/>
      <c r="SKA355" s="59"/>
      <c r="SKB355" s="59"/>
      <c r="SKC355" s="59"/>
      <c r="SKD355" s="59"/>
      <c r="SKE355" s="59"/>
      <c r="SKF355" s="59"/>
      <c r="SKG355" s="59"/>
      <c r="SKH355" s="59"/>
      <c r="SKI355" s="59"/>
      <c r="SKJ355" s="59"/>
      <c r="SKK355" s="59"/>
      <c r="SKL355" s="59"/>
      <c r="SKM355" s="59"/>
      <c r="SKN355" s="59"/>
      <c r="SKO355" s="59"/>
      <c r="SKP355" s="59"/>
      <c r="SKQ355" s="59"/>
      <c r="SKR355" s="59"/>
      <c r="SKS355" s="59"/>
      <c r="SKT355" s="59"/>
      <c r="SKU355" s="59"/>
      <c r="SKV355" s="59"/>
      <c r="SKW355" s="59"/>
      <c r="SKX355" s="59"/>
      <c r="SKY355" s="59"/>
      <c r="SKZ355" s="59"/>
      <c r="SLA355" s="59"/>
      <c r="SLB355" s="59"/>
      <c r="SLC355" s="59"/>
      <c r="SLD355" s="59"/>
      <c r="SLE355" s="59"/>
      <c r="SLF355" s="59"/>
      <c r="SLG355" s="59"/>
      <c r="SLH355" s="59"/>
      <c r="SLI355" s="59"/>
      <c r="SLJ355" s="59"/>
      <c r="SLK355" s="59"/>
      <c r="SLL355" s="59"/>
      <c r="SLM355" s="59"/>
      <c r="SLN355" s="59"/>
      <c r="SLO355" s="59"/>
      <c r="SLP355" s="59"/>
      <c r="SLQ355" s="59"/>
      <c r="SLR355" s="59"/>
      <c r="SLS355" s="59"/>
      <c r="SLT355" s="59"/>
      <c r="SLU355" s="59"/>
      <c r="SLV355" s="59"/>
      <c r="SLW355" s="59"/>
      <c r="SLX355" s="59"/>
      <c r="SLY355" s="59"/>
      <c r="SLZ355" s="59"/>
      <c r="SMA355" s="59"/>
      <c r="SMB355" s="59"/>
      <c r="SMC355" s="59"/>
      <c r="SMD355" s="59"/>
      <c r="SME355" s="59"/>
      <c r="SMF355" s="59"/>
      <c r="SMG355" s="59"/>
      <c r="SMH355" s="59"/>
      <c r="SMI355" s="59"/>
      <c r="SMJ355" s="59"/>
      <c r="SMK355" s="59"/>
      <c r="SML355" s="59"/>
      <c r="SMM355" s="59"/>
      <c r="SMN355" s="59"/>
      <c r="SMO355" s="59"/>
      <c r="SMP355" s="59"/>
      <c r="SMQ355" s="59"/>
      <c r="SMR355" s="59"/>
      <c r="SMS355" s="59"/>
      <c r="SMT355" s="59"/>
      <c r="SMU355" s="59"/>
      <c r="SMV355" s="59"/>
      <c r="SMW355" s="59"/>
      <c r="SMX355" s="59"/>
      <c r="SMY355" s="59"/>
      <c r="SMZ355" s="59"/>
      <c r="SNA355" s="59"/>
      <c r="SNB355" s="59"/>
      <c r="SNC355" s="59"/>
      <c r="SND355" s="59"/>
      <c r="SNE355" s="59"/>
      <c r="SNF355" s="59"/>
      <c r="SNG355" s="59"/>
      <c r="SNH355" s="59"/>
      <c r="SNI355" s="59"/>
      <c r="SNJ355" s="59"/>
      <c r="SNK355" s="59"/>
      <c r="SNL355" s="59"/>
      <c r="SNM355" s="59"/>
      <c r="SNN355" s="59"/>
      <c r="SNO355" s="59"/>
      <c r="SNP355" s="59"/>
      <c r="SNQ355" s="59"/>
      <c r="SNR355" s="59"/>
      <c r="SNS355" s="59"/>
      <c r="SNT355" s="59"/>
      <c r="SNU355" s="59"/>
      <c r="SNV355" s="59"/>
      <c r="SNW355" s="59"/>
      <c r="SNX355" s="59"/>
      <c r="SNY355" s="59"/>
      <c r="SNZ355" s="59"/>
      <c r="SOA355" s="59"/>
      <c r="SOB355" s="59"/>
      <c r="SOC355" s="59"/>
      <c r="SOD355" s="59"/>
      <c r="SOE355" s="59"/>
      <c r="SOF355" s="59"/>
      <c r="SOG355" s="59"/>
      <c r="SOH355" s="59"/>
      <c r="SOI355" s="59"/>
      <c r="SOJ355" s="59"/>
      <c r="SOK355" s="59"/>
      <c r="SOL355" s="59"/>
      <c r="SOM355" s="59"/>
      <c r="SON355" s="59"/>
      <c r="SOO355" s="59"/>
      <c r="SOP355" s="59"/>
      <c r="SOQ355" s="59"/>
      <c r="SOR355" s="59"/>
      <c r="SOS355" s="59"/>
      <c r="SOT355" s="59"/>
      <c r="SOU355" s="59"/>
      <c r="SOV355" s="59"/>
      <c r="SOW355" s="59"/>
      <c r="SOX355" s="59"/>
      <c r="SOY355" s="59"/>
      <c r="SOZ355" s="59"/>
      <c r="SPA355" s="59"/>
      <c r="SPB355" s="59"/>
      <c r="SPC355" s="59"/>
      <c r="SPD355" s="59"/>
      <c r="SPE355" s="59"/>
      <c r="SPF355" s="59"/>
      <c r="SPG355" s="59"/>
      <c r="SPH355" s="59"/>
      <c r="SPI355" s="59"/>
      <c r="SPJ355" s="59"/>
      <c r="SPK355" s="59"/>
      <c r="SPL355" s="59"/>
      <c r="SPM355" s="59"/>
      <c r="SPN355" s="59"/>
      <c r="SPO355" s="59"/>
      <c r="SPP355" s="59"/>
      <c r="SPQ355" s="59"/>
      <c r="SPR355" s="59"/>
      <c r="SPS355" s="59"/>
      <c r="SPT355" s="59"/>
      <c r="SPU355" s="59"/>
      <c r="SPV355" s="59"/>
      <c r="SPW355" s="59"/>
      <c r="SPX355" s="59"/>
      <c r="SPY355" s="59"/>
      <c r="SPZ355" s="59"/>
      <c r="SQA355" s="59"/>
      <c r="SQB355" s="59"/>
      <c r="SQC355" s="59"/>
      <c r="SQD355" s="59"/>
      <c r="SQE355" s="59"/>
      <c r="SQF355" s="59"/>
      <c r="SQG355" s="59"/>
      <c r="SQH355" s="59"/>
      <c r="SQI355" s="59"/>
      <c r="SQJ355" s="59"/>
      <c r="SQK355" s="59"/>
      <c r="SQL355" s="59"/>
      <c r="SQM355" s="59"/>
      <c r="SQN355" s="59"/>
      <c r="SQO355" s="59"/>
      <c r="SQP355" s="59"/>
      <c r="SQQ355" s="59"/>
      <c r="SQR355" s="59"/>
      <c r="SQS355" s="59"/>
      <c r="SQT355" s="59"/>
      <c r="SQU355" s="59"/>
      <c r="SQV355" s="59"/>
      <c r="SQW355" s="59"/>
      <c r="SQX355" s="59"/>
      <c r="SQY355" s="59"/>
      <c r="SQZ355" s="59"/>
      <c r="SRA355" s="59"/>
      <c r="SRB355" s="59"/>
      <c r="SRC355" s="59"/>
      <c r="SRD355" s="59"/>
      <c r="SRE355" s="59"/>
      <c r="SRF355" s="59"/>
      <c r="SRG355" s="59"/>
      <c r="SRH355" s="59"/>
      <c r="SRI355" s="59"/>
      <c r="SRJ355" s="59"/>
      <c r="SRK355" s="59"/>
      <c r="SRL355" s="59"/>
      <c r="SRM355" s="59"/>
      <c r="SRN355" s="59"/>
      <c r="SRO355" s="59"/>
      <c r="SRP355" s="59"/>
      <c r="SRQ355" s="59"/>
      <c r="SRR355" s="59"/>
      <c r="SRS355" s="59"/>
      <c r="SRT355" s="59"/>
      <c r="SRU355" s="59"/>
      <c r="SRV355" s="59"/>
      <c r="SRW355" s="59"/>
      <c r="SRX355" s="59"/>
      <c r="SRY355" s="59"/>
      <c r="SRZ355" s="59"/>
      <c r="SSA355" s="59"/>
      <c r="SSB355" s="59"/>
      <c r="SSC355" s="59"/>
      <c r="SSD355" s="59"/>
      <c r="SSE355" s="59"/>
      <c r="SSF355" s="59"/>
      <c r="SSG355" s="59"/>
      <c r="SSH355" s="59"/>
      <c r="SSI355" s="59"/>
      <c r="SSJ355" s="59"/>
      <c r="SSK355" s="59"/>
      <c r="SSL355" s="59"/>
      <c r="SSM355" s="59"/>
      <c r="SSN355" s="59"/>
      <c r="SSO355" s="59"/>
      <c r="SSP355" s="59"/>
      <c r="SSQ355" s="59"/>
      <c r="SSR355" s="59"/>
      <c r="SSS355" s="59"/>
      <c r="SST355" s="59"/>
      <c r="SSU355" s="59"/>
      <c r="SSV355" s="59"/>
      <c r="SSW355" s="59"/>
      <c r="SSX355" s="59"/>
      <c r="SSY355" s="59"/>
      <c r="SSZ355" s="59"/>
      <c r="STA355" s="59"/>
      <c r="STB355" s="59"/>
      <c r="STC355" s="59"/>
      <c r="STD355" s="59"/>
      <c r="STE355" s="59"/>
      <c r="STF355" s="59"/>
      <c r="STG355" s="59"/>
      <c r="STH355" s="59"/>
      <c r="STI355" s="59"/>
      <c r="STJ355" s="59"/>
      <c r="STK355" s="59"/>
      <c r="STL355" s="59"/>
      <c r="STM355" s="59"/>
      <c r="STN355" s="59"/>
      <c r="STO355" s="59"/>
      <c r="STP355" s="59"/>
      <c r="STQ355" s="59"/>
      <c r="STR355" s="59"/>
      <c r="STS355" s="59"/>
      <c r="STT355" s="59"/>
      <c r="STU355" s="59"/>
      <c r="STV355" s="59"/>
      <c r="STW355" s="59"/>
      <c r="STX355" s="59"/>
      <c r="STY355" s="59"/>
      <c r="STZ355" s="59"/>
      <c r="SUA355" s="59"/>
      <c r="SUB355" s="59"/>
      <c r="SUC355" s="59"/>
      <c r="SUD355" s="59"/>
      <c r="SUE355" s="59"/>
      <c r="SUF355" s="59"/>
      <c r="SUG355" s="59"/>
      <c r="SUH355" s="59"/>
      <c r="SUI355" s="59"/>
      <c r="SUJ355" s="59"/>
      <c r="SUK355" s="59"/>
      <c r="SUL355" s="59"/>
      <c r="SUM355" s="59"/>
      <c r="SUN355" s="59"/>
      <c r="SUO355" s="59"/>
      <c r="SUP355" s="59"/>
      <c r="SUQ355" s="59"/>
      <c r="SUR355" s="59"/>
      <c r="SUS355" s="59"/>
      <c r="SUT355" s="59"/>
      <c r="SUU355" s="59"/>
      <c r="SUV355" s="59"/>
      <c r="SUW355" s="59"/>
      <c r="SUX355" s="59"/>
      <c r="SUY355" s="59"/>
      <c r="SUZ355" s="59"/>
      <c r="SVA355" s="59"/>
      <c r="SVB355" s="59"/>
      <c r="SVC355" s="59"/>
      <c r="SVD355" s="59"/>
      <c r="SVE355" s="59"/>
      <c r="SVF355" s="59"/>
      <c r="SVG355" s="59"/>
      <c r="SVH355" s="59"/>
      <c r="SVI355" s="59"/>
      <c r="SVJ355" s="59"/>
      <c r="SVK355" s="59"/>
      <c r="SVL355" s="59"/>
      <c r="SVM355" s="59"/>
      <c r="SVN355" s="59"/>
      <c r="SVO355" s="59"/>
      <c r="SVP355" s="59"/>
      <c r="SVQ355" s="59"/>
      <c r="SVR355" s="59"/>
      <c r="SVS355" s="59"/>
      <c r="SVT355" s="59"/>
      <c r="SVU355" s="59"/>
      <c r="SVV355" s="59"/>
      <c r="SVW355" s="59"/>
      <c r="SVX355" s="59"/>
      <c r="SVY355" s="59"/>
      <c r="SVZ355" s="59"/>
      <c r="SWA355" s="59"/>
      <c r="SWB355" s="59"/>
      <c r="SWC355" s="59"/>
      <c r="SWD355" s="59"/>
      <c r="SWE355" s="59"/>
      <c r="SWF355" s="59"/>
      <c r="SWG355" s="59"/>
      <c r="SWH355" s="59"/>
      <c r="SWI355" s="59"/>
      <c r="SWJ355" s="59"/>
      <c r="SWK355" s="59"/>
      <c r="SWL355" s="59"/>
      <c r="SWM355" s="59"/>
      <c r="SWN355" s="59"/>
      <c r="SWO355" s="59"/>
      <c r="SWP355" s="59"/>
      <c r="SWQ355" s="59"/>
      <c r="SWR355" s="59"/>
      <c r="SWS355" s="59"/>
      <c r="SWT355" s="59"/>
      <c r="SWU355" s="59"/>
      <c r="SWV355" s="59"/>
      <c r="SWW355" s="59"/>
      <c r="SWX355" s="59"/>
      <c r="SWY355" s="59"/>
      <c r="SWZ355" s="59"/>
      <c r="SXA355" s="59"/>
      <c r="SXB355" s="59"/>
      <c r="SXC355" s="59"/>
      <c r="SXD355" s="59"/>
      <c r="SXE355" s="59"/>
      <c r="SXF355" s="59"/>
      <c r="SXG355" s="59"/>
      <c r="SXH355" s="59"/>
      <c r="SXI355" s="59"/>
      <c r="SXJ355" s="59"/>
      <c r="SXK355" s="59"/>
      <c r="SXL355" s="59"/>
      <c r="SXM355" s="59"/>
      <c r="SXN355" s="59"/>
      <c r="SXO355" s="59"/>
      <c r="SXP355" s="59"/>
      <c r="SXQ355" s="59"/>
      <c r="SXR355" s="59"/>
      <c r="SXS355" s="59"/>
      <c r="SXT355" s="59"/>
      <c r="SXU355" s="59"/>
      <c r="SXV355" s="59"/>
      <c r="SXW355" s="59"/>
      <c r="SXX355" s="59"/>
      <c r="SXY355" s="59"/>
      <c r="SXZ355" s="59"/>
      <c r="SYA355" s="59"/>
      <c r="SYB355" s="59"/>
      <c r="SYC355" s="59"/>
      <c r="SYD355" s="59"/>
      <c r="SYE355" s="59"/>
      <c r="SYF355" s="59"/>
      <c r="SYG355" s="59"/>
      <c r="SYH355" s="59"/>
      <c r="SYI355" s="59"/>
      <c r="SYJ355" s="59"/>
      <c r="SYK355" s="59"/>
      <c r="SYL355" s="59"/>
      <c r="SYM355" s="59"/>
      <c r="SYN355" s="59"/>
      <c r="SYO355" s="59"/>
      <c r="SYP355" s="59"/>
      <c r="SYQ355" s="59"/>
      <c r="SYR355" s="59"/>
      <c r="SYS355" s="59"/>
      <c r="SYT355" s="59"/>
      <c r="SYU355" s="59"/>
      <c r="SYV355" s="59"/>
      <c r="SYW355" s="59"/>
      <c r="SYX355" s="59"/>
      <c r="SYY355" s="59"/>
      <c r="SYZ355" s="59"/>
      <c r="SZA355" s="59"/>
      <c r="SZB355" s="59"/>
      <c r="SZC355" s="59"/>
      <c r="SZD355" s="59"/>
      <c r="SZE355" s="59"/>
      <c r="SZF355" s="59"/>
      <c r="SZG355" s="59"/>
      <c r="SZH355" s="59"/>
      <c r="SZI355" s="59"/>
      <c r="SZJ355" s="59"/>
      <c r="SZK355" s="59"/>
      <c r="SZL355" s="59"/>
      <c r="SZM355" s="59"/>
      <c r="SZN355" s="59"/>
      <c r="SZO355" s="59"/>
      <c r="SZP355" s="59"/>
      <c r="SZQ355" s="59"/>
      <c r="SZR355" s="59"/>
      <c r="SZS355" s="59"/>
      <c r="SZT355" s="59"/>
      <c r="SZU355" s="59"/>
      <c r="SZV355" s="59"/>
      <c r="SZW355" s="59"/>
      <c r="SZX355" s="59"/>
      <c r="SZY355" s="59"/>
      <c r="SZZ355" s="59"/>
      <c r="TAA355" s="59"/>
      <c r="TAB355" s="59"/>
      <c r="TAC355" s="59"/>
      <c r="TAD355" s="59"/>
      <c r="TAE355" s="59"/>
      <c r="TAF355" s="59"/>
      <c r="TAG355" s="59"/>
      <c r="TAH355" s="59"/>
      <c r="TAI355" s="59"/>
      <c r="TAJ355" s="59"/>
      <c r="TAK355" s="59"/>
      <c r="TAL355" s="59"/>
      <c r="TAM355" s="59"/>
      <c r="TAN355" s="59"/>
      <c r="TAO355" s="59"/>
      <c r="TAP355" s="59"/>
      <c r="TAQ355" s="59"/>
      <c r="TAR355" s="59"/>
      <c r="TAS355" s="59"/>
      <c r="TAT355" s="59"/>
      <c r="TAU355" s="59"/>
      <c r="TAV355" s="59"/>
      <c r="TAW355" s="59"/>
      <c r="TAX355" s="59"/>
      <c r="TAY355" s="59"/>
      <c r="TAZ355" s="59"/>
      <c r="TBA355" s="59"/>
      <c r="TBB355" s="59"/>
      <c r="TBC355" s="59"/>
      <c r="TBD355" s="59"/>
      <c r="TBE355" s="59"/>
      <c r="TBF355" s="59"/>
      <c r="TBG355" s="59"/>
      <c r="TBH355" s="59"/>
      <c r="TBI355" s="59"/>
      <c r="TBJ355" s="59"/>
      <c r="TBK355" s="59"/>
      <c r="TBL355" s="59"/>
      <c r="TBM355" s="59"/>
      <c r="TBN355" s="59"/>
      <c r="TBO355" s="59"/>
      <c r="TBP355" s="59"/>
      <c r="TBQ355" s="59"/>
      <c r="TBR355" s="59"/>
      <c r="TBS355" s="59"/>
      <c r="TBT355" s="59"/>
      <c r="TBU355" s="59"/>
      <c r="TBV355" s="59"/>
      <c r="TBW355" s="59"/>
      <c r="TBX355" s="59"/>
      <c r="TBY355" s="59"/>
      <c r="TBZ355" s="59"/>
      <c r="TCA355" s="59"/>
      <c r="TCB355" s="59"/>
      <c r="TCC355" s="59"/>
      <c r="TCD355" s="59"/>
      <c r="TCE355" s="59"/>
      <c r="TCF355" s="59"/>
      <c r="TCG355" s="59"/>
      <c r="TCH355" s="59"/>
      <c r="TCI355" s="59"/>
      <c r="TCJ355" s="59"/>
      <c r="TCK355" s="59"/>
      <c r="TCL355" s="59"/>
      <c r="TCM355" s="59"/>
      <c r="TCN355" s="59"/>
      <c r="TCO355" s="59"/>
      <c r="TCP355" s="59"/>
      <c r="TCQ355" s="59"/>
      <c r="TCR355" s="59"/>
      <c r="TCS355" s="59"/>
      <c r="TCT355" s="59"/>
      <c r="TCU355" s="59"/>
      <c r="TCV355" s="59"/>
      <c r="TCW355" s="59"/>
      <c r="TCX355" s="59"/>
      <c r="TCY355" s="59"/>
      <c r="TCZ355" s="59"/>
      <c r="TDA355" s="59"/>
      <c r="TDB355" s="59"/>
      <c r="TDC355" s="59"/>
      <c r="TDD355" s="59"/>
      <c r="TDE355" s="59"/>
      <c r="TDF355" s="59"/>
      <c r="TDG355" s="59"/>
      <c r="TDH355" s="59"/>
      <c r="TDI355" s="59"/>
      <c r="TDJ355" s="59"/>
      <c r="TDK355" s="59"/>
      <c r="TDL355" s="59"/>
      <c r="TDM355" s="59"/>
      <c r="TDN355" s="59"/>
      <c r="TDO355" s="59"/>
      <c r="TDP355" s="59"/>
      <c r="TDQ355" s="59"/>
      <c r="TDR355" s="59"/>
      <c r="TDS355" s="59"/>
      <c r="TDT355" s="59"/>
      <c r="TDU355" s="59"/>
      <c r="TDV355" s="59"/>
      <c r="TDW355" s="59"/>
      <c r="TDX355" s="59"/>
      <c r="TDY355" s="59"/>
      <c r="TDZ355" s="59"/>
      <c r="TEA355" s="59"/>
      <c r="TEB355" s="59"/>
      <c r="TEC355" s="59"/>
      <c r="TED355" s="59"/>
      <c r="TEE355" s="59"/>
      <c r="TEF355" s="59"/>
      <c r="TEG355" s="59"/>
      <c r="TEH355" s="59"/>
      <c r="TEI355" s="59"/>
      <c r="TEJ355" s="59"/>
      <c r="TEK355" s="59"/>
      <c r="TEL355" s="59"/>
      <c r="TEM355" s="59"/>
      <c r="TEN355" s="59"/>
      <c r="TEO355" s="59"/>
      <c r="TEP355" s="59"/>
      <c r="TEQ355" s="59"/>
      <c r="TER355" s="59"/>
      <c r="TES355" s="59"/>
      <c r="TET355" s="59"/>
      <c r="TEU355" s="59"/>
      <c r="TEV355" s="59"/>
      <c r="TEW355" s="59"/>
      <c r="TEX355" s="59"/>
      <c r="TEY355" s="59"/>
      <c r="TEZ355" s="59"/>
      <c r="TFA355" s="59"/>
      <c r="TFB355" s="59"/>
      <c r="TFC355" s="59"/>
      <c r="TFD355" s="59"/>
      <c r="TFE355" s="59"/>
      <c r="TFF355" s="59"/>
      <c r="TFG355" s="59"/>
      <c r="TFH355" s="59"/>
      <c r="TFI355" s="59"/>
      <c r="TFJ355" s="59"/>
      <c r="TFK355" s="59"/>
      <c r="TFL355" s="59"/>
      <c r="TFM355" s="59"/>
      <c r="TFN355" s="59"/>
      <c r="TFO355" s="59"/>
      <c r="TFP355" s="59"/>
      <c r="TFQ355" s="59"/>
      <c r="TFR355" s="59"/>
      <c r="TFS355" s="59"/>
      <c r="TFT355" s="59"/>
      <c r="TFU355" s="59"/>
      <c r="TFV355" s="59"/>
      <c r="TFW355" s="59"/>
      <c r="TFX355" s="59"/>
      <c r="TFY355" s="59"/>
      <c r="TFZ355" s="59"/>
      <c r="TGA355" s="59"/>
      <c r="TGB355" s="59"/>
      <c r="TGC355" s="59"/>
      <c r="TGD355" s="59"/>
      <c r="TGE355" s="59"/>
      <c r="TGF355" s="59"/>
      <c r="TGG355" s="59"/>
      <c r="TGH355" s="59"/>
      <c r="TGI355" s="59"/>
      <c r="TGJ355" s="59"/>
      <c r="TGK355" s="59"/>
      <c r="TGL355" s="59"/>
      <c r="TGM355" s="59"/>
      <c r="TGN355" s="59"/>
      <c r="TGO355" s="59"/>
      <c r="TGP355" s="59"/>
      <c r="TGQ355" s="59"/>
      <c r="TGR355" s="59"/>
      <c r="TGS355" s="59"/>
      <c r="TGT355" s="59"/>
      <c r="TGU355" s="59"/>
      <c r="TGV355" s="59"/>
      <c r="TGW355" s="59"/>
      <c r="TGX355" s="59"/>
      <c r="TGY355" s="59"/>
      <c r="TGZ355" s="59"/>
      <c r="THA355" s="59"/>
      <c r="THB355" s="59"/>
      <c r="THC355" s="59"/>
      <c r="THD355" s="59"/>
      <c r="THE355" s="59"/>
      <c r="THF355" s="59"/>
      <c r="THG355" s="59"/>
      <c r="THH355" s="59"/>
      <c r="THI355" s="59"/>
      <c r="THJ355" s="59"/>
      <c r="THK355" s="59"/>
      <c r="THL355" s="59"/>
      <c r="THM355" s="59"/>
      <c r="THN355" s="59"/>
      <c r="THO355" s="59"/>
      <c r="THP355" s="59"/>
      <c r="THQ355" s="59"/>
      <c r="THR355" s="59"/>
      <c r="THS355" s="59"/>
      <c r="THT355" s="59"/>
      <c r="THU355" s="59"/>
      <c r="THV355" s="59"/>
      <c r="THW355" s="59"/>
      <c r="THX355" s="59"/>
      <c r="THY355" s="59"/>
      <c r="THZ355" s="59"/>
      <c r="TIA355" s="59"/>
      <c r="TIB355" s="59"/>
      <c r="TIC355" s="59"/>
      <c r="TID355" s="59"/>
      <c r="TIE355" s="59"/>
      <c r="TIF355" s="59"/>
      <c r="TIG355" s="59"/>
      <c r="TIH355" s="59"/>
      <c r="TII355" s="59"/>
      <c r="TIJ355" s="59"/>
      <c r="TIK355" s="59"/>
      <c r="TIL355" s="59"/>
      <c r="TIM355" s="59"/>
      <c r="TIN355" s="59"/>
      <c r="TIO355" s="59"/>
      <c r="TIP355" s="59"/>
      <c r="TIQ355" s="59"/>
      <c r="TIR355" s="59"/>
      <c r="TIS355" s="59"/>
      <c r="TIT355" s="59"/>
      <c r="TIU355" s="59"/>
      <c r="TIV355" s="59"/>
      <c r="TIW355" s="59"/>
      <c r="TIX355" s="59"/>
      <c r="TIY355" s="59"/>
      <c r="TIZ355" s="59"/>
      <c r="TJA355" s="59"/>
      <c r="TJB355" s="59"/>
      <c r="TJC355" s="59"/>
      <c r="TJD355" s="59"/>
      <c r="TJE355" s="59"/>
      <c r="TJF355" s="59"/>
      <c r="TJG355" s="59"/>
      <c r="TJH355" s="59"/>
      <c r="TJI355" s="59"/>
      <c r="TJJ355" s="59"/>
      <c r="TJK355" s="59"/>
      <c r="TJL355" s="59"/>
      <c r="TJM355" s="59"/>
      <c r="TJN355" s="59"/>
      <c r="TJO355" s="59"/>
      <c r="TJP355" s="59"/>
      <c r="TJQ355" s="59"/>
      <c r="TJR355" s="59"/>
      <c r="TJS355" s="59"/>
      <c r="TJT355" s="59"/>
      <c r="TJU355" s="59"/>
      <c r="TJV355" s="59"/>
      <c r="TJW355" s="59"/>
      <c r="TJX355" s="59"/>
      <c r="TJY355" s="59"/>
      <c r="TJZ355" s="59"/>
      <c r="TKA355" s="59"/>
      <c r="TKB355" s="59"/>
      <c r="TKC355" s="59"/>
      <c r="TKD355" s="59"/>
      <c r="TKE355" s="59"/>
      <c r="TKF355" s="59"/>
      <c r="TKG355" s="59"/>
      <c r="TKH355" s="59"/>
      <c r="TKI355" s="59"/>
      <c r="TKJ355" s="59"/>
      <c r="TKK355" s="59"/>
      <c r="TKL355" s="59"/>
      <c r="TKM355" s="59"/>
      <c r="TKN355" s="59"/>
      <c r="TKO355" s="59"/>
      <c r="TKP355" s="59"/>
      <c r="TKQ355" s="59"/>
      <c r="TKR355" s="59"/>
      <c r="TKS355" s="59"/>
      <c r="TKT355" s="59"/>
      <c r="TKU355" s="59"/>
      <c r="TKV355" s="59"/>
      <c r="TKW355" s="59"/>
      <c r="TKX355" s="59"/>
      <c r="TKY355" s="59"/>
      <c r="TKZ355" s="59"/>
      <c r="TLA355" s="59"/>
      <c r="TLB355" s="59"/>
      <c r="TLC355" s="59"/>
      <c r="TLD355" s="59"/>
      <c r="TLE355" s="59"/>
      <c r="TLF355" s="59"/>
      <c r="TLG355" s="59"/>
      <c r="TLH355" s="59"/>
      <c r="TLI355" s="59"/>
      <c r="TLJ355" s="59"/>
      <c r="TLK355" s="59"/>
      <c r="TLL355" s="59"/>
      <c r="TLM355" s="59"/>
      <c r="TLN355" s="59"/>
      <c r="TLO355" s="59"/>
      <c r="TLP355" s="59"/>
      <c r="TLQ355" s="59"/>
      <c r="TLR355" s="59"/>
      <c r="TLS355" s="59"/>
      <c r="TLT355" s="59"/>
      <c r="TLU355" s="59"/>
      <c r="TLV355" s="59"/>
      <c r="TLW355" s="59"/>
      <c r="TLX355" s="59"/>
      <c r="TLY355" s="59"/>
      <c r="TLZ355" s="59"/>
      <c r="TMA355" s="59"/>
      <c r="TMB355" s="59"/>
      <c r="TMC355" s="59"/>
      <c r="TMD355" s="59"/>
      <c r="TME355" s="59"/>
      <c r="TMF355" s="59"/>
      <c r="TMG355" s="59"/>
      <c r="TMH355" s="59"/>
      <c r="TMI355" s="59"/>
      <c r="TMJ355" s="59"/>
      <c r="TMK355" s="59"/>
      <c r="TML355" s="59"/>
      <c r="TMM355" s="59"/>
      <c r="TMN355" s="59"/>
      <c r="TMO355" s="59"/>
      <c r="TMP355" s="59"/>
      <c r="TMQ355" s="59"/>
      <c r="TMR355" s="59"/>
      <c r="TMS355" s="59"/>
      <c r="TMT355" s="59"/>
      <c r="TMU355" s="59"/>
      <c r="TMV355" s="59"/>
      <c r="TMW355" s="59"/>
      <c r="TMX355" s="59"/>
      <c r="TMY355" s="59"/>
      <c r="TMZ355" s="59"/>
      <c r="TNA355" s="59"/>
      <c r="TNB355" s="59"/>
      <c r="TNC355" s="59"/>
      <c r="TND355" s="59"/>
      <c r="TNE355" s="59"/>
      <c r="TNF355" s="59"/>
      <c r="TNG355" s="59"/>
      <c r="TNH355" s="59"/>
      <c r="TNI355" s="59"/>
      <c r="TNJ355" s="59"/>
      <c r="TNK355" s="59"/>
      <c r="TNL355" s="59"/>
      <c r="TNM355" s="59"/>
      <c r="TNN355" s="59"/>
      <c r="TNO355" s="59"/>
      <c r="TNP355" s="59"/>
      <c r="TNQ355" s="59"/>
      <c r="TNR355" s="59"/>
      <c r="TNS355" s="59"/>
      <c r="TNT355" s="59"/>
      <c r="TNU355" s="59"/>
      <c r="TNV355" s="59"/>
      <c r="TNW355" s="59"/>
      <c r="TNX355" s="59"/>
      <c r="TNY355" s="59"/>
      <c r="TNZ355" s="59"/>
      <c r="TOA355" s="59"/>
      <c r="TOB355" s="59"/>
      <c r="TOC355" s="59"/>
      <c r="TOD355" s="59"/>
      <c r="TOE355" s="59"/>
      <c r="TOF355" s="59"/>
      <c r="TOG355" s="59"/>
      <c r="TOH355" s="59"/>
      <c r="TOI355" s="59"/>
      <c r="TOJ355" s="59"/>
      <c r="TOK355" s="59"/>
      <c r="TOL355" s="59"/>
      <c r="TOM355" s="59"/>
      <c r="TON355" s="59"/>
      <c r="TOO355" s="59"/>
      <c r="TOP355" s="59"/>
      <c r="TOQ355" s="59"/>
      <c r="TOR355" s="59"/>
      <c r="TOS355" s="59"/>
      <c r="TOT355" s="59"/>
      <c r="TOU355" s="59"/>
      <c r="TOV355" s="59"/>
      <c r="TOW355" s="59"/>
      <c r="TOX355" s="59"/>
      <c r="TOY355" s="59"/>
      <c r="TOZ355" s="59"/>
      <c r="TPA355" s="59"/>
      <c r="TPB355" s="59"/>
      <c r="TPC355" s="59"/>
      <c r="TPD355" s="59"/>
      <c r="TPE355" s="59"/>
      <c r="TPF355" s="59"/>
      <c r="TPG355" s="59"/>
      <c r="TPH355" s="59"/>
      <c r="TPI355" s="59"/>
      <c r="TPJ355" s="59"/>
      <c r="TPK355" s="59"/>
      <c r="TPL355" s="59"/>
      <c r="TPM355" s="59"/>
      <c r="TPN355" s="59"/>
      <c r="TPO355" s="59"/>
      <c r="TPP355" s="59"/>
      <c r="TPQ355" s="59"/>
      <c r="TPR355" s="59"/>
      <c r="TPS355" s="59"/>
      <c r="TPT355" s="59"/>
      <c r="TPU355" s="59"/>
      <c r="TPV355" s="59"/>
      <c r="TPW355" s="59"/>
      <c r="TPX355" s="59"/>
      <c r="TPY355" s="59"/>
      <c r="TPZ355" s="59"/>
      <c r="TQA355" s="59"/>
      <c r="TQB355" s="59"/>
      <c r="TQC355" s="59"/>
      <c r="TQD355" s="59"/>
      <c r="TQE355" s="59"/>
      <c r="TQF355" s="59"/>
      <c r="TQG355" s="59"/>
      <c r="TQH355" s="59"/>
      <c r="TQI355" s="59"/>
      <c r="TQJ355" s="59"/>
      <c r="TQK355" s="59"/>
      <c r="TQL355" s="59"/>
      <c r="TQM355" s="59"/>
      <c r="TQN355" s="59"/>
      <c r="TQO355" s="59"/>
      <c r="TQP355" s="59"/>
      <c r="TQQ355" s="59"/>
      <c r="TQR355" s="59"/>
      <c r="TQS355" s="59"/>
      <c r="TQT355" s="59"/>
      <c r="TQU355" s="59"/>
      <c r="TQV355" s="59"/>
      <c r="TQW355" s="59"/>
      <c r="TQX355" s="59"/>
      <c r="TQY355" s="59"/>
      <c r="TQZ355" s="59"/>
      <c r="TRA355" s="59"/>
      <c r="TRB355" s="59"/>
      <c r="TRC355" s="59"/>
      <c r="TRD355" s="59"/>
      <c r="TRE355" s="59"/>
      <c r="TRF355" s="59"/>
      <c r="TRG355" s="59"/>
      <c r="TRH355" s="59"/>
      <c r="TRI355" s="59"/>
      <c r="TRJ355" s="59"/>
      <c r="TRK355" s="59"/>
      <c r="TRL355" s="59"/>
      <c r="TRM355" s="59"/>
      <c r="TRN355" s="59"/>
      <c r="TRO355" s="59"/>
      <c r="TRP355" s="59"/>
      <c r="TRQ355" s="59"/>
      <c r="TRR355" s="59"/>
      <c r="TRS355" s="59"/>
      <c r="TRT355" s="59"/>
      <c r="TRU355" s="59"/>
      <c r="TRV355" s="59"/>
      <c r="TRW355" s="59"/>
      <c r="TRX355" s="59"/>
      <c r="TRY355" s="59"/>
      <c r="TRZ355" s="59"/>
      <c r="TSA355" s="59"/>
      <c r="TSB355" s="59"/>
      <c r="TSC355" s="59"/>
      <c r="TSD355" s="59"/>
      <c r="TSE355" s="59"/>
      <c r="TSF355" s="59"/>
      <c r="TSG355" s="59"/>
      <c r="TSH355" s="59"/>
      <c r="TSI355" s="59"/>
      <c r="TSJ355" s="59"/>
      <c r="TSK355" s="59"/>
      <c r="TSL355" s="59"/>
      <c r="TSM355" s="59"/>
      <c r="TSN355" s="59"/>
      <c r="TSO355" s="59"/>
      <c r="TSP355" s="59"/>
      <c r="TSQ355" s="59"/>
      <c r="TSR355" s="59"/>
      <c r="TSS355" s="59"/>
      <c r="TST355" s="59"/>
      <c r="TSU355" s="59"/>
      <c r="TSV355" s="59"/>
      <c r="TSW355" s="59"/>
      <c r="TSX355" s="59"/>
      <c r="TSY355" s="59"/>
      <c r="TSZ355" s="59"/>
      <c r="TTA355" s="59"/>
      <c r="TTB355" s="59"/>
      <c r="TTC355" s="59"/>
      <c r="TTD355" s="59"/>
      <c r="TTE355" s="59"/>
      <c r="TTF355" s="59"/>
      <c r="TTG355" s="59"/>
      <c r="TTH355" s="59"/>
      <c r="TTI355" s="59"/>
      <c r="TTJ355" s="59"/>
      <c r="TTK355" s="59"/>
      <c r="TTL355" s="59"/>
      <c r="TTM355" s="59"/>
      <c r="TTN355" s="59"/>
      <c r="TTO355" s="59"/>
      <c r="TTP355" s="59"/>
      <c r="TTQ355" s="59"/>
      <c r="TTR355" s="59"/>
      <c r="TTS355" s="59"/>
      <c r="TTT355" s="59"/>
      <c r="TTU355" s="59"/>
      <c r="TTV355" s="59"/>
      <c r="TTW355" s="59"/>
      <c r="TTX355" s="59"/>
      <c r="TTY355" s="59"/>
      <c r="TTZ355" s="59"/>
      <c r="TUA355" s="59"/>
      <c r="TUB355" s="59"/>
      <c r="TUC355" s="59"/>
      <c r="TUD355" s="59"/>
      <c r="TUE355" s="59"/>
      <c r="TUF355" s="59"/>
      <c r="TUG355" s="59"/>
      <c r="TUH355" s="59"/>
      <c r="TUI355" s="59"/>
      <c r="TUJ355" s="59"/>
      <c r="TUK355" s="59"/>
      <c r="TUL355" s="59"/>
      <c r="TUM355" s="59"/>
      <c r="TUN355" s="59"/>
      <c r="TUO355" s="59"/>
      <c r="TUP355" s="59"/>
      <c r="TUQ355" s="59"/>
      <c r="TUR355" s="59"/>
      <c r="TUS355" s="59"/>
      <c r="TUT355" s="59"/>
      <c r="TUU355" s="59"/>
      <c r="TUV355" s="59"/>
      <c r="TUW355" s="59"/>
      <c r="TUX355" s="59"/>
      <c r="TUY355" s="59"/>
      <c r="TUZ355" s="59"/>
      <c r="TVA355" s="59"/>
      <c r="TVB355" s="59"/>
      <c r="TVC355" s="59"/>
      <c r="TVD355" s="59"/>
      <c r="TVE355" s="59"/>
      <c r="TVF355" s="59"/>
      <c r="TVG355" s="59"/>
      <c r="TVH355" s="59"/>
      <c r="TVI355" s="59"/>
      <c r="TVJ355" s="59"/>
      <c r="TVK355" s="59"/>
      <c r="TVL355" s="59"/>
      <c r="TVM355" s="59"/>
      <c r="TVN355" s="59"/>
      <c r="TVO355" s="59"/>
      <c r="TVP355" s="59"/>
      <c r="TVQ355" s="59"/>
      <c r="TVR355" s="59"/>
      <c r="TVS355" s="59"/>
      <c r="TVT355" s="59"/>
      <c r="TVU355" s="59"/>
      <c r="TVV355" s="59"/>
      <c r="TVW355" s="59"/>
      <c r="TVX355" s="59"/>
      <c r="TVY355" s="59"/>
      <c r="TVZ355" s="59"/>
      <c r="TWA355" s="59"/>
      <c r="TWB355" s="59"/>
      <c r="TWC355" s="59"/>
      <c r="TWD355" s="59"/>
      <c r="TWE355" s="59"/>
      <c r="TWF355" s="59"/>
      <c r="TWG355" s="59"/>
      <c r="TWH355" s="59"/>
      <c r="TWI355" s="59"/>
      <c r="TWJ355" s="59"/>
      <c r="TWK355" s="59"/>
      <c r="TWL355" s="59"/>
      <c r="TWM355" s="59"/>
      <c r="TWN355" s="59"/>
      <c r="TWO355" s="59"/>
      <c r="TWP355" s="59"/>
      <c r="TWQ355" s="59"/>
      <c r="TWR355" s="59"/>
      <c r="TWS355" s="59"/>
      <c r="TWT355" s="59"/>
      <c r="TWU355" s="59"/>
      <c r="TWV355" s="59"/>
      <c r="TWW355" s="59"/>
      <c r="TWX355" s="59"/>
      <c r="TWY355" s="59"/>
      <c r="TWZ355" s="59"/>
      <c r="TXA355" s="59"/>
      <c r="TXB355" s="59"/>
      <c r="TXC355" s="59"/>
      <c r="TXD355" s="59"/>
      <c r="TXE355" s="59"/>
      <c r="TXF355" s="59"/>
      <c r="TXG355" s="59"/>
      <c r="TXH355" s="59"/>
      <c r="TXI355" s="59"/>
      <c r="TXJ355" s="59"/>
      <c r="TXK355" s="59"/>
      <c r="TXL355" s="59"/>
      <c r="TXM355" s="59"/>
      <c r="TXN355" s="59"/>
      <c r="TXO355" s="59"/>
      <c r="TXP355" s="59"/>
      <c r="TXQ355" s="59"/>
      <c r="TXR355" s="59"/>
      <c r="TXS355" s="59"/>
      <c r="TXT355" s="59"/>
      <c r="TXU355" s="59"/>
      <c r="TXV355" s="59"/>
      <c r="TXW355" s="59"/>
      <c r="TXX355" s="59"/>
      <c r="TXY355" s="59"/>
      <c r="TXZ355" s="59"/>
      <c r="TYA355" s="59"/>
      <c r="TYB355" s="59"/>
      <c r="TYC355" s="59"/>
      <c r="TYD355" s="59"/>
      <c r="TYE355" s="59"/>
      <c r="TYF355" s="59"/>
      <c r="TYG355" s="59"/>
      <c r="TYH355" s="59"/>
      <c r="TYI355" s="59"/>
      <c r="TYJ355" s="59"/>
      <c r="TYK355" s="59"/>
      <c r="TYL355" s="59"/>
      <c r="TYM355" s="59"/>
      <c r="TYN355" s="59"/>
      <c r="TYO355" s="59"/>
      <c r="TYP355" s="59"/>
      <c r="TYQ355" s="59"/>
      <c r="TYR355" s="59"/>
      <c r="TYS355" s="59"/>
      <c r="TYT355" s="59"/>
      <c r="TYU355" s="59"/>
      <c r="TYV355" s="59"/>
      <c r="TYW355" s="59"/>
      <c r="TYX355" s="59"/>
      <c r="TYY355" s="59"/>
      <c r="TYZ355" s="59"/>
      <c r="TZA355" s="59"/>
      <c r="TZB355" s="59"/>
      <c r="TZC355" s="59"/>
      <c r="TZD355" s="59"/>
      <c r="TZE355" s="59"/>
      <c r="TZF355" s="59"/>
      <c r="TZG355" s="59"/>
      <c r="TZH355" s="59"/>
      <c r="TZI355" s="59"/>
      <c r="TZJ355" s="59"/>
      <c r="TZK355" s="59"/>
      <c r="TZL355" s="59"/>
      <c r="TZM355" s="59"/>
      <c r="TZN355" s="59"/>
      <c r="TZO355" s="59"/>
      <c r="TZP355" s="59"/>
      <c r="TZQ355" s="59"/>
      <c r="TZR355" s="59"/>
      <c r="TZS355" s="59"/>
      <c r="TZT355" s="59"/>
      <c r="TZU355" s="59"/>
      <c r="TZV355" s="59"/>
      <c r="TZW355" s="59"/>
      <c r="TZX355" s="59"/>
      <c r="TZY355" s="59"/>
      <c r="TZZ355" s="59"/>
      <c r="UAA355" s="59"/>
      <c r="UAB355" s="59"/>
      <c r="UAC355" s="59"/>
      <c r="UAD355" s="59"/>
      <c r="UAE355" s="59"/>
      <c r="UAF355" s="59"/>
      <c r="UAG355" s="59"/>
      <c r="UAH355" s="59"/>
      <c r="UAI355" s="59"/>
      <c r="UAJ355" s="59"/>
      <c r="UAK355" s="59"/>
      <c r="UAL355" s="59"/>
      <c r="UAM355" s="59"/>
      <c r="UAN355" s="59"/>
      <c r="UAO355" s="59"/>
      <c r="UAP355" s="59"/>
      <c r="UAQ355" s="59"/>
      <c r="UAR355" s="59"/>
      <c r="UAS355" s="59"/>
      <c r="UAT355" s="59"/>
      <c r="UAU355" s="59"/>
      <c r="UAV355" s="59"/>
      <c r="UAW355" s="59"/>
      <c r="UAX355" s="59"/>
      <c r="UAY355" s="59"/>
      <c r="UAZ355" s="59"/>
      <c r="UBA355" s="59"/>
      <c r="UBB355" s="59"/>
      <c r="UBC355" s="59"/>
      <c r="UBD355" s="59"/>
      <c r="UBE355" s="59"/>
      <c r="UBF355" s="59"/>
      <c r="UBG355" s="59"/>
      <c r="UBH355" s="59"/>
      <c r="UBI355" s="59"/>
      <c r="UBJ355" s="59"/>
      <c r="UBK355" s="59"/>
      <c r="UBL355" s="59"/>
      <c r="UBM355" s="59"/>
      <c r="UBN355" s="59"/>
      <c r="UBO355" s="59"/>
      <c r="UBP355" s="59"/>
      <c r="UBQ355" s="59"/>
      <c r="UBR355" s="59"/>
      <c r="UBS355" s="59"/>
      <c r="UBT355" s="59"/>
      <c r="UBU355" s="59"/>
      <c r="UBV355" s="59"/>
      <c r="UBW355" s="59"/>
      <c r="UBX355" s="59"/>
      <c r="UBY355" s="59"/>
      <c r="UBZ355" s="59"/>
      <c r="UCA355" s="59"/>
      <c r="UCB355" s="59"/>
      <c r="UCC355" s="59"/>
      <c r="UCD355" s="59"/>
      <c r="UCE355" s="59"/>
      <c r="UCF355" s="59"/>
      <c r="UCG355" s="59"/>
      <c r="UCH355" s="59"/>
      <c r="UCI355" s="59"/>
      <c r="UCJ355" s="59"/>
      <c r="UCK355" s="59"/>
      <c r="UCL355" s="59"/>
      <c r="UCM355" s="59"/>
      <c r="UCN355" s="59"/>
      <c r="UCO355" s="59"/>
      <c r="UCP355" s="59"/>
      <c r="UCQ355" s="59"/>
      <c r="UCR355" s="59"/>
      <c r="UCS355" s="59"/>
      <c r="UCT355" s="59"/>
      <c r="UCU355" s="59"/>
      <c r="UCV355" s="59"/>
      <c r="UCW355" s="59"/>
      <c r="UCX355" s="59"/>
      <c r="UCY355" s="59"/>
      <c r="UCZ355" s="59"/>
      <c r="UDA355" s="59"/>
      <c r="UDB355" s="59"/>
      <c r="UDC355" s="59"/>
      <c r="UDD355" s="59"/>
      <c r="UDE355" s="59"/>
      <c r="UDF355" s="59"/>
      <c r="UDG355" s="59"/>
      <c r="UDH355" s="59"/>
      <c r="UDI355" s="59"/>
      <c r="UDJ355" s="59"/>
      <c r="UDK355" s="59"/>
      <c r="UDL355" s="59"/>
      <c r="UDM355" s="59"/>
      <c r="UDN355" s="59"/>
      <c r="UDO355" s="59"/>
      <c r="UDP355" s="59"/>
      <c r="UDQ355" s="59"/>
      <c r="UDR355" s="59"/>
      <c r="UDS355" s="59"/>
      <c r="UDT355" s="59"/>
      <c r="UDU355" s="59"/>
      <c r="UDV355" s="59"/>
      <c r="UDW355" s="59"/>
      <c r="UDX355" s="59"/>
      <c r="UDY355" s="59"/>
      <c r="UDZ355" s="59"/>
      <c r="UEA355" s="59"/>
      <c r="UEB355" s="59"/>
      <c r="UEC355" s="59"/>
      <c r="UED355" s="59"/>
      <c r="UEE355" s="59"/>
      <c r="UEF355" s="59"/>
      <c r="UEG355" s="59"/>
      <c r="UEH355" s="59"/>
      <c r="UEI355" s="59"/>
      <c r="UEJ355" s="59"/>
      <c r="UEK355" s="59"/>
      <c r="UEL355" s="59"/>
      <c r="UEM355" s="59"/>
      <c r="UEN355" s="59"/>
      <c r="UEO355" s="59"/>
      <c r="UEP355" s="59"/>
      <c r="UEQ355" s="59"/>
      <c r="UER355" s="59"/>
      <c r="UES355" s="59"/>
      <c r="UET355" s="59"/>
      <c r="UEU355" s="59"/>
      <c r="UEV355" s="59"/>
      <c r="UEW355" s="59"/>
      <c r="UEX355" s="59"/>
      <c r="UEY355" s="59"/>
      <c r="UEZ355" s="59"/>
      <c r="UFA355" s="59"/>
      <c r="UFB355" s="59"/>
      <c r="UFC355" s="59"/>
      <c r="UFD355" s="59"/>
      <c r="UFE355" s="59"/>
      <c r="UFF355" s="59"/>
      <c r="UFG355" s="59"/>
      <c r="UFH355" s="59"/>
      <c r="UFI355" s="59"/>
      <c r="UFJ355" s="59"/>
      <c r="UFK355" s="59"/>
      <c r="UFL355" s="59"/>
      <c r="UFM355" s="59"/>
      <c r="UFN355" s="59"/>
      <c r="UFO355" s="59"/>
      <c r="UFP355" s="59"/>
      <c r="UFQ355" s="59"/>
      <c r="UFR355" s="59"/>
      <c r="UFS355" s="59"/>
      <c r="UFT355" s="59"/>
      <c r="UFU355" s="59"/>
      <c r="UFV355" s="59"/>
      <c r="UFW355" s="59"/>
      <c r="UFX355" s="59"/>
      <c r="UFY355" s="59"/>
      <c r="UFZ355" s="59"/>
      <c r="UGA355" s="59"/>
      <c r="UGB355" s="59"/>
      <c r="UGC355" s="59"/>
      <c r="UGD355" s="59"/>
      <c r="UGE355" s="59"/>
      <c r="UGF355" s="59"/>
      <c r="UGG355" s="59"/>
      <c r="UGH355" s="59"/>
      <c r="UGI355" s="59"/>
      <c r="UGJ355" s="59"/>
      <c r="UGK355" s="59"/>
      <c r="UGL355" s="59"/>
      <c r="UGM355" s="59"/>
      <c r="UGN355" s="59"/>
      <c r="UGO355" s="59"/>
      <c r="UGP355" s="59"/>
      <c r="UGQ355" s="59"/>
      <c r="UGR355" s="59"/>
      <c r="UGS355" s="59"/>
      <c r="UGT355" s="59"/>
      <c r="UGU355" s="59"/>
      <c r="UGV355" s="59"/>
      <c r="UGW355" s="59"/>
      <c r="UGX355" s="59"/>
      <c r="UGY355" s="59"/>
      <c r="UGZ355" s="59"/>
      <c r="UHA355" s="59"/>
      <c r="UHB355" s="59"/>
      <c r="UHC355" s="59"/>
      <c r="UHD355" s="59"/>
      <c r="UHE355" s="59"/>
      <c r="UHF355" s="59"/>
      <c r="UHG355" s="59"/>
      <c r="UHH355" s="59"/>
      <c r="UHI355" s="59"/>
      <c r="UHJ355" s="59"/>
      <c r="UHK355" s="59"/>
      <c r="UHL355" s="59"/>
      <c r="UHM355" s="59"/>
      <c r="UHN355" s="59"/>
      <c r="UHO355" s="59"/>
      <c r="UHP355" s="59"/>
      <c r="UHQ355" s="59"/>
      <c r="UHR355" s="59"/>
      <c r="UHS355" s="59"/>
      <c r="UHT355" s="59"/>
      <c r="UHU355" s="59"/>
      <c r="UHV355" s="59"/>
      <c r="UHW355" s="59"/>
      <c r="UHX355" s="59"/>
      <c r="UHY355" s="59"/>
      <c r="UHZ355" s="59"/>
      <c r="UIA355" s="59"/>
      <c r="UIB355" s="59"/>
      <c r="UIC355" s="59"/>
      <c r="UID355" s="59"/>
      <c r="UIE355" s="59"/>
      <c r="UIF355" s="59"/>
      <c r="UIG355" s="59"/>
      <c r="UIH355" s="59"/>
      <c r="UII355" s="59"/>
      <c r="UIJ355" s="59"/>
      <c r="UIK355" s="59"/>
      <c r="UIL355" s="59"/>
      <c r="UIM355" s="59"/>
      <c r="UIN355" s="59"/>
      <c r="UIO355" s="59"/>
      <c r="UIP355" s="59"/>
      <c r="UIQ355" s="59"/>
      <c r="UIR355" s="59"/>
      <c r="UIS355" s="59"/>
      <c r="UIT355" s="59"/>
      <c r="UIU355" s="59"/>
      <c r="UIV355" s="59"/>
      <c r="UIW355" s="59"/>
      <c r="UIX355" s="59"/>
      <c r="UIY355" s="59"/>
      <c r="UIZ355" s="59"/>
      <c r="UJA355" s="59"/>
      <c r="UJB355" s="59"/>
      <c r="UJC355" s="59"/>
      <c r="UJD355" s="59"/>
      <c r="UJE355" s="59"/>
      <c r="UJF355" s="59"/>
      <c r="UJG355" s="59"/>
      <c r="UJH355" s="59"/>
      <c r="UJI355" s="59"/>
      <c r="UJJ355" s="59"/>
      <c r="UJK355" s="59"/>
      <c r="UJL355" s="59"/>
      <c r="UJM355" s="59"/>
      <c r="UJN355" s="59"/>
      <c r="UJO355" s="59"/>
      <c r="UJP355" s="59"/>
      <c r="UJQ355" s="59"/>
      <c r="UJR355" s="59"/>
      <c r="UJS355" s="59"/>
      <c r="UJT355" s="59"/>
      <c r="UJU355" s="59"/>
      <c r="UJV355" s="59"/>
      <c r="UJW355" s="59"/>
      <c r="UJX355" s="59"/>
      <c r="UJY355" s="59"/>
      <c r="UJZ355" s="59"/>
      <c r="UKA355" s="59"/>
      <c r="UKB355" s="59"/>
      <c r="UKC355" s="59"/>
      <c r="UKD355" s="59"/>
      <c r="UKE355" s="59"/>
      <c r="UKF355" s="59"/>
      <c r="UKG355" s="59"/>
      <c r="UKH355" s="59"/>
      <c r="UKI355" s="59"/>
      <c r="UKJ355" s="59"/>
      <c r="UKK355" s="59"/>
      <c r="UKL355" s="59"/>
      <c r="UKM355" s="59"/>
      <c r="UKN355" s="59"/>
      <c r="UKO355" s="59"/>
      <c r="UKP355" s="59"/>
      <c r="UKQ355" s="59"/>
      <c r="UKR355" s="59"/>
      <c r="UKS355" s="59"/>
      <c r="UKT355" s="59"/>
      <c r="UKU355" s="59"/>
      <c r="UKV355" s="59"/>
      <c r="UKW355" s="59"/>
      <c r="UKX355" s="59"/>
      <c r="UKY355" s="59"/>
      <c r="UKZ355" s="59"/>
      <c r="ULA355" s="59"/>
      <c r="ULB355" s="59"/>
      <c r="ULC355" s="59"/>
      <c r="ULD355" s="59"/>
      <c r="ULE355" s="59"/>
      <c r="ULF355" s="59"/>
      <c r="ULG355" s="59"/>
      <c r="ULH355" s="59"/>
      <c r="ULI355" s="59"/>
      <c r="ULJ355" s="59"/>
      <c r="ULK355" s="59"/>
      <c r="ULL355" s="59"/>
      <c r="ULM355" s="59"/>
      <c r="ULN355" s="59"/>
      <c r="ULO355" s="59"/>
      <c r="ULP355" s="59"/>
      <c r="ULQ355" s="59"/>
      <c r="ULR355" s="59"/>
      <c r="ULS355" s="59"/>
      <c r="ULT355" s="59"/>
      <c r="ULU355" s="59"/>
      <c r="ULV355" s="59"/>
      <c r="ULW355" s="59"/>
      <c r="ULX355" s="59"/>
      <c r="ULY355" s="59"/>
      <c r="ULZ355" s="59"/>
      <c r="UMA355" s="59"/>
      <c r="UMB355" s="59"/>
      <c r="UMC355" s="59"/>
      <c r="UMD355" s="59"/>
      <c r="UME355" s="59"/>
      <c r="UMF355" s="59"/>
      <c r="UMG355" s="59"/>
      <c r="UMH355" s="59"/>
      <c r="UMI355" s="59"/>
      <c r="UMJ355" s="59"/>
      <c r="UMK355" s="59"/>
      <c r="UML355" s="59"/>
      <c r="UMM355" s="59"/>
      <c r="UMN355" s="59"/>
      <c r="UMO355" s="59"/>
      <c r="UMP355" s="59"/>
      <c r="UMQ355" s="59"/>
      <c r="UMR355" s="59"/>
      <c r="UMS355" s="59"/>
      <c r="UMT355" s="59"/>
      <c r="UMU355" s="59"/>
      <c r="UMV355" s="59"/>
      <c r="UMW355" s="59"/>
      <c r="UMX355" s="59"/>
      <c r="UMY355" s="59"/>
      <c r="UMZ355" s="59"/>
      <c r="UNA355" s="59"/>
      <c r="UNB355" s="59"/>
      <c r="UNC355" s="59"/>
      <c r="UND355" s="59"/>
      <c r="UNE355" s="59"/>
      <c r="UNF355" s="59"/>
      <c r="UNG355" s="59"/>
      <c r="UNH355" s="59"/>
      <c r="UNI355" s="59"/>
      <c r="UNJ355" s="59"/>
      <c r="UNK355" s="59"/>
      <c r="UNL355" s="59"/>
      <c r="UNM355" s="59"/>
      <c r="UNN355" s="59"/>
      <c r="UNO355" s="59"/>
      <c r="UNP355" s="59"/>
      <c r="UNQ355" s="59"/>
      <c r="UNR355" s="59"/>
      <c r="UNS355" s="59"/>
      <c r="UNT355" s="59"/>
      <c r="UNU355" s="59"/>
      <c r="UNV355" s="59"/>
      <c r="UNW355" s="59"/>
      <c r="UNX355" s="59"/>
      <c r="UNY355" s="59"/>
      <c r="UNZ355" s="59"/>
      <c r="UOA355" s="59"/>
      <c r="UOB355" s="59"/>
      <c r="UOC355" s="59"/>
      <c r="UOD355" s="59"/>
      <c r="UOE355" s="59"/>
      <c r="UOF355" s="59"/>
      <c r="UOG355" s="59"/>
      <c r="UOH355" s="59"/>
      <c r="UOI355" s="59"/>
      <c r="UOJ355" s="59"/>
      <c r="UOK355" s="59"/>
      <c r="UOL355" s="59"/>
      <c r="UOM355" s="59"/>
      <c r="UON355" s="59"/>
      <c r="UOO355" s="59"/>
      <c r="UOP355" s="59"/>
      <c r="UOQ355" s="59"/>
      <c r="UOR355" s="59"/>
      <c r="UOS355" s="59"/>
      <c r="UOT355" s="59"/>
      <c r="UOU355" s="59"/>
      <c r="UOV355" s="59"/>
      <c r="UOW355" s="59"/>
      <c r="UOX355" s="59"/>
      <c r="UOY355" s="59"/>
      <c r="UOZ355" s="59"/>
      <c r="UPA355" s="59"/>
      <c r="UPB355" s="59"/>
      <c r="UPC355" s="59"/>
      <c r="UPD355" s="59"/>
      <c r="UPE355" s="59"/>
      <c r="UPF355" s="59"/>
      <c r="UPG355" s="59"/>
      <c r="UPH355" s="59"/>
      <c r="UPI355" s="59"/>
      <c r="UPJ355" s="59"/>
      <c r="UPK355" s="59"/>
      <c r="UPL355" s="59"/>
      <c r="UPM355" s="59"/>
      <c r="UPN355" s="59"/>
      <c r="UPO355" s="59"/>
      <c r="UPP355" s="59"/>
      <c r="UPQ355" s="59"/>
      <c r="UPR355" s="59"/>
      <c r="UPS355" s="59"/>
      <c r="UPT355" s="59"/>
      <c r="UPU355" s="59"/>
      <c r="UPV355" s="59"/>
      <c r="UPW355" s="59"/>
      <c r="UPX355" s="59"/>
      <c r="UPY355" s="59"/>
      <c r="UPZ355" s="59"/>
      <c r="UQA355" s="59"/>
      <c r="UQB355" s="59"/>
      <c r="UQC355" s="59"/>
      <c r="UQD355" s="59"/>
      <c r="UQE355" s="59"/>
      <c r="UQF355" s="59"/>
      <c r="UQG355" s="59"/>
      <c r="UQH355" s="59"/>
      <c r="UQI355" s="59"/>
      <c r="UQJ355" s="59"/>
      <c r="UQK355" s="59"/>
      <c r="UQL355" s="59"/>
      <c r="UQM355" s="59"/>
      <c r="UQN355" s="59"/>
      <c r="UQO355" s="59"/>
      <c r="UQP355" s="59"/>
      <c r="UQQ355" s="59"/>
      <c r="UQR355" s="59"/>
      <c r="UQS355" s="59"/>
      <c r="UQT355" s="59"/>
      <c r="UQU355" s="59"/>
      <c r="UQV355" s="59"/>
      <c r="UQW355" s="59"/>
      <c r="UQX355" s="59"/>
      <c r="UQY355" s="59"/>
      <c r="UQZ355" s="59"/>
      <c r="URA355" s="59"/>
      <c r="URB355" s="59"/>
      <c r="URC355" s="59"/>
      <c r="URD355" s="59"/>
      <c r="URE355" s="59"/>
      <c r="URF355" s="59"/>
      <c r="URG355" s="59"/>
      <c r="URH355" s="59"/>
      <c r="URI355" s="59"/>
      <c r="URJ355" s="59"/>
      <c r="URK355" s="59"/>
      <c r="URL355" s="59"/>
      <c r="URM355" s="59"/>
      <c r="URN355" s="59"/>
      <c r="URO355" s="59"/>
      <c r="URP355" s="59"/>
      <c r="URQ355" s="59"/>
      <c r="URR355" s="59"/>
      <c r="URS355" s="59"/>
      <c r="URT355" s="59"/>
      <c r="URU355" s="59"/>
      <c r="URV355" s="59"/>
      <c r="URW355" s="59"/>
      <c r="URX355" s="59"/>
      <c r="URY355" s="59"/>
      <c r="URZ355" s="59"/>
      <c r="USA355" s="59"/>
      <c r="USB355" s="59"/>
      <c r="USC355" s="59"/>
      <c r="USD355" s="59"/>
      <c r="USE355" s="59"/>
      <c r="USF355" s="59"/>
      <c r="USG355" s="59"/>
      <c r="USH355" s="59"/>
      <c r="USI355" s="59"/>
      <c r="USJ355" s="59"/>
      <c r="USK355" s="59"/>
      <c r="USL355" s="59"/>
      <c r="USM355" s="59"/>
      <c r="USN355" s="59"/>
      <c r="USO355" s="59"/>
      <c r="USP355" s="59"/>
      <c r="USQ355" s="59"/>
      <c r="USR355" s="59"/>
      <c r="USS355" s="59"/>
      <c r="UST355" s="59"/>
      <c r="USU355" s="59"/>
      <c r="USV355" s="59"/>
      <c r="USW355" s="59"/>
      <c r="USX355" s="59"/>
      <c r="USY355" s="59"/>
      <c r="USZ355" s="59"/>
      <c r="UTA355" s="59"/>
      <c r="UTB355" s="59"/>
      <c r="UTC355" s="59"/>
      <c r="UTD355" s="59"/>
      <c r="UTE355" s="59"/>
      <c r="UTF355" s="59"/>
      <c r="UTG355" s="59"/>
      <c r="UTH355" s="59"/>
      <c r="UTI355" s="59"/>
      <c r="UTJ355" s="59"/>
      <c r="UTK355" s="59"/>
      <c r="UTL355" s="59"/>
      <c r="UTM355" s="59"/>
      <c r="UTN355" s="59"/>
      <c r="UTO355" s="59"/>
      <c r="UTP355" s="59"/>
      <c r="UTQ355" s="59"/>
      <c r="UTR355" s="59"/>
      <c r="UTS355" s="59"/>
      <c r="UTT355" s="59"/>
      <c r="UTU355" s="59"/>
      <c r="UTV355" s="59"/>
      <c r="UTW355" s="59"/>
      <c r="UTX355" s="59"/>
      <c r="UTY355" s="59"/>
      <c r="UTZ355" s="59"/>
      <c r="UUA355" s="59"/>
      <c r="UUB355" s="59"/>
      <c r="UUC355" s="59"/>
      <c r="UUD355" s="59"/>
      <c r="UUE355" s="59"/>
      <c r="UUF355" s="59"/>
      <c r="UUG355" s="59"/>
      <c r="UUH355" s="59"/>
      <c r="UUI355" s="59"/>
      <c r="UUJ355" s="59"/>
      <c r="UUK355" s="59"/>
      <c r="UUL355" s="59"/>
      <c r="UUM355" s="59"/>
      <c r="UUN355" s="59"/>
      <c r="UUO355" s="59"/>
      <c r="UUP355" s="59"/>
      <c r="UUQ355" s="59"/>
      <c r="UUR355" s="59"/>
      <c r="UUS355" s="59"/>
      <c r="UUT355" s="59"/>
      <c r="UUU355" s="59"/>
      <c r="UUV355" s="59"/>
      <c r="UUW355" s="59"/>
      <c r="UUX355" s="59"/>
      <c r="UUY355" s="59"/>
      <c r="UUZ355" s="59"/>
      <c r="UVA355" s="59"/>
      <c r="UVB355" s="59"/>
      <c r="UVC355" s="59"/>
      <c r="UVD355" s="59"/>
      <c r="UVE355" s="59"/>
      <c r="UVF355" s="59"/>
      <c r="UVG355" s="59"/>
      <c r="UVH355" s="59"/>
      <c r="UVI355" s="59"/>
      <c r="UVJ355" s="59"/>
      <c r="UVK355" s="59"/>
      <c r="UVL355" s="59"/>
      <c r="UVM355" s="59"/>
      <c r="UVN355" s="59"/>
      <c r="UVO355" s="59"/>
      <c r="UVP355" s="59"/>
      <c r="UVQ355" s="59"/>
      <c r="UVR355" s="59"/>
      <c r="UVS355" s="59"/>
      <c r="UVT355" s="59"/>
      <c r="UVU355" s="59"/>
      <c r="UVV355" s="59"/>
      <c r="UVW355" s="59"/>
      <c r="UVX355" s="59"/>
      <c r="UVY355" s="59"/>
      <c r="UVZ355" s="59"/>
      <c r="UWA355" s="59"/>
      <c r="UWB355" s="59"/>
      <c r="UWC355" s="59"/>
      <c r="UWD355" s="59"/>
      <c r="UWE355" s="59"/>
      <c r="UWF355" s="59"/>
      <c r="UWG355" s="59"/>
      <c r="UWH355" s="59"/>
      <c r="UWI355" s="59"/>
      <c r="UWJ355" s="59"/>
      <c r="UWK355" s="59"/>
      <c r="UWL355" s="59"/>
      <c r="UWM355" s="59"/>
      <c r="UWN355" s="59"/>
      <c r="UWO355" s="59"/>
      <c r="UWP355" s="59"/>
      <c r="UWQ355" s="59"/>
      <c r="UWR355" s="59"/>
      <c r="UWS355" s="59"/>
      <c r="UWT355" s="59"/>
      <c r="UWU355" s="59"/>
      <c r="UWV355" s="59"/>
      <c r="UWW355" s="59"/>
      <c r="UWX355" s="59"/>
      <c r="UWY355" s="59"/>
      <c r="UWZ355" s="59"/>
      <c r="UXA355" s="59"/>
      <c r="UXB355" s="59"/>
      <c r="UXC355" s="59"/>
      <c r="UXD355" s="59"/>
      <c r="UXE355" s="59"/>
      <c r="UXF355" s="59"/>
      <c r="UXG355" s="59"/>
      <c r="UXH355" s="59"/>
      <c r="UXI355" s="59"/>
      <c r="UXJ355" s="59"/>
      <c r="UXK355" s="59"/>
      <c r="UXL355" s="59"/>
      <c r="UXM355" s="59"/>
      <c r="UXN355" s="59"/>
      <c r="UXO355" s="59"/>
      <c r="UXP355" s="59"/>
      <c r="UXQ355" s="59"/>
      <c r="UXR355" s="59"/>
      <c r="UXS355" s="59"/>
      <c r="UXT355" s="59"/>
      <c r="UXU355" s="59"/>
      <c r="UXV355" s="59"/>
      <c r="UXW355" s="59"/>
      <c r="UXX355" s="59"/>
      <c r="UXY355" s="59"/>
      <c r="UXZ355" s="59"/>
      <c r="UYA355" s="59"/>
      <c r="UYB355" s="59"/>
      <c r="UYC355" s="59"/>
      <c r="UYD355" s="59"/>
      <c r="UYE355" s="59"/>
      <c r="UYF355" s="59"/>
      <c r="UYG355" s="59"/>
      <c r="UYH355" s="59"/>
      <c r="UYI355" s="59"/>
      <c r="UYJ355" s="59"/>
      <c r="UYK355" s="59"/>
      <c r="UYL355" s="59"/>
      <c r="UYM355" s="59"/>
      <c r="UYN355" s="59"/>
      <c r="UYO355" s="59"/>
      <c r="UYP355" s="59"/>
      <c r="UYQ355" s="59"/>
      <c r="UYR355" s="59"/>
      <c r="UYS355" s="59"/>
      <c r="UYT355" s="59"/>
      <c r="UYU355" s="59"/>
      <c r="UYV355" s="59"/>
      <c r="UYW355" s="59"/>
      <c r="UYX355" s="59"/>
      <c r="UYY355" s="59"/>
      <c r="UYZ355" s="59"/>
      <c r="UZA355" s="59"/>
      <c r="UZB355" s="59"/>
      <c r="UZC355" s="59"/>
      <c r="UZD355" s="59"/>
      <c r="UZE355" s="59"/>
      <c r="UZF355" s="59"/>
      <c r="UZG355" s="59"/>
      <c r="UZH355" s="59"/>
      <c r="UZI355" s="59"/>
      <c r="UZJ355" s="59"/>
      <c r="UZK355" s="59"/>
      <c r="UZL355" s="59"/>
      <c r="UZM355" s="59"/>
      <c r="UZN355" s="59"/>
      <c r="UZO355" s="59"/>
      <c r="UZP355" s="59"/>
      <c r="UZQ355" s="59"/>
      <c r="UZR355" s="59"/>
      <c r="UZS355" s="59"/>
      <c r="UZT355" s="59"/>
      <c r="UZU355" s="59"/>
      <c r="UZV355" s="59"/>
      <c r="UZW355" s="59"/>
      <c r="UZX355" s="59"/>
      <c r="UZY355" s="59"/>
      <c r="UZZ355" s="59"/>
      <c r="VAA355" s="59"/>
      <c r="VAB355" s="59"/>
      <c r="VAC355" s="59"/>
      <c r="VAD355" s="59"/>
      <c r="VAE355" s="59"/>
      <c r="VAF355" s="59"/>
      <c r="VAG355" s="59"/>
      <c r="VAH355" s="59"/>
      <c r="VAI355" s="59"/>
      <c r="VAJ355" s="59"/>
      <c r="VAK355" s="59"/>
      <c r="VAL355" s="59"/>
      <c r="VAM355" s="59"/>
      <c r="VAN355" s="59"/>
      <c r="VAO355" s="59"/>
      <c r="VAP355" s="59"/>
      <c r="VAQ355" s="59"/>
      <c r="VAR355" s="59"/>
      <c r="VAS355" s="59"/>
      <c r="VAT355" s="59"/>
      <c r="VAU355" s="59"/>
      <c r="VAV355" s="59"/>
      <c r="VAW355" s="59"/>
      <c r="VAX355" s="59"/>
      <c r="VAY355" s="59"/>
      <c r="VAZ355" s="59"/>
      <c r="VBA355" s="59"/>
      <c r="VBB355" s="59"/>
      <c r="VBC355" s="59"/>
      <c r="VBD355" s="59"/>
      <c r="VBE355" s="59"/>
      <c r="VBF355" s="59"/>
      <c r="VBG355" s="59"/>
      <c r="VBH355" s="59"/>
      <c r="VBI355" s="59"/>
      <c r="VBJ355" s="59"/>
      <c r="VBK355" s="59"/>
      <c r="VBL355" s="59"/>
      <c r="VBM355" s="59"/>
      <c r="VBN355" s="59"/>
      <c r="VBO355" s="59"/>
      <c r="VBP355" s="59"/>
      <c r="VBQ355" s="59"/>
      <c r="VBR355" s="59"/>
      <c r="VBS355" s="59"/>
      <c r="VBT355" s="59"/>
      <c r="VBU355" s="59"/>
      <c r="VBV355" s="59"/>
      <c r="VBW355" s="59"/>
      <c r="VBX355" s="59"/>
      <c r="VBY355" s="59"/>
      <c r="VBZ355" s="59"/>
      <c r="VCA355" s="59"/>
      <c r="VCB355" s="59"/>
      <c r="VCC355" s="59"/>
      <c r="VCD355" s="59"/>
      <c r="VCE355" s="59"/>
      <c r="VCF355" s="59"/>
      <c r="VCG355" s="59"/>
      <c r="VCH355" s="59"/>
      <c r="VCI355" s="59"/>
      <c r="VCJ355" s="59"/>
      <c r="VCK355" s="59"/>
      <c r="VCL355" s="59"/>
      <c r="VCM355" s="59"/>
      <c r="VCN355" s="59"/>
      <c r="VCO355" s="59"/>
      <c r="VCP355" s="59"/>
      <c r="VCQ355" s="59"/>
      <c r="VCR355" s="59"/>
      <c r="VCS355" s="59"/>
      <c r="VCT355" s="59"/>
      <c r="VCU355" s="59"/>
      <c r="VCV355" s="59"/>
      <c r="VCW355" s="59"/>
      <c r="VCX355" s="59"/>
      <c r="VCY355" s="59"/>
      <c r="VCZ355" s="59"/>
      <c r="VDA355" s="59"/>
      <c r="VDB355" s="59"/>
      <c r="VDC355" s="59"/>
      <c r="VDD355" s="59"/>
      <c r="VDE355" s="59"/>
      <c r="VDF355" s="59"/>
      <c r="VDG355" s="59"/>
      <c r="VDH355" s="59"/>
      <c r="VDI355" s="59"/>
      <c r="VDJ355" s="59"/>
      <c r="VDK355" s="59"/>
      <c r="VDL355" s="59"/>
      <c r="VDM355" s="59"/>
      <c r="VDN355" s="59"/>
      <c r="VDO355" s="59"/>
      <c r="VDP355" s="59"/>
      <c r="VDQ355" s="59"/>
      <c r="VDR355" s="59"/>
      <c r="VDS355" s="59"/>
      <c r="VDT355" s="59"/>
      <c r="VDU355" s="59"/>
      <c r="VDV355" s="59"/>
      <c r="VDW355" s="59"/>
      <c r="VDX355" s="59"/>
      <c r="VDY355" s="59"/>
      <c r="VDZ355" s="59"/>
      <c r="VEA355" s="59"/>
      <c r="VEB355" s="59"/>
      <c r="VEC355" s="59"/>
      <c r="VED355" s="59"/>
      <c r="VEE355" s="59"/>
      <c r="VEF355" s="59"/>
      <c r="VEG355" s="59"/>
      <c r="VEH355" s="59"/>
      <c r="VEI355" s="59"/>
      <c r="VEJ355" s="59"/>
      <c r="VEK355" s="59"/>
      <c r="VEL355" s="59"/>
      <c r="VEM355" s="59"/>
      <c r="VEN355" s="59"/>
      <c r="VEO355" s="59"/>
      <c r="VEP355" s="59"/>
      <c r="VEQ355" s="59"/>
      <c r="VER355" s="59"/>
      <c r="VES355" s="59"/>
      <c r="VET355" s="59"/>
      <c r="VEU355" s="59"/>
      <c r="VEV355" s="59"/>
      <c r="VEW355" s="59"/>
      <c r="VEX355" s="59"/>
      <c r="VEY355" s="59"/>
      <c r="VEZ355" s="59"/>
      <c r="VFA355" s="59"/>
      <c r="VFB355" s="59"/>
      <c r="VFC355" s="59"/>
      <c r="VFD355" s="59"/>
      <c r="VFE355" s="59"/>
      <c r="VFF355" s="59"/>
      <c r="VFG355" s="59"/>
      <c r="VFH355" s="59"/>
      <c r="VFI355" s="59"/>
      <c r="VFJ355" s="59"/>
      <c r="VFK355" s="59"/>
      <c r="VFL355" s="59"/>
      <c r="VFM355" s="59"/>
      <c r="VFN355" s="59"/>
      <c r="VFO355" s="59"/>
      <c r="VFP355" s="59"/>
      <c r="VFQ355" s="59"/>
      <c r="VFR355" s="59"/>
      <c r="VFS355" s="59"/>
      <c r="VFT355" s="59"/>
      <c r="VFU355" s="59"/>
      <c r="VFV355" s="59"/>
      <c r="VFW355" s="59"/>
      <c r="VFX355" s="59"/>
      <c r="VFY355" s="59"/>
      <c r="VFZ355" s="59"/>
      <c r="VGA355" s="59"/>
      <c r="VGB355" s="59"/>
      <c r="VGC355" s="59"/>
      <c r="VGD355" s="59"/>
      <c r="VGE355" s="59"/>
      <c r="VGF355" s="59"/>
      <c r="VGG355" s="59"/>
      <c r="VGH355" s="59"/>
      <c r="VGI355" s="59"/>
      <c r="VGJ355" s="59"/>
      <c r="VGK355" s="59"/>
      <c r="VGL355" s="59"/>
      <c r="VGM355" s="59"/>
      <c r="VGN355" s="59"/>
      <c r="VGO355" s="59"/>
      <c r="VGP355" s="59"/>
      <c r="VGQ355" s="59"/>
      <c r="VGR355" s="59"/>
      <c r="VGS355" s="59"/>
      <c r="VGT355" s="59"/>
      <c r="VGU355" s="59"/>
      <c r="VGV355" s="59"/>
      <c r="VGW355" s="59"/>
      <c r="VGX355" s="59"/>
      <c r="VGY355" s="59"/>
      <c r="VGZ355" s="59"/>
      <c r="VHA355" s="59"/>
      <c r="VHB355" s="59"/>
      <c r="VHC355" s="59"/>
      <c r="VHD355" s="59"/>
      <c r="VHE355" s="59"/>
      <c r="VHF355" s="59"/>
      <c r="VHG355" s="59"/>
      <c r="VHH355" s="59"/>
      <c r="VHI355" s="59"/>
      <c r="VHJ355" s="59"/>
      <c r="VHK355" s="59"/>
      <c r="VHL355" s="59"/>
      <c r="VHM355" s="59"/>
      <c r="VHN355" s="59"/>
      <c r="VHO355" s="59"/>
      <c r="VHP355" s="59"/>
      <c r="VHQ355" s="59"/>
      <c r="VHR355" s="59"/>
      <c r="VHS355" s="59"/>
      <c r="VHT355" s="59"/>
      <c r="VHU355" s="59"/>
      <c r="VHV355" s="59"/>
      <c r="VHW355" s="59"/>
      <c r="VHX355" s="59"/>
      <c r="VHY355" s="59"/>
      <c r="VHZ355" s="59"/>
      <c r="VIA355" s="59"/>
      <c r="VIB355" s="59"/>
      <c r="VIC355" s="59"/>
      <c r="VID355" s="59"/>
      <c r="VIE355" s="59"/>
      <c r="VIF355" s="59"/>
      <c r="VIG355" s="59"/>
      <c r="VIH355" s="59"/>
      <c r="VII355" s="59"/>
      <c r="VIJ355" s="59"/>
      <c r="VIK355" s="59"/>
      <c r="VIL355" s="59"/>
      <c r="VIM355" s="59"/>
      <c r="VIN355" s="59"/>
      <c r="VIO355" s="59"/>
      <c r="VIP355" s="59"/>
      <c r="VIQ355" s="59"/>
      <c r="VIR355" s="59"/>
      <c r="VIS355" s="59"/>
      <c r="VIT355" s="59"/>
      <c r="VIU355" s="59"/>
      <c r="VIV355" s="59"/>
      <c r="VIW355" s="59"/>
      <c r="VIX355" s="59"/>
      <c r="VIY355" s="59"/>
      <c r="VIZ355" s="59"/>
      <c r="VJA355" s="59"/>
      <c r="VJB355" s="59"/>
      <c r="VJC355" s="59"/>
      <c r="VJD355" s="59"/>
      <c r="VJE355" s="59"/>
      <c r="VJF355" s="59"/>
      <c r="VJG355" s="59"/>
      <c r="VJH355" s="59"/>
      <c r="VJI355" s="59"/>
      <c r="VJJ355" s="59"/>
      <c r="VJK355" s="59"/>
      <c r="VJL355" s="59"/>
      <c r="VJM355" s="59"/>
      <c r="VJN355" s="59"/>
      <c r="VJO355" s="59"/>
      <c r="VJP355" s="59"/>
      <c r="VJQ355" s="59"/>
      <c r="VJR355" s="59"/>
      <c r="VJS355" s="59"/>
      <c r="VJT355" s="59"/>
      <c r="VJU355" s="59"/>
      <c r="VJV355" s="59"/>
      <c r="VJW355" s="59"/>
      <c r="VJX355" s="59"/>
      <c r="VJY355" s="59"/>
      <c r="VJZ355" s="59"/>
      <c r="VKA355" s="59"/>
      <c r="VKB355" s="59"/>
      <c r="VKC355" s="59"/>
      <c r="VKD355" s="59"/>
      <c r="VKE355" s="59"/>
      <c r="VKF355" s="59"/>
      <c r="VKG355" s="59"/>
      <c r="VKH355" s="59"/>
      <c r="VKI355" s="59"/>
      <c r="VKJ355" s="59"/>
      <c r="VKK355" s="59"/>
      <c r="VKL355" s="59"/>
      <c r="VKM355" s="59"/>
      <c r="VKN355" s="59"/>
      <c r="VKO355" s="59"/>
      <c r="VKP355" s="59"/>
      <c r="VKQ355" s="59"/>
      <c r="VKR355" s="59"/>
      <c r="VKS355" s="59"/>
      <c r="VKT355" s="59"/>
      <c r="VKU355" s="59"/>
      <c r="VKV355" s="59"/>
      <c r="VKW355" s="59"/>
      <c r="VKX355" s="59"/>
      <c r="VKY355" s="59"/>
      <c r="VKZ355" s="59"/>
      <c r="VLA355" s="59"/>
      <c r="VLB355" s="59"/>
      <c r="VLC355" s="59"/>
      <c r="VLD355" s="59"/>
      <c r="VLE355" s="59"/>
      <c r="VLF355" s="59"/>
      <c r="VLG355" s="59"/>
      <c r="VLH355" s="59"/>
      <c r="VLI355" s="59"/>
      <c r="VLJ355" s="59"/>
      <c r="VLK355" s="59"/>
      <c r="VLL355" s="59"/>
      <c r="VLM355" s="59"/>
      <c r="VLN355" s="59"/>
      <c r="VLO355" s="59"/>
      <c r="VLP355" s="59"/>
      <c r="VLQ355" s="59"/>
      <c r="VLR355" s="59"/>
      <c r="VLS355" s="59"/>
      <c r="VLT355" s="59"/>
      <c r="VLU355" s="59"/>
      <c r="VLV355" s="59"/>
      <c r="VLW355" s="59"/>
      <c r="VLX355" s="59"/>
      <c r="VLY355" s="59"/>
      <c r="VLZ355" s="59"/>
      <c r="VMA355" s="59"/>
      <c r="VMB355" s="59"/>
      <c r="VMC355" s="59"/>
      <c r="VMD355" s="59"/>
      <c r="VME355" s="59"/>
      <c r="VMF355" s="59"/>
      <c r="VMG355" s="59"/>
      <c r="VMH355" s="59"/>
      <c r="VMI355" s="59"/>
      <c r="VMJ355" s="59"/>
      <c r="VMK355" s="59"/>
      <c r="VML355" s="59"/>
      <c r="VMM355" s="59"/>
      <c r="VMN355" s="59"/>
      <c r="VMO355" s="59"/>
      <c r="VMP355" s="59"/>
      <c r="VMQ355" s="59"/>
      <c r="VMR355" s="59"/>
      <c r="VMS355" s="59"/>
      <c r="VMT355" s="59"/>
      <c r="VMU355" s="59"/>
      <c r="VMV355" s="59"/>
      <c r="VMW355" s="59"/>
      <c r="VMX355" s="59"/>
      <c r="VMY355" s="59"/>
      <c r="VMZ355" s="59"/>
      <c r="VNA355" s="59"/>
      <c r="VNB355" s="59"/>
      <c r="VNC355" s="59"/>
      <c r="VND355" s="59"/>
      <c r="VNE355" s="59"/>
      <c r="VNF355" s="59"/>
      <c r="VNG355" s="59"/>
      <c r="VNH355" s="59"/>
      <c r="VNI355" s="59"/>
      <c r="VNJ355" s="59"/>
      <c r="VNK355" s="59"/>
      <c r="VNL355" s="59"/>
      <c r="VNM355" s="59"/>
      <c r="VNN355" s="59"/>
      <c r="VNO355" s="59"/>
      <c r="VNP355" s="59"/>
      <c r="VNQ355" s="59"/>
      <c r="VNR355" s="59"/>
      <c r="VNS355" s="59"/>
      <c r="VNT355" s="59"/>
      <c r="VNU355" s="59"/>
      <c r="VNV355" s="59"/>
      <c r="VNW355" s="59"/>
      <c r="VNX355" s="59"/>
      <c r="VNY355" s="59"/>
      <c r="VNZ355" s="59"/>
      <c r="VOA355" s="59"/>
      <c r="VOB355" s="59"/>
      <c r="VOC355" s="59"/>
      <c r="VOD355" s="59"/>
      <c r="VOE355" s="59"/>
      <c r="VOF355" s="59"/>
      <c r="VOG355" s="59"/>
      <c r="VOH355" s="59"/>
      <c r="VOI355" s="59"/>
      <c r="VOJ355" s="59"/>
      <c r="VOK355" s="59"/>
      <c r="VOL355" s="59"/>
      <c r="VOM355" s="59"/>
      <c r="VON355" s="59"/>
      <c r="VOO355" s="59"/>
      <c r="VOP355" s="59"/>
      <c r="VOQ355" s="59"/>
      <c r="VOR355" s="59"/>
      <c r="VOS355" s="59"/>
      <c r="VOT355" s="59"/>
      <c r="VOU355" s="59"/>
      <c r="VOV355" s="59"/>
      <c r="VOW355" s="59"/>
      <c r="VOX355" s="59"/>
      <c r="VOY355" s="59"/>
      <c r="VOZ355" s="59"/>
      <c r="VPA355" s="59"/>
      <c r="VPB355" s="59"/>
      <c r="VPC355" s="59"/>
      <c r="VPD355" s="59"/>
      <c r="VPE355" s="59"/>
      <c r="VPF355" s="59"/>
      <c r="VPG355" s="59"/>
      <c r="VPH355" s="59"/>
      <c r="VPI355" s="59"/>
      <c r="VPJ355" s="59"/>
      <c r="VPK355" s="59"/>
      <c r="VPL355" s="59"/>
      <c r="VPM355" s="59"/>
      <c r="VPN355" s="59"/>
      <c r="VPO355" s="59"/>
      <c r="VPP355" s="59"/>
      <c r="VPQ355" s="59"/>
      <c r="VPR355" s="59"/>
      <c r="VPS355" s="59"/>
      <c r="VPT355" s="59"/>
      <c r="VPU355" s="59"/>
      <c r="VPV355" s="59"/>
      <c r="VPW355" s="59"/>
      <c r="VPX355" s="59"/>
      <c r="VPY355" s="59"/>
      <c r="VPZ355" s="59"/>
      <c r="VQA355" s="59"/>
      <c r="VQB355" s="59"/>
      <c r="VQC355" s="59"/>
      <c r="VQD355" s="59"/>
      <c r="VQE355" s="59"/>
      <c r="VQF355" s="59"/>
      <c r="VQG355" s="59"/>
      <c r="VQH355" s="59"/>
      <c r="VQI355" s="59"/>
      <c r="VQJ355" s="59"/>
      <c r="VQK355" s="59"/>
      <c r="VQL355" s="59"/>
      <c r="VQM355" s="59"/>
      <c r="VQN355" s="59"/>
      <c r="VQO355" s="59"/>
      <c r="VQP355" s="59"/>
      <c r="VQQ355" s="59"/>
      <c r="VQR355" s="59"/>
      <c r="VQS355" s="59"/>
      <c r="VQT355" s="59"/>
      <c r="VQU355" s="59"/>
      <c r="VQV355" s="59"/>
      <c r="VQW355" s="59"/>
      <c r="VQX355" s="59"/>
      <c r="VQY355" s="59"/>
      <c r="VQZ355" s="59"/>
      <c r="VRA355" s="59"/>
      <c r="VRB355" s="59"/>
      <c r="VRC355" s="59"/>
      <c r="VRD355" s="59"/>
      <c r="VRE355" s="59"/>
      <c r="VRF355" s="59"/>
      <c r="VRG355" s="59"/>
      <c r="VRH355" s="59"/>
      <c r="VRI355" s="59"/>
      <c r="VRJ355" s="59"/>
      <c r="VRK355" s="59"/>
      <c r="VRL355" s="59"/>
      <c r="VRM355" s="59"/>
      <c r="VRN355" s="59"/>
      <c r="VRO355" s="59"/>
      <c r="VRP355" s="59"/>
      <c r="VRQ355" s="59"/>
      <c r="VRR355" s="59"/>
      <c r="VRS355" s="59"/>
      <c r="VRT355" s="59"/>
      <c r="VRU355" s="59"/>
      <c r="VRV355" s="59"/>
      <c r="VRW355" s="59"/>
      <c r="VRX355" s="59"/>
      <c r="VRY355" s="59"/>
      <c r="VRZ355" s="59"/>
      <c r="VSA355" s="59"/>
      <c r="VSB355" s="59"/>
      <c r="VSC355" s="59"/>
      <c r="VSD355" s="59"/>
      <c r="VSE355" s="59"/>
      <c r="VSF355" s="59"/>
      <c r="VSG355" s="59"/>
      <c r="VSH355" s="59"/>
      <c r="VSI355" s="59"/>
      <c r="VSJ355" s="59"/>
      <c r="VSK355" s="59"/>
      <c r="VSL355" s="59"/>
      <c r="VSM355" s="59"/>
      <c r="VSN355" s="59"/>
      <c r="VSO355" s="59"/>
      <c r="VSP355" s="59"/>
      <c r="VSQ355" s="59"/>
      <c r="VSR355" s="59"/>
      <c r="VSS355" s="59"/>
      <c r="VST355" s="59"/>
      <c r="VSU355" s="59"/>
      <c r="VSV355" s="59"/>
      <c r="VSW355" s="59"/>
      <c r="VSX355" s="59"/>
      <c r="VSY355" s="59"/>
      <c r="VSZ355" s="59"/>
      <c r="VTA355" s="59"/>
      <c r="VTB355" s="59"/>
      <c r="VTC355" s="59"/>
      <c r="VTD355" s="59"/>
      <c r="VTE355" s="59"/>
      <c r="VTF355" s="59"/>
      <c r="VTG355" s="59"/>
      <c r="VTH355" s="59"/>
      <c r="VTI355" s="59"/>
      <c r="VTJ355" s="59"/>
      <c r="VTK355" s="59"/>
      <c r="VTL355" s="59"/>
      <c r="VTM355" s="59"/>
      <c r="VTN355" s="59"/>
      <c r="VTO355" s="59"/>
      <c r="VTP355" s="59"/>
      <c r="VTQ355" s="59"/>
      <c r="VTR355" s="59"/>
      <c r="VTS355" s="59"/>
      <c r="VTT355" s="59"/>
      <c r="VTU355" s="59"/>
      <c r="VTV355" s="59"/>
      <c r="VTW355" s="59"/>
      <c r="VTX355" s="59"/>
      <c r="VTY355" s="59"/>
      <c r="VTZ355" s="59"/>
      <c r="VUA355" s="59"/>
      <c r="VUB355" s="59"/>
      <c r="VUC355" s="59"/>
      <c r="VUD355" s="59"/>
      <c r="VUE355" s="59"/>
      <c r="VUF355" s="59"/>
      <c r="VUG355" s="59"/>
      <c r="VUH355" s="59"/>
      <c r="VUI355" s="59"/>
      <c r="VUJ355" s="59"/>
      <c r="VUK355" s="59"/>
      <c r="VUL355" s="59"/>
      <c r="VUM355" s="59"/>
      <c r="VUN355" s="59"/>
      <c r="VUO355" s="59"/>
      <c r="VUP355" s="59"/>
      <c r="VUQ355" s="59"/>
      <c r="VUR355" s="59"/>
      <c r="VUS355" s="59"/>
      <c r="VUT355" s="59"/>
      <c r="VUU355" s="59"/>
      <c r="VUV355" s="59"/>
      <c r="VUW355" s="59"/>
      <c r="VUX355" s="59"/>
      <c r="VUY355" s="59"/>
      <c r="VUZ355" s="59"/>
      <c r="VVA355" s="59"/>
      <c r="VVB355" s="59"/>
      <c r="VVC355" s="59"/>
      <c r="VVD355" s="59"/>
      <c r="VVE355" s="59"/>
      <c r="VVF355" s="59"/>
      <c r="VVG355" s="59"/>
      <c r="VVH355" s="59"/>
      <c r="VVI355" s="59"/>
      <c r="VVJ355" s="59"/>
      <c r="VVK355" s="59"/>
      <c r="VVL355" s="59"/>
      <c r="VVM355" s="59"/>
      <c r="VVN355" s="59"/>
      <c r="VVO355" s="59"/>
      <c r="VVP355" s="59"/>
      <c r="VVQ355" s="59"/>
      <c r="VVR355" s="59"/>
      <c r="VVS355" s="59"/>
      <c r="VVT355" s="59"/>
      <c r="VVU355" s="59"/>
      <c r="VVV355" s="59"/>
      <c r="VVW355" s="59"/>
      <c r="VVX355" s="59"/>
      <c r="VVY355" s="59"/>
      <c r="VVZ355" s="59"/>
      <c r="VWA355" s="59"/>
      <c r="VWB355" s="59"/>
      <c r="VWC355" s="59"/>
      <c r="VWD355" s="59"/>
      <c r="VWE355" s="59"/>
      <c r="VWF355" s="59"/>
      <c r="VWG355" s="59"/>
      <c r="VWH355" s="59"/>
      <c r="VWI355" s="59"/>
      <c r="VWJ355" s="59"/>
      <c r="VWK355" s="59"/>
      <c r="VWL355" s="59"/>
      <c r="VWM355" s="59"/>
      <c r="VWN355" s="59"/>
      <c r="VWO355" s="59"/>
      <c r="VWP355" s="59"/>
      <c r="VWQ355" s="59"/>
      <c r="VWR355" s="59"/>
      <c r="VWS355" s="59"/>
      <c r="VWT355" s="59"/>
      <c r="VWU355" s="59"/>
      <c r="VWV355" s="59"/>
      <c r="VWW355" s="59"/>
      <c r="VWX355" s="59"/>
      <c r="VWY355" s="59"/>
      <c r="VWZ355" s="59"/>
      <c r="VXA355" s="59"/>
      <c r="VXB355" s="59"/>
      <c r="VXC355" s="59"/>
      <c r="VXD355" s="59"/>
      <c r="VXE355" s="59"/>
      <c r="VXF355" s="59"/>
      <c r="VXG355" s="59"/>
      <c r="VXH355" s="59"/>
      <c r="VXI355" s="59"/>
      <c r="VXJ355" s="59"/>
      <c r="VXK355" s="59"/>
      <c r="VXL355" s="59"/>
      <c r="VXM355" s="59"/>
      <c r="VXN355" s="59"/>
      <c r="VXO355" s="59"/>
      <c r="VXP355" s="59"/>
      <c r="VXQ355" s="59"/>
      <c r="VXR355" s="59"/>
      <c r="VXS355" s="59"/>
      <c r="VXT355" s="59"/>
      <c r="VXU355" s="59"/>
      <c r="VXV355" s="59"/>
      <c r="VXW355" s="59"/>
      <c r="VXX355" s="59"/>
      <c r="VXY355" s="59"/>
      <c r="VXZ355" s="59"/>
      <c r="VYA355" s="59"/>
      <c r="VYB355" s="59"/>
      <c r="VYC355" s="59"/>
      <c r="VYD355" s="59"/>
      <c r="VYE355" s="59"/>
      <c r="VYF355" s="59"/>
      <c r="VYG355" s="59"/>
      <c r="VYH355" s="59"/>
      <c r="VYI355" s="59"/>
      <c r="VYJ355" s="59"/>
      <c r="VYK355" s="59"/>
      <c r="VYL355" s="59"/>
      <c r="VYM355" s="59"/>
      <c r="VYN355" s="59"/>
      <c r="VYO355" s="59"/>
      <c r="VYP355" s="59"/>
      <c r="VYQ355" s="59"/>
      <c r="VYR355" s="59"/>
      <c r="VYS355" s="59"/>
      <c r="VYT355" s="59"/>
      <c r="VYU355" s="59"/>
      <c r="VYV355" s="59"/>
      <c r="VYW355" s="59"/>
      <c r="VYX355" s="59"/>
      <c r="VYY355" s="59"/>
      <c r="VYZ355" s="59"/>
      <c r="VZA355" s="59"/>
      <c r="VZB355" s="59"/>
      <c r="VZC355" s="59"/>
      <c r="VZD355" s="59"/>
      <c r="VZE355" s="59"/>
      <c r="VZF355" s="59"/>
      <c r="VZG355" s="59"/>
      <c r="VZH355" s="59"/>
      <c r="VZI355" s="59"/>
      <c r="VZJ355" s="59"/>
      <c r="VZK355" s="59"/>
      <c r="VZL355" s="59"/>
      <c r="VZM355" s="59"/>
      <c r="VZN355" s="59"/>
      <c r="VZO355" s="59"/>
      <c r="VZP355" s="59"/>
      <c r="VZQ355" s="59"/>
      <c r="VZR355" s="59"/>
      <c r="VZS355" s="59"/>
      <c r="VZT355" s="59"/>
      <c r="VZU355" s="59"/>
      <c r="VZV355" s="59"/>
      <c r="VZW355" s="59"/>
      <c r="VZX355" s="59"/>
      <c r="VZY355" s="59"/>
      <c r="VZZ355" s="59"/>
      <c r="WAA355" s="59"/>
      <c r="WAB355" s="59"/>
      <c r="WAC355" s="59"/>
      <c r="WAD355" s="59"/>
      <c r="WAE355" s="59"/>
      <c r="WAF355" s="59"/>
      <c r="WAG355" s="59"/>
      <c r="WAH355" s="59"/>
      <c r="WAI355" s="59"/>
      <c r="WAJ355" s="59"/>
      <c r="WAK355" s="59"/>
      <c r="WAL355" s="59"/>
      <c r="WAM355" s="59"/>
      <c r="WAN355" s="59"/>
      <c r="WAO355" s="59"/>
      <c r="WAP355" s="59"/>
      <c r="WAQ355" s="59"/>
      <c r="WAR355" s="59"/>
      <c r="WAS355" s="59"/>
      <c r="WAT355" s="59"/>
      <c r="WAU355" s="59"/>
      <c r="WAV355" s="59"/>
      <c r="WAW355" s="59"/>
      <c r="WAX355" s="59"/>
      <c r="WAY355" s="59"/>
      <c r="WAZ355" s="59"/>
      <c r="WBA355" s="59"/>
      <c r="WBB355" s="59"/>
      <c r="WBC355" s="59"/>
      <c r="WBD355" s="59"/>
      <c r="WBE355" s="59"/>
      <c r="WBF355" s="59"/>
      <c r="WBG355" s="59"/>
      <c r="WBH355" s="59"/>
      <c r="WBI355" s="59"/>
      <c r="WBJ355" s="59"/>
      <c r="WBK355" s="59"/>
      <c r="WBL355" s="59"/>
      <c r="WBM355" s="59"/>
      <c r="WBN355" s="59"/>
      <c r="WBO355" s="59"/>
      <c r="WBP355" s="59"/>
      <c r="WBQ355" s="59"/>
      <c r="WBR355" s="59"/>
      <c r="WBS355" s="59"/>
      <c r="WBT355" s="59"/>
      <c r="WBU355" s="59"/>
      <c r="WBV355" s="59"/>
      <c r="WBW355" s="59"/>
      <c r="WBX355" s="59"/>
      <c r="WBY355" s="59"/>
      <c r="WBZ355" s="59"/>
      <c r="WCA355" s="59"/>
      <c r="WCB355" s="59"/>
      <c r="WCC355" s="59"/>
      <c r="WCD355" s="59"/>
      <c r="WCE355" s="59"/>
      <c r="WCF355" s="59"/>
      <c r="WCG355" s="59"/>
      <c r="WCH355" s="59"/>
      <c r="WCI355" s="59"/>
      <c r="WCJ355" s="59"/>
      <c r="WCK355" s="59"/>
      <c r="WCL355" s="59"/>
      <c r="WCM355" s="59"/>
      <c r="WCN355" s="59"/>
      <c r="WCO355" s="59"/>
      <c r="WCP355" s="59"/>
      <c r="WCQ355" s="59"/>
      <c r="WCR355" s="59"/>
      <c r="WCS355" s="59"/>
      <c r="WCT355" s="59"/>
      <c r="WCU355" s="59"/>
      <c r="WCV355" s="59"/>
      <c r="WCW355" s="59"/>
      <c r="WCX355" s="59"/>
      <c r="WCY355" s="59"/>
      <c r="WCZ355" s="59"/>
      <c r="WDA355" s="59"/>
      <c r="WDB355" s="59"/>
      <c r="WDC355" s="59"/>
      <c r="WDD355" s="59"/>
      <c r="WDE355" s="59"/>
      <c r="WDF355" s="59"/>
      <c r="WDG355" s="59"/>
      <c r="WDH355" s="59"/>
      <c r="WDI355" s="59"/>
      <c r="WDJ355" s="59"/>
      <c r="WDK355" s="59"/>
      <c r="WDL355" s="59"/>
      <c r="WDM355" s="59"/>
      <c r="WDN355" s="59"/>
      <c r="WDO355" s="59"/>
      <c r="WDP355" s="59"/>
      <c r="WDQ355" s="59"/>
      <c r="WDR355" s="59"/>
      <c r="WDS355" s="59"/>
      <c r="WDT355" s="59"/>
      <c r="WDU355" s="59"/>
      <c r="WDV355" s="59"/>
      <c r="WDW355" s="59"/>
      <c r="WDX355" s="59"/>
      <c r="WDY355" s="59"/>
      <c r="WDZ355" s="59"/>
      <c r="WEA355" s="59"/>
      <c r="WEB355" s="59"/>
      <c r="WEC355" s="59"/>
      <c r="WED355" s="59"/>
      <c r="WEE355" s="59"/>
      <c r="WEF355" s="59"/>
      <c r="WEG355" s="59"/>
      <c r="WEH355" s="59"/>
      <c r="WEI355" s="59"/>
      <c r="WEJ355" s="59"/>
      <c r="WEK355" s="59"/>
      <c r="WEL355" s="59"/>
      <c r="WEM355" s="59"/>
      <c r="WEN355" s="59"/>
      <c r="WEO355" s="59"/>
      <c r="WEP355" s="59"/>
      <c r="WEQ355" s="59"/>
      <c r="WER355" s="59"/>
      <c r="WES355" s="59"/>
      <c r="WET355" s="59"/>
      <c r="WEU355" s="59"/>
      <c r="WEV355" s="59"/>
      <c r="WEW355" s="59"/>
      <c r="WEX355" s="59"/>
      <c r="WEY355" s="59"/>
      <c r="WEZ355" s="59"/>
      <c r="WFA355" s="59"/>
      <c r="WFB355" s="59"/>
      <c r="WFC355" s="59"/>
      <c r="WFD355" s="59"/>
      <c r="WFE355" s="59"/>
      <c r="WFF355" s="59"/>
      <c r="WFG355" s="59"/>
      <c r="WFH355" s="59"/>
      <c r="WFI355" s="59"/>
      <c r="WFJ355" s="59"/>
      <c r="WFK355" s="59"/>
      <c r="WFL355" s="59"/>
      <c r="WFM355" s="59"/>
      <c r="WFN355" s="59"/>
      <c r="WFO355" s="59"/>
      <c r="WFP355" s="59"/>
      <c r="WFQ355" s="59"/>
      <c r="WFR355" s="59"/>
      <c r="WFS355" s="59"/>
      <c r="WFT355" s="59"/>
      <c r="WFU355" s="59"/>
      <c r="WFV355" s="59"/>
      <c r="WFW355" s="59"/>
      <c r="WFX355" s="59"/>
      <c r="WFY355" s="59"/>
      <c r="WFZ355" s="59"/>
      <c r="WGA355" s="59"/>
      <c r="WGB355" s="59"/>
      <c r="WGC355" s="59"/>
      <c r="WGD355" s="59"/>
      <c r="WGE355" s="59"/>
      <c r="WGF355" s="59"/>
      <c r="WGG355" s="59"/>
      <c r="WGH355" s="59"/>
      <c r="WGI355" s="59"/>
      <c r="WGJ355" s="59"/>
      <c r="WGK355" s="59"/>
      <c r="WGL355" s="59"/>
      <c r="WGM355" s="59"/>
      <c r="WGN355" s="59"/>
      <c r="WGO355" s="59"/>
      <c r="WGP355" s="59"/>
      <c r="WGQ355" s="59"/>
      <c r="WGR355" s="59"/>
      <c r="WGS355" s="59"/>
      <c r="WGT355" s="59"/>
      <c r="WGU355" s="59"/>
      <c r="WGV355" s="59"/>
      <c r="WGW355" s="59"/>
      <c r="WGX355" s="59"/>
      <c r="WGY355" s="59"/>
      <c r="WGZ355" s="59"/>
      <c r="WHA355" s="59"/>
      <c r="WHB355" s="59"/>
      <c r="WHC355" s="59"/>
      <c r="WHD355" s="59"/>
      <c r="WHE355" s="59"/>
      <c r="WHF355" s="59"/>
      <c r="WHG355" s="59"/>
      <c r="WHH355" s="59"/>
      <c r="WHI355" s="59"/>
      <c r="WHJ355" s="59"/>
      <c r="WHK355" s="59"/>
      <c r="WHL355" s="59"/>
      <c r="WHM355" s="59"/>
      <c r="WHN355" s="59"/>
      <c r="WHO355" s="59"/>
      <c r="WHP355" s="59"/>
      <c r="WHQ355" s="59"/>
      <c r="WHR355" s="59"/>
      <c r="WHS355" s="59"/>
      <c r="WHT355" s="59"/>
      <c r="WHU355" s="59"/>
      <c r="WHV355" s="59"/>
      <c r="WHW355" s="59"/>
      <c r="WHX355" s="59"/>
      <c r="WHY355" s="59"/>
      <c r="WHZ355" s="59"/>
      <c r="WIA355" s="59"/>
      <c r="WIB355" s="59"/>
      <c r="WIC355" s="59"/>
      <c r="WID355" s="59"/>
      <c r="WIE355" s="59"/>
      <c r="WIF355" s="59"/>
      <c r="WIG355" s="59"/>
      <c r="WIH355" s="59"/>
      <c r="WII355" s="59"/>
      <c r="WIJ355" s="59"/>
      <c r="WIK355" s="59"/>
      <c r="WIL355" s="59"/>
      <c r="WIM355" s="59"/>
      <c r="WIN355" s="59"/>
      <c r="WIO355" s="59"/>
      <c r="WIP355" s="59"/>
      <c r="WIQ355" s="59"/>
      <c r="WIR355" s="59"/>
      <c r="WIS355" s="59"/>
      <c r="WIT355" s="59"/>
      <c r="WIU355" s="59"/>
      <c r="WIV355" s="59"/>
      <c r="WIW355" s="59"/>
      <c r="WIX355" s="59"/>
      <c r="WIY355" s="59"/>
      <c r="WIZ355" s="59"/>
      <c r="WJA355" s="59"/>
      <c r="WJB355" s="59"/>
      <c r="WJC355" s="59"/>
      <c r="WJD355" s="59"/>
      <c r="WJE355" s="59"/>
      <c r="WJF355" s="59"/>
      <c r="WJG355" s="59"/>
      <c r="WJH355" s="59"/>
      <c r="WJI355" s="59"/>
      <c r="WJJ355" s="59"/>
      <c r="WJK355" s="59"/>
      <c r="WJL355" s="59"/>
      <c r="WJM355" s="59"/>
      <c r="WJN355" s="59"/>
      <c r="WJO355" s="59"/>
      <c r="WJP355" s="59"/>
      <c r="WJQ355" s="59"/>
      <c r="WJR355" s="59"/>
      <c r="WJS355" s="59"/>
      <c r="WJT355" s="59"/>
      <c r="WJU355" s="59"/>
      <c r="WJV355" s="59"/>
      <c r="WJW355" s="59"/>
      <c r="WJX355" s="59"/>
      <c r="WJY355" s="59"/>
      <c r="WJZ355" s="59"/>
      <c r="WKA355" s="59"/>
      <c r="WKB355" s="59"/>
      <c r="WKC355" s="59"/>
      <c r="WKD355" s="59"/>
      <c r="WKE355" s="59"/>
      <c r="WKF355" s="59"/>
      <c r="WKG355" s="59"/>
      <c r="WKH355" s="59"/>
      <c r="WKI355" s="59"/>
      <c r="WKJ355" s="59"/>
      <c r="WKK355" s="59"/>
      <c r="WKL355" s="59"/>
      <c r="WKM355" s="59"/>
      <c r="WKN355" s="59"/>
      <c r="WKO355" s="59"/>
      <c r="WKP355" s="59"/>
      <c r="WKQ355" s="59"/>
      <c r="WKR355" s="59"/>
      <c r="WKS355" s="59"/>
      <c r="WKT355" s="59"/>
      <c r="WKU355" s="59"/>
      <c r="WKV355" s="59"/>
      <c r="WKW355" s="59"/>
      <c r="WKX355" s="59"/>
      <c r="WKY355" s="59"/>
      <c r="WKZ355" s="59"/>
      <c r="WLA355" s="59"/>
      <c r="WLB355" s="59"/>
      <c r="WLC355" s="59"/>
      <c r="WLD355" s="59"/>
      <c r="WLE355" s="59"/>
      <c r="WLF355" s="59"/>
      <c r="WLG355" s="59"/>
      <c r="WLH355" s="59"/>
      <c r="WLI355" s="59"/>
      <c r="WLJ355" s="59"/>
      <c r="WLK355" s="59"/>
      <c r="WLL355" s="59"/>
      <c r="WLM355" s="59"/>
      <c r="WLN355" s="59"/>
      <c r="WLO355" s="59"/>
      <c r="WLP355" s="59"/>
      <c r="WLQ355" s="59"/>
      <c r="WLR355" s="59"/>
      <c r="WLS355" s="59"/>
      <c r="WLT355" s="59"/>
      <c r="WLU355" s="59"/>
      <c r="WLV355" s="59"/>
      <c r="WLW355" s="59"/>
      <c r="WLX355" s="59"/>
      <c r="WLY355" s="59"/>
      <c r="WLZ355" s="59"/>
      <c r="WMA355" s="59"/>
      <c r="WMB355" s="59"/>
      <c r="WMC355" s="59"/>
      <c r="WMD355" s="59"/>
      <c r="WME355" s="59"/>
      <c r="WMF355" s="59"/>
      <c r="WMG355" s="59"/>
      <c r="WMH355" s="59"/>
      <c r="WMI355" s="59"/>
      <c r="WMJ355" s="59"/>
      <c r="WMK355" s="59"/>
      <c r="WML355" s="59"/>
      <c r="WMM355" s="59"/>
      <c r="WMN355" s="59"/>
      <c r="WMO355" s="59"/>
      <c r="WMP355" s="59"/>
      <c r="WMQ355" s="59"/>
      <c r="WMR355" s="59"/>
      <c r="WMS355" s="59"/>
      <c r="WMT355" s="59"/>
      <c r="WMU355" s="59"/>
      <c r="WMV355" s="59"/>
      <c r="WMW355" s="59"/>
      <c r="WMX355" s="59"/>
      <c r="WMY355" s="59"/>
      <c r="WMZ355" s="59"/>
      <c r="WNA355" s="59"/>
      <c r="WNB355" s="59"/>
      <c r="WNC355" s="59"/>
      <c r="WND355" s="59"/>
      <c r="WNE355" s="59"/>
      <c r="WNF355" s="59"/>
      <c r="WNG355" s="59"/>
      <c r="WNH355" s="59"/>
      <c r="WNI355" s="59"/>
      <c r="WNJ355" s="59"/>
      <c r="WNK355" s="59"/>
      <c r="WNL355" s="59"/>
      <c r="WNM355" s="59"/>
      <c r="WNN355" s="59"/>
      <c r="WNO355" s="59"/>
      <c r="WNP355" s="59"/>
      <c r="WNQ355" s="59"/>
      <c r="WNR355" s="59"/>
      <c r="WNS355" s="59"/>
      <c r="WNT355" s="59"/>
      <c r="WNU355" s="59"/>
      <c r="WNV355" s="59"/>
      <c r="WNW355" s="59"/>
      <c r="WNX355" s="59"/>
      <c r="WNY355" s="59"/>
      <c r="WNZ355" s="59"/>
      <c r="WOA355" s="59"/>
      <c r="WOB355" s="59"/>
      <c r="WOC355" s="59"/>
      <c r="WOD355" s="59"/>
      <c r="WOE355" s="59"/>
      <c r="WOF355" s="59"/>
      <c r="WOG355" s="59"/>
      <c r="WOH355" s="59"/>
      <c r="WOI355" s="59"/>
      <c r="WOJ355" s="59"/>
      <c r="WOK355" s="59"/>
      <c r="WOL355" s="59"/>
      <c r="WOM355" s="59"/>
      <c r="WON355" s="59"/>
      <c r="WOO355" s="59"/>
      <c r="WOP355" s="59"/>
      <c r="WOQ355" s="59"/>
      <c r="WOR355" s="59"/>
      <c r="WOS355" s="59"/>
      <c r="WOT355" s="59"/>
      <c r="WOU355" s="59"/>
      <c r="WOV355" s="59"/>
      <c r="WOW355" s="59"/>
      <c r="WOX355" s="59"/>
      <c r="WOY355" s="59"/>
      <c r="WOZ355" s="59"/>
      <c r="WPA355" s="59"/>
      <c r="WPB355" s="59"/>
      <c r="WPC355" s="59"/>
      <c r="WPD355" s="59"/>
      <c r="WPE355" s="59"/>
      <c r="WPF355" s="59"/>
      <c r="WPG355" s="59"/>
      <c r="WPH355" s="59"/>
      <c r="WPI355" s="59"/>
      <c r="WPJ355" s="59"/>
      <c r="WPK355" s="59"/>
      <c r="WPL355" s="59"/>
      <c r="WPM355" s="59"/>
      <c r="WPN355" s="59"/>
      <c r="WPO355" s="59"/>
      <c r="WPP355" s="59"/>
      <c r="WPQ355" s="59"/>
      <c r="WPR355" s="59"/>
      <c r="WPS355" s="59"/>
      <c r="WPT355" s="59"/>
      <c r="WPU355" s="59"/>
      <c r="WPV355" s="59"/>
      <c r="WPW355" s="59"/>
      <c r="WPX355" s="59"/>
      <c r="WPY355" s="59"/>
      <c r="WPZ355" s="59"/>
      <c r="WQA355" s="59"/>
      <c r="WQB355" s="59"/>
      <c r="WQC355" s="59"/>
      <c r="WQD355" s="59"/>
      <c r="WQE355" s="59"/>
      <c r="WQF355" s="59"/>
      <c r="WQG355" s="59"/>
      <c r="WQH355" s="59"/>
      <c r="WQI355" s="59"/>
      <c r="WQJ355" s="59"/>
      <c r="WQK355" s="59"/>
      <c r="WQL355" s="59"/>
      <c r="WQM355" s="59"/>
      <c r="WQN355" s="59"/>
      <c r="WQO355" s="59"/>
      <c r="WQP355" s="59"/>
      <c r="WQQ355" s="59"/>
      <c r="WQR355" s="59"/>
      <c r="WQS355" s="59"/>
      <c r="WQT355" s="59"/>
      <c r="WQU355" s="59"/>
      <c r="WQV355" s="59"/>
      <c r="WQW355" s="59"/>
      <c r="WQX355" s="59"/>
      <c r="WQY355" s="59"/>
      <c r="WQZ355" s="59"/>
      <c r="WRA355" s="59"/>
      <c r="WRB355" s="59"/>
      <c r="WRC355" s="59"/>
      <c r="WRD355" s="59"/>
      <c r="WRE355" s="59"/>
      <c r="WRF355" s="59"/>
      <c r="WRG355" s="59"/>
      <c r="WRH355" s="59"/>
      <c r="WRI355" s="59"/>
      <c r="WRJ355" s="59"/>
      <c r="WRK355" s="59"/>
      <c r="WRL355" s="59"/>
      <c r="WRM355" s="59"/>
      <c r="WRN355" s="59"/>
      <c r="WRO355" s="59"/>
      <c r="WRP355" s="59"/>
      <c r="WRQ355" s="59"/>
      <c r="WRR355" s="59"/>
      <c r="WRS355" s="59"/>
      <c r="WRT355" s="59"/>
      <c r="WRU355" s="59"/>
      <c r="WRV355" s="59"/>
      <c r="WRW355" s="59"/>
      <c r="WRX355" s="59"/>
      <c r="WRY355" s="59"/>
      <c r="WRZ355" s="59"/>
      <c r="WSA355" s="59"/>
      <c r="WSB355" s="59"/>
      <c r="WSC355" s="59"/>
      <c r="WSD355" s="59"/>
      <c r="WSE355" s="59"/>
      <c r="WSF355" s="59"/>
      <c r="WSG355" s="59"/>
      <c r="WSH355" s="59"/>
      <c r="WSI355" s="59"/>
      <c r="WSJ355" s="59"/>
      <c r="WSK355" s="59"/>
      <c r="WSL355" s="59"/>
      <c r="WSM355" s="59"/>
      <c r="WSN355" s="59"/>
      <c r="WSO355" s="59"/>
      <c r="WSP355" s="59"/>
      <c r="WSQ355" s="59"/>
      <c r="WSR355" s="59"/>
      <c r="WSS355" s="59"/>
      <c r="WST355" s="59"/>
      <c r="WSU355" s="59"/>
      <c r="WSV355" s="59"/>
      <c r="WSW355" s="59"/>
      <c r="WSX355" s="59"/>
      <c r="WSY355" s="59"/>
      <c r="WSZ355" s="59"/>
      <c r="WTA355" s="59"/>
      <c r="WTB355" s="59"/>
      <c r="WTC355" s="59"/>
      <c r="WTD355" s="59"/>
      <c r="WTE355" s="59"/>
      <c r="WTF355" s="59"/>
      <c r="WTG355" s="59"/>
      <c r="WTH355" s="59"/>
      <c r="WTI355" s="59"/>
      <c r="WTJ355" s="59"/>
      <c r="WTK355" s="59"/>
      <c r="WTL355" s="59"/>
      <c r="WTM355" s="59"/>
      <c r="WTN355" s="59"/>
      <c r="WTO355" s="59"/>
      <c r="WTP355" s="59"/>
      <c r="WTQ355" s="59"/>
      <c r="WTR355" s="59"/>
      <c r="WTS355" s="59"/>
      <c r="WTT355" s="59"/>
      <c r="WTU355" s="59"/>
      <c r="WTV355" s="59"/>
      <c r="WTW355" s="59"/>
      <c r="WTX355" s="59"/>
      <c r="WTY355" s="59"/>
      <c r="WTZ355" s="59"/>
      <c r="WUA355" s="59"/>
      <c r="WUB355" s="59"/>
      <c r="WUC355" s="59"/>
      <c r="WUD355" s="59"/>
      <c r="WUE355" s="59"/>
      <c r="WUF355" s="59"/>
      <c r="WUG355" s="59"/>
      <c r="WUH355" s="59"/>
      <c r="WUI355" s="59"/>
      <c r="WUJ355" s="59"/>
      <c r="WUK355" s="59"/>
      <c r="WUL355" s="59"/>
      <c r="WUM355" s="59"/>
      <c r="WUN355" s="59"/>
      <c r="WUO355" s="59"/>
      <c r="WUP355" s="59"/>
      <c r="WUQ355" s="59"/>
      <c r="WUR355" s="59"/>
      <c r="WUS355" s="59"/>
      <c r="WUT355" s="59"/>
      <c r="WUU355" s="59"/>
      <c r="WUV355" s="59"/>
      <c r="WUW355" s="59"/>
      <c r="WUX355" s="59"/>
      <c r="WUY355" s="59"/>
      <c r="WUZ355" s="59"/>
      <c r="WVA355" s="59"/>
      <c r="WVB355" s="59"/>
      <c r="WVC355" s="59"/>
      <c r="WVD355" s="59"/>
      <c r="WVE355" s="59"/>
      <c r="WVF355" s="59"/>
      <c r="WVG355" s="59"/>
      <c r="WVH355" s="59"/>
      <c r="WVI355" s="59"/>
      <c r="WVJ355" s="59"/>
      <c r="WVK355" s="59"/>
      <c r="WVL355" s="59"/>
      <c r="WVM355" s="59"/>
      <c r="WVN355" s="59"/>
      <c r="WVO355" s="59"/>
      <c r="WVP355" s="59"/>
      <c r="WVQ355" s="59"/>
      <c r="WVR355" s="59"/>
      <c r="WVS355" s="59"/>
      <c r="WVT355" s="59"/>
      <c r="WVU355" s="59"/>
      <c r="WVV355" s="59"/>
      <c r="WVW355" s="59"/>
      <c r="WVX355" s="59"/>
      <c r="WVY355" s="59"/>
      <c r="WVZ355" s="59"/>
      <c r="WWA355" s="59"/>
      <c r="WWB355" s="59"/>
      <c r="WWC355" s="59"/>
      <c r="WWD355" s="59"/>
      <c r="WWE355" s="59"/>
      <c r="WWF355" s="59"/>
      <c r="WWG355" s="59"/>
      <c r="WWH355" s="59"/>
      <c r="WWI355" s="59"/>
      <c r="WWJ355" s="59"/>
      <c r="WWK355" s="59"/>
      <c r="WWL355" s="59"/>
      <c r="WWM355" s="59"/>
      <c r="WWN355" s="59"/>
      <c r="WWO355" s="59"/>
      <c r="WWP355" s="59"/>
      <c r="WWQ355" s="59"/>
      <c r="WWR355" s="59"/>
      <c r="WWS355" s="59"/>
      <c r="WWT355" s="59"/>
      <c r="WWU355" s="59"/>
      <c r="WWV355" s="59"/>
      <c r="WWW355" s="59"/>
      <c r="WWX355" s="59"/>
      <c r="WWY355" s="59"/>
      <c r="WWZ355" s="59"/>
      <c r="WXA355" s="59"/>
      <c r="WXB355" s="59"/>
      <c r="WXC355" s="59"/>
      <c r="WXD355" s="59"/>
      <c r="WXE355" s="59"/>
      <c r="WXF355" s="59"/>
      <c r="WXG355" s="59"/>
      <c r="WXH355" s="59"/>
      <c r="WXI355" s="59"/>
      <c r="WXJ355" s="59"/>
      <c r="WXK355" s="59"/>
      <c r="WXL355" s="59"/>
      <c r="WXM355" s="59"/>
      <c r="WXN355" s="59"/>
      <c r="WXO355" s="59"/>
      <c r="WXP355" s="59"/>
      <c r="WXQ355" s="59"/>
      <c r="WXR355" s="59"/>
      <c r="WXS355" s="59"/>
      <c r="WXT355" s="59"/>
      <c r="WXU355" s="59"/>
      <c r="WXV355" s="59"/>
      <c r="WXW355" s="59"/>
      <c r="WXX355" s="59"/>
      <c r="WXY355" s="59"/>
      <c r="WXZ355" s="59"/>
      <c r="WYA355" s="59"/>
      <c r="WYB355" s="59"/>
      <c r="WYC355" s="59"/>
      <c r="WYD355" s="59"/>
      <c r="WYE355" s="59"/>
      <c r="WYF355" s="59"/>
      <c r="WYG355" s="59"/>
      <c r="WYH355" s="59"/>
      <c r="WYI355" s="59"/>
      <c r="WYJ355" s="59"/>
      <c r="WYK355" s="59"/>
      <c r="WYL355" s="59"/>
      <c r="WYM355" s="59"/>
      <c r="WYN355" s="59"/>
      <c r="WYO355" s="59"/>
      <c r="WYP355" s="59"/>
      <c r="WYQ355" s="59"/>
      <c r="WYR355" s="59"/>
      <c r="WYS355" s="59"/>
      <c r="WYT355" s="59"/>
      <c r="WYU355" s="59"/>
      <c r="WYV355" s="59"/>
      <c r="WYW355" s="59"/>
      <c r="WYX355" s="59"/>
      <c r="WYY355" s="59"/>
      <c r="WYZ355" s="59"/>
      <c r="WZA355" s="59"/>
      <c r="WZB355" s="59"/>
      <c r="WZC355" s="59"/>
      <c r="WZD355" s="59"/>
      <c r="WZE355" s="59"/>
      <c r="WZF355" s="59"/>
      <c r="WZG355" s="59"/>
      <c r="WZH355" s="59"/>
      <c r="WZI355" s="59"/>
      <c r="WZJ355" s="59"/>
      <c r="WZK355" s="59"/>
      <c r="WZL355" s="59"/>
      <c r="WZM355" s="59"/>
      <c r="WZN355" s="59"/>
      <c r="WZO355" s="59"/>
      <c r="WZP355" s="59"/>
      <c r="WZQ355" s="59"/>
      <c r="WZR355" s="59"/>
      <c r="WZS355" s="59"/>
      <c r="WZT355" s="59"/>
      <c r="WZU355" s="59"/>
      <c r="WZV355" s="59"/>
      <c r="WZW355" s="59"/>
      <c r="WZX355" s="59"/>
      <c r="WZY355" s="59"/>
      <c r="WZZ355" s="59"/>
      <c r="XAA355" s="59"/>
      <c r="XAB355" s="59"/>
      <c r="XAC355" s="59"/>
      <c r="XAD355" s="59"/>
      <c r="XAE355" s="59"/>
      <c r="XAF355" s="59"/>
      <c r="XAG355" s="59"/>
      <c r="XAH355" s="59"/>
      <c r="XAI355" s="59"/>
      <c r="XAJ355" s="59"/>
      <c r="XAK355" s="59"/>
      <c r="XAL355" s="59"/>
      <c r="XAM355" s="59"/>
      <c r="XAN355" s="59"/>
      <c r="XAO355" s="59"/>
      <c r="XAP355" s="59"/>
      <c r="XAQ355" s="59"/>
      <c r="XAR355" s="59"/>
      <c r="XAS355" s="59"/>
      <c r="XAT355" s="59"/>
      <c r="XAU355" s="59"/>
      <c r="XAV355" s="59"/>
      <c r="XAW355" s="59"/>
      <c r="XAX355" s="59"/>
      <c r="XAY355" s="59"/>
      <c r="XAZ355" s="59"/>
      <c r="XBA355" s="59"/>
      <c r="XBB355" s="59"/>
      <c r="XBC355" s="59"/>
      <c r="XBD355" s="59"/>
      <c r="XBE355" s="59"/>
      <c r="XBF355" s="59"/>
      <c r="XBG355" s="59"/>
      <c r="XBH355" s="59"/>
      <c r="XBI355" s="59"/>
      <c r="XBJ355" s="59"/>
      <c r="XBK355" s="59"/>
      <c r="XBL355" s="59"/>
      <c r="XBM355" s="59"/>
      <c r="XBN355" s="59"/>
      <c r="XBO355" s="59"/>
      <c r="XBP355" s="59"/>
      <c r="XBQ355" s="59"/>
      <c r="XBR355" s="59"/>
      <c r="XBS355" s="59"/>
      <c r="XBT355" s="59"/>
      <c r="XBU355" s="59"/>
      <c r="XBV355" s="59"/>
      <c r="XBW355" s="59"/>
      <c r="XBX355" s="59"/>
      <c r="XBY355" s="59"/>
      <c r="XBZ355" s="59"/>
      <c r="XCA355" s="59"/>
      <c r="XCB355" s="59"/>
      <c r="XCC355" s="59"/>
      <c r="XCD355" s="59"/>
      <c r="XCE355" s="59"/>
      <c r="XCF355" s="59"/>
      <c r="XCG355" s="59"/>
      <c r="XCH355" s="59"/>
      <c r="XCI355" s="59"/>
      <c r="XCJ355" s="59"/>
      <c r="XCK355" s="59"/>
      <c r="XCL355" s="59"/>
      <c r="XCM355" s="59"/>
      <c r="XCN355" s="59"/>
      <c r="XCO355" s="59"/>
      <c r="XCP355" s="59"/>
      <c r="XCQ355" s="59"/>
      <c r="XCR355" s="59"/>
      <c r="XCS355" s="59"/>
      <c r="XCT355" s="59"/>
      <c r="XCU355" s="59"/>
      <c r="XCV355" s="59"/>
      <c r="XCW355" s="59"/>
      <c r="XCX355" s="59"/>
      <c r="XCY355" s="59"/>
      <c r="XCZ355" s="59"/>
      <c r="XDA355" s="59"/>
      <c r="XDB355" s="59"/>
      <c r="XDC355" s="59"/>
      <c r="XDD355" s="59"/>
      <c r="XDE355" s="59"/>
      <c r="XDF355" s="59"/>
      <c r="XDG355" s="59"/>
      <c r="XDH355" s="59"/>
      <c r="XDI355" s="59"/>
      <c r="XDJ355" s="59"/>
      <c r="XDK355" s="59"/>
      <c r="XDL355" s="59"/>
    </row>
    <row r="356" spans="1:16340" outlineLevel="1">
      <c r="A356" s="146">
        <f ca="1">SUM(E356:O356)</f>
        <v>0</v>
      </c>
      <c r="C356" s="147"/>
      <c r="D356" s="147" t="s">
        <v>389</v>
      </c>
      <c r="E356" s="146"/>
      <c r="F356" s="146"/>
      <c r="G356" s="146"/>
      <c r="H356" s="59"/>
      <c r="I356" s="59"/>
      <c r="J356" s="146">
        <f t="array" ref="J356">SUM(IF(ISERROR(J297:J354),1))</f>
        <v>0</v>
      </c>
      <c r="K356" s="146">
        <f t="array" ref="K356">SUM(IF(ISERROR(K297:K354),1))</f>
        <v>0</v>
      </c>
      <c r="L356" s="146">
        <f t="array" ref="L356">SUM(IF(ISERROR(L297:L354),1))</f>
        <v>0</v>
      </c>
      <c r="M356" s="146">
        <f t="array" aca="1" ref="M356" ca="1">SUM(IF(ISERROR(M297:M354),1))</f>
        <v>0</v>
      </c>
    </row>
    <row r="357" spans="1:16340" outlineLevel="1">
      <c r="E357" s="59"/>
      <c r="F357" s="59"/>
      <c r="G357" s="59"/>
      <c r="H357" s="59"/>
      <c r="I357" s="59"/>
      <c r="J357" s="59"/>
      <c r="K357" s="59"/>
      <c r="L357" s="59"/>
      <c r="M357" s="59"/>
    </row>
    <row r="358" spans="1:16340">
      <c r="A358" s="47"/>
      <c r="B358" s="47">
        <f ca="1">MAX($B$1:B357)+Subsection</f>
        <v>5.0899999999999981</v>
      </c>
      <c r="C358" s="47" t="s">
        <v>201</v>
      </c>
      <c r="D358" s="12"/>
      <c r="E358" s="1"/>
      <c r="F358" s="1"/>
      <c r="G358" s="1"/>
      <c r="H358" s="1"/>
      <c r="I358" s="1"/>
      <c r="J358" s="1"/>
      <c r="K358" s="1"/>
      <c r="L358" s="1"/>
      <c r="M358" s="1"/>
    </row>
    <row r="359" spans="1:16340">
      <c r="E359" s="59"/>
      <c r="F359" s="59"/>
      <c r="G359" s="59"/>
      <c r="H359" s="59"/>
      <c r="I359" s="59"/>
      <c r="J359" s="59"/>
      <c r="K359" s="59"/>
      <c r="L359" s="59"/>
      <c r="M359" s="59"/>
    </row>
    <row r="360" spans="1:16340" outlineLevel="1">
      <c r="C360" s="69" t="s">
        <v>202</v>
      </c>
      <c r="E360" s="59"/>
      <c r="F360" s="59"/>
      <c r="G360" s="59"/>
      <c r="H360" s="59"/>
      <c r="I360" s="59"/>
      <c r="J360" s="59"/>
      <c r="K360" s="59"/>
      <c r="L360" s="59"/>
      <c r="M360" s="59"/>
    </row>
    <row r="361" spans="1:16340" outlineLevel="1">
      <c r="E361" s="59"/>
      <c r="F361" s="59"/>
      <c r="G361" s="59"/>
      <c r="H361" s="59"/>
      <c r="I361" s="59"/>
      <c r="J361" s="59"/>
      <c r="K361" s="59"/>
      <c r="L361" s="59"/>
      <c r="M361" s="59"/>
    </row>
    <row r="362" spans="1:16340" outlineLevel="1">
      <c r="C362" s="66" t="str">
        <f t="array" ref="C362:C420">Tariff_List</f>
        <v>Wharfage fees</v>
      </c>
      <c r="E362" s="14" t="str">
        <f t="array" ref="E362:E420">Tariff_Index</f>
        <v>Tariff index</v>
      </c>
      <c r="F362" s="14"/>
      <c r="I362" s="200" t="s">
        <v>350</v>
      </c>
      <c r="J362" s="200" t="s">
        <v>350</v>
      </c>
      <c r="K362" s="200" t="s">
        <v>350</v>
      </c>
      <c r="L362" s="200" t="s">
        <v>351</v>
      </c>
      <c r="M362" s="200" t="s">
        <v>351</v>
      </c>
    </row>
    <row r="363" spans="1:16340" outlineLevel="1">
      <c r="C363" s="67" t="str">
        <v>Containerised - Full - outward</v>
      </c>
      <c r="D363" s="57" t="s">
        <v>10</v>
      </c>
      <c r="E363" s="205">
        <v>1</v>
      </c>
      <c r="F363" s="205"/>
      <c r="I363" s="222">
        <v>657810</v>
      </c>
      <c r="J363" s="222">
        <v>708538</v>
      </c>
      <c r="K363" s="222">
        <v>759229</v>
      </c>
      <c r="L363" s="222">
        <v>778390.70219827851</v>
      </c>
      <c r="M363" s="222">
        <v>734377.05899966543</v>
      </c>
    </row>
    <row r="364" spans="1:16340" outlineLevel="1">
      <c r="C364" s="67" t="str">
        <v>Containerised - Full - inward</v>
      </c>
      <c r="D364" s="3" t="s">
        <v>10</v>
      </c>
      <c r="E364" s="14">
        <v>2</v>
      </c>
      <c r="F364" s="14"/>
      <c r="I364" s="222">
        <v>1072624</v>
      </c>
      <c r="J364" s="222">
        <v>1105845</v>
      </c>
      <c r="K364" s="222">
        <v>1199644</v>
      </c>
      <c r="L364" s="222">
        <v>1222321.739556218</v>
      </c>
      <c r="M364" s="222">
        <v>1292787.3872198742</v>
      </c>
    </row>
    <row r="365" spans="1:16340" outlineLevel="1">
      <c r="C365" s="67" t="str">
        <v>Containerised - Full - Bass Strait</v>
      </c>
      <c r="D365" s="3" t="s">
        <v>10</v>
      </c>
      <c r="E365" s="14">
        <v>3</v>
      </c>
      <c r="F365" s="14"/>
      <c r="I365" s="222">
        <v>191615</v>
      </c>
      <c r="J365" s="222">
        <v>190268</v>
      </c>
      <c r="K365" s="222">
        <v>198831</v>
      </c>
      <c r="L365" s="222">
        <v>202618.86967363191</v>
      </c>
      <c r="M365" s="222">
        <v>217737.65357488813</v>
      </c>
    </row>
    <row r="366" spans="1:16340" outlineLevel="1">
      <c r="C366" s="67" t="str">
        <v>Containerised - Empty</v>
      </c>
      <c r="D366" s="3" t="s">
        <v>10</v>
      </c>
      <c r="E366" s="14">
        <v>4</v>
      </c>
      <c r="F366" s="14"/>
      <c r="I366" s="222">
        <v>479777</v>
      </c>
      <c r="J366" s="222">
        <v>454675</v>
      </c>
      <c r="K366" s="222">
        <v>495300</v>
      </c>
      <c r="L366" s="222">
        <v>530025.41527713311</v>
      </c>
      <c r="M366" s="222">
        <v>632293.76891888515</v>
      </c>
    </row>
    <row r="367" spans="1:16340" outlineLevel="1">
      <c r="C367" s="67" t="str">
        <v>Containerised - Empty - Bass Strait (incl transhipment)</v>
      </c>
      <c r="D367" s="3" t="s">
        <v>10</v>
      </c>
      <c r="E367" s="14">
        <v>5</v>
      </c>
      <c r="F367" s="14"/>
      <c r="I367" s="222">
        <v>77418</v>
      </c>
      <c r="J367" s="222">
        <v>75209</v>
      </c>
      <c r="K367" s="222">
        <v>94155</v>
      </c>
      <c r="L367" s="222">
        <v>81673.794957425038</v>
      </c>
      <c r="M367" s="222">
        <v>89312.587915009353</v>
      </c>
    </row>
    <row r="368" spans="1:16340" outlineLevel="1">
      <c r="C368" s="67" t="str">
        <v>Containerised - Empty returns</v>
      </c>
      <c r="D368" s="3" t="s">
        <v>10</v>
      </c>
      <c r="E368" s="14">
        <v>6</v>
      </c>
      <c r="F368" s="14"/>
      <c r="I368" s="222">
        <v>2910</v>
      </c>
      <c r="J368" s="222">
        <v>2951</v>
      </c>
      <c r="K368" s="222">
        <v>1317</v>
      </c>
      <c r="L368" s="222">
        <v>3204.6612628722805</v>
      </c>
      <c r="M368" s="222">
        <v>3504.3870672019652</v>
      </c>
    </row>
    <row r="369" spans="3:13" outlineLevel="1">
      <c r="C369" s="67" t="str">
        <v>Non-containerised / general</v>
      </c>
      <c r="D369" s="3" t="s">
        <v>11</v>
      </c>
      <c r="E369" s="14">
        <v>7</v>
      </c>
      <c r="F369" s="14"/>
      <c r="I369" s="222">
        <v>2564994</v>
      </c>
      <c r="J369" s="222">
        <v>2692591</v>
      </c>
      <c r="K369" s="222">
        <v>3373714</v>
      </c>
      <c r="L369" s="222">
        <v>3370658.8488441748</v>
      </c>
      <c r="M369" s="222">
        <v>3714055.2893909123</v>
      </c>
    </row>
    <row r="370" spans="3:13" outlineLevel="1">
      <c r="C370" s="51" t="str">
        <v>Accompanied passenger vehicles</v>
      </c>
      <c r="D370" s="3" t="s">
        <v>11</v>
      </c>
      <c r="E370" s="14">
        <v>8</v>
      </c>
      <c r="F370" s="14"/>
      <c r="I370" s="222">
        <v>0</v>
      </c>
      <c r="J370" s="222">
        <v>0</v>
      </c>
      <c r="K370" s="222">
        <v>0</v>
      </c>
      <c r="L370" s="222">
        <v>0</v>
      </c>
      <c r="M370" s="222">
        <v>0</v>
      </c>
    </row>
    <row r="371" spans="3:13" outlineLevel="1">
      <c r="C371" s="51" t="str">
        <v>Motor vehicles</v>
      </c>
      <c r="D371" s="3" t="s">
        <v>11</v>
      </c>
      <c r="E371" s="14">
        <v>9</v>
      </c>
      <c r="F371" s="14"/>
      <c r="I371" s="222">
        <v>6719255</v>
      </c>
      <c r="J371" s="222">
        <v>6802604.1189999999</v>
      </c>
      <c r="K371" s="222">
        <v>7271845</v>
      </c>
      <c r="L371" s="222">
        <v>7308629.031551918</v>
      </c>
      <c r="M371" s="222">
        <v>7296448.2857371056</v>
      </c>
    </row>
    <row r="372" spans="3:13" outlineLevel="1">
      <c r="C372" s="67" t="str">
        <v>Liquid bulk</v>
      </c>
      <c r="D372" s="3" t="s">
        <v>11</v>
      </c>
      <c r="E372" s="14">
        <v>10</v>
      </c>
      <c r="F372" s="14"/>
      <c r="I372" s="222">
        <v>2618259</v>
      </c>
      <c r="J372" s="222">
        <v>2602487</v>
      </c>
      <c r="K372" s="222">
        <v>2865399</v>
      </c>
      <c r="L372" s="222">
        <v>2902315.0571885072</v>
      </c>
      <c r="M372" s="222">
        <v>4710959.3145641759</v>
      </c>
    </row>
    <row r="373" spans="3:13" outlineLevel="1">
      <c r="C373" s="51" t="str">
        <v>Dry bulk - inwards - overseas and coastal</v>
      </c>
      <c r="D373" s="3" t="s">
        <v>12</v>
      </c>
      <c r="E373" s="14">
        <v>11</v>
      </c>
      <c r="F373" s="14"/>
      <c r="I373" s="222">
        <v>3443632</v>
      </c>
      <c r="J373" s="222">
        <v>3324601.8059999999</v>
      </c>
      <c r="K373" s="222">
        <v>3739036</v>
      </c>
      <c r="L373" s="222">
        <v>3723685.3632741305</v>
      </c>
      <c r="M373" s="222">
        <v>3619663.602143365</v>
      </c>
    </row>
    <row r="374" spans="3:13" outlineLevel="1">
      <c r="C374" s="51" t="str">
        <v>Dry bulk - outwards - overseas and coastal</v>
      </c>
      <c r="D374" s="3" t="s">
        <v>12</v>
      </c>
      <c r="E374" s="14">
        <v>12</v>
      </c>
      <c r="F374" s="14"/>
      <c r="I374" s="222">
        <v>261643</v>
      </c>
      <c r="J374" s="222">
        <v>973810.31099999999</v>
      </c>
      <c r="K374" s="222">
        <v>912182</v>
      </c>
      <c r="L374" s="222">
        <v>675645.75090451655</v>
      </c>
      <c r="M374" s="222">
        <v>377984.23344541469</v>
      </c>
    </row>
    <row r="375" spans="3:13" outlineLevel="1">
      <c r="C375" s="67" t="str">
        <v>Transhipment - Full - outward</v>
      </c>
      <c r="D375" s="3" t="s">
        <v>10</v>
      </c>
      <c r="E375" s="14">
        <v>13</v>
      </c>
      <c r="F375" s="14"/>
      <c r="I375" s="222">
        <v>57242</v>
      </c>
      <c r="J375" s="222">
        <v>60411</v>
      </c>
      <c r="K375" s="222">
        <v>70983</v>
      </c>
      <c r="L375" s="222">
        <v>66435.042693064825</v>
      </c>
      <c r="M375" s="222">
        <v>83799.904229731692</v>
      </c>
    </row>
    <row r="376" spans="3:13" outlineLevel="1">
      <c r="C376" s="67" t="str">
        <v>Transhipment - Full - inward</v>
      </c>
      <c r="D376" s="3" t="s">
        <v>10</v>
      </c>
      <c r="E376" s="14">
        <v>14</v>
      </c>
      <c r="F376" s="14"/>
      <c r="I376" s="222">
        <v>40167</v>
      </c>
      <c r="J376" s="222">
        <v>42110</v>
      </c>
      <c r="K376" s="222">
        <v>45740</v>
      </c>
      <c r="L376" s="222">
        <v>46673.921259600211</v>
      </c>
      <c r="M376" s="222">
        <v>58221.343698797231</v>
      </c>
    </row>
    <row r="377" spans="3:13" outlineLevel="1">
      <c r="C377" s="67" t="str">
        <v>Transhipment - Full - Bass Strait</v>
      </c>
      <c r="D377" s="3" t="s">
        <v>10</v>
      </c>
      <c r="E377" s="14">
        <v>15</v>
      </c>
      <c r="F377" s="14"/>
      <c r="I377" s="222">
        <v>36144</v>
      </c>
      <c r="J377" s="222">
        <v>37209</v>
      </c>
      <c r="K377" s="222">
        <v>42821</v>
      </c>
      <c r="L377" s="222">
        <v>40300.341166637365</v>
      </c>
      <c r="M377" s="222">
        <v>44355.164231893912</v>
      </c>
    </row>
    <row r="378" spans="3:13" outlineLevel="1">
      <c r="C378" s="51" t="str">
        <v>Transhipment - Containerised Empty (excl Bass Strait)</v>
      </c>
      <c r="D378" s="3" t="s">
        <v>10</v>
      </c>
      <c r="E378" s="14">
        <v>16</v>
      </c>
      <c r="F378" s="14"/>
      <c r="I378" s="222">
        <v>18608</v>
      </c>
      <c r="J378" s="222">
        <v>19827</v>
      </c>
      <c r="K378" s="222">
        <v>19697</v>
      </c>
      <c r="L378" s="222">
        <v>14398.382</v>
      </c>
      <c r="M378" s="222">
        <v>13946</v>
      </c>
    </row>
    <row r="379" spans="3:13" outlineLevel="1">
      <c r="C379" s="67" t="str">
        <v>Transhipment - Motor vehicles and break bulk</v>
      </c>
      <c r="D379" s="3" t="s">
        <v>11</v>
      </c>
      <c r="E379" s="14">
        <v>17</v>
      </c>
      <c r="F379" s="14"/>
      <c r="I379" s="222">
        <v>8943</v>
      </c>
      <c r="J379" s="222">
        <v>14233</v>
      </c>
      <c r="K379" s="222">
        <v>89602</v>
      </c>
      <c r="L379" s="222">
        <v>58796.128857142845</v>
      </c>
      <c r="M379" s="222">
        <v>128353.27252196193</v>
      </c>
    </row>
    <row r="380" spans="3:13" outlineLevel="1">
      <c r="C380" s="67" t="str">
        <v>Transhipment - Non-containerised / general</v>
      </c>
      <c r="D380" s="3" t="s">
        <v>12</v>
      </c>
      <c r="E380" s="14">
        <v>18</v>
      </c>
      <c r="F380" s="14"/>
      <c r="I380" s="222">
        <v>3201</v>
      </c>
      <c r="J380" s="222">
        <v>1642</v>
      </c>
      <c r="K380" s="222">
        <v>9422</v>
      </c>
      <c r="L380" s="222">
        <v>4462.5428571428574</v>
      </c>
      <c r="M380" s="222">
        <v>10121.906378364045</v>
      </c>
    </row>
    <row r="381" spans="3:13" outlineLevel="1">
      <c r="C381" s="5" t="str">
        <v/>
      </c>
      <c r="E381" s="14" t="str">
        <v/>
      </c>
      <c r="F381" s="14"/>
      <c r="I381" s="59"/>
      <c r="J381" s="59"/>
      <c r="K381" s="59"/>
      <c r="L381" s="59"/>
      <c r="M381" s="59"/>
    </row>
    <row r="382" spans="3:13" outlineLevel="1">
      <c r="C382" s="66" t="str">
        <v>Channel fees</v>
      </c>
      <c r="D382" s="3"/>
      <c r="E382" s="14" t="str">
        <v/>
      </c>
      <c r="F382" s="14"/>
      <c r="I382" s="55"/>
      <c r="J382" s="55"/>
      <c r="K382" s="8"/>
      <c r="L382" s="8"/>
      <c r="M382" s="8"/>
    </row>
    <row r="383" spans="3:13" outlineLevel="1">
      <c r="C383" s="67" t="str">
        <v>Shared channels &lt;= 12.10m</v>
      </c>
      <c r="D383" s="3" t="s">
        <v>13</v>
      </c>
      <c r="E383" s="14">
        <v>19</v>
      </c>
      <c r="F383" s="14"/>
      <c r="I383" s="222">
        <v>18783759</v>
      </c>
      <c r="J383" s="222">
        <v>18653159</v>
      </c>
      <c r="K383" s="222">
        <v>22028330</v>
      </c>
      <c r="L383" s="222">
        <v>18081061.664799254</v>
      </c>
      <c r="M383" s="222">
        <v>16347090.901233345</v>
      </c>
    </row>
    <row r="384" spans="3:13" outlineLevel="1">
      <c r="C384" s="67" t="str">
        <v>Shared channels &gt; 12.10m</v>
      </c>
      <c r="D384" s="3" t="s">
        <v>13</v>
      </c>
      <c r="E384" s="14">
        <v>20</v>
      </c>
      <c r="F384" s="14"/>
      <c r="I384" s="222">
        <v>50093174</v>
      </c>
      <c r="J384" s="222">
        <v>54133613</v>
      </c>
      <c r="K384" s="222">
        <v>56463232</v>
      </c>
      <c r="L384" s="222">
        <v>56783606.927520223</v>
      </c>
      <c r="M384" s="222">
        <v>60983069.751280181</v>
      </c>
    </row>
    <row r="385" spans="3:13" outlineLevel="1">
      <c r="C385" s="67" t="str">
        <v>Dedicated channels &lt;= 12.10m</v>
      </c>
      <c r="D385" s="3" t="s">
        <v>13</v>
      </c>
      <c r="E385" s="14">
        <v>21</v>
      </c>
      <c r="F385" s="14"/>
      <c r="I385" s="222">
        <v>13009660</v>
      </c>
      <c r="J385" s="222">
        <v>14035893</v>
      </c>
      <c r="K385" s="222">
        <v>16690485</v>
      </c>
      <c r="L385" s="222">
        <v>13529289.311424743</v>
      </c>
      <c r="M385" s="222">
        <v>12260814.112834118</v>
      </c>
    </row>
    <row r="386" spans="3:13" outlineLevel="1">
      <c r="C386" s="67" t="str">
        <v>Dedicated channels &gt; 12.10m</v>
      </c>
      <c r="D386" s="3" t="s">
        <v>13</v>
      </c>
      <c r="E386" s="14">
        <v>22</v>
      </c>
      <c r="F386" s="14"/>
      <c r="I386" s="222">
        <v>42944537</v>
      </c>
      <c r="J386" s="222">
        <v>45292039</v>
      </c>
      <c r="K386" s="222">
        <v>47028419</v>
      </c>
      <c r="L386" s="222">
        <v>47917313.569454007</v>
      </c>
      <c r="M386" s="222">
        <v>52248800.149360999</v>
      </c>
    </row>
    <row r="387" spans="3:13" outlineLevel="1">
      <c r="C387" s="51" t="str">
        <v>Pure car carrier reduction - Shared channels &lt;= 12.10m</v>
      </c>
      <c r="D387" s="3" t="s">
        <v>13</v>
      </c>
      <c r="E387" s="14">
        <v>23</v>
      </c>
      <c r="F387" s="14"/>
      <c r="I387" s="222">
        <v>19705881</v>
      </c>
      <c r="J387" s="222">
        <v>20765682</v>
      </c>
      <c r="K387" s="222">
        <v>21784761</v>
      </c>
      <c r="L387" s="222">
        <v>23994362.979764488</v>
      </c>
      <c r="M387" s="222">
        <v>23957172.706831776</v>
      </c>
    </row>
    <row r="388" spans="3:13" outlineLevel="1">
      <c r="C388" s="51" t="str">
        <v>Pure car carrier reduction - Shared channels &gt; 12.10m</v>
      </c>
      <c r="D388" s="3" t="s">
        <v>13</v>
      </c>
      <c r="E388" s="14">
        <v>24</v>
      </c>
      <c r="F388" s="14"/>
      <c r="I388" s="222">
        <v>1086330</v>
      </c>
      <c r="J388" s="222">
        <v>1025224</v>
      </c>
      <c r="K388" s="222">
        <v>0</v>
      </c>
      <c r="L388" s="222">
        <v>742093.70040508721</v>
      </c>
      <c r="M388" s="222">
        <v>837877.67388950079</v>
      </c>
    </row>
    <row r="389" spans="3:13" outlineLevel="1">
      <c r="C389" s="51" t="str">
        <v>Pure car carrier reduction - Dedicated channels &lt;= 12.10m</v>
      </c>
      <c r="D389" s="3" t="s">
        <v>13</v>
      </c>
      <c r="E389" s="14">
        <v>25</v>
      </c>
      <c r="F389" s="14"/>
      <c r="I389" s="222">
        <v>19705881</v>
      </c>
      <c r="J389" s="222">
        <v>20765682</v>
      </c>
      <c r="K389" s="222">
        <v>21784761</v>
      </c>
      <c r="L389" s="222">
        <v>23994362.979764488</v>
      </c>
      <c r="M389" s="222">
        <v>23957172.706831776</v>
      </c>
    </row>
    <row r="390" spans="3:13" outlineLevel="1">
      <c r="C390" s="51" t="str">
        <v>Pure car carrier reduction - Dedicated channels &gt; 12.10m</v>
      </c>
      <c r="D390" s="3" t="s">
        <v>13</v>
      </c>
      <c r="E390" s="14">
        <v>26</v>
      </c>
      <c r="F390" s="14"/>
      <c r="I390" s="222">
        <v>1086330</v>
      </c>
      <c r="J390" s="222">
        <v>1025224</v>
      </c>
      <c r="K390" s="222">
        <v>0</v>
      </c>
      <c r="L390" s="222">
        <v>742093.70040508721</v>
      </c>
      <c r="M390" s="222">
        <v>837877.67388950079</v>
      </c>
    </row>
    <row r="391" spans="3:13" outlineLevel="1">
      <c r="C391" s="51" t="str">
        <v>Coastal liner vessel - Shared channels &lt;= 12.10m</v>
      </c>
      <c r="D391" s="3" t="s">
        <v>13</v>
      </c>
      <c r="E391" s="14">
        <v>27</v>
      </c>
      <c r="F391" s="14"/>
      <c r="I391" s="222">
        <v>21632768</v>
      </c>
      <c r="J391" s="222">
        <v>22992849</v>
      </c>
      <c r="K391" s="222">
        <v>24957504</v>
      </c>
      <c r="L391" s="222">
        <v>24270473</v>
      </c>
      <c r="M391" s="222">
        <v>27269048</v>
      </c>
    </row>
    <row r="392" spans="3:13" outlineLevel="1">
      <c r="C392" s="51" t="str">
        <v>Coastal liner vessel - Shared channels &gt; 12.10m</v>
      </c>
      <c r="D392" s="3" t="s">
        <v>13</v>
      </c>
      <c r="E392" s="14">
        <v>28</v>
      </c>
      <c r="F392" s="14"/>
      <c r="I392" s="222">
        <v>0</v>
      </c>
      <c r="J392" s="222">
        <v>0</v>
      </c>
      <c r="K392" s="222">
        <v>0</v>
      </c>
      <c r="L392" s="222">
        <v>0</v>
      </c>
      <c r="M392" s="222">
        <v>0</v>
      </c>
    </row>
    <row r="393" spans="3:13" outlineLevel="1">
      <c r="C393" s="51" t="str">
        <v>Coastal liner vessel - Dedicated channels &lt;= 12.10m</v>
      </c>
      <c r="D393" s="3" t="s">
        <v>13</v>
      </c>
      <c r="E393" s="14">
        <v>29</v>
      </c>
      <c r="F393" s="14"/>
      <c r="I393" s="222">
        <v>21632768</v>
      </c>
      <c r="J393" s="222">
        <v>22992849</v>
      </c>
      <c r="K393" s="222">
        <v>24957504</v>
      </c>
      <c r="L393" s="222">
        <v>24270473</v>
      </c>
      <c r="M393" s="222">
        <v>27269048</v>
      </c>
    </row>
    <row r="394" spans="3:13" outlineLevel="1">
      <c r="C394" s="51" t="str">
        <v>Coastal liner vessel - Dedicated channels &gt; 12.10m</v>
      </c>
      <c r="D394" s="3" t="s">
        <v>13</v>
      </c>
      <c r="E394" s="14">
        <v>30</v>
      </c>
      <c r="F394" s="14"/>
      <c r="I394" s="222">
        <v>0</v>
      </c>
      <c r="J394" s="222">
        <v>0</v>
      </c>
      <c r="K394" s="222">
        <v>0</v>
      </c>
      <c r="L394" s="222">
        <v>0</v>
      </c>
      <c r="M394" s="222">
        <v>0</v>
      </c>
    </row>
    <row r="395" spans="3:13" outlineLevel="1">
      <c r="C395" s="51" t="str">
        <v>Passenger cruise vessel - Shared channels &lt;= 12.10m</v>
      </c>
      <c r="D395" s="3" t="s">
        <v>13</v>
      </c>
      <c r="E395" s="14">
        <v>31</v>
      </c>
      <c r="F395" s="14"/>
      <c r="I395" s="222">
        <v>6534578</v>
      </c>
      <c r="J395" s="222">
        <v>6917995</v>
      </c>
      <c r="K395" s="222">
        <v>8825713</v>
      </c>
      <c r="L395" s="222">
        <v>8736865</v>
      </c>
      <c r="M395" s="222">
        <v>8699223</v>
      </c>
    </row>
    <row r="396" spans="3:13" outlineLevel="1">
      <c r="C396" s="51" t="str">
        <v>Passenger cruise vessel - Shared channels &gt; 12.10m</v>
      </c>
      <c r="D396" s="3" t="s">
        <v>13</v>
      </c>
      <c r="E396" s="14">
        <v>32</v>
      </c>
      <c r="F396" s="14"/>
      <c r="I396" s="222">
        <v>0</v>
      </c>
      <c r="J396" s="222">
        <v>0</v>
      </c>
      <c r="K396" s="222">
        <v>0</v>
      </c>
      <c r="L396" s="222">
        <v>0</v>
      </c>
      <c r="M396" s="222">
        <v>0</v>
      </c>
    </row>
    <row r="397" spans="3:13" outlineLevel="1">
      <c r="C397" s="51" t="str">
        <v>Passenger cruise vessel - Dedicated channels &lt;= 12.10m</v>
      </c>
      <c r="D397" s="3" t="s">
        <v>13</v>
      </c>
      <c r="E397" s="14">
        <v>33</v>
      </c>
      <c r="F397" s="14"/>
      <c r="I397" s="222">
        <v>6534578</v>
      </c>
      <c r="J397" s="222">
        <v>6917995</v>
      </c>
      <c r="K397" s="222">
        <v>8638119</v>
      </c>
      <c r="L397" s="222">
        <v>8736865</v>
      </c>
      <c r="M397" s="222">
        <v>8699223</v>
      </c>
    </row>
    <row r="398" spans="3:13" outlineLevel="1">
      <c r="C398" s="51" t="str">
        <v>Passenger cruise vessel - Dedicated channels &gt; 12.10m</v>
      </c>
      <c r="D398" s="3" t="s">
        <v>13</v>
      </c>
      <c r="E398" s="14">
        <v>34</v>
      </c>
      <c r="F398" s="14"/>
      <c r="I398" s="222">
        <v>0</v>
      </c>
      <c r="J398" s="222">
        <v>0</v>
      </c>
      <c r="K398" s="222">
        <v>0</v>
      </c>
      <c r="L398" s="222">
        <v>0</v>
      </c>
      <c r="M398" s="222">
        <v>0</v>
      </c>
    </row>
    <row r="399" spans="3:13" outlineLevel="1">
      <c r="C399" s="51" t="str">
        <v>Vessels using Dedicated and Geelong channels on the same entry to Port Phillip Bay -Dedicated channels &lt;= 12.10m</v>
      </c>
      <c r="D399" s="3" t="s">
        <v>13</v>
      </c>
      <c r="E399" s="14">
        <v>35</v>
      </c>
      <c r="F399" s="14"/>
      <c r="I399" s="222">
        <v>0</v>
      </c>
      <c r="J399" s="222">
        <v>0</v>
      </c>
      <c r="K399" s="222">
        <v>283177</v>
      </c>
      <c r="L399" s="222">
        <v>0</v>
      </c>
      <c r="M399" s="222">
        <v>0</v>
      </c>
    </row>
    <row r="400" spans="3:13" outlineLevel="1">
      <c r="C400" s="51" t="str">
        <v>Vessels using Dedicated and Geelong channels on the same entry to Port Phillip Bay -Dedicated channels &gt; 12.10m</v>
      </c>
      <c r="D400" s="3" t="s">
        <v>13</v>
      </c>
      <c r="E400" s="14">
        <v>36</v>
      </c>
      <c r="F400" s="14"/>
      <c r="I400" s="222">
        <v>0</v>
      </c>
      <c r="J400" s="222">
        <v>0</v>
      </c>
      <c r="K400" s="222">
        <v>422360</v>
      </c>
      <c r="L400" s="222">
        <v>0</v>
      </c>
      <c r="M400" s="222">
        <v>0</v>
      </c>
    </row>
    <row r="401" spans="3:13" outlineLevel="1">
      <c r="C401" s="3" t="str">
        <v/>
      </c>
      <c r="D401" s="3"/>
      <c r="E401" s="14" t="str">
        <v/>
      </c>
      <c r="F401" s="14"/>
      <c r="I401" s="55"/>
      <c r="J401" s="55"/>
      <c r="K401" s="8"/>
      <c r="L401" s="8"/>
      <c r="M401" s="8"/>
    </row>
    <row r="402" spans="3:13" outlineLevel="1">
      <c r="C402" s="66" t="str">
        <v>Hire fees</v>
      </c>
      <c r="D402" s="3"/>
      <c r="E402" s="14" t="str">
        <v/>
      </c>
      <c r="F402" s="14"/>
      <c r="I402" s="55"/>
      <c r="J402" s="55"/>
      <c r="K402" s="8"/>
      <c r="L402" s="8"/>
      <c r="M402" s="8"/>
    </row>
    <row r="403" spans="3:13" outlineLevel="1">
      <c r="C403" s="67" t="str">
        <v>Berth hire - Full charge - Maribyrnong No.1</v>
      </c>
      <c r="D403" s="3" t="s">
        <v>14</v>
      </c>
      <c r="E403" s="14">
        <v>37</v>
      </c>
      <c r="F403" s="14"/>
      <c r="I403" s="222">
        <v>2750.106593723006</v>
      </c>
      <c r="J403" s="222">
        <v>3358.6169698692438</v>
      </c>
      <c r="K403" s="222">
        <v>3314.4</v>
      </c>
      <c r="L403" s="222">
        <v>3516.9981172280986</v>
      </c>
      <c r="M403" s="222">
        <v>2927.2010524855491</v>
      </c>
    </row>
    <row r="404" spans="3:13" outlineLevel="1">
      <c r="C404" s="67" t="str">
        <v>Berth hire - Full charge - Holden Dock</v>
      </c>
      <c r="D404" s="3" t="s">
        <v>14</v>
      </c>
      <c r="E404" s="14">
        <v>38</v>
      </c>
      <c r="F404" s="14"/>
      <c r="I404" s="222">
        <v>6060.5381138635385</v>
      </c>
      <c r="J404" s="222">
        <v>6122.8123552123552</v>
      </c>
      <c r="K404" s="222">
        <v>6075.5</v>
      </c>
      <c r="L404" s="222">
        <v>6594.2677031028325</v>
      </c>
      <c r="M404" s="222">
        <v>5365.279246743763</v>
      </c>
    </row>
    <row r="405" spans="3:13" outlineLevel="1">
      <c r="C405" s="67" t="str">
        <v>Berth hire - Passenger cruise ships at a berth other than Station Pier</v>
      </c>
      <c r="D405" s="3" t="s">
        <v>14</v>
      </c>
      <c r="E405" s="14">
        <v>39</v>
      </c>
      <c r="F405" s="14"/>
      <c r="I405" s="222">
        <v>0</v>
      </c>
      <c r="J405" s="222">
        <v>0</v>
      </c>
      <c r="K405" s="222">
        <v>32.200000000000003</v>
      </c>
      <c r="L405" s="222">
        <v>0</v>
      </c>
      <c r="M405" s="222">
        <v>28.53091077264277</v>
      </c>
    </row>
    <row r="406" spans="3:13" outlineLevel="1">
      <c r="C406" s="67" t="str">
        <v>Berth hire - Lay-up charge (24 Victoria Dock; Holden Dock; Maribyrnong No. 1; 24, 27, 28, 29 &amp; 33 South Wharf; 6 Yarraville and F Appleton Dock)</v>
      </c>
      <c r="D406" s="3" t="s">
        <v>14</v>
      </c>
      <c r="E406" s="14">
        <v>40</v>
      </c>
      <c r="F406" s="14"/>
      <c r="I406" s="222">
        <v>4161.7789950576598</v>
      </c>
      <c r="J406" s="222">
        <v>5910.8804878048777</v>
      </c>
      <c r="K406" s="222">
        <v>6402</v>
      </c>
      <c r="L406" s="222">
        <v>6449.9835973769586</v>
      </c>
      <c r="M406" s="222">
        <v>5653.7413510495944</v>
      </c>
    </row>
    <row r="407" spans="3:13" outlineLevel="1">
      <c r="C407" s="67" t="str">
        <v>Wharf access - Cargo</v>
      </c>
      <c r="D407" s="3" t="s">
        <v>12</v>
      </c>
      <c r="E407" s="14">
        <v>41</v>
      </c>
      <c r="F407" s="14"/>
      <c r="I407" s="222">
        <v>300791.33695652167</v>
      </c>
      <c r="J407" s="222">
        <v>94623.655913978495</v>
      </c>
      <c r="K407" s="222">
        <v>114690.61</v>
      </c>
      <c r="L407" s="222">
        <v>97778.350515463913</v>
      </c>
      <c r="M407" s="222">
        <v>86890.183673469393</v>
      </c>
    </row>
    <row r="408" spans="3:13" outlineLevel="1">
      <c r="C408" s="67" t="str">
        <v>Area hire - Standard rate - 6 Yarraville</v>
      </c>
      <c r="D408" s="3" t="s">
        <v>14</v>
      </c>
      <c r="E408" s="14">
        <v>42</v>
      </c>
      <c r="F408" s="14"/>
      <c r="I408" s="222">
        <v>476.64233576642334</v>
      </c>
      <c r="J408" s="222">
        <v>0</v>
      </c>
      <c r="K408" s="222">
        <v>0</v>
      </c>
      <c r="L408" s="222">
        <v>0</v>
      </c>
      <c r="M408" s="222">
        <v>0</v>
      </c>
    </row>
    <row r="409" spans="3:13" outlineLevel="1">
      <c r="C409" s="67" t="str">
        <v>Area hire - Standard rate - F Appleton Dock</v>
      </c>
      <c r="D409" s="3" t="s">
        <v>14</v>
      </c>
      <c r="E409" s="14">
        <v>43</v>
      </c>
      <c r="F409" s="14"/>
      <c r="I409" s="222">
        <v>0</v>
      </c>
      <c r="J409" s="222">
        <v>0</v>
      </c>
      <c r="K409" s="222">
        <v>0</v>
      </c>
      <c r="L409" s="222">
        <v>0</v>
      </c>
      <c r="M409" s="222">
        <v>0</v>
      </c>
    </row>
    <row r="410" spans="3:13" outlineLevel="1">
      <c r="C410" s="67" t="str">
        <v/>
      </c>
      <c r="D410" s="3"/>
      <c r="E410" s="14" t="str">
        <v/>
      </c>
      <c r="F410" s="14"/>
      <c r="I410" s="56"/>
      <c r="J410" s="56"/>
      <c r="K410" s="68"/>
      <c r="L410" s="68"/>
      <c r="M410" s="68"/>
    </row>
    <row r="411" spans="3:13" outlineLevel="1">
      <c r="C411" s="66" t="str">
        <v>Slipway - Victoria Dock</v>
      </c>
      <c r="D411" s="3"/>
      <c r="E411" s="14" t="str">
        <v/>
      </c>
      <c r="F411" s="14"/>
      <c r="I411" s="56"/>
      <c r="J411" s="56"/>
      <c r="K411" s="68"/>
      <c r="L411" s="68"/>
      <c r="M411" s="68"/>
    </row>
    <row r="412" spans="3:13" outlineLevel="1">
      <c r="C412" s="67" t="str">
        <v>Flagfall</v>
      </c>
      <c r="D412" s="3" t="s">
        <v>119</v>
      </c>
      <c r="E412" s="14">
        <v>44</v>
      </c>
      <c r="F412" s="14"/>
      <c r="I412" s="222">
        <v>0</v>
      </c>
      <c r="J412" s="222">
        <v>0</v>
      </c>
      <c r="K412" s="222">
        <v>3</v>
      </c>
      <c r="L412" s="222">
        <v>0</v>
      </c>
      <c r="M412" s="222">
        <v>0</v>
      </c>
    </row>
    <row r="413" spans="3:13" outlineLevel="1">
      <c r="C413" s="67" t="str">
        <v>Slipway hire</v>
      </c>
      <c r="D413" s="3" t="s">
        <v>114</v>
      </c>
      <c r="E413" s="14">
        <v>45</v>
      </c>
      <c r="F413" s="14"/>
      <c r="I413" s="222">
        <v>0</v>
      </c>
      <c r="J413" s="222">
        <v>46.994065281899111</v>
      </c>
      <c r="K413" s="222">
        <v>68</v>
      </c>
      <c r="L413" s="222">
        <v>103.36322550291555</v>
      </c>
      <c r="M413" s="222">
        <v>0</v>
      </c>
    </row>
    <row r="414" spans="3:13" outlineLevel="1">
      <c r="C414" s="67" t="str">
        <v>Wharf Edge Access</v>
      </c>
      <c r="D414" s="3" t="s">
        <v>114</v>
      </c>
      <c r="E414" s="14">
        <v>46</v>
      </c>
      <c r="F414" s="14"/>
      <c r="I414" s="222">
        <v>0</v>
      </c>
      <c r="J414" s="222">
        <v>0</v>
      </c>
      <c r="K414" s="222">
        <v>0</v>
      </c>
      <c r="L414" s="222">
        <v>0</v>
      </c>
      <c r="M414" s="222">
        <v>0</v>
      </c>
    </row>
    <row r="415" spans="3:13" outlineLevel="1">
      <c r="C415" s="5" t="str">
        <v/>
      </c>
      <c r="D415" s="3"/>
      <c r="E415" s="14" t="str">
        <v/>
      </c>
      <c r="F415" s="14"/>
      <c r="I415" s="9"/>
      <c r="J415" s="9"/>
      <c r="K415" s="8"/>
      <c r="L415" s="8"/>
      <c r="M415" s="8"/>
    </row>
    <row r="416" spans="3:13" outlineLevel="1">
      <c r="C416" s="66" t="str">
        <v>Other fees</v>
      </c>
      <c r="D416" s="3"/>
      <c r="E416" s="14" t="str">
        <v/>
      </c>
      <c r="F416" s="14"/>
      <c r="I416" s="9"/>
      <c r="J416" s="9"/>
      <c r="K416" s="8"/>
      <c r="L416" s="8"/>
      <c r="M416" s="8"/>
    </row>
    <row r="417" spans="1:13" outlineLevel="1">
      <c r="C417" s="67" t="str">
        <v>Tanker inspection</v>
      </c>
      <c r="D417" s="3" t="s">
        <v>15</v>
      </c>
      <c r="E417" s="14">
        <v>47</v>
      </c>
      <c r="F417" s="14"/>
      <c r="I417" s="222">
        <v>0</v>
      </c>
      <c r="J417" s="222">
        <v>82.841757959236148</v>
      </c>
      <c r="K417" s="222">
        <v>0</v>
      </c>
      <c r="L417" s="222">
        <v>0</v>
      </c>
      <c r="M417" s="222">
        <v>0</v>
      </c>
    </row>
    <row r="418" spans="1:13" outlineLevel="1">
      <c r="C418" s="67" t="str">
        <v>Other gangway hire</v>
      </c>
      <c r="D418" s="3" t="s">
        <v>16</v>
      </c>
      <c r="E418" s="14">
        <v>48</v>
      </c>
      <c r="F418" s="14"/>
      <c r="I418" s="222">
        <v>0</v>
      </c>
      <c r="J418" s="222">
        <v>0</v>
      </c>
      <c r="K418" s="222">
        <v>0</v>
      </c>
      <c r="L418" s="222">
        <v>0</v>
      </c>
      <c r="M418" s="222">
        <v>0</v>
      </c>
    </row>
    <row r="419" spans="1:13" outlineLevel="1">
      <c r="C419" s="67" t="str">
        <v>Wharf inspection - Pre-vessel arrival inspection</v>
      </c>
      <c r="D419" s="3" t="s">
        <v>15</v>
      </c>
      <c r="E419" s="14">
        <v>49</v>
      </c>
      <c r="F419" s="14"/>
      <c r="I419" s="222">
        <v>0</v>
      </c>
      <c r="J419" s="222">
        <v>0</v>
      </c>
      <c r="K419" s="222">
        <v>0</v>
      </c>
      <c r="L419" s="222">
        <v>0</v>
      </c>
      <c r="M419" s="222">
        <v>0</v>
      </c>
    </row>
    <row r="420" spans="1:13" outlineLevel="1">
      <c r="C420" s="67" t="str">
        <v>Wharf inspection - Post-vessel departure inspection</v>
      </c>
      <c r="D420" s="3" t="s">
        <v>15</v>
      </c>
      <c r="E420" s="14">
        <v>50</v>
      </c>
      <c r="F420" s="14"/>
      <c r="I420" s="222">
        <v>0</v>
      </c>
      <c r="J420" s="222">
        <v>0</v>
      </c>
      <c r="K420" s="222">
        <v>0</v>
      </c>
      <c r="L420" s="222">
        <v>0</v>
      </c>
      <c r="M420" s="222">
        <v>0</v>
      </c>
    </row>
    <row r="421" spans="1:13" outlineLevel="1">
      <c r="C421" s="67"/>
      <c r="E421" s="59"/>
      <c r="F421" s="59"/>
      <c r="G421" s="59"/>
      <c r="H421" s="59"/>
      <c r="I421" s="59"/>
      <c r="J421" s="59"/>
      <c r="K421" s="59"/>
      <c r="L421" s="59"/>
      <c r="M421" s="59"/>
    </row>
    <row r="422" spans="1:13" outlineLevel="1">
      <c r="A422" s="146">
        <f>SUM(E422:O422)</f>
        <v>0</v>
      </c>
      <c r="C422" s="147"/>
      <c r="D422" s="147" t="s">
        <v>389</v>
      </c>
      <c r="E422" s="146"/>
      <c r="F422" s="146"/>
      <c r="G422" s="146"/>
      <c r="H422" s="59"/>
      <c r="I422" s="146">
        <f t="array" ref="I422">SUM(IF(ISERROR(I363:I420),1))</f>
        <v>0</v>
      </c>
      <c r="J422" s="146">
        <f t="array" ref="J422">SUM(IF(ISERROR(J363:J420),1))</f>
        <v>0</v>
      </c>
      <c r="K422" s="146">
        <f t="array" ref="K422">SUM(IF(ISERROR(K363:K420),1))</f>
        <v>0</v>
      </c>
      <c r="L422" s="146">
        <f t="array" ref="L422">SUM(IF(ISERROR(L363:L420),1))</f>
        <v>0</v>
      </c>
      <c r="M422" s="146">
        <f t="array" ref="M422">SUM(IF(ISERROR(M363:M420),1))</f>
        <v>0</v>
      </c>
    </row>
    <row r="423" spans="1:13" outlineLevel="1">
      <c r="E423" s="59"/>
      <c r="F423" s="59"/>
      <c r="G423" s="59"/>
      <c r="H423" s="59"/>
      <c r="I423" s="59"/>
      <c r="J423" s="59"/>
      <c r="K423" s="59"/>
      <c r="L423" s="59"/>
      <c r="M423" s="59"/>
    </row>
    <row r="424" spans="1:13">
      <c r="A424" s="47"/>
      <c r="B424" s="47">
        <f ca="1">MAX($B$1:B423)+Subsection</f>
        <v>5.0999999999999979</v>
      </c>
      <c r="C424" s="47" t="s">
        <v>203</v>
      </c>
      <c r="D424" s="12"/>
      <c r="E424" s="1"/>
      <c r="F424" s="1"/>
      <c r="G424" s="1"/>
      <c r="H424" s="1"/>
      <c r="I424" s="1"/>
      <c r="J424" s="1"/>
      <c r="K424" s="1"/>
      <c r="L424" s="1"/>
      <c r="M424" s="1"/>
    </row>
    <row r="425" spans="1:13">
      <c r="E425" s="59"/>
      <c r="F425" s="59"/>
      <c r="G425" s="59"/>
      <c r="H425" s="59"/>
      <c r="I425" s="59"/>
      <c r="J425" s="59"/>
      <c r="K425" s="59"/>
      <c r="L425" s="59"/>
      <c r="M425" s="59"/>
    </row>
    <row r="426" spans="1:13" outlineLevel="1">
      <c r="C426" s="69" t="s">
        <v>385</v>
      </c>
      <c r="E426" s="59"/>
      <c r="F426" s="59"/>
      <c r="G426" s="59"/>
      <c r="H426" s="59"/>
      <c r="I426" s="59"/>
      <c r="J426" s="59"/>
      <c r="K426" s="59"/>
      <c r="L426" s="59"/>
      <c r="M426" s="59"/>
    </row>
    <row r="427" spans="1:13" outlineLevel="1">
      <c r="E427" s="59"/>
      <c r="F427" s="59"/>
      <c r="G427" s="59"/>
      <c r="H427" s="59"/>
      <c r="I427" s="59"/>
      <c r="J427" s="59"/>
      <c r="K427" s="59"/>
      <c r="L427" s="59"/>
      <c r="M427" s="59"/>
    </row>
    <row r="428" spans="1:13" outlineLevel="1">
      <c r="C428" s="66" t="str">
        <f>C424</f>
        <v>Other Prescribed Services Revenue</v>
      </c>
      <c r="D428" s="3"/>
      <c r="E428" s="59"/>
      <c r="F428" s="59"/>
      <c r="G428" s="59"/>
      <c r="H428" s="59"/>
      <c r="I428" s="9"/>
      <c r="J428" s="200" t="s">
        <v>350</v>
      </c>
      <c r="K428" s="200" t="s">
        <v>350</v>
      </c>
      <c r="L428" s="200" t="s">
        <v>351</v>
      </c>
      <c r="M428" s="200" t="s">
        <v>351</v>
      </c>
    </row>
    <row r="429" spans="1:13" outlineLevel="1">
      <c r="C429" s="67" t="s">
        <v>386</v>
      </c>
      <c r="D429" s="13" t="s">
        <v>39</v>
      </c>
      <c r="E429" s="59"/>
      <c r="F429" s="59"/>
      <c r="G429" s="59"/>
      <c r="H429" s="59"/>
      <c r="I429" s="59"/>
      <c r="J429" s="218">
        <v>5.2264506700000002</v>
      </c>
      <c r="K429" s="218">
        <v>5.3337700000000003</v>
      </c>
      <c r="L429" s="218">
        <v>5.4530936700000003</v>
      </c>
      <c r="M429" s="218">
        <v>2.7531300000000001</v>
      </c>
    </row>
    <row r="430" spans="1:13" outlineLevel="1">
      <c r="C430" s="67" t="s">
        <v>211</v>
      </c>
      <c r="D430" s="13" t="s">
        <v>39</v>
      </c>
      <c r="E430" s="59"/>
      <c r="F430" s="59"/>
      <c r="G430" s="59"/>
      <c r="H430" s="59"/>
      <c r="I430" s="59"/>
      <c r="J430" s="218"/>
      <c r="K430" s="218"/>
      <c r="L430" s="218"/>
      <c r="M430" s="218"/>
    </row>
    <row r="431" spans="1:13" outlineLevel="1">
      <c r="E431" s="59"/>
      <c r="F431" s="59"/>
      <c r="G431" s="59"/>
      <c r="H431" s="59"/>
      <c r="I431" s="59"/>
      <c r="J431" s="59"/>
      <c r="K431" s="59"/>
      <c r="L431" s="59"/>
      <c r="M431" s="59"/>
    </row>
    <row r="432" spans="1:13" outlineLevel="1">
      <c r="C432" s="54" t="str">
        <f>"Total "&amp;C428</f>
        <v>Total Other Prescribed Services Revenue</v>
      </c>
      <c r="D432" s="17" t="s">
        <v>39</v>
      </c>
      <c r="E432" s="60"/>
      <c r="F432" s="60"/>
      <c r="G432" s="60"/>
      <c r="H432" s="60"/>
      <c r="I432" s="60"/>
      <c r="J432" s="74">
        <f>SUM(J429:J430)</f>
        <v>5.2264506700000002</v>
      </c>
      <c r="K432" s="74">
        <f>SUM(K429:K430)</f>
        <v>5.3337700000000003</v>
      </c>
      <c r="L432" s="74">
        <f>SUM(L429:L430)</f>
        <v>5.4530936700000003</v>
      </c>
      <c r="M432" s="74">
        <f>SUM(M429:M430)</f>
        <v>2.7531300000000001</v>
      </c>
    </row>
    <row r="433" spans="1:13" outlineLevel="1">
      <c r="C433" s="67"/>
      <c r="E433" s="59"/>
      <c r="F433" s="59"/>
      <c r="G433" s="59"/>
      <c r="H433" s="59"/>
      <c r="I433" s="59"/>
      <c r="J433" s="59"/>
      <c r="K433" s="59"/>
      <c r="L433" s="59"/>
      <c r="M433" s="59"/>
    </row>
    <row r="434" spans="1:13" outlineLevel="1">
      <c r="A434" s="146">
        <f>SUM(E434:O434)</f>
        <v>0</v>
      </c>
      <c r="C434" s="147"/>
      <c r="D434" s="147" t="s">
        <v>389</v>
      </c>
      <c r="E434" s="146"/>
      <c r="F434" s="146"/>
      <c r="G434" s="146"/>
      <c r="H434" s="59"/>
      <c r="I434" s="59"/>
      <c r="J434" s="146">
        <f>IF(ISERROR(J432),1,0)</f>
        <v>0</v>
      </c>
      <c r="K434" s="146">
        <f>IF(ISERROR(K432),1,0)</f>
        <v>0</v>
      </c>
      <c r="L434" s="146">
        <f>IF(ISERROR(L432),1,0)</f>
        <v>0</v>
      </c>
      <c r="M434" s="146">
        <f>IF(ISERROR(M432),1,0)</f>
        <v>0</v>
      </c>
    </row>
    <row r="435" spans="1:13" outlineLevel="1">
      <c r="E435" s="59"/>
      <c r="F435" s="59"/>
      <c r="G435" s="59"/>
      <c r="H435" s="59"/>
      <c r="I435" s="59"/>
      <c r="J435" s="59"/>
      <c r="K435" s="59"/>
      <c r="L435" s="59"/>
      <c r="M435" s="59"/>
    </row>
    <row r="436" spans="1:13">
      <c r="A436" s="10"/>
      <c r="B436" s="10" t="s">
        <v>3</v>
      </c>
      <c r="C436" s="48"/>
      <c r="D436" s="15"/>
      <c r="E436" s="48"/>
      <c r="F436" s="48"/>
      <c r="G436" s="48"/>
      <c r="H436" s="48"/>
      <c r="I436" s="48"/>
      <c r="J436" s="48"/>
      <c r="K436" s="48"/>
      <c r="L436" s="48"/>
      <c r="M436" s="48"/>
    </row>
  </sheetData>
  <sheetProtection formatCells="0" formatColumns="0" formatRows="0" insertColumns="0" insertRows="0" insertHyperlinks="0" deleteColumns="0" deleteRows="0" sort="0" autoFilter="0" pivotTables="0"/>
  <dataConsolidate/>
  <conditionalFormatting sqref="I382:L382">
    <cfRule type="expression" dxfId="218" priority="845">
      <formula>ISBLANK(I382)</formula>
    </cfRule>
  </conditionalFormatting>
  <conditionalFormatting sqref="I64:I83">
    <cfRule type="expression" dxfId="217" priority="836">
      <formula>ISBLANK(I64)</formula>
    </cfRule>
  </conditionalFormatting>
  <conditionalFormatting sqref="I65:I83">
    <cfRule type="expression" dxfId="216" priority="835">
      <formula>ISBLANK(I65)</formula>
    </cfRule>
  </conditionalFormatting>
  <conditionalFormatting sqref="J64:K83">
    <cfRule type="expression" dxfId="215" priority="830">
      <formula>ISBLANK(J64)</formula>
    </cfRule>
  </conditionalFormatting>
  <conditionalFormatting sqref="J167:L186">
    <cfRule type="expression" dxfId="214" priority="821">
      <formula>ISBLANK(J167)</formula>
    </cfRule>
  </conditionalFormatting>
  <conditionalFormatting sqref="J167:L186">
    <cfRule type="expression" dxfId="213" priority="820">
      <formula>ISBLANK(J167)</formula>
    </cfRule>
  </conditionalFormatting>
  <conditionalFormatting sqref="K167:M186">
    <cfRule type="expression" dxfId="212" priority="819">
      <formula>ISBLANK(K167)</formula>
    </cfRule>
  </conditionalFormatting>
  <conditionalFormatting sqref="K167:M186">
    <cfRule type="expression" dxfId="211" priority="818">
      <formula>ISBLANK(K167)</formula>
    </cfRule>
  </conditionalFormatting>
  <conditionalFormatting sqref="M167:M186">
    <cfRule type="expression" dxfId="210" priority="817">
      <formula>ISBLANK(M167)</formula>
    </cfRule>
  </conditionalFormatting>
  <conditionalFormatting sqref="M167:M186">
    <cfRule type="expression" dxfId="209" priority="816">
      <formula>ISBLANK(M167)</formula>
    </cfRule>
  </conditionalFormatting>
  <conditionalFormatting sqref="M64:M83">
    <cfRule type="expression" dxfId="208" priority="815">
      <formula>ISBLANK(M64)</formula>
    </cfRule>
  </conditionalFormatting>
  <conditionalFormatting sqref="M65:M83">
    <cfRule type="expression" dxfId="207" priority="814">
      <formula>ISBLANK(M65)</formula>
    </cfRule>
  </conditionalFormatting>
  <conditionalFormatting sqref="I46">
    <cfRule type="expression" dxfId="206" priority="813">
      <formula>ISBLANK(I46)</formula>
    </cfRule>
  </conditionalFormatting>
  <conditionalFormatting sqref="I47">
    <cfRule type="expression" dxfId="205" priority="812">
      <formula>ISBLANK(I47)</formula>
    </cfRule>
  </conditionalFormatting>
  <conditionalFormatting sqref="J315:J316 J335:J336 J344:J345 J349:J350">
    <cfRule type="expression" dxfId="204" priority="811">
      <formula>ISBLANK(J315)</formula>
    </cfRule>
  </conditionalFormatting>
  <conditionalFormatting sqref="K315:L316 K335:L336 K344:L345 K349:L350">
    <cfRule type="expression" dxfId="203" priority="810">
      <formula>ISBLANK(K315)</formula>
    </cfRule>
  </conditionalFormatting>
  <conditionalFormatting sqref="M335:M336 M344:M345 M349:M350 M315:M316">
    <cfRule type="expression" dxfId="202" priority="800">
      <formula>ISBLANK(M315)</formula>
    </cfRule>
  </conditionalFormatting>
  <conditionalFormatting sqref="I364:I366 I401:I402 I410:I411 I415:I416">
    <cfRule type="expression" dxfId="201" priority="744">
      <formula>ISBLANK(I364)</formula>
    </cfRule>
  </conditionalFormatting>
  <conditionalFormatting sqref="I367:I380">
    <cfRule type="expression" dxfId="200" priority="743">
      <formula>ISBLANK(I367)</formula>
    </cfRule>
  </conditionalFormatting>
  <conditionalFormatting sqref="J363:L366 J401:J402 J410:J411 J415:J416">
    <cfRule type="expression" dxfId="199" priority="766">
      <formula>ISBLANK(J363)</formula>
    </cfRule>
  </conditionalFormatting>
  <conditionalFormatting sqref="K363:L366 K401:L402 K410:L411 K415:L416">
    <cfRule type="expression" dxfId="198" priority="765">
      <formula>ISBLANK(K363)</formula>
    </cfRule>
  </conditionalFormatting>
  <conditionalFormatting sqref="J367:L380">
    <cfRule type="expression" dxfId="197" priority="763">
      <formula>ISBLANK(J367)</formula>
    </cfRule>
  </conditionalFormatting>
  <conditionalFormatting sqref="I428">
    <cfRule type="expression" dxfId="196" priority="731">
      <formula>ISBLANK(I428)</formula>
    </cfRule>
  </conditionalFormatting>
  <conditionalFormatting sqref="M429:M430">
    <cfRule type="expression" dxfId="195" priority="728">
      <formula>ISBLANK(M429)</formula>
    </cfRule>
  </conditionalFormatting>
  <conditionalFormatting sqref="K429:L430">
    <cfRule type="expression" dxfId="194" priority="729">
      <formula>ISBLANK(K429)</formula>
    </cfRule>
  </conditionalFormatting>
  <conditionalFormatting sqref="I221:I237">
    <cfRule type="expression" dxfId="193" priority="698">
      <formula>ISBLANK(I221)</formula>
    </cfRule>
  </conditionalFormatting>
  <conditionalFormatting sqref="I241:I257">
    <cfRule type="expression" dxfId="192" priority="697">
      <formula>ISBLANK(I241)</formula>
    </cfRule>
  </conditionalFormatting>
  <conditionalFormatting sqref="I270:I272">
    <cfRule type="expression" dxfId="191" priority="691">
      <formula>ISBLANK(I270)</formula>
    </cfRule>
  </conditionalFormatting>
  <conditionalFormatting sqref="I241:I258">
    <cfRule type="expression" dxfId="190" priority="689">
      <formula>ISBLANK(I241)</formula>
    </cfRule>
  </conditionalFormatting>
  <conditionalFormatting sqref="I275">
    <cfRule type="expression" dxfId="189" priority="694">
      <formula>ISBLANK(I275)</formula>
    </cfRule>
  </conditionalFormatting>
  <conditionalFormatting sqref="I275:I278">
    <cfRule type="expression" dxfId="188" priority="693">
      <formula>ISBLANK(I275)</formula>
    </cfRule>
  </conditionalFormatting>
  <conditionalFormatting sqref="I276">
    <cfRule type="expression" dxfId="187" priority="692">
      <formula>ISBLANK(I276)</formula>
    </cfRule>
  </conditionalFormatting>
  <conditionalFormatting sqref="I261:I267">
    <cfRule type="expression" dxfId="186" priority="690">
      <formula>ISBLANK(I261)</formula>
    </cfRule>
  </conditionalFormatting>
  <conditionalFormatting sqref="I221:I238">
    <cfRule type="expression" dxfId="185" priority="688">
      <formula>ISBLANK(I221)</formula>
    </cfRule>
  </conditionalFormatting>
  <conditionalFormatting sqref="I221:I238">
    <cfRule type="expression" dxfId="184" priority="687">
      <formula>ISBLANK(I221)</formula>
    </cfRule>
  </conditionalFormatting>
  <conditionalFormatting sqref="L288:M288">
    <cfRule type="expression" dxfId="183" priority="686">
      <formula>ISBLANK(L288)</formula>
    </cfRule>
  </conditionalFormatting>
  <conditionalFormatting sqref="L221:L238">
    <cfRule type="expression" dxfId="182" priority="681">
      <formula>ISBLANK(L221)</formula>
    </cfRule>
  </conditionalFormatting>
  <conditionalFormatting sqref="L241:L244">
    <cfRule type="expression" dxfId="181" priority="682">
      <formula>ISBLANK(L241)</formula>
    </cfRule>
  </conditionalFormatting>
  <conditionalFormatting sqref="L245:L258">
    <cfRule type="expression" dxfId="180" priority="683">
      <formula>ISBLANK(L245)</formula>
    </cfRule>
  </conditionalFormatting>
  <conditionalFormatting sqref="L261:L267">
    <cfRule type="expression" dxfId="179" priority="680">
      <formula>ISBLANK(L261)</formula>
    </cfRule>
  </conditionalFormatting>
  <conditionalFormatting sqref="L270:L272">
    <cfRule type="expression" dxfId="178" priority="679">
      <formula>ISBLANK(L270)</formula>
    </cfRule>
  </conditionalFormatting>
  <conditionalFormatting sqref="L275:L278">
    <cfRule type="expression" dxfId="177" priority="678">
      <formula>ISBLANK(L275)</formula>
    </cfRule>
  </conditionalFormatting>
  <conditionalFormatting sqref="J42:M42">
    <cfRule type="expression" dxfId="176" priority="641">
      <formula>AND(J37="",ISBLANK(J41))</formula>
    </cfRule>
  </conditionalFormatting>
  <conditionalFormatting sqref="K43:M43">
    <cfRule type="expression" dxfId="175" priority="640">
      <formula>AND(K38="",ISBLANK(K41))</formula>
    </cfRule>
  </conditionalFormatting>
  <conditionalFormatting sqref="H9:M9">
    <cfRule type="expression" dxfId="174" priority="453">
      <formula>H16</formula>
    </cfRule>
  </conditionalFormatting>
  <conditionalFormatting sqref="H8:M8">
    <cfRule type="expression" dxfId="173" priority="452">
      <formula>H15</formula>
    </cfRule>
  </conditionalFormatting>
  <conditionalFormatting sqref="H10:M10">
    <cfRule type="expression" dxfId="172" priority="451">
      <formula>H17</formula>
    </cfRule>
  </conditionalFormatting>
  <conditionalFormatting sqref="J27">
    <cfRule type="expression" dxfId="171" priority="447">
      <formula>J27="Update"</formula>
    </cfRule>
    <cfRule type="expression" dxfId="170" priority="448">
      <formula>ISBLANK(J27)</formula>
    </cfRule>
  </conditionalFormatting>
  <conditionalFormatting sqref="K27">
    <cfRule type="expression" dxfId="169" priority="445">
      <formula>K27="Update"</formula>
    </cfRule>
    <cfRule type="expression" dxfId="168" priority="446">
      <formula>ISBLANK(K27)</formula>
    </cfRule>
  </conditionalFormatting>
  <conditionalFormatting sqref="L27">
    <cfRule type="expression" dxfId="167" priority="443">
      <formula>L27="Update"</formula>
    </cfRule>
    <cfRule type="expression" dxfId="166" priority="444">
      <formula>ISBLANK(L27)</formula>
    </cfRule>
  </conditionalFormatting>
  <conditionalFormatting sqref="M27">
    <cfRule type="expression" dxfId="165" priority="441">
      <formula>M27="Update"</formula>
    </cfRule>
    <cfRule type="expression" dxfId="164" priority="442">
      <formula>ISBLANK(M27)</formula>
    </cfRule>
  </conditionalFormatting>
  <conditionalFormatting sqref="H27:I27">
    <cfRule type="expression" dxfId="163" priority="439">
      <formula>H27="Update"</formula>
    </cfRule>
    <cfRule type="expression" dxfId="162" priority="440">
      <formula>ISBLANK(H27)</formula>
    </cfRule>
  </conditionalFormatting>
  <conditionalFormatting sqref="J40:M40">
    <cfRule type="expression" dxfId="161" priority="437">
      <formula>J40="Update"</formula>
    </cfRule>
    <cfRule type="expression" dxfId="160" priority="438">
      <formula>ISBLANK(J40)</formula>
    </cfRule>
  </conditionalFormatting>
  <conditionalFormatting sqref="J54:M54">
    <cfRule type="expression" dxfId="159" priority="434">
      <formula>J54="Update"</formula>
    </cfRule>
    <cfRule type="expression" dxfId="158" priority="435">
      <formula>ISBLANK(J54)</formula>
    </cfRule>
  </conditionalFormatting>
  <conditionalFormatting sqref="J94:M94">
    <cfRule type="expression" dxfId="157" priority="430">
      <formula>J94="Update"</formula>
    </cfRule>
    <cfRule type="expression" dxfId="156" priority="431">
      <formula>ISBLANK(J94)</formula>
    </cfRule>
  </conditionalFormatting>
  <conditionalFormatting sqref="J118:M118">
    <cfRule type="expression" dxfId="155" priority="426">
      <formula>J118="Update"</formula>
    </cfRule>
    <cfRule type="expression" dxfId="154" priority="427">
      <formula>ISBLANK(J118)</formula>
    </cfRule>
  </conditionalFormatting>
  <conditionalFormatting sqref="J142:M142">
    <cfRule type="expression" dxfId="153" priority="422">
      <formula>J142="Update"</formula>
    </cfRule>
    <cfRule type="expression" dxfId="152" priority="423">
      <formula>ISBLANK(J142)</formula>
    </cfRule>
  </conditionalFormatting>
  <conditionalFormatting sqref="J196:M196">
    <cfRule type="expression" dxfId="151" priority="418">
      <formula>J196="Update"</formula>
    </cfRule>
    <cfRule type="expression" dxfId="150" priority="419">
      <formula>ISBLANK(J196)</formula>
    </cfRule>
  </conditionalFormatting>
  <conditionalFormatting sqref="J296:M296">
    <cfRule type="expression" dxfId="149" priority="414">
      <formula>J296="Update"</formula>
    </cfRule>
    <cfRule type="expression" dxfId="148" priority="415">
      <formula>ISBLANK(J296)</formula>
    </cfRule>
  </conditionalFormatting>
  <conditionalFormatting sqref="J362:M362">
    <cfRule type="expression" dxfId="147" priority="410">
      <formula>J362="Update"</formula>
    </cfRule>
    <cfRule type="expression" dxfId="146" priority="411">
      <formula>ISBLANK(J362)</formula>
    </cfRule>
  </conditionalFormatting>
  <conditionalFormatting sqref="J428:M428">
    <cfRule type="expression" dxfId="145" priority="406">
      <formula>J428="Update"</formula>
    </cfRule>
    <cfRule type="expression" dxfId="144" priority="407">
      <formula>ISBLANK(J428)</formula>
    </cfRule>
  </conditionalFormatting>
  <conditionalFormatting sqref="I362">
    <cfRule type="expression" dxfId="143" priority="402">
      <formula>I362="Update"</formula>
    </cfRule>
    <cfRule type="expression" dxfId="142" priority="403">
      <formula>ISBLANK(I362)</formula>
    </cfRule>
  </conditionalFormatting>
  <conditionalFormatting sqref="K286:M286">
    <cfRule type="expression" dxfId="141" priority="398">
      <formula>K286="Update"</formula>
    </cfRule>
    <cfRule type="expression" dxfId="140" priority="399">
      <formula>ISBLANK(K286)</formula>
    </cfRule>
  </conditionalFormatting>
  <conditionalFormatting sqref="J221:J238">
    <cfRule type="expression" dxfId="139" priority="395">
      <formula>ISBLANK(J221)</formula>
    </cfRule>
  </conditionalFormatting>
  <conditionalFormatting sqref="J241:J258">
    <cfRule type="expression" dxfId="138" priority="394">
      <formula>ISBLANK(J241)</formula>
    </cfRule>
  </conditionalFormatting>
  <conditionalFormatting sqref="J261:J267">
    <cfRule type="expression" dxfId="137" priority="393">
      <formula>ISBLANK(J261)</formula>
    </cfRule>
  </conditionalFormatting>
  <conditionalFormatting sqref="J270:J272">
    <cfRule type="expression" dxfId="136" priority="392">
      <formula>ISBLANK(J270)</formula>
    </cfRule>
  </conditionalFormatting>
  <conditionalFormatting sqref="J275:J278">
    <cfRule type="expression" dxfId="135" priority="391">
      <formula>ISBLANK(J275)</formula>
    </cfRule>
  </conditionalFormatting>
  <conditionalFormatting sqref="K261:K267">
    <cfRule type="expression" dxfId="134" priority="390">
      <formula>ISBLANK(K261)</formula>
    </cfRule>
  </conditionalFormatting>
  <conditionalFormatting sqref="K270:K272">
    <cfRule type="expression" dxfId="133" priority="389">
      <formula>ISBLANK(K270)</formula>
    </cfRule>
  </conditionalFormatting>
  <conditionalFormatting sqref="K275:K278">
    <cfRule type="expression" dxfId="132" priority="388">
      <formula>ISBLANK(K275)</formula>
    </cfRule>
  </conditionalFormatting>
  <conditionalFormatting sqref="K241:K258">
    <cfRule type="expression" dxfId="131" priority="387">
      <formula>ISBLANK(K241)</formula>
    </cfRule>
  </conditionalFormatting>
  <conditionalFormatting sqref="K221:K238">
    <cfRule type="expression" dxfId="130" priority="386">
      <formula>ISBLANK(K221)</formula>
    </cfRule>
  </conditionalFormatting>
  <conditionalFormatting sqref="M221:M238">
    <cfRule type="expression" dxfId="129" priority="385">
      <formula>ISBLANK(M221)</formula>
    </cfRule>
  </conditionalFormatting>
  <conditionalFormatting sqref="M221:M238">
    <cfRule type="expression" dxfId="128" priority="384">
      <formula>ISBLANK(M221)</formula>
    </cfRule>
  </conditionalFormatting>
  <conditionalFormatting sqref="M221:M238">
    <cfRule type="expression" dxfId="127" priority="383">
      <formula>ISBLANK(M221)</formula>
    </cfRule>
  </conditionalFormatting>
  <conditionalFormatting sqref="M241:M258">
    <cfRule type="expression" dxfId="126" priority="382">
      <formula>ISBLANK(M241)</formula>
    </cfRule>
  </conditionalFormatting>
  <conditionalFormatting sqref="M241:M258">
    <cfRule type="expression" dxfId="125" priority="381">
      <formula>ISBLANK(M241)</formula>
    </cfRule>
  </conditionalFormatting>
  <conditionalFormatting sqref="M241:M258">
    <cfRule type="expression" dxfId="124" priority="380">
      <formula>ISBLANK(M241)</formula>
    </cfRule>
  </conditionalFormatting>
  <conditionalFormatting sqref="M261:M267">
    <cfRule type="expression" dxfId="123" priority="379">
      <formula>ISBLANK(M261)</formula>
    </cfRule>
  </conditionalFormatting>
  <conditionalFormatting sqref="M261:M267">
    <cfRule type="expression" dxfId="122" priority="378">
      <formula>ISBLANK(M261)</formula>
    </cfRule>
  </conditionalFormatting>
  <conditionalFormatting sqref="M261:M267">
    <cfRule type="expression" dxfId="121" priority="377">
      <formula>ISBLANK(M261)</formula>
    </cfRule>
  </conditionalFormatting>
  <conditionalFormatting sqref="M270:M272">
    <cfRule type="expression" dxfId="120" priority="376">
      <formula>ISBLANK(M270)</formula>
    </cfRule>
  </conditionalFormatting>
  <conditionalFormatting sqref="M270:M272">
    <cfRule type="expression" dxfId="119" priority="375">
      <formula>ISBLANK(M270)</formula>
    </cfRule>
  </conditionalFormatting>
  <conditionalFormatting sqref="M270:M272">
    <cfRule type="expression" dxfId="118" priority="374">
      <formula>ISBLANK(M270)</formula>
    </cfRule>
  </conditionalFormatting>
  <conditionalFormatting sqref="M275:M278">
    <cfRule type="expression" dxfId="117" priority="373">
      <formula>ISBLANK(M275)</formula>
    </cfRule>
  </conditionalFormatting>
  <conditionalFormatting sqref="M275:M278">
    <cfRule type="expression" dxfId="116" priority="372">
      <formula>ISBLANK(M275)</formula>
    </cfRule>
  </conditionalFormatting>
  <conditionalFormatting sqref="M275:M278">
    <cfRule type="expression" dxfId="115" priority="371">
      <formula>ISBLANK(M275)</formula>
    </cfRule>
  </conditionalFormatting>
  <conditionalFormatting sqref="H28:M29 I31:M34">
    <cfRule type="expression" dxfId="114" priority="332">
      <formula>H$27="Update"</formula>
    </cfRule>
    <cfRule type="expression" dxfId="113" priority="333">
      <formula>H$27="Forecasts"</formula>
    </cfRule>
  </conditionalFormatting>
  <conditionalFormatting sqref="H28:M29 I31:M34">
    <cfRule type="expression" dxfId="112" priority="331">
      <formula>H$27="Actuals"</formula>
    </cfRule>
  </conditionalFormatting>
  <conditionalFormatting sqref="H33:H34">
    <cfRule type="expression" dxfId="111" priority="320">
      <formula>H$27="Update"</formula>
    </cfRule>
    <cfRule type="expression" dxfId="110" priority="321">
      <formula>H$27="Forecasts"</formula>
    </cfRule>
  </conditionalFormatting>
  <conditionalFormatting sqref="H33:H34">
    <cfRule type="expression" dxfId="109" priority="319">
      <formula>H$27="Actuals"</formula>
    </cfRule>
  </conditionalFormatting>
  <conditionalFormatting sqref="M41">
    <cfRule type="expression" dxfId="108" priority="317">
      <formula>M$40="Update"</formula>
    </cfRule>
    <cfRule type="expression" dxfId="107" priority="318">
      <formula>M$40="Forecasts"</formula>
    </cfRule>
  </conditionalFormatting>
  <conditionalFormatting sqref="M41">
    <cfRule type="expression" dxfId="106" priority="316">
      <formula>M$40="Actuals"</formula>
    </cfRule>
  </conditionalFormatting>
  <conditionalFormatting sqref="J41:L41">
    <cfRule type="expression" dxfId="105" priority="308">
      <formula>J$40="Update"</formula>
    </cfRule>
    <cfRule type="expression" dxfId="104" priority="309">
      <formula>J$40="Forecasts"</formula>
    </cfRule>
  </conditionalFormatting>
  <conditionalFormatting sqref="J41:L41">
    <cfRule type="expression" dxfId="103" priority="307">
      <formula>J$40="Actuals"</formula>
    </cfRule>
  </conditionalFormatting>
  <conditionalFormatting sqref="J95 L95:M95">
    <cfRule type="expression" dxfId="102" priority="119">
      <formula>J$94="Update"</formula>
    </cfRule>
    <cfRule type="expression" dxfId="101" priority="120">
      <formula>J$94="Forecasts"</formula>
    </cfRule>
  </conditionalFormatting>
  <conditionalFormatting sqref="J95 L95:M95">
    <cfRule type="expression" dxfId="100" priority="118">
      <formula>J$94="Actuals"</formula>
    </cfRule>
  </conditionalFormatting>
  <conditionalFormatting sqref="J96:J114 L96:L114">
    <cfRule type="expression" dxfId="99" priority="116">
      <formula>J$94="Update"</formula>
    </cfRule>
    <cfRule type="expression" dxfId="98" priority="117">
      <formula>J$94="Forecasts"</formula>
    </cfRule>
  </conditionalFormatting>
  <conditionalFormatting sqref="J96:J114 L96:L114">
    <cfRule type="expression" dxfId="97" priority="115">
      <formula>J$94="Actuals"</formula>
    </cfRule>
  </conditionalFormatting>
  <conditionalFormatting sqref="M96:M113">
    <cfRule type="expression" dxfId="96" priority="113">
      <formula>M$94="Update"</formula>
    </cfRule>
    <cfRule type="expression" dxfId="95" priority="114">
      <formula>M$94="Forecasts"</formula>
    </cfRule>
  </conditionalFormatting>
  <conditionalFormatting sqref="M96:M113">
    <cfRule type="expression" dxfId="94" priority="112">
      <formula>M$94="Actuals"</formula>
    </cfRule>
  </conditionalFormatting>
  <conditionalFormatting sqref="J119 K119:M138">
    <cfRule type="expression" dxfId="93" priority="110">
      <formula>J$118="Update"</formula>
    </cfRule>
    <cfRule type="expression" dxfId="92" priority="111">
      <formula>J$118="Forecasts"</formula>
    </cfRule>
  </conditionalFormatting>
  <conditionalFormatting sqref="J119 K119:M138">
    <cfRule type="expression" dxfId="91" priority="109">
      <formula>J$118="Actuals"</formula>
    </cfRule>
  </conditionalFormatting>
  <conditionalFormatting sqref="J120:J138">
    <cfRule type="expression" dxfId="90" priority="104">
      <formula>J$118="Update"</formula>
    </cfRule>
    <cfRule type="expression" dxfId="89" priority="105">
      <formula>J$118="Forecasts"</formula>
    </cfRule>
  </conditionalFormatting>
  <conditionalFormatting sqref="J120:J138">
    <cfRule type="expression" dxfId="88" priority="103">
      <formula>J$118="Actuals"</formula>
    </cfRule>
  </conditionalFormatting>
  <conditionalFormatting sqref="J143 K143:M162">
    <cfRule type="expression" dxfId="87" priority="101">
      <formula>J$142="Update"</formula>
    </cfRule>
    <cfRule type="expression" dxfId="86" priority="102">
      <formula>J$142="Forecasts"</formula>
    </cfRule>
  </conditionalFormatting>
  <conditionalFormatting sqref="J143 K143:M162">
    <cfRule type="expression" dxfId="85" priority="100">
      <formula>J$142="Actuals"</formula>
    </cfRule>
  </conditionalFormatting>
  <conditionalFormatting sqref="J144:J162">
    <cfRule type="expression" dxfId="84" priority="95">
      <formula>J$142="Update"</formula>
    </cfRule>
    <cfRule type="expression" dxfId="83" priority="96">
      <formula>J$142="Forecasts"</formula>
    </cfRule>
  </conditionalFormatting>
  <conditionalFormatting sqref="J144:J162">
    <cfRule type="expression" dxfId="82" priority="94">
      <formula>J$142="Actuals"</formula>
    </cfRule>
  </conditionalFormatting>
  <conditionalFormatting sqref="J197 K197:M207">
    <cfRule type="expression" dxfId="81" priority="92">
      <formula>J$196="Update"</formula>
    </cfRule>
    <cfRule type="expression" dxfId="80" priority="93">
      <formula>J$196="Forecasts"</formula>
    </cfRule>
  </conditionalFormatting>
  <conditionalFormatting sqref="J197 K197:M207">
    <cfRule type="expression" dxfId="79" priority="91">
      <formula>J$196="Actuals"</formula>
    </cfRule>
  </conditionalFormatting>
  <conditionalFormatting sqref="J198:J207">
    <cfRule type="expression" dxfId="78" priority="89">
      <formula>J$196="Update"</formula>
    </cfRule>
    <cfRule type="expression" dxfId="77" priority="90">
      <formula>J$196="Forecasts"</formula>
    </cfRule>
  </conditionalFormatting>
  <conditionalFormatting sqref="J198:J207">
    <cfRule type="expression" dxfId="76" priority="88">
      <formula>J$196="Actuals"</formula>
    </cfRule>
  </conditionalFormatting>
  <conditionalFormatting sqref="J297 K297:M314 J317:M334 J337:M343 J346:M348 J351:M354">
    <cfRule type="expression" dxfId="75" priority="83">
      <formula>J$296="Update"</formula>
    </cfRule>
    <cfRule type="expression" dxfId="74" priority="84">
      <formula>J$296="Forecasts"</formula>
    </cfRule>
  </conditionalFormatting>
  <conditionalFormatting sqref="J297 K297:M314 J317:M334 J337:M343 J346:M348 J351:M354">
    <cfRule type="expression" dxfId="73" priority="82">
      <formula>J$296="Actuals"</formula>
    </cfRule>
  </conditionalFormatting>
  <conditionalFormatting sqref="J298:J314">
    <cfRule type="expression" dxfId="72" priority="80">
      <formula>J$296="Update"</formula>
    </cfRule>
    <cfRule type="expression" dxfId="71" priority="81">
      <formula>J$296="Forecasts"</formula>
    </cfRule>
  </conditionalFormatting>
  <conditionalFormatting sqref="J298:J314">
    <cfRule type="expression" dxfId="70" priority="79">
      <formula>J$296="Actuals"</formula>
    </cfRule>
  </conditionalFormatting>
  <conditionalFormatting sqref="I363:L380">
    <cfRule type="expression" dxfId="69" priority="62">
      <formula>I$362="Update"</formula>
    </cfRule>
    <cfRule type="expression" dxfId="68" priority="63">
      <formula>I$362="Forecasts"</formula>
    </cfRule>
  </conditionalFormatting>
  <conditionalFormatting sqref="I363:L380">
    <cfRule type="expression" dxfId="67" priority="61">
      <formula>I$362="Actuals"</formula>
    </cfRule>
  </conditionalFormatting>
  <conditionalFormatting sqref="I383:L400">
    <cfRule type="expression" dxfId="66" priority="59">
      <formula>I$362="Update"</formula>
    </cfRule>
    <cfRule type="expression" dxfId="65" priority="60">
      <formula>I$362="Forecasts"</formula>
    </cfRule>
  </conditionalFormatting>
  <conditionalFormatting sqref="I383:L400">
    <cfRule type="expression" dxfId="64" priority="58">
      <formula>I$362="Actuals"</formula>
    </cfRule>
  </conditionalFormatting>
  <conditionalFormatting sqref="I403:L409">
    <cfRule type="expression" dxfId="63" priority="56">
      <formula>I$362="Update"</formula>
    </cfRule>
    <cfRule type="expression" dxfId="62" priority="57">
      <formula>I$362="Forecasts"</formula>
    </cfRule>
  </conditionalFormatting>
  <conditionalFormatting sqref="I403:L409">
    <cfRule type="expression" dxfId="61" priority="55">
      <formula>I$362="Actuals"</formula>
    </cfRule>
  </conditionalFormatting>
  <conditionalFormatting sqref="I412:L414">
    <cfRule type="expression" dxfId="60" priority="53">
      <formula>I$362="Update"</formula>
    </cfRule>
    <cfRule type="expression" dxfId="59" priority="54">
      <formula>I$362="Forecasts"</formula>
    </cfRule>
  </conditionalFormatting>
  <conditionalFormatting sqref="I412:L414">
    <cfRule type="expression" dxfId="58" priority="52">
      <formula>I$362="Actuals"</formula>
    </cfRule>
  </conditionalFormatting>
  <conditionalFormatting sqref="I417:L420">
    <cfRule type="expression" dxfId="57" priority="50">
      <formula>I$362="Update"</formula>
    </cfRule>
    <cfRule type="expression" dxfId="56" priority="51">
      <formula>I$362="Forecasts"</formula>
    </cfRule>
  </conditionalFormatting>
  <conditionalFormatting sqref="I417:L420">
    <cfRule type="expression" dxfId="55" priority="49">
      <formula>I$362="Actuals"</formula>
    </cfRule>
  </conditionalFormatting>
  <conditionalFormatting sqref="K288:M289">
    <cfRule type="expression" dxfId="54" priority="47">
      <formula>K$286="Update"</formula>
    </cfRule>
    <cfRule type="expression" dxfId="53" priority="48">
      <formula>K$286="Forecasts"</formula>
    </cfRule>
  </conditionalFormatting>
  <conditionalFormatting sqref="K288:M289">
    <cfRule type="expression" dxfId="52" priority="46">
      <formula>K$286="Actuals"</formula>
    </cfRule>
  </conditionalFormatting>
  <conditionalFormatting sqref="J429:M430">
    <cfRule type="expression" dxfId="51" priority="44">
      <formula>J$428="Update"</formula>
    </cfRule>
    <cfRule type="expression" dxfId="50" priority="45">
      <formula>J$428="Forecasts"</formula>
    </cfRule>
  </conditionalFormatting>
  <conditionalFormatting sqref="J429:M430">
    <cfRule type="expression" dxfId="49" priority="43">
      <formula>J$428="Actuals"</formula>
    </cfRule>
  </conditionalFormatting>
  <conditionalFormatting sqref="F37">
    <cfRule type="expression" dxfId="48" priority="42">
      <formula>ISBLANK(F37)</formula>
    </cfRule>
  </conditionalFormatting>
  <conditionalFormatting sqref="G37">
    <cfRule type="expression" dxfId="47" priority="41">
      <formula>ISBLANK(G37)</formula>
    </cfRule>
  </conditionalFormatting>
  <conditionalFormatting sqref="M55">
    <cfRule type="expression" dxfId="46" priority="39">
      <formula>M$54="Update"</formula>
    </cfRule>
    <cfRule type="expression" dxfId="45" priority="40">
      <formula>M$54="Forecasts"</formula>
    </cfRule>
  </conditionalFormatting>
  <conditionalFormatting sqref="M55">
    <cfRule type="expression" dxfId="44" priority="38">
      <formula>M$54="Actuals"</formula>
    </cfRule>
  </conditionalFormatting>
  <conditionalFormatting sqref="J55:L55">
    <cfRule type="expression" dxfId="43" priority="36">
      <formula>J$54="Update"</formula>
    </cfRule>
    <cfRule type="expression" dxfId="42" priority="37">
      <formula>J$54="Forecasts"</formula>
    </cfRule>
  </conditionalFormatting>
  <conditionalFormatting sqref="J55:L55">
    <cfRule type="expression" dxfId="41" priority="35">
      <formula>J$54="Actuals"</formula>
    </cfRule>
  </conditionalFormatting>
  <conditionalFormatting sqref="J291">
    <cfRule type="expression" dxfId="40" priority="31">
      <formula>ISBLANK(J291)</formula>
    </cfRule>
  </conditionalFormatting>
  <conditionalFormatting sqref="J292">
    <cfRule type="expression" dxfId="39" priority="30">
      <formula>ISBLANK(J292)</formula>
    </cfRule>
  </conditionalFormatting>
  <conditionalFormatting sqref="M382">
    <cfRule type="expression" dxfId="38" priority="29">
      <formula>ISBLANK(M382)</formula>
    </cfRule>
  </conditionalFormatting>
  <conditionalFormatting sqref="M363:M366">
    <cfRule type="expression" dxfId="37" priority="28">
      <formula>ISBLANK(M363)</formula>
    </cfRule>
  </conditionalFormatting>
  <conditionalFormatting sqref="M363:M366 M401:M402 M410:M411 M415:M416">
    <cfRule type="expression" dxfId="36" priority="27">
      <formula>ISBLANK(M363)</formula>
    </cfRule>
  </conditionalFormatting>
  <conditionalFormatting sqref="M367:M380">
    <cfRule type="expression" dxfId="35" priority="26">
      <formula>ISBLANK(M367)</formula>
    </cfRule>
  </conditionalFormatting>
  <conditionalFormatting sqref="M363:M380">
    <cfRule type="expression" dxfId="34" priority="24">
      <formula>M$362="Update"</formula>
    </cfRule>
    <cfRule type="expression" dxfId="33" priority="25">
      <formula>M$362="Forecasts"</formula>
    </cfRule>
  </conditionalFormatting>
  <conditionalFormatting sqref="M363:M380">
    <cfRule type="expression" dxfId="32" priority="23">
      <formula>M$362="Actuals"</formula>
    </cfRule>
  </conditionalFormatting>
  <conditionalFormatting sqref="M383:M400">
    <cfRule type="expression" dxfId="31" priority="21">
      <formula>M$362="Update"</formula>
    </cfRule>
    <cfRule type="expression" dxfId="30" priority="22">
      <formula>M$362="Forecasts"</formula>
    </cfRule>
  </conditionalFormatting>
  <conditionalFormatting sqref="M383:M400">
    <cfRule type="expression" dxfId="29" priority="20">
      <formula>M$362="Actuals"</formula>
    </cfRule>
  </conditionalFormatting>
  <conditionalFormatting sqref="M403:M409">
    <cfRule type="expression" dxfId="28" priority="18">
      <formula>M$362="Update"</formula>
    </cfRule>
    <cfRule type="expression" dxfId="27" priority="19">
      <formula>M$362="Forecasts"</formula>
    </cfRule>
  </conditionalFormatting>
  <conditionalFormatting sqref="M403:M409">
    <cfRule type="expression" dxfId="26" priority="17">
      <formula>M$362="Actuals"</formula>
    </cfRule>
  </conditionalFormatting>
  <conditionalFormatting sqref="M412:M414">
    <cfRule type="expression" dxfId="25" priority="15">
      <formula>M$362="Update"</formula>
    </cfRule>
    <cfRule type="expression" dxfId="24" priority="16">
      <formula>M$362="Forecasts"</formula>
    </cfRule>
  </conditionalFormatting>
  <conditionalFormatting sqref="M412:M414">
    <cfRule type="expression" dxfId="23" priority="14">
      <formula>M$362="Actuals"</formula>
    </cfRule>
  </conditionalFormatting>
  <conditionalFormatting sqref="M417:M420">
    <cfRule type="expression" dxfId="22" priority="12">
      <formula>M$362="Update"</formula>
    </cfRule>
    <cfRule type="expression" dxfId="21" priority="13">
      <formula>M$362="Forecasts"</formula>
    </cfRule>
  </conditionalFormatting>
  <conditionalFormatting sqref="M417:M420">
    <cfRule type="expression" dxfId="20" priority="11">
      <formula>M$362="Actuals"</formula>
    </cfRule>
  </conditionalFormatting>
  <conditionalFormatting sqref="M114">
    <cfRule type="expression" dxfId="19" priority="9">
      <formula>M$94="Update"</formula>
    </cfRule>
    <cfRule type="expression" dxfId="18" priority="10">
      <formula>M$94="Forecasts"</formula>
    </cfRule>
  </conditionalFormatting>
  <conditionalFormatting sqref="M114">
    <cfRule type="expression" dxfId="17" priority="8">
      <formula>M$94="Actuals"</formula>
    </cfRule>
  </conditionalFormatting>
  <conditionalFormatting sqref="K95:K113">
    <cfRule type="expression" dxfId="16" priority="6">
      <formula>K$94="Update"</formula>
    </cfRule>
    <cfRule type="expression" dxfId="15" priority="7">
      <formula>K$94="Forecasts"</formula>
    </cfRule>
  </conditionalFormatting>
  <conditionalFormatting sqref="K95:K113">
    <cfRule type="expression" dxfId="14" priority="5">
      <formula>K$94="Actuals"</formula>
    </cfRule>
  </conditionalFormatting>
  <conditionalFormatting sqref="K114">
    <cfRule type="expression" dxfId="13" priority="3">
      <formula>K$94="Update"</formula>
    </cfRule>
    <cfRule type="expression" dxfId="12" priority="4">
      <formula>K$94="Forecasts"</formula>
    </cfRule>
  </conditionalFormatting>
  <conditionalFormatting sqref="K114">
    <cfRule type="expression" dxfId="11" priority="2">
      <formula>K$94="Actuals"</formula>
    </cfRule>
  </conditionalFormatting>
  <conditionalFormatting sqref="M429">
    <cfRule type="expression" dxfId="10" priority="1">
      <formula>ISBLANK(M429)</formula>
    </cfRule>
  </conditionalFormatting>
  <dataValidations count="6">
    <dataValidation type="whole" allowBlank="1" showInputMessage="1" showErrorMessage="1" sqref="K64:K83">
      <formula1>0</formula1>
      <formula2>100</formula2>
    </dataValidation>
    <dataValidation type="list" allowBlank="1" showInputMessage="1" showErrorMessage="1" sqref="I275:I278 I270:I272 I261:I267 I241:I258 I221:I238">
      <formula1>"2,4"</formula1>
    </dataValidation>
    <dataValidation type="list" allowBlank="1" showInputMessage="1" showErrorMessage="1" sqref="J118:M118 J142:M142 J196:M196 H27:M27 J428:M428 J296:M296 J54:M54 J40:M40 I362:M362 K286:M286 J94:M94">
      <formula1>"Actuals,Forecasts,Update"</formula1>
    </dataValidation>
    <dataValidation type="list" allowBlank="1" showInputMessage="1" showErrorMessage="1" sqref="J261:K267 J221:K238 J241:K258 J275:K278 J270:K272 G37">
      <formula1>"Yes,No"</formula1>
    </dataValidation>
    <dataValidation type="whole" allowBlank="1" showInputMessage="1" showErrorMessage="1" sqref="M221:M238 M241:M258 M261:M267 M270:M272 M275:M278">
      <formula1>$F$221</formula1>
      <formula2>$F$278</formula2>
    </dataValidation>
    <dataValidation type="list" allowBlank="1" showInputMessage="1" showErrorMessage="1" sqref="F37">
      <formula1>$C$28:$C$29</formula1>
    </dataValidation>
  </dataValidations>
  <hyperlinks>
    <hyperlink ref="C5" location="Contents!A1" display="[To Contents]"/>
  </hyperlinks>
  <pageMargins left="0.39370078740157483" right="0.39370078740157483" top="0.39370078740157483" bottom="0.39370078740157483" header="0.39370078740157483" footer="0.39370078740157483"/>
  <pageSetup paperSize="8" scale="10"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C177"/>
  <sheetViews>
    <sheetView showGridLines="0" zoomScale="90" zoomScaleNormal="90" zoomScaleSheetLayoutView="100" workbookViewId="0">
      <pane xSplit="4" ySplit="19" topLeftCell="E20" activePane="bottomRight" state="frozen"/>
      <selection activeCell="D18" sqref="D18:K18"/>
      <selection pane="topRight" activeCell="D18" sqref="D18:K18"/>
      <selection pane="bottomLeft" activeCell="D18" sqref="D18:K18"/>
      <selection pane="bottomRight" activeCell="E20" sqref="E20"/>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 width="18.7109375" style="5" customWidth="1"/>
    <col min="6" max="13" width="12.7109375" style="5" customWidth="1"/>
    <col min="14" max="14" width="2.42578125" style="5" customWidth="1"/>
    <col min="15" max="16" width="0" style="5" hidden="1" customWidth="1"/>
    <col min="17" max="62" width="0" style="5" hidden="1"/>
    <col min="63" max="16383" width="9.140625" style="5" hidden="1"/>
    <col min="16384" max="16384" width="16.42578125" style="5" customWidth="1"/>
  </cols>
  <sheetData>
    <row r="1" spans="1:14" s="32" customFormat="1" ht="18.75">
      <c r="A1" s="107" t="s">
        <v>136</v>
      </c>
      <c r="B1" s="107"/>
      <c r="C1" s="118"/>
      <c r="D1" s="119"/>
      <c r="E1" s="120"/>
      <c r="F1" s="120"/>
      <c r="G1" s="120"/>
      <c r="H1" s="120"/>
      <c r="I1" s="120"/>
      <c r="J1" s="120"/>
      <c r="K1" s="120"/>
      <c r="L1" s="120"/>
      <c r="M1" s="120"/>
    </row>
    <row r="2" spans="1:14" s="31" customFormat="1">
      <c r="A2" s="121"/>
      <c r="B2" s="121">
        <v>6</v>
      </c>
      <c r="C2" s="122" t="s">
        <v>141</v>
      </c>
      <c r="D2" s="123"/>
      <c r="E2" s="124"/>
      <c r="F2" s="124"/>
      <c r="G2" s="124"/>
      <c r="H2" s="124"/>
      <c r="I2" s="124"/>
      <c r="J2" s="124"/>
      <c r="K2" s="124"/>
      <c r="L2" s="124"/>
      <c r="M2" s="124"/>
    </row>
    <row r="3" spans="1:14" s="31" customFormat="1">
      <c r="A3" s="154">
        <v>0</v>
      </c>
      <c r="B3" s="154"/>
      <c r="C3" s="182" t="s">
        <v>412</v>
      </c>
      <c r="D3" s="123"/>
      <c r="E3" s="124"/>
      <c r="F3" s="124"/>
      <c r="G3" s="124"/>
      <c r="H3" s="124"/>
      <c r="I3" s="124"/>
      <c r="J3" s="124"/>
      <c r="K3" s="124"/>
      <c r="L3" s="124"/>
      <c r="M3" s="124"/>
    </row>
    <row r="4" spans="1:14" s="31" customFormat="1">
      <c r="A4" s="125"/>
      <c r="B4" s="125"/>
      <c r="C4" s="126"/>
      <c r="D4" s="123"/>
      <c r="E4" s="124"/>
      <c r="F4" s="124"/>
      <c r="G4" s="124"/>
      <c r="H4" s="124"/>
      <c r="I4" s="124"/>
      <c r="J4" s="124"/>
      <c r="K4" s="124"/>
      <c r="L4" s="124"/>
      <c r="M4" s="124"/>
    </row>
    <row r="5" spans="1:14">
      <c r="A5" s="4"/>
      <c r="B5" s="4"/>
      <c r="C5" t="s">
        <v>50</v>
      </c>
      <c r="D5" s="11"/>
      <c r="E5" s="4"/>
      <c r="F5" s="4"/>
      <c r="G5" s="4"/>
      <c r="H5" s="4"/>
      <c r="I5" s="4"/>
      <c r="J5" s="4"/>
      <c r="K5" s="4"/>
      <c r="L5" s="4"/>
      <c r="M5" s="4"/>
    </row>
    <row r="6" spans="1:14">
      <c r="A6" s="47"/>
      <c r="B6" s="47">
        <v>6.01</v>
      </c>
      <c r="C6" s="47" t="s">
        <v>28</v>
      </c>
      <c r="D6" s="12"/>
      <c r="E6" s="1"/>
      <c r="F6" s="1"/>
      <c r="G6" s="1"/>
      <c r="H6" s="1"/>
      <c r="I6" s="1"/>
      <c r="J6" s="1"/>
      <c r="K6" s="1"/>
      <c r="L6" s="1"/>
      <c r="M6" s="1"/>
    </row>
    <row r="7" spans="1:14">
      <c r="A7" s="3"/>
      <c r="B7" s="3"/>
    </row>
    <row r="8" spans="1:14">
      <c r="A8" s="3"/>
      <c r="B8" s="3"/>
      <c r="H8" s="192" t="s">
        <v>340</v>
      </c>
      <c r="I8" s="192" t="s">
        <v>340</v>
      </c>
      <c r="J8" s="192" t="s">
        <v>340</v>
      </c>
      <c r="K8" s="192" t="s">
        <v>340</v>
      </c>
      <c r="L8" s="192" t="s">
        <v>340</v>
      </c>
      <c r="M8" s="192" t="s">
        <v>425</v>
      </c>
    </row>
    <row r="9" spans="1:14">
      <c r="A9" s="3"/>
      <c r="B9" s="3"/>
      <c r="H9" s="191" t="s">
        <v>340</v>
      </c>
      <c r="I9" s="191" t="s">
        <v>340</v>
      </c>
      <c r="J9" s="191" t="s">
        <v>426</v>
      </c>
      <c r="K9" s="191" t="s">
        <v>340</v>
      </c>
      <c r="L9" s="191" t="s">
        <v>340</v>
      </c>
      <c r="M9" s="191" t="s">
        <v>340</v>
      </c>
    </row>
    <row r="10" spans="1:14" s="20" customFormat="1">
      <c r="A10" s="18"/>
      <c r="B10" s="18"/>
      <c r="C10" s="49" t="s">
        <v>379</v>
      </c>
      <c r="D10" s="19"/>
      <c r="G10" s="224"/>
      <c r="H10" s="193">
        <v>2015</v>
      </c>
      <c r="I10" s="165">
        <v>2016</v>
      </c>
      <c r="J10" s="165">
        <v>2017</v>
      </c>
      <c r="K10" s="165">
        <v>2018</v>
      </c>
      <c r="L10" s="165">
        <v>2019</v>
      </c>
      <c r="M10" s="165">
        <v>2020</v>
      </c>
      <c r="N10" s="5"/>
    </row>
    <row r="11" spans="1:14" s="24" customFormat="1" hidden="1" outlineLevel="1">
      <c r="A11" s="21"/>
      <c r="B11" s="21"/>
      <c r="C11" s="49" t="s">
        <v>29</v>
      </c>
      <c r="D11" s="22"/>
      <c r="E11" s="23"/>
      <c r="F11" s="23"/>
      <c r="G11" s="23"/>
      <c r="H11" s="72">
        <v>41821</v>
      </c>
      <c r="I11" s="76">
        <v>42186</v>
      </c>
      <c r="J11" s="76">
        <v>42552</v>
      </c>
      <c r="K11" s="76">
        <v>42917</v>
      </c>
      <c r="L11" s="76">
        <v>43282</v>
      </c>
      <c r="M11" s="76">
        <v>43647</v>
      </c>
      <c r="N11" s="5"/>
    </row>
    <row r="12" spans="1:14" s="24" customFormat="1" hidden="1" outlineLevel="1">
      <c r="A12" s="21"/>
      <c r="B12" s="21"/>
      <c r="C12" s="49" t="s">
        <v>30</v>
      </c>
      <c r="D12" s="25"/>
      <c r="E12" s="26"/>
      <c r="F12" s="26"/>
      <c r="G12" s="26"/>
      <c r="H12" s="72">
        <v>42185</v>
      </c>
      <c r="I12" s="76">
        <v>42551</v>
      </c>
      <c r="J12" s="76">
        <v>42916</v>
      </c>
      <c r="K12" s="76">
        <v>43281</v>
      </c>
      <c r="L12" s="76">
        <v>43646</v>
      </c>
      <c r="M12" s="76">
        <v>44012</v>
      </c>
      <c r="N12" s="5"/>
    </row>
    <row r="13" spans="1:14" hidden="1" outlineLevel="1">
      <c r="A13" s="6"/>
      <c r="B13" s="6"/>
      <c r="C13" s="49" t="s">
        <v>38</v>
      </c>
      <c r="H13" s="73">
        <v>0</v>
      </c>
      <c r="I13" s="73">
        <v>0</v>
      </c>
      <c r="J13" s="73">
        <v>1</v>
      </c>
      <c r="K13" s="73">
        <v>2</v>
      </c>
      <c r="L13" s="73">
        <v>3</v>
      </c>
      <c r="M13" s="73">
        <v>4</v>
      </c>
    </row>
    <row r="14" spans="1:14" hidden="1" outlineLevel="1">
      <c r="A14" s="6"/>
      <c r="B14" s="6"/>
      <c r="C14" s="49" t="s">
        <v>221</v>
      </c>
      <c r="H14" s="73">
        <v>0</v>
      </c>
      <c r="I14" s="73">
        <v>0</v>
      </c>
      <c r="J14" s="73">
        <v>1</v>
      </c>
      <c r="K14" s="73">
        <v>1</v>
      </c>
      <c r="L14" s="73">
        <v>1</v>
      </c>
      <c r="M14" s="73">
        <v>1</v>
      </c>
    </row>
    <row r="15" spans="1:14" hidden="1" outlineLevel="1">
      <c r="C15" s="49" t="s">
        <v>225</v>
      </c>
      <c r="H15" s="73">
        <v>0</v>
      </c>
      <c r="I15" s="73">
        <v>0</v>
      </c>
      <c r="J15" s="73">
        <v>0</v>
      </c>
      <c r="K15" s="73">
        <v>0</v>
      </c>
      <c r="L15" s="73">
        <v>0</v>
      </c>
      <c r="M15" s="73">
        <v>1</v>
      </c>
    </row>
    <row r="16" spans="1:14" hidden="1" outlineLevel="1">
      <c r="C16" s="49" t="s">
        <v>226</v>
      </c>
      <c r="H16" s="73">
        <v>0</v>
      </c>
      <c r="I16" s="73">
        <v>0</v>
      </c>
      <c r="J16" s="73">
        <v>1</v>
      </c>
      <c r="K16" s="73">
        <v>1</v>
      </c>
      <c r="L16" s="73">
        <v>1</v>
      </c>
      <c r="M16" s="73">
        <v>1</v>
      </c>
    </row>
    <row r="17" spans="1:13" hidden="1" outlineLevel="1">
      <c r="C17" s="49" t="s">
        <v>227</v>
      </c>
      <c r="H17" s="73">
        <v>0</v>
      </c>
      <c r="I17" s="73">
        <v>0</v>
      </c>
      <c r="J17" s="73">
        <v>0</v>
      </c>
      <c r="K17" s="73">
        <v>0</v>
      </c>
      <c r="L17" s="73">
        <v>0</v>
      </c>
      <c r="M17" s="73">
        <v>1</v>
      </c>
    </row>
    <row r="18" spans="1:13" hidden="1" outlineLevel="1">
      <c r="C18" s="49"/>
      <c r="H18" s="73"/>
      <c r="I18" s="73"/>
      <c r="J18" s="73"/>
      <c r="K18" s="73"/>
      <c r="L18" s="73"/>
      <c r="M18" s="73"/>
    </row>
    <row r="19" spans="1:13" s="28" customFormat="1" collapsed="1">
      <c r="D19" s="29"/>
      <c r="E19" s="30"/>
      <c r="F19" s="30"/>
      <c r="G19" s="30"/>
    </row>
    <row r="20" spans="1:13">
      <c r="A20" s="47"/>
      <c r="B20" s="47">
        <v>6.02</v>
      </c>
      <c r="C20" s="47" t="s">
        <v>149</v>
      </c>
      <c r="D20" s="12"/>
      <c r="E20" s="1"/>
      <c r="F20" s="1"/>
      <c r="G20" s="1"/>
      <c r="H20" s="1"/>
      <c r="I20" s="1"/>
      <c r="J20" s="1"/>
      <c r="K20" s="1"/>
      <c r="L20" s="1"/>
      <c r="M20" s="1"/>
    </row>
    <row r="21" spans="1:13">
      <c r="E21" s="3"/>
      <c r="F21" s="3"/>
      <c r="G21" s="3"/>
    </row>
    <row r="22" spans="1:13" outlineLevel="1">
      <c r="C22" s="5" t="s">
        <v>341</v>
      </c>
      <c r="D22" s="13" t="s">
        <v>0</v>
      </c>
      <c r="E22" s="3"/>
      <c r="F22" s="3"/>
      <c r="G22" s="3"/>
      <c r="H22" s="79"/>
      <c r="I22" s="79"/>
      <c r="J22" s="238">
        <v>1.3108614232209881E-2</v>
      </c>
      <c r="K22" s="238">
        <v>2.1256931608133023E-2</v>
      </c>
      <c r="L22" s="238">
        <v>1.9004524886877761E-2</v>
      </c>
      <c r="M22" s="238">
        <v>1.3321492007104752E-2</v>
      </c>
    </row>
    <row r="23" spans="1:13" outlineLevel="1">
      <c r="E23" s="3"/>
      <c r="F23" s="3"/>
      <c r="G23" s="3"/>
    </row>
    <row r="24" spans="1:13" outlineLevel="1">
      <c r="E24" s="3"/>
      <c r="F24" s="3"/>
      <c r="G24" s="3"/>
    </row>
    <row r="25" spans="1:13">
      <c r="A25" s="47"/>
      <c r="B25" s="47">
        <v>6.0299999999999994</v>
      </c>
      <c r="C25" s="47" t="s">
        <v>107</v>
      </c>
      <c r="D25" s="12"/>
      <c r="E25" s="1"/>
      <c r="F25" s="1"/>
      <c r="G25" s="1"/>
      <c r="H25" s="1"/>
      <c r="I25" s="1"/>
      <c r="J25" s="1"/>
      <c r="K25" s="1"/>
      <c r="L25" s="1"/>
      <c r="M25" s="1"/>
    </row>
    <row r="26" spans="1:13">
      <c r="E26" s="59"/>
      <c r="F26" s="59"/>
      <c r="G26" s="59"/>
      <c r="H26" s="59"/>
      <c r="I26" s="59"/>
      <c r="J26" s="59"/>
      <c r="K26" s="59"/>
      <c r="L26" s="59"/>
      <c r="M26" s="59"/>
    </row>
    <row r="27" spans="1:13" outlineLevel="1">
      <c r="C27" s="69" t="s">
        <v>183</v>
      </c>
      <c r="E27" s="59"/>
      <c r="F27" s="59"/>
      <c r="G27" s="59"/>
      <c r="H27" s="59"/>
      <c r="I27" s="59"/>
      <c r="J27" s="59"/>
      <c r="K27" s="59"/>
      <c r="L27" s="59"/>
      <c r="M27" s="59"/>
    </row>
    <row r="28" spans="1:13" outlineLevel="1">
      <c r="E28" s="59"/>
      <c r="F28" s="59"/>
      <c r="G28" s="59"/>
      <c r="H28" s="59"/>
      <c r="I28" s="59"/>
      <c r="J28" s="59"/>
      <c r="K28" s="59"/>
      <c r="L28" s="59"/>
      <c r="M28" s="59"/>
    </row>
    <row r="29" spans="1:13" ht="13.15" customHeight="1" outlineLevel="1">
      <c r="C29" s="5" t="s">
        <v>18</v>
      </c>
      <c r="D29" s="13" t="s">
        <v>39</v>
      </c>
      <c r="E29" s="59"/>
      <c r="H29" s="59"/>
      <c r="I29" s="59"/>
      <c r="J29" s="223">
        <v>4142.0477219999993</v>
      </c>
      <c r="K29" s="75">
        <v>4268.9958264809302</v>
      </c>
      <c r="L29" s="75">
        <v>4413.224192511092</v>
      </c>
      <c r="M29" s="75">
        <v>4565.4524908333669</v>
      </c>
    </row>
    <row r="30" spans="1:13" outlineLevel="1">
      <c r="C30" s="5" t="s">
        <v>374</v>
      </c>
      <c r="D30" s="13" t="s">
        <v>39</v>
      </c>
      <c r="E30" s="59"/>
      <c r="H30" s="59"/>
      <c r="I30" s="59"/>
      <c r="J30" s="75">
        <v>54.768055616983354</v>
      </c>
      <c r="K30" s="75">
        <v>91.305285615163641</v>
      </c>
      <c r="L30" s="75">
        <v>84.511661790708445</v>
      </c>
      <c r="M30" s="75">
        <v>61.528840871833417</v>
      </c>
    </row>
    <row r="31" spans="1:13" outlineLevel="1">
      <c r="C31" s="5" t="s">
        <v>148</v>
      </c>
      <c r="D31" s="13" t="s">
        <v>39</v>
      </c>
      <c r="E31" s="59"/>
      <c r="H31" s="59"/>
      <c r="I31" s="59"/>
      <c r="J31" s="78">
        <v>72.180048863947604</v>
      </c>
      <c r="K31" s="78">
        <v>52.923080414998495</v>
      </c>
      <c r="L31" s="78">
        <v>67.716636531566238</v>
      </c>
      <c r="M31" s="78">
        <v>106.97892075442972</v>
      </c>
    </row>
    <row r="32" spans="1:13" outlineLevel="1">
      <c r="C32" s="3" t="s">
        <v>172</v>
      </c>
      <c r="D32" s="13" t="s">
        <v>39</v>
      </c>
      <c r="E32" s="59"/>
      <c r="H32" s="59"/>
      <c r="I32" s="59"/>
      <c r="J32" s="78">
        <v>0</v>
      </c>
      <c r="K32" s="78">
        <v>0</v>
      </c>
      <c r="L32" s="78">
        <v>0</v>
      </c>
      <c r="M32" s="78">
        <v>0</v>
      </c>
    </row>
    <row r="33" spans="1:13" ht="13.15" customHeight="1" outlineLevel="1">
      <c r="E33" s="59"/>
      <c r="H33" s="59"/>
      <c r="I33" s="59"/>
      <c r="J33" s="59"/>
      <c r="K33" s="59"/>
      <c r="L33" s="59"/>
      <c r="M33" s="59"/>
    </row>
    <row r="34" spans="1:13" outlineLevel="1">
      <c r="C34" s="50" t="s">
        <v>19</v>
      </c>
      <c r="D34" s="17" t="s">
        <v>39</v>
      </c>
      <c r="E34" s="60"/>
      <c r="F34" s="60"/>
      <c r="G34" s="60"/>
      <c r="H34" s="254"/>
      <c r="I34" s="254"/>
      <c r="J34" s="74">
        <v>4268.9958264809302</v>
      </c>
      <c r="K34" s="74">
        <v>4413.224192511092</v>
      </c>
      <c r="L34" s="74">
        <v>4565.4524908333669</v>
      </c>
      <c r="M34" s="74">
        <v>4733.9602524596303</v>
      </c>
    </row>
    <row r="35" spans="1:13" outlineLevel="1">
      <c r="E35" s="253"/>
      <c r="F35" s="253"/>
      <c r="G35" s="59"/>
      <c r="H35" s="255"/>
      <c r="I35" s="255"/>
      <c r="J35" s="59"/>
      <c r="K35" s="59"/>
      <c r="L35" s="59"/>
      <c r="M35" s="59"/>
    </row>
    <row r="36" spans="1:13" outlineLevel="1">
      <c r="A36" s="146">
        <v>0</v>
      </c>
      <c r="C36" s="147"/>
      <c r="D36" s="147" t="s">
        <v>389</v>
      </c>
      <c r="E36" s="253"/>
      <c r="F36" s="253"/>
      <c r="G36" s="146"/>
      <c r="I36" s="59"/>
      <c r="J36" s="146">
        <v>0</v>
      </c>
      <c r="K36" s="146">
        <v>0</v>
      </c>
      <c r="L36" s="146">
        <v>0</v>
      </c>
      <c r="M36" s="146">
        <v>0</v>
      </c>
    </row>
    <row r="37" spans="1:13" ht="13.15" customHeight="1" outlineLevel="1">
      <c r="E37" s="59"/>
      <c r="F37" s="59"/>
      <c r="G37" s="59"/>
      <c r="H37" s="59"/>
      <c r="I37" s="59"/>
      <c r="J37" s="59"/>
      <c r="K37" s="59"/>
      <c r="L37" s="59"/>
      <c r="M37" s="59"/>
    </row>
    <row r="38" spans="1:13" ht="13.15" customHeight="1">
      <c r="A38" s="47"/>
      <c r="B38" s="47">
        <v>6.0399999999999991</v>
      </c>
      <c r="C38" s="47" t="s">
        <v>204</v>
      </c>
      <c r="D38" s="12"/>
      <c r="E38" s="1"/>
      <c r="F38" s="1"/>
      <c r="G38" s="1"/>
      <c r="H38" s="1"/>
      <c r="I38" s="1"/>
      <c r="J38" s="1"/>
      <c r="K38" s="1"/>
      <c r="L38" s="1"/>
      <c r="M38" s="1"/>
    </row>
    <row r="39" spans="1:13">
      <c r="E39" s="59"/>
      <c r="F39" s="59"/>
      <c r="G39" s="59"/>
      <c r="H39" s="59"/>
      <c r="I39" s="59"/>
      <c r="J39" s="59"/>
      <c r="K39" s="59"/>
      <c r="L39" s="59"/>
      <c r="M39" s="59"/>
    </row>
    <row r="40" spans="1:13" ht="13.15" customHeight="1" outlineLevel="1">
      <c r="C40" s="69" t="s">
        <v>398</v>
      </c>
      <c r="E40" s="59"/>
      <c r="F40" s="59"/>
      <c r="G40" s="59"/>
      <c r="H40" s="59"/>
      <c r="I40" s="59"/>
      <c r="J40" s="59"/>
      <c r="K40" s="59"/>
      <c r="L40" s="59"/>
      <c r="M40" s="59"/>
    </row>
    <row r="41" spans="1:13" outlineLevel="1">
      <c r="C41" s="69" t="s">
        <v>205</v>
      </c>
      <c r="E41" s="59"/>
      <c r="F41" s="59"/>
      <c r="G41" s="59"/>
      <c r="H41" s="59"/>
      <c r="I41" s="59"/>
      <c r="J41" s="59"/>
      <c r="K41" s="59"/>
      <c r="L41" s="59"/>
      <c r="M41" s="59"/>
    </row>
    <row r="42" spans="1:13" outlineLevel="1">
      <c r="C42" s="69" t="s">
        <v>206</v>
      </c>
      <c r="E42" s="59"/>
      <c r="F42" s="59"/>
      <c r="G42" s="59"/>
      <c r="H42" s="59"/>
      <c r="I42" s="59"/>
      <c r="J42" s="59"/>
      <c r="K42" s="59"/>
      <c r="L42" s="59"/>
      <c r="M42" s="59"/>
    </row>
    <row r="43" spans="1:13" outlineLevel="1">
      <c r="C43" s="69" t="s">
        <v>399</v>
      </c>
      <c r="E43" s="59"/>
      <c r="F43" s="59"/>
      <c r="G43" s="59"/>
      <c r="H43" s="59"/>
      <c r="I43" s="59"/>
      <c r="J43" s="59"/>
      <c r="K43" s="59"/>
      <c r="L43" s="59"/>
      <c r="M43" s="59"/>
    </row>
    <row r="44" spans="1:13" outlineLevel="1">
      <c r="C44" s="69" t="s">
        <v>207</v>
      </c>
      <c r="E44" s="59"/>
      <c r="F44" s="59"/>
      <c r="G44" s="59"/>
      <c r="H44" s="59"/>
      <c r="I44" s="59"/>
      <c r="J44" s="59"/>
      <c r="K44" s="59"/>
      <c r="L44" s="59"/>
      <c r="M44" s="59"/>
    </row>
    <row r="45" spans="1:13" outlineLevel="1">
      <c r="C45" s="69" t="s">
        <v>383</v>
      </c>
      <c r="E45" s="59"/>
      <c r="F45" s="59"/>
      <c r="G45" s="59"/>
      <c r="H45" s="59"/>
      <c r="I45" s="59"/>
      <c r="J45" s="59"/>
      <c r="K45" s="59"/>
      <c r="L45" s="59"/>
      <c r="M45" s="59"/>
    </row>
    <row r="46" spans="1:13" outlineLevel="1">
      <c r="E46" s="59"/>
      <c r="F46" s="59"/>
      <c r="G46" s="59"/>
      <c r="H46" s="59"/>
      <c r="I46" s="59"/>
      <c r="J46" s="59"/>
      <c r="K46" s="59"/>
      <c r="L46" s="59"/>
      <c r="M46" s="59"/>
    </row>
    <row r="47" spans="1:13" outlineLevel="1">
      <c r="C47" s="31" t="s">
        <v>167</v>
      </c>
      <c r="E47" s="59"/>
      <c r="F47" s="59"/>
      <c r="G47" s="59"/>
      <c r="H47" s="59"/>
      <c r="I47" s="59"/>
      <c r="J47" s="59"/>
      <c r="K47" s="59"/>
      <c r="L47" s="59"/>
      <c r="M47" s="59"/>
    </row>
    <row r="48" spans="1:13" outlineLevel="1">
      <c r="C48" s="51" t="s">
        <v>21</v>
      </c>
      <c r="D48" s="13" t="s">
        <v>39</v>
      </c>
      <c r="E48" s="59"/>
      <c r="F48" s="59"/>
      <c r="G48" s="59"/>
      <c r="H48" s="59"/>
      <c r="I48" s="59"/>
      <c r="J48" s="195">
        <v>448.95017300000001</v>
      </c>
      <c r="K48" s="59">
        <v>454.8352876273409</v>
      </c>
      <c r="L48" s="59">
        <v>464.50369022940077</v>
      </c>
      <c r="M48" s="59">
        <v>473.33136217041198</v>
      </c>
    </row>
    <row r="49" spans="3:13" outlineLevel="1">
      <c r="C49" s="51" t="s">
        <v>22</v>
      </c>
      <c r="D49" s="13" t="s">
        <v>39</v>
      </c>
      <c r="E49" s="59"/>
      <c r="F49" s="59"/>
      <c r="G49" s="59"/>
      <c r="H49" s="59"/>
      <c r="I49" s="59"/>
      <c r="J49" s="196">
        <v>142.85852800000001</v>
      </c>
      <c r="K49" s="59">
        <v>150.72396474413694</v>
      </c>
      <c r="L49" s="59">
        <v>158.93953278740653</v>
      </c>
      <c r="M49" s="59">
        <v>164.51645839914494</v>
      </c>
    </row>
    <row r="50" spans="3:13" outlineLevel="1">
      <c r="C50" s="51" t="s">
        <v>23</v>
      </c>
      <c r="D50" s="13" t="s">
        <v>39</v>
      </c>
      <c r="E50" s="59"/>
      <c r="F50" s="59"/>
      <c r="G50" s="59"/>
      <c r="H50" s="59"/>
      <c r="I50" s="59"/>
      <c r="J50" s="196">
        <v>1914.3143600000001</v>
      </c>
      <c r="K50" s="59">
        <v>1939.4083684644199</v>
      </c>
      <c r="L50" s="59">
        <v>1980.942472401053</v>
      </c>
      <c r="M50" s="59">
        <v>2019.3585022935583</v>
      </c>
    </row>
    <row r="51" spans="3:13" outlineLevel="1">
      <c r="C51" s="51" t="s">
        <v>24</v>
      </c>
      <c r="D51" s="13" t="s">
        <v>39</v>
      </c>
      <c r="E51" s="59"/>
      <c r="F51" s="59"/>
      <c r="G51" s="59"/>
      <c r="H51" s="59"/>
      <c r="I51" s="59"/>
      <c r="J51" s="196">
        <v>140.47955300000001</v>
      </c>
      <c r="K51" s="59">
        <v>144.68056378145164</v>
      </c>
      <c r="L51" s="59">
        <v>149.76069971947328</v>
      </c>
      <c r="M51" s="59">
        <v>162.31568842264295</v>
      </c>
    </row>
    <row r="52" spans="3:13" outlineLevel="1">
      <c r="C52" s="51" t="s">
        <v>42</v>
      </c>
      <c r="D52" s="13" t="s">
        <v>39</v>
      </c>
      <c r="E52" s="59"/>
      <c r="F52" s="59"/>
      <c r="G52" s="59"/>
      <c r="H52" s="59"/>
      <c r="I52" s="59"/>
      <c r="J52" s="196">
        <v>61.214477000000002</v>
      </c>
      <c r="K52" s="59">
        <v>62.016913964419487</v>
      </c>
      <c r="L52" s="59">
        <v>63.335203263108625</v>
      </c>
      <c r="M52" s="59">
        <v>64.538858709737838</v>
      </c>
    </row>
    <row r="53" spans="3:13" outlineLevel="1">
      <c r="C53" s="51" t="s">
        <v>36</v>
      </c>
      <c r="D53" s="13" t="s">
        <v>39</v>
      </c>
      <c r="E53" s="59"/>
      <c r="F53" s="59"/>
      <c r="G53" s="59"/>
      <c r="H53" s="59"/>
      <c r="I53" s="59"/>
      <c r="J53" s="196">
        <v>7.0836589999999999</v>
      </c>
      <c r="K53" s="59">
        <v>7.1765159531835216</v>
      </c>
      <c r="L53" s="59">
        <v>7.3290666619850189</v>
      </c>
      <c r="M53" s="59">
        <v>7.8866576668990263</v>
      </c>
    </row>
    <row r="54" spans="3:13" outlineLevel="1">
      <c r="C54" s="51" t="s">
        <v>43</v>
      </c>
      <c r="D54" s="13" t="s">
        <v>39</v>
      </c>
      <c r="E54" s="59"/>
      <c r="F54" s="59"/>
      <c r="G54" s="59"/>
      <c r="H54" s="59"/>
      <c r="I54" s="59"/>
      <c r="J54" s="196">
        <v>39.527847000000001</v>
      </c>
      <c r="K54" s="59">
        <v>40.125676053834738</v>
      </c>
      <c r="L54" s="59">
        <v>42.26691818218</v>
      </c>
      <c r="M54" s="59">
        <v>47.191519827496165</v>
      </c>
    </row>
    <row r="55" spans="3:13" outlineLevel="1">
      <c r="C55" s="51" t="s">
        <v>25</v>
      </c>
      <c r="D55" s="13" t="s">
        <v>39</v>
      </c>
      <c r="E55" s="59"/>
      <c r="F55" s="59"/>
      <c r="G55" s="59"/>
      <c r="H55" s="59"/>
      <c r="I55" s="59"/>
      <c r="J55" s="196">
        <v>29.706513999999999</v>
      </c>
      <c r="K55" s="59">
        <v>30.200130005987191</v>
      </c>
      <c r="L55" s="59">
        <v>33.208998332176201</v>
      </c>
      <c r="M55" s="59">
        <v>39.746594288407145</v>
      </c>
    </row>
    <row r="56" spans="3:13" outlineLevel="1">
      <c r="C56" s="51" t="s">
        <v>35</v>
      </c>
      <c r="D56" s="13" t="s">
        <v>39</v>
      </c>
      <c r="E56" s="59"/>
      <c r="F56" s="59"/>
      <c r="G56" s="59"/>
      <c r="H56" s="59"/>
      <c r="I56" s="59"/>
      <c r="J56" s="196">
        <v>2.825688</v>
      </c>
      <c r="K56" s="59">
        <v>2.8627288539325848</v>
      </c>
      <c r="L56" s="59">
        <v>3.4735101485049436</v>
      </c>
      <c r="M56" s="59">
        <v>4.0873494367741152</v>
      </c>
    </row>
    <row r="57" spans="3:13" outlineLevel="1">
      <c r="C57" s="51" t="s">
        <v>37</v>
      </c>
      <c r="D57" s="13" t="s">
        <v>39</v>
      </c>
      <c r="E57" s="59"/>
      <c r="F57" s="59"/>
      <c r="G57" s="59"/>
      <c r="H57" s="59"/>
      <c r="I57" s="59"/>
      <c r="J57" s="196">
        <v>636.11568399999999</v>
      </c>
      <c r="K57" s="59">
        <v>663.0097799335208</v>
      </c>
      <c r="L57" s="59">
        <v>714.88911885073071</v>
      </c>
      <c r="M57" s="59">
        <v>766.81656074833745</v>
      </c>
    </row>
    <row r="58" spans="3:13" outlineLevel="1">
      <c r="C58" s="51" t="s">
        <v>26</v>
      </c>
      <c r="D58" s="13" t="s">
        <v>39</v>
      </c>
      <c r="E58" s="59"/>
      <c r="F58" s="59"/>
      <c r="G58" s="59"/>
      <c r="H58" s="59"/>
      <c r="I58" s="59"/>
      <c r="J58" s="196">
        <v>41.780777</v>
      </c>
      <c r="K58" s="59">
        <v>43.14450292573234</v>
      </c>
      <c r="L58" s="59">
        <v>44.759444689668541</v>
      </c>
      <c r="M58" s="59">
        <v>49.010614113134039</v>
      </c>
    </row>
    <row r="59" spans="3:13" outlineLevel="1">
      <c r="C59" s="51" t="s">
        <v>27</v>
      </c>
      <c r="D59" s="13" t="s">
        <v>39</v>
      </c>
      <c r="E59" s="59"/>
      <c r="F59" s="59"/>
      <c r="G59" s="59"/>
      <c r="H59" s="59"/>
      <c r="I59" s="59"/>
      <c r="J59" s="196">
        <v>40.359653999999999</v>
      </c>
      <c r="K59" s="59">
        <v>40.888713134831463</v>
      </c>
      <c r="L59" s="59">
        <v>41.757881713483144</v>
      </c>
      <c r="M59" s="59">
        <v>42.551470415730336</v>
      </c>
    </row>
    <row r="60" spans="3:13" outlineLevel="1">
      <c r="C60" s="51" t="s">
        <v>63</v>
      </c>
      <c r="D60" s="13" t="s">
        <v>39</v>
      </c>
      <c r="E60" s="59"/>
      <c r="F60" s="59"/>
      <c r="G60" s="59"/>
      <c r="H60" s="59"/>
      <c r="I60" s="59"/>
      <c r="J60" s="196">
        <v>636.83080800000005</v>
      </c>
      <c r="K60" s="59">
        <v>645.17877739325854</v>
      </c>
      <c r="L60" s="59">
        <v>658.89329853932588</v>
      </c>
      <c r="M60" s="59">
        <v>671.41525262921346</v>
      </c>
    </row>
    <row r="61" spans="3:13" outlineLevel="1">
      <c r="C61" s="51" t="s">
        <v>66</v>
      </c>
      <c r="D61" s="13" t="s">
        <v>39</v>
      </c>
      <c r="E61" s="59"/>
      <c r="F61" s="59"/>
      <c r="G61" s="59"/>
      <c r="H61" s="59"/>
      <c r="I61" s="59"/>
      <c r="J61" s="196">
        <v>0</v>
      </c>
      <c r="K61" s="59">
        <v>25.436886013004191</v>
      </c>
      <c r="L61" s="59">
        <v>27.690409052711534</v>
      </c>
      <c r="M61" s="59">
        <v>28.216652120681616</v>
      </c>
    </row>
    <row r="62" spans="3:13" outlineLevel="1">
      <c r="C62" s="51" t="s">
        <v>65</v>
      </c>
      <c r="D62" s="13" t="s">
        <v>39</v>
      </c>
      <c r="E62" s="59"/>
      <c r="F62" s="59"/>
      <c r="G62" s="59"/>
      <c r="H62" s="59"/>
      <c r="I62" s="59"/>
      <c r="J62" s="196">
        <v>0</v>
      </c>
      <c r="K62" s="59">
        <v>17.750189441037172</v>
      </c>
      <c r="L62" s="59">
        <v>18.180828727012184</v>
      </c>
      <c r="M62" s="59">
        <v>18.526346739018749</v>
      </c>
    </row>
    <row r="63" spans="3:13" outlineLevel="1">
      <c r="C63" s="51" t="s">
        <v>64</v>
      </c>
      <c r="D63" s="13" t="s">
        <v>39</v>
      </c>
      <c r="E63" s="59"/>
      <c r="F63" s="59"/>
      <c r="G63" s="59"/>
      <c r="H63" s="59"/>
      <c r="I63" s="59"/>
      <c r="J63" s="196">
        <v>0</v>
      </c>
      <c r="K63" s="59">
        <v>1.5568281908397263</v>
      </c>
      <c r="L63" s="59">
        <v>2.0834269061257822</v>
      </c>
      <c r="M63" s="59">
        <v>2.175309641505581</v>
      </c>
    </row>
    <row r="64" spans="3:13" outlineLevel="1">
      <c r="C64" s="51" t="s">
        <v>110</v>
      </c>
      <c r="D64" s="13" t="s">
        <v>39</v>
      </c>
      <c r="E64" s="59"/>
      <c r="F64" s="59"/>
      <c r="G64" s="59"/>
      <c r="H64" s="59"/>
      <c r="I64" s="59"/>
      <c r="J64" s="196">
        <v>0</v>
      </c>
      <c r="K64" s="59">
        <v>0</v>
      </c>
      <c r="L64" s="59">
        <v>-0.24051627311683316</v>
      </c>
      <c r="M64" s="59">
        <v>1.0609606315806697</v>
      </c>
    </row>
    <row r="65" spans="1:13" outlineLevel="1">
      <c r="C65" s="51" t="s">
        <v>111</v>
      </c>
      <c r="D65" s="13" t="s">
        <v>39</v>
      </c>
      <c r="E65" s="59"/>
      <c r="F65" s="59"/>
      <c r="G65" s="59"/>
      <c r="H65" s="59"/>
      <c r="I65" s="59"/>
      <c r="J65" s="196">
        <v>0</v>
      </c>
      <c r="K65" s="59">
        <v>0</v>
      </c>
      <c r="L65" s="59">
        <v>0.26673481295047174</v>
      </c>
      <c r="M65" s="59">
        <v>0.27180398134138567</v>
      </c>
    </row>
    <row r="66" spans="1:13" outlineLevel="1">
      <c r="C66" s="51" t="s">
        <v>112</v>
      </c>
      <c r="D66" s="13" t="s">
        <v>39</v>
      </c>
      <c r="E66" s="59"/>
      <c r="F66" s="59"/>
      <c r="G66" s="59"/>
      <c r="H66" s="59"/>
      <c r="I66" s="59"/>
      <c r="J66" s="196">
        <v>0</v>
      </c>
      <c r="K66" s="59">
        <v>0</v>
      </c>
      <c r="L66" s="59">
        <v>1.1834737669135353</v>
      </c>
      <c r="M66" s="59">
        <v>2.4345285977522519</v>
      </c>
    </row>
    <row r="67" spans="1:13" outlineLevel="1">
      <c r="C67" s="51" t="s">
        <v>121</v>
      </c>
      <c r="D67" s="13" t="s">
        <v>39</v>
      </c>
      <c r="E67" s="59"/>
      <c r="F67" s="59"/>
      <c r="G67" s="59"/>
      <c r="H67" s="59"/>
      <c r="I67" s="59"/>
      <c r="J67" s="197">
        <v>0</v>
      </c>
      <c r="K67" s="59">
        <v>0</v>
      </c>
      <c r="L67" s="59">
        <v>0</v>
      </c>
      <c r="M67" s="59">
        <v>0</v>
      </c>
    </row>
    <row r="68" spans="1:13" outlineLevel="1">
      <c r="E68" s="59"/>
      <c r="F68" s="59"/>
      <c r="G68" s="59"/>
      <c r="H68" s="59"/>
      <c r="I68" s="59"/>
      <c r="J68" s="59"/>
      <c r="K68" s="59"/>
      <c r="L68" s="59"/>
      <c r="M68" s="59"/>
    </row>
    <row r="69" spans="1:13" outlineLevel="1">
      <c r="C69" s="50" t="s">
        <v>427</v>
      </c>
      <c r="D69" s="17" t="s">
        <v>39</v>
      </c>
      <c r="E69" s="60"/>
      <c r="F69" s="60"/>
      <c r="G69" s="60"/>
      <c r="H69" s="60"/>
      <c r="I69" s="60"/>
      <c r="J69" s="74">
        <v>4142.0477219999993</v>
      </c>
      <c r="K69" s="74">
        <v>4268.995826480932</v>
      </c>
      <c r="L69" s="74">
        <v>4413.2241925110939</v>
      </c>
      <c r="M69" s="74">
        <v>4565.4524908333688</v>
      </c>
    </row>
    <row r="70" spans="1:13" outlineLevel="1">
      <c r="E70" s="59"/>
      <c r="F70" s="59"/>
      <c r="G70" s="59"/>
      <c r="H70" s="59"/>
      <c r="I70" s="59"/>
      <c r="J70" s="59"/>
      <c r="K70" s="59"/>
      <c r="L70" s="59"/>
      <c r="M70" s="59"/>
    </row>
    <row r="71" spans="1:13" outlineLevel="1">
      <c r="A71" s="146">
        <v>0</v>
      </c>
      <c r="C71" s="147"/>
      <c r="D71" s="147" t="s">
        <v>389</v>
      </c>
      <c r="E71" s="146"/>
      <c r="F71" s="146"/>
      <c r="G71" s="146"/>
      <c r="H71" s="59"/>
      <c r="I71" s="59"/>
      <c r="J71" s="146">
        <v>0</v>
      </c>
      <c r="K71" s="146">
        <v>0</v>
      </c>
      <c r="L71" s="146">
        <v>0</v>
      </c>
      <c r="M71" s="146">
        <v>0</v>
      </c>
    </row>
    <row r="72" spans="1:13" outlineLevel="1">
      <c r="E72" s="59"/>
      <c r="F72" s="59"/>
      <c r="G72" s="59"/>
      <c r="H72" s="59"/>
      <c r="I72" s="59"/>
      <c r="J72" s="59"/>
      <c r="K72" s="59"/>
      <c r="L72" s="59"/>
      <c r="M72" s="59"/>
    </row>
    <row r="73" spans="1:13" outlineLevel="1">
      <c r="C73" s="31" t="s">
        <v>171</v>
      </c>
      <c r="E73" s="59"/>
      <c r="F73" s="59"/>
      <c r="G73" s="59"/>
      <c r="H73" s="59"/>
      <c r="I73" s="59"/>
      <c r="J73" s="59"/>
      <c r="K73" s="59"/>
      <c r="L73" s="59"/>
      <c r="M73" s="59"/>
    </row>
    <row r="74" spans="1:13" outlineLevel="1">
      <c r="C74" s="51" t="s">
        <v>21</v>
      </c>
      <c r="D74" s="13" t="s">
        <v>39</v>
      </c>
      <c r="E74" s="59"/>
      <c r="F74" s="59"/>
      <c r="G74" s="59"/>
      <c r="H74" s="59"/>
      <c r="I74" s="59"/>
      <c r="J74" s="75">
        <v>5.8851146273408883</v>
      </c>
      <c r="K74" s="75">
        <v>9.6684026020598974</v>
      </c>
      <c r="L74" s="75">
        <v>8.8276719410112054</v>
      </c>
      <c r="M74" s="75">
        <v>6.3054799578651473</v>
      </c>
    </row>
    <row r="75" spans="1:13" outlineLevel="1">
      <c r="C75" s="51" t="s">
        <v>22</v>
      </c>
      <c r="D75" s="13" t="s">
        <v>39</v>
      </c>
      <c r="E75" s="59"/>
      <c r="F75" s="59"/>
      <c r="G75" s="59"/>
      <c r="H75" s="59"/>
      <c r="I75" s="59"/>
      <c r="J75" s="75">
        <v>1.9115737256544325</v>
      </c>
      <c r="K75" s="75">
        <v>3.2563606083787175</v>
      </c>
      <c r="L75" s="75">
        <v>3.0445206275801362</v>
      </c>
      <c r="M75" s="75">
        <v>2.210759871310108</v>
      </c>
    </row>
    <row r="76" spans="1:13" outlineLevel="1">
      <c r="C76" s="51" t="s">
        <v>23</v>
      </c>
      <c r="D76" s="13" t="s">
        <v>39</v>
      </c>
      <c r="E76" s="59"/>
      <c r="F76" s="59"/>
      <c r="G76" s="59"/>
      <c r="H76" s="59"/>
      <c r="I76" s="59"/>
      <c r="J76" s="75">
        <v>25.094008464419751</v>
      </c>
      <c r="K76" s="75">
        <v>41.229095770740493</v>
      </c>
      <c r="L76" s="75">
        <v>37.654076718771279</v>
      </c>
      <c r="M76" s="75">
        <v>26.905695405610917</v>
      </c>
    </row>
    <row r="77" spans="1:13" outlineLevel="1">
      <c r="C77" s="51" t="s">
        <v>24</v>
      </c>
      <c r="D77" s="13" t="s">
        <v>39</v>
      </c>
      <c r="E77" s="59"/>
      <c r="F77" s="59"/>
      <c r="G77" s="59"/>
      <c r="H77" s="59"/>
      <c r="I77" s="59"/>
      <c r="J77" s="75">
        <v>1.8568068752198359</v>
      </c>
      <c r="K77" s="75">
        <v>3.0964376504749231</v>
      </c>
      <c r="L77" s="75">
        <v>2.9370925813446411</v>
      </c>
      <c r="M77" s="75">
        <v>2.3522136898298052</v>
      </c>
    </row>
    <row r="78" spans="1:13" outlineLevel="1">
      <c r="C78" s="51" t="s">
        <v>42</v>
      </c>
      <c r="D78" s="13" t="s">
        <v>39</v>
      </c>
      <c r="E78" s="59"/>
      <c r="F78" s="59"/>
      <c r="G78" s="59"/>
      <c r="H78" s="59"/>
      <c r="I78" s="59"/>
      <c r="J78" s="75">
        <v>0.80243696441948442</v>
      </c>
      <c r="K78" s="75">
        <v>1.3182892986891348</v>
      </c>
      <c r="L78" s="75">
        <v>1.2036554466292093</v>
      </c>
      <c r="M78" s="75">
        <v>0.85975389044943551</v>
      </c>
    </row>
    <row r="79" spans="1:13" outlineLevel="1">
      <c r="C79" s="51" t="s">
        <v>36</v>
      </c>
      <c r="D79" s="13" t="s">
        <v>39</v>
      </c>
      <c r="E79" s="59"/>
      <c r="F79" s="59"/>
      <c r="G79" s="59"/>
      <c r="H79" s="59"/>
      <c r="I79" s="59"/>
      <c r="J79" s="75">
        <v>9.2856953183521607E-2</v>
      </c>
      <c r="K79" s="75">
        <v>0.15255070880149768</v>
      </c>
      <c r="L79" s="75">
        <v>0.14320450662221595</v>
      </c>
      <c r="M79" s="75">
        <v>0.11261627716702238</v>
      </c>
    </row>
    <row r="80" spans="1:13" outlineLevel="1">
      <c r="C80" s="51" t="s">
        <v>43</v>
      </c>
      <c r="D80" s="13" t="s">
        <v>39</v>
      </c>
      <c r="E80" s="59"/>
      <c r="F80" s="59"/>
      <c r="G80" s="59"/>
      <c r="H80" s="59"/>
      <c r="I80" s="59"/>
      <c r="J80" s="75">
        <v>0.51867242541668668</v>
      </c>
      <c r="K80" s="75">
        <v>0.86642683335317328</v>
      </c>
      <c r="L80" s="75">
        <v>0.84187524635622435</v>
      </c>
      <c r="M80" s="75">
        <v>0.64685673761066875</v>
      </c>
    </row>
    <row r="81" spans="3:13" outlineLevel="1">
      <c r="C81" s="51" t="s">
        <v>25</v>
      </c>
      <c r="D81" s="13" t="s">
        <v>39</v>
      </c>
      <c r="E81" s="59"/>
      <c r="F81" s="59"/>
      <c r="G81" s="59"/>
      <c r="H81" s="59"/>
      <c r="I81" s="59"/>
      <c r="J81" s="75">
        <v>0.39008758002962446</v>
      </c>
      <c r="K81" s="75">
        <v>0.66672459102073145</v>
      </c>
      <c r="L81" s="75">
        <v>0.68645860035085438</v>
      </c>
      <c r="M81" s="75">
        <v>0.56540086848178639</v>
      </c>
    </row>
    <row r="82" spans="3:13" outlineLevel="1">
      <c r="C82" s="51" t="s">
        <v>35</v>
      </c>
      <c r="D82" s="13" t="s">
        <v>39</v>
      </c>
      <c r="E82" s="59"/>
      <c r="F82" s="59"/>
      <c r="G82" s="59"/>
      <c r="H82" s="59"/>
      <c r="I82" s="59"/>
      <c r="J82" s="75">
        <v>3.7040853932584675E-2</v>
      </c>
      <c r="K82" s="75">
        <v>6.6606164447158125E-2</v>
      </c>
      <c r="L82" s="75">
        <v>7.1144963300942027E-2</v>
      </c>
      <c r="M82" s="75">
        <v>6.709824828908692E-2</v>
      </c>
    </row>
    <row r="83" spans="3:13" outlineLevel="1">
      <c r="C83" s="51" t="s">
        <v>37</v>
      </c>
      <c r="D83" s="13" t="s">
        <v>39</v>
      </c>
      <c r="E83" s="59"/>
      <c r="F83" s="59"/>
      <c r="G83" s="59"/>
      <c r="H83" s="59"/>
      <c r="I83" s="59"/>
      <c r="J83" s="75">
        <v>8.4590307861251741</v>
      </c>
      <c r="K83" s="75">
        <v>14.488867156466263</v>
      </c>
      <c r="L83" s="75">
        <v>13.945345245616272</v>
      </c>
      <c r="M83" s="75">
        <v>10.599252368556382</v>
      </c>
    </row>
    <row r="84" spans="3:13" outlineLevel="1">
      <c r="C84" s="51" t="s">
        <v>26</v>
      </c>
      <c r="D84" s="13" t="s">
        <v>39</v>
      </c>
      <c r="E84" s="59"/>
      <c r="F84" s="59"/>
      <c r="G84" s="59"/>
      <c r="H84" s="59"/>
      <c r="I84" s="59"/>
      <c r="J84" s="75">
        <v>0.55298463434846379</v>
      </c>
      <c r="K84" s="75">
        <v>0.92442033829506187</v>
      </c>
      <c r="L84" s="75">
        <v>0.88249138750621792</v>
      </c>
      <c r="M84" s="75">
        <v>0.66767913350664243</v>
      </c>
    </row>
    <row r="85" spans="3:13" outlineLevel="1">
      <c r="C85" s="51" t="s">
        <v>27</v>
      </c>
      <c r="D85" s="13" t="s">
        <v>39</v>
      </c>
      <c r="E85" s="59"/>
      <c r="F85" s="59"/>
      <c r="G85" s="59"/>
      <c r="H85" s="59"/>
      <c r="I85" s="59"/>
      <c r="J85" s="75">
        <v>0.52905913483146638</v>
      </c>
      <c r="K85" s="75">
        <v>0.86916857865168284</v>
      </c>
      <c r="L85" s="75">
        <v>0.79358870224718814</v>
      </c>
      <c r="M85" s="75">
        <v>0.56684907303370602</v>
      </c>
    </row>
    <row r="86" spans="3:13" outlineLevel="1">
      <c r="C86" s="51" t="s">
        <v>63</v>
      </c>
      <c r="D86" s="13" t="s">
        <v>39</v>
      </c>
      <c r="E86" s="59"/>
      <c r="F86" s="59"/>
      <c r="G86" s="59"/>
      <c r="H86" s="59"/>
      <c r="I86" s="59"/>
      <c r="J86" s="75">
        <v>8.3479693932585182</v>
      </c>
      <c r="K86" s="75">
        <v>13.714521146067376</v>
      </c>
      <c r="L86" s="75">
        <v>12.521954089887597</v>
      </c>
      <c r="M86" s="75">
        <v>8.9442529213482853</v>
      </c>
    </row>
    <row r="87" spans="3:13" outlineLevel="1">
      <c r="C87" s="51" t="s">
        <v>66</v>
      </c>
      <c r="D87" s="13" t="s">
        <v>39</v>
      </c>
      <c r="E87" s="59"/>
      <c r="F87" s="59"/>
      <c r="G87" s="59"/>
      <c r="H87" s="59"/>
      <c r="I87" s="59"/>
      <c r="J87" s="75">
        <v>0.16509975287923268</v>
      </c>
      <c r="K87" s="75">
        <v>0.55862953687820538</v>
      </c>
      <c r="L87" s="75">
        <v>0.52624306797008158</v>
      </c>
      <c r="M87" s="75">
        <v>0.37588790569291547</v>
      </c>
    </row>
    <row r="88" spans="3:13" outlineLevel="1">
      <c r="C88" s="51" t="s">
        <v>65</v>
      </c>
      <c r="D88" s="13" t="s">
        <v>39</v>
      </c>
      <c r="E88" s="59"/>
      <c r="F88" s="59"/>
      <c r="G88" s="59"/>
      <c r="H88" s="59"/>
      <c r="I88" s="59"/>
      <c r="J88" s="75">
        <v>0.11520875191942148</v>
      </c>
      <c r="K88" s="75">
        <v>0.37787244442845563</v>
      </c>
      <c r="L88" s="75">
        <v>0.34551801200656518</v>
      </c>
      <c r="M88" s="75">
        <v>0.24679858000468943</v>
      </c>
    </row>
    <row r="89" spans="3:13" outlineLevel="1">
      <c r="C89" s="51" t="s">
        <v>64</v>
      </c>
      <c r="D89" s="13" t="s">
        <v>39</v>
      </c>
      <c r="E89" s="59"/>
      <c r="F89" s="59"/>
      <c r="G89" s="59"/>
      <c r="H89" s="59"/>
      <c r="I89" s="59"/>
      <c r="J89" s="75">
        <v>1.0104694004276245E-2</v>
      </c>
      <c r="K89" s="75">
        <v>3.8256426400709358E-2</v>
      </c>
      <c r="L89" s="75">
        <v>4.0084423093325106E-2</v>
      </c>
      <c r="M89" s="75">
        <v>3.2631870375346123E-2</v>
      </c>
    </row>
    <row r="90" spans="3:13" outlineLevel="1">
      <c r="C90" s="51" t="s">
        <v>110</v>
      </c>
      <c r="D90" s="13" t="s">
        <v>39</v>
      </c>
      <c r="E90" s="59"/>
      <c r="F90" s="59"/>
      <c r="G90" s="59"/>
      <c r="H90" s="59"/>
      <c r="I90" s="59"/>
      <c r="J90" s="75">
        <v>0</v>
      </c>
      <c r="K90" s="75">
        <v>-2.5162731168331537E-3</v>
      </c>
      <c r="L90" s="75">
        <v>7.6653766678813143E-3</v>
      </c>
      <c r="M90" s="75">
        <v>2.1344434572898682E-2</v>
      </c>
    </row>
    <row r="91" spans="3:13" outlineLevel="1">
      <c r="C91" s="51" t="s">
        <v>111</v>
      </c>
      <c r="D91" s="13" t="s">
        <v>39</v>
      </c>
      <c r="E91" s="59"/>
      <c r="F91" s="59"/>
      <c r="G91" s="59"/>
      <c r="H91" s="59"/>
      <c r="I91" s="59"/>
      <c r="J91" s="75">
        <v>0</v>
      </c>
      <c r="K91" s="75">
        <v>2.7905705940519067E-3</v>
      </c>
      <c r="L91" s="75">
        <v>5.0691683909139243E-3</v>
      </c>
      <c r="M91" s="75">
        <v>5.5368620162193488E-3</v>
      </c>
    </row>
    <row r="92" spans="3:13" outlineLevel="1">
      <c r="C92" s="51" t="s">
        <v>112</v>
      </c>
      <c r="D92" s="13" t="s">
        <v>39</v>
      </c>
      <c r="E92" s="59"/>
      <c r="F92" s="59"/>
      <c r="G92" s="59"/>
      <c r="H92" s="59"/>
      <c r="I92" s="59"/>
      <c r="J92" s="75">
        <v>0</v>
      </c>
      <c r="K92" s="75">
        <v>1.2381462532953974E-2</v>
      </c>
      <c r="L92" s="75">
        <v>3.4001685355724919E-2</v>
      </c>
      <c r="M92" s="75">
        <v>4.2732776112373111E-2</v>
      </c>
    </row>
    <row r="93" spans="3:13" outlineLevel="1">
      <c r="C93" s="51" t="s">
        <v>121</v>
      </c>
      <c r="D93" s="13" t="s">
        <v>39</v>
      </c>
      <c r="E93" s="59"/>
      <c r="F93" s="59"/>
      <c r="G93" s="59"/>
      <c r="H93" s="59"/>
      <c r="I93" s="59"/>
      <c r="J93" s="75">
        <v>0</v>
      </c>
      <c r="K93" s="75">
        <v>0</v>
      </c>
      <c r="L93" s="75">
        <v>0</v>
      </c>
      <c r="M93" s="75">
        <v>0</v>
      </c>
    </row>
    <row r="94" spans="3:13" outlineLevel="1">
      <c r="E94" s="59"/>
      <c r="F94" s="59"/>
      <c r="G94" s="59"/>
      <c r="H94" s="59"/>
      <c r="I94" s="59"/>
      <c r="J94" s="59"/>
      <c r="K94" s="59"/>
      <c r="L94" s="59"/>
      <c r="M94" s="59"/>
    </row>
    <row r="95" spans="3:13" outlineLevel="1">
      <c r="C95" s="50" t="s">
        <v>428</v>
      </c>
      <c r="D95" s="17" t="s">
        <v>39</v>
      </c>
      <c r="E95" s="60"/>
      <c r="F95" s="60"/>
      <c r="G95" s="60"/>
      <c r="H95" s="60"/>
      <c r="I95" s="60"/>
      <c r="J95" s="74">
        <v>54.768055616983361</v>
      </c>
      <c r="K95" s="74">
        <v>91.305285615163669</v>
      </c>
      <c r="L95" s="74">
        <v>84.511661790708487</v>
      </c>
      <c r="M95" s="74">
        <v>61.528840871833438</v>
      </c>
    </row>
    <row r="96" spans="3:13" outlineLevel="1">
      <c r="E96" s="59"/>
      <c r="F96" s="59"/>
      <c r="G96" s="59"/>
      <c r="H96" s="59"/>
      <c r="I96" s="59"/>
      <c r="J96" s="59"/>
      <c r="K96" s="59"/>
      <c r="L96" s="59"/>
      <c r="M96" s="59"/>
    </row>
    <row r="97" spans="1:13" outlineLevel="1">
      <c r="A97" s="146">
        <v>0</v>
      </c>
      <c r="C97" s="147"/>
      <c r="D97" s="147" t="s">
        <v>389</v>
      </c>
      <c r="E97" s="146"/>
      <c r="F97" s="146"/>
      <c r="G97" s="146"/>
      <c r="H97" s="59"/>
      <c r="I97" s="59"/>
      <c r="J97" s="146">
        <v>0</v>
      </c>
      <c r="K97" s="146">
        <v>0</v>
      </c>
      <c r="L97" s="146">
        <v>0</v>
      </c>
      <c r="M97" s="146">
        <v>0</v>
      </c>
    </row>
    <row r="98" spans="1:13" outlineLevel="1">
      <c r="E98" s="59"/>
      <c r="F98" s="59"/>
      <c r="G98" s="59"/>
      <c r="H98" s="59"/>
      <c r="I98" s="59"/>
      <c r="J98" s="59"/>
      <c r="K98" s="59"/>
      <c r="L98" s="59"/>
      <c r="M98" s="59"/>
    </row>
    <row r="99" spans="1:13" outlineLevel="1">
      <c r="C99" s="31" t="s">
        <v>170</v>
      </c>
      <c r="E99" s="59"/>
      <c r="F99" s="59"/>
      <c r="G99" s="59"/>
      <c r="H99" s="59"/>
      <c r="I99" s="59"/>
      <c r="J99" s="59"/>
      <c r="K99" s="59"/>
      <c r="L99" s="59"/>
      <c r="M99" s="59"/>
    </row>
    <row r="100" spans="1:13" outlineLevel="1">
      <c r="C100" s="51" t="s">
        <v>21</v>
      </c>
      <c r="D100" s="13" t="s">
        <v>39</v>
      </c>
      <c r="E100" s="59"/>
      <c r="F100" s="59"/>
      <c r="G100" s="59"/>
      <c r="H100" s="59"/>
      <c r="I100" s="59"/>
      <c r="J100" s="78">
        <v>0</v>
      </c>
      <c r="K100" s="78">
        <v>0</v>
      </c>
      <c r="L100" s="78">
        <v>0</v>
      </c>
      <c r="M100" s="78">
        <v>0</v>
      </c>
    </row>
    <row r="101" spans="1:13" outlineLevel="1">
      <c r="C101" s="51" t="s">
        <v>22</v>
      </c>
      <c r="D101" s="13" t="s">
        <v>39</v>
      </c>
      <c r="E101" s="59"/>
      <c r="F101" s="59"/>
      <c r="G101" s="59"/>
      <c r="H101" s="59"/>
      <c r="I101" s="59"/>
      <c r="J101" s="78">
        <v>5.9538630184825143</v>
      </c>
      <c r="K101" s="78">
        <v>4.9592074348908826</v>
      </c>
      <c r="L101" s="78">
        <v>2.5324049841582696</v>
      </c>
      <c r="M101" s="78">
        <v>2.8853777876714455</v>
      </c>
    </row>
    <row r="102" spans="1:13" outlineLevel="1">
      <c r="C102" s="51" t="s">
        <v>23</v>
      </c>
      <c r="D102" s="13" t="s">
        <v>39</v>
      </c>
      <c r="E102" s="59"/>
      <c r="F102" s="59"/>
      <c r="G102" s="59"/>
      <c r="H102" s="59"/>
      <c r="I102" s="59"/>
      <c r="J102" s="78">
        <v>0</v>
      </c>
      <c r="K102" s="78">
        <v>0.30500816589254764</v>
      </c>
      <c r="L102" s="78">
        <v>0.76195317373403149</v>
      </c>
      <c r="M102" s="78">
        <v>0.72713795234479794</v>
      </c>
    </row>
    <row r="103" spans="1:13" outlineLevel="1">
      <c r="C103" s="51" t="s">
        <v>24</v>
      </c>
      <c r="D103" s="13" t="s">
        <v>39</v>
      </c>
      <c r="E103" s="59"/>
      <c r="F103" s="59"/>
      <c r="G103" s="59"/>
      <c r="H103" s="59"/>
      <c r="I103" s="59"/>
      <c r="J103" s="78">
        <v>2.3442039062317908</v>
      </c>
      <c r="K103" s="78">
        <v>1.9836982875467402</v>
      </c>
      <c r="L103" s="78">
        <v>9.6178961218250407</v>
      </c>
      <c r="M103" s="78">
        <v>28.608954219157866</v>
      </c>
    </row>
    <row r="104" spans="1:13" outlineLevel="1">
      <c r="C104" s="51" t="s">
        <v>42</v>
      </c>
      <c r="D104" s="13" t="s">
        <v>39</v>
      </c>
      <c r="E104" s="59"/>
      <c r="F104" s="59"/>
      <c r="G104" s="59"/>
      <c r="H104" s="59"/>
      <c r="I104" s="59"/>
      <c r="J104" s="78">
        <v>0</v>
      </c>
      <c r="K104" s="78">
        <v>0</v>
      </c>
      <c r="L104" s="78">
        <v>0</v>
      </c>
      <c r="M104" s="78">
        <v>0</v>
      </c>
    </row>
    <row r="105" spans="1:13" outlineLevel="1">
      <c r="C105" s="51" t="s">
        <v>36</v>
      </c>
      <c r="D105" s="13" t="s">
        <v>39</v>
      </c>
      <c r="E105" s="59"/>
      <c r="F105" s="59"/>
      <c r="G105" s="59"/>
      <c r="H105" s="59"/>
      <c r="I105" s="59"/>
      <c r="J105" s="78">
        <v>0</v>
      </c>
      <c r="K105" s="78">
        <v>0</v>
      </c>
      <c r="L105" s="78">
        <v>0.41438649829179147</v>
      </c>
      <c r="M105" s="78">
        <v>1.1379063638187026</v>
      </c>
    </row>
    <row r="106" spans="1:13" outlineLevel="1">
      <c r="C106" s="51" t="s">
        <v>43</v>
      </c>
      <c r="D106" s="13" t="s">
        <v>39</v>
      </c>
      <c r="E106" s="59"/>
      <c r="F106" s="59"/>
      <c r="G106" s="59"/>
      <c r="H106" s="59"/>
      <c r="I106" s="59"/>
      <c r="J106" s="78">
        <v>7.9156628418046715E-2</v>
      </c>
      <c r="K106" s="78">
        <v>1.2748152949920908</v>
      </c>
      <c r="L106" s="78">
        <v>4.0827263989599434</v>
      </c>
      <c r="M106" s="78">
        <v>2.7407860949416638</v>
      </c>
    </row>
    <row r="107" spans="1:13" outlineLevel="1">
      <c r="C107" s="51" t="s">
        <v>25</v>
      </c>
      <c r="D107" s="13" t="s">
        <v>39</v>
      </c>
      <c r="E107" s="59"/>
      <c r="F107" s="59"/>
      <c r="G107" s="59"/>
      <c r="H107" s="59"/>
      <c r="I107" s="59"/>
      <c r="J107" s="78">
        <v>0.10352842595756534</v>
      </c>
      <c r="K107" s="78">
        <v>2.3421437351682779</v>
      </c>
      <c r="L107" s="78">
        <v>5.8511373558800939</v>
      </c>
      <c r="M107" s="78">
        <v>5.4102275297925582</v>
      </c>
    </row>
    <row r="108" spans="1:13" outlineLevel="1">
      <c r="C108" s="51" t="s">
        <v>35</v>
      </c>
      <c r="D108" s="13" t="s">
        <v>39</v>
      </c>
      <c r="E108" s="59"/>
      <c r="F108" s="59"/>
      <c r="G108" s="59"/>
      <c r="H108" s="59"/>
      <c r="I108" s="59"/>
      <c r="J108" s="78">
        <v>0</v>
      </c>
      <c r="K108" s="78">
        <v>0.54417513012520025</v>
      </c>
      <c r="L108" s="78">
        <v>0.54269432496822956</v>
      </c>
      <c r="M108" s="78">
        <v>1.9052882074020476</v>
      </c>
    </row>
    <row r="109" spans="1:13" outlineLevel="1">
      <c r="C109" s="51" t="s">
        <v>37</v>
      </c>
      <c r="D109" s="13" t="s">
        <v>39</v>
      </c>
      <c r="E109" s="59"/>
      <c r="F109" s="59"/>
      <c r="G109" s="59"/>
      <c r="H109" s="59"/>
      <c r="I109" s="59"/>
      <c r="J109" s="78">
        <v>18.435065147395644</v>
      </c>
      <c r="K109" s="78">
        <v>37.390471760743566</v>
      </c>
      <c r="L109" s="78">
        <v>37.98209665199046</v>
      </c>
      <c r="M109" s="78">
        <v>57.859387885341214</v>
      </c>
    </row>
    <row r="110" spans="1:13" outlineLevel="1">
      <c r="C110" s="51" t="s">
        <v>26</v>
      </c>
      <c r="D110" s="13" t="s">
        <v>39</v>
      </c>
      <c r="E110" s="59"/>
      <c r="F110" s="59"/>
      <c r="G110" s="59"/>
      <c r="H110" s="59"/>
      <c r="I110" s="59"/>
      <c r="J110" s="78">
        <v>0.81074129138387918</v>
      </c>
      <c r="K110" s="78">
        <v>0.69052142564113761</v>
      </c>
      <c r="L110" s="78">
        <v>3.3686780359592765</v>
      </c>
      <c r="M110" s="78">
        <v>2.2270335423279333</v>
      </c>
    </row>
    <row r="111" spans="1:13" outlineLevel="1">
      <c r="C111" s="51" t="s">
        <v>27</v>
      </c>
      <c r="D111" s="13" t="s">
        <v>39</v>
      </c>
      <c r="E111" s="59"/>
      <c r="F111" s="59"/>
      <c r="G111" s="59"/>
      <c r="H111" s="59"/>
      <c r="I111" s="59"/>
      <c r="J111" s="78">
        <v>0</v>
      </c>
      <c r="K111" s="78">
        <v>0</v>
      </c>
      <c r="L111" s="78">
        <v>0</v>
      </c>
      <c r="M111" s="78">
        <v>0</v>
      </c>
    </row>
    <row r="112" spans="1:13" outlineLevel="1">
      <c r="C112" s="51" t="s">
        <v>63</v>
      </c>
      <c r="D112" s="13" t="s">
        <v>39</v>
      </c>
      <c r="E112" s="59"/>
      <c r="F112" s="59"/>
      <c r="G112" s="59"/>
      <c r="H112" s="59"/>
      <c r="I112" s="59"/>
      <c r="J112" s="78">
        <v>0</v>
      </c>
      <c r="K112" s="78">
        <v>0</v>
      </c>
      <c r="L112" s="78">
        <v>0</v>
      </c>
      <c r="M112" s="78">
        <v>0</v>
      </c>
    </row>
    <row r="113" spans="1:13" outlineLevel="1">
      <c r="C113" s="51" t="s">
        <v>66</v>
      </c>
      <c r="D113" s="13" t="s">
        <v>39</v>
      </c>
      <c r="E113" s="59"/>
      <c r="F113" s="59"/>
      <c r="G113" s="59"/>
      <c r="H113" s="59"/>
      <c r="I113" s="59"/>
      <c r="J113" s="78">
        <v>25.271786260124959</v>
      </c>
      <c r="K113" s="78">
        <v>1.6948935028291376</v>
      </c>
      <c r="L113" s="78">
        <v>0</v>
      </c>
      <c r="M113" s="78">
        <v>0</v>
      </c>
    </row>
    <row r="114" spans="1:13" outlineLevel="1">
      <c r="C114" s="51" t="s">
        <v>65</v>
      </c>
      <c r="D114" s="13" t="s">
        <v>39</v>
      </c>
      <c r="E114" s="59"/>
      <c r="F114" s="59"/>
      <c r="G114" s="59"/>
      <c r="H114" s="59"/>
      <c r="I114" s="59"/>
      <c r="J114" s="78">
        <v>17.63498068911775</v>
      </c>
      <c r="K114" s="78">
        <v>5.2766841546558599E-2</v>
      </c>
      <c r="L114" s="78">
        <v>0</v>
      </c>
      <c r="M114" s="78">
        <v>0</v>
      </c>
    </row>
    <row r="115" spans="1:13" outlineLevel="1">
      <c r="C115" s="51" t="s">
        <v>64</v>
      </c>
      <c r="D115" s="13" t="s">
        <v>39</v>
      </c>
      <c r="E115" s="59"/>
      <c r="F115" s="59"/>
      <c r="G115" s="59"/>
      <c r="H115" s="59"/>
      <c r="I115" s="59"/>
      <c r="J115" s="78">
        <v>1.5467234968354502</v>
      </c>
      <c r="K115" s="78">
        <v>0.48834228888534664</v>
      </c>
      <c r="L115" s="78">
        <v>5.1798312286473934E-2</v>
      </c>
      <c r="M115" s="78">
        <v>0.55033289595595436</v>
      </c>
    </row>
    <row r="116" spans="1:13" outlineLevel="1">
      <c r="C116" s="51" t="s">
        <v>110</v>
      </c>
      <c r="D116" s="13" t="s">
        <v>39</v>
      </c>
      <c r="E116" s="59"/>
      <c r="F116" s="59"/>
      <c r="G116" s="59"/>
      <c r="H116" s="59"/>
      <c r="I116" s="59"/>
      <c r="J116" s="78">
        <v>0</v>
      </c>
      <c r="K116" s="78">
        <v>-0.23800000000000002</v>
      </c>
      <c r="L116" s="78">
        <v>1.2938115280296214</v>
      </c>
      <c r="M116" s="78">
        <v>1.0861833472814886</v>
      </c>
    </row>
    <row r="117" spans="1:13" outlineLevel="1">
      <c r="C117" s="51" t="s">
        <v>111</v>
      </c>
      <c r="D117" s="13" t="s">
        <v>39</v>
      </c>
      <c r="E117" s="59"/>
      <c r="F117" s="59"/>
      <c r="G117" s="59"/>
      <c r="H117" s="59"/>
      <c r="I117" s="59"/>
      <c r="J117" s="78">
        <v>0</v>
      </c>
      <c r="K117" s="78">
        <v>0.26394424235641983</v>
      </c>
      <c r="L117" s="78">
        <v>0</v>
      </c>
      <c r="M117" s="78">
        <v>0.28861443227765271</v>
      </c>
    </row>
    <row r="118" spans="1:13" outlineLevel="1">
      <c r="C118" s="51" t="s">
        <v>112</v>
      </c>
      <c r="D118" s="13" t="s">
        <v>39</v>
      </c>
      <c r="E118" s="59"/>
      <c r="F118" s="59"/>
      <c r="G118" s="59"/>
      <c r="H118" s="59"/>
      <c r="I118" s="59"/>
      <c r="J118" s="78">
        <v>0</v>
      </c>
      <c r="K118" s="78">
        <v>1.1710923043805814</v>
      </c>
      <c r="L118" s="78">
        <v>1.2170531454829916</v>
      </c>
      <c r="M118" s="78">
        <v>1.5516904961164124</v>
      </c>
    </row>
    <row r="119" spans="1:13" outlineLevel="1">
      <c r="C119" s="51" t="s">
        <v>121</v>
      </c>
      <c r="D119" s="13" t="s">
        <v>39</v>
      </c>
      <c r="E119" s="59"/>
      <c r="F119" s="59"/>
      <c r="G119" s="59"/>
      <c r="H119" s="59"/>
      <c r="I119" s="59"/>
      <c r="J119" s="78">
        <v>0</v>
      </c>
      <c r="K119" s="78">
        <v>0</v>
      </c>
      <c r="L119" s="78">
        <v>0</v>
      </c>
      <c r="M119" s="78">
        <v>0</v>
      </c>
    </row>
    <row r="120" spans="1:13" outlineLevel="1">
      <c r="E120" s="59"/>
      <c r="F120" s="59"/>
      <c r="G120" s="59"/>
      <c r="H120" s="59"/>
      <c r="I120" s="59"/>
      <c r="J120" s="59"/>
      <c r="K120" s="59"/>
      <c r="L120" s="59"/>
      <c r="M120" s="59"/>
    </row>
    <row r="121" spans="1:13" outlineLevel="1">
      <c r="C121" s="50" t="s">
        <v>429</v>
      </c>
      <c r="D121" s="17" t="s">
        <v>39</v>
      </c>
      <c r="E121" s="60"/>
      <c r="F121" s="60"/>
      <c r="G121" s="60"/>
      <c r="H121" s="60"/>
      <c r="I121" s="60"/>
      <c r="J121" s="74">
        <v>72.180048863947604</v>
      </c>
      <c r="K121" s="74">
        <v>52.923080414998495</v>
      </c>
      <c r="L121" s="74">
        <v>67.716636531566238</v>
      </c>
      <c r="M121" s="74">
        <v>106.97892075442972</v>
      </c>
    </row>
    <row r="122" spans="1:13" outlineLevel="1">
      <c r="E122" s="59"/>
      <c r="F122" s="59"/>
      <c r="G122" s="59"/>
      <c r="H122" s="59"/>
      <c r="I122" s="59"/>
      <c r="J122" s="59"/>
      <c r="K122" s="59"/>
      <c r="L122" s="59"/>
      <c r="M122" s="59"/>
    </row>
    <row r="123" spans="1:13" outlineLevel="1">
      <c r="A123" s="146">
        <v>0</v>
      </c>
      <c r="C123" s="147"/>
      <c r="D123" s="147" t="s">
        <v>389</v>
      </c>
      <c r="E123" s="146"/>
      <c r="F123" s="146"/>
      <c r="G123" s="146"/>
      <c r="H123" s="59"/>
      <c r="I123" s="59"/>
      <c r="J123" s="146">
        <v>0</v>
      </c>
      <c r="K123" s="146">
        <v>0</v>
      </c>
      <c r="L123" s="146">
        <v>0</v>
      </c>
      <c r="M123" s="146">
        <v>0</v>
      </c>
    </row>
    <row r="124" spans="1:13" outlineLevel="1">
      <c r="E124" s="59"/>
      <c r="F124" s="59"/>
      <c r="G124" s="59"/>
      <c r="H124" s="59"/>
      <c r="I124" s="59"/>
      <c r="J124" s="59"/>
      <c r="K124" s="59"/>
      <c r="L124" s="59"/>
      <c r="M124" s="59"/>
    </row>
    <row r="125" spans="1:13" outlineLevel="1">
      <c r="C125" s="31" t="s">
        <v>169</v>
      </c>
      <c r="E125" s="59"/>
      <c r="F125" s="59"/>
      <c r="G125" s="59"/>
      <c r="H125" s="59"/>
      <c r="I125" s="59"/>
      <c r="J125" s="59"/>
      <c r="K125" s="59"/>
      <c r="L125" s="59"/>
      <c r="M125" s="59"/>
    </row>
    <row r="126" spans="1:13" outlineLevel="1">
      <c r="C126" s="51" t="s">
        <v>21</v>
      </c>
      <c r="D126" s="13" t="s">
        <v>39</v>
      </c>
      <c r="E126" s="59"/>
      <c r="F126" s="59"/>
      <c r="G126" s="59"/>
      <c r="H126" s="59"/>
      <c r="I126" s="59"/>
      <c r="J126" s="78">
        <v>0</v>
      </c>
      <c r="K126" s="78">
        <v>0</v>
      </c>
      <c r="L126" s="78">
        <v>0</v>
      </c>
      <c r="M126" s="78">
        <v>0</v>
      </c>
    </row>
    <row r="127" spans="1:13" outlineLevel="1">
      <c r="C127" s="51" t="s">
        <v>22</v>
      </c>
      <c r="D127" s="13" t="s">
        <v>39</v>
      </c>
      <c r="E127" s="59"/>
      <c r="F127" s="59"/>
      <c r="G127" s="59"/>
      <c r="H127" s="59"/>
      <c r="I127" s="59"/>
      <c r="J127" s="78">
        <v>0</v>
      </c>
      <c r="K127" s="78">
        <v>0</v>
      </c>
      <c r="L127" s="78">
        <v>0</v>
      </c>
      <c r="M127" s="78">
        <v>0</v>
      </c>
    </row>
    <row r="128" spans="1:13" outlineLevel="1">
      <c r="C128" s="51" t="s">
        <v>23</v>
      </c>
      <c r="D128" s="13" t="s">
        <v>39</v>
      </c>
      <c r="E128" s="59"/>
      <c r="F128" s="59"/>
      <c r="G128" s="59"/>
      <c r="H128" s="59"/>
      <c r="I128" s="59"/>
      <c r="J128" s="78">
        <v>0</v>
      </c>
      <c r="K128" s="78">
        <v>0</v>
      </c>
      <c r="L128" s="78">
        <v>0</v>
      </c>
      <c r="M128" s="78">
        <v>0</v>
      </c>
    </row>
    <row r="129" spans="3:13" outlineLevel="1">
      <c r="C129" s="51" t="s">
        <v>24</v>
      </c>
      <c r="D129" s="13" t="s">
        <v>39</v>
      </c>
      <c r="E129" s="59"/>
      <c r="F129" s="59"/>
      <c r="G129" s="59"/>
      <c r="H129" s="59"/>
      <c r="I129" s="59"/>
      <c r="J129" s="78">
        <v>0</v>
      </c>
      <c r="K129" s="78">
        <v>0</v>
      </c>
      <c r="L129" s="78">
        <v>0</v>
      </c>
      <c r="M129" s="78">
        <v>0</v>
      </c>
    </row>
    <row r="130" spans="3:13" outlineLevel="1">
      <c r="C130" s="51" t="s">
        <v>42</v>
      </c>
      <c r="D130" s="13" t="s">
        <v>39</v>
      </c>
      <c r="E130" s="59"/>
      <c r="F130" s="59"/>
      <c r="G130" s="59"/>
      <c r="H130" s="59"/>
      <c r="I130" s="59"/>
      <c r="J130" s="78">
        <v>0</v>
      </c>
      <c r="K130" s="78">
        <v>0</v>
      </c>
      <c r="L130" s="78">
        <v>0</v>
      </c>
      <c r="M130" s="78">
        <v>0</v>
      </c>
    </row>
    <row r="131" spans="3:13" outlineLevel="1">
      <c r="C131" s="51" t="s">
        <v>36</v>
      </c>
      <c r="D131" s="13" t="s">
        <v>39</v>
      </c>
      <c r="E131" s="59"/>
      <c r="F131" s="59"/>
      <c r="G131" s="59"/>
      <c r="H131" s="59"/>
      <c r="I131" s="59"/>
      <c r="J131" s="78">
        <v>0</v>
      </c>
      <c r="K131" s="78">
        <v>0</v>
      </c>
      <c r="L131" s="78">
        <v>0</v>
      </c>
      <c r="M131" s="78">
        <v>0</v>
      </c>
    </row>
    <row r="132" spans="3:13" outlineLevel="1">
      <c r="C132" s="51" t="s">
        <v>43</v>
      </c>
      <c r="D132" s="13" t="s">
        <v>39</v>
      </c>
      <c r="E132" s="59"/>
      <c r="F132" s="59"/>
      <c r="G132" s="59"/>
      <c r="H132" s="59"/>
      <c r="I132" s="59"/>
      <c r="J132" s="78">
        <v>0</v>
      </c>
      <c r="K132" s="78">
        <v>0</v>
      </c>
      <c r="L132" s="78">
        <v>0</v>
      </c>
      <c r="M132" s="78">
        <v>0</v>
      </c>
    </row>
    <row r="133" spans="3:13" outlineLevel="1">
      <c r="C133" s="51" t="s">
        <v>25</v>
      </c>
      <c r="D133" s="13" t="s">
        <v>39</v>
      </c>
      <c r="E133" s="59"/>
      <c r="F133" s="59"/>
      <c r="G133" s="59"/>
      <c r="H133" s="59"/>
      <c r="I133" s="59"/>
      <c r="J133" s="78">
        <v>0</v>
      </c>
      <c r="K133" s="78">
        <v>0</v>
      </c>
      <c r="L133" s="78">
        <v>0</v>
      </c>
      <c r="M133" s="78">
        <v>0</v>
      </c>
    </row>
    <row r="134" spans="3:13" outlineLevel="1">
      <c r="C134" s="51" t="s">
        <v>35</v>
      </c>
      <c r="D134" s="13" t="s">
        <v>39</v>
      </c>
      <c r="E134" s="59"/>
      <c r="F134" s="59"/>
      <c r="G134" s="59"/>
      <c r="H134" s="59"/>
      <c r="I134" s="59"/>
      <c r="J134" s="78">
        <v>0</v>
      </c>
      <c r="K134" s="78">
        <v>0</v>
      </c>
      <c r="L134" s="78">
        <v>0</v>
      </c>
      <c r="M134" s="78">
        <v>0</v>
      </c>
    </row>
    <row r="135" spans="3:13" outlineLevel="1">
      <c r="C135" s="51" t="s">
        <v>37</v>
      </c>
      <c r="D135" s="13" t="s">
        <v>39</v>
      </c>
      <c r="E135" s="59"/>
      <c r="F135" s="59"/>
      <c r="G135" s="59"/>
      <c r="H135" s="59"/>
      <c r="I135" s="59"/>
      <c r="J135" s="78">
        <v>0</v>
      </c>
      <c r="K135" s="78">
        <v>0</v>
      </c>
      <c r="L135" s="78">
        <v>0</v>
      </c>
      <c r="M135" s="78">
        <v>0</v>
      </c>
    </row>
    <row r="136" spans="3:13" outlineLevel="1">
      <c r="C136" s="51" t="s">
        <v>26</v>
      </c>
      <c r="D136" s="13" t="s">
        <v>39</v>
      </c>
      <c r="E136" s="59"/>
      <c r="F136" s="59"/>
      <c r="G136" s="59"/>
      <c r="H136" s="59"/>
      <c r="I136" s="59"/>
      <c r="J136" s="78">
        <v>0</v>
      </c>
      <c r="K136" s="78">
        <v>0</v>
      </c>
      <c r="L136" s="78">
        <v>0</v>
      </c>
      <c r="M136" s="78">
        <v>0</v>
      </c>
    </row>
    <row r="137" spans="3:13" outlineLevel="1">
      <c r="C137" s="51" t="s">
        <v>27</v>
      </c>
      <c r="D137" s="13" t="s">
        <v>39</v>
      </c>
      <c r="E137" s="59"/>
      <c r="F137" s="59"/>
      <c r="G137" s="59"/>
      <c r="H137" s="59"/>
      <c r="I137" s="59"/>
      <c r="J137" s="78">
        <v>0</v>
      </c>
      <c r="K137" s="78">
        <v>0</v>
      </c>
      <c r="L137" s="78">
        <v>0</v>
      </c>
      <c r="M137" s="78">
        <v>0</v>
      </c>
    </row>
    <row r="138" spans="3:13" outlineLevel="1">
      <c r="C138" s="51" t="s">
        <v>63</v>
      </c>
      <c r="D138" s="13" t="s">
        <v>39</v>
      </c>
      <c r="E138" s="59"/>
      <c r="F138" s="59"/>
      <c r="G138" s="59"/>
      <c r="H138" s="59"/>
      <c r="I138" s="59"/>
      <c r="J138" s="78">
        <v>0</v>
      </c>
      <c r="K138" s="78">
        <v>0</v>
      </c>
      <c r="L138" s="78">
        <v>0</v>
      </c>
      <c r="M138" s="78">
        <v>0</v>
      </c>
    </row>
    <row r="139" spans="3:13" outlineLevel="1">
      <c r="C139" s="51" t="s">
        <v>66</v>
      </c>
      <c r="D139" s="13" t="s">
        <v>39</v>
      </c>
      <c r="E139" s="59"/>
      <c r="F139" s="59"/>
      <c r="G139" s="59"/>
      <c r="H139" s="59"/>
      <c r="I139" s="59"/>
      <c r="J139" s="78">
        <v>0</v>
      </c>
      <c r="K139" s="78">
        <v>0</v>
      </c>
      <c r="L139" s="78">
        <v>0</v>
      </c>
      <c r="M139" s="78">
        <v>0</v>
      </c>
    </row>
    <row r="140" spans="3:13" outlineLevel="1">
      <c r="C140" s="51" t="s">
        <v>65</v>
      </c>
      <c r="D140" s="13" t="s">
        <v>39</v>
      </c>
      <c r="E140" s="59"/>
      <c r="F140" s="59"/>
      <c r="G140" s="59"/>
      <c r="H140" s="59"/>
      <c r="I140" s="59"/>
      <c r="J140" s="78">
        <v>0</v>
      </c>
      <c r="K140" s="78">
        <v>0</v>
      </c>
      <c r="L140" s="78">
        <v>0</v>
      </c>
      <c r="M140" s="78">
        <v>0</v>
      </c>
    </row>
    <row r="141" spans="3:13" outlineLevel="1">
      <c r="C141" s="51" t="s">
        <v>64</v>
      </c>
      <c r="D141" s="13" t="s">
        <v>39</v>
      </c>
      <c r="E141" s="59"/>
      <c r="F141" s="59"/>
      <c r="G141" s="59"/>
      <c r="H141" s="59"/>
      <c r="I141" s="59"/>
      <c r="J141" s="78">
        <v>0</v>
      </c>
      <c r="K141" s="78">
        <v>0</v>
      </c>
      <c r="L141" s="78">
        <v>0</v>
      </c>
      <c r="M141" s="78">
        <v>0</v>
      </c>
    </row>
    <row r="142" spans="3:13" outlineLevel="1">
      <c r="C142" s="51" t="s">
        <v>110</v>
      </c>
      <c r="D142" s="13" t="s">
        <v>39</v>
      </c>
      <c r="E142" s="59"/>
      <c r="F142" s="59"/>
      <c r="G142" s="59"/>
      <c r="H142" s="59"/>
      <c r="I142" s="59"/>
      <c r="J142" s="78">
        <v>0</v>
      </c>
      <c r="K142" s="78">
        <v>0</v>
      </c>
      <c r="L142" s="78">
        <v>0</v>
      </c>
      <c r="M142" s="78">
        <v>0</v>
      </c>
    </row>
    <row r="143" spans="3:13" outlineLevel="1">
      <c r="C143" s="51" t="s">
        <v>111</v>
      </c>
      <c r="D143" s="13" t="s">
        <v>39</v>
      </c>
      <c r="E143" s="59"/>
      <c r="F143" s="59"/>
      <c r="G143" s="59"/>
      <c r="H143" s="59"/>
      <c r="I143" s="59"/>
      <c r="J143" s="78">
        <v>0</v>
      </c>
      <c r="K143" s="78">
        <v>0</v>
      </c>
      <c r="L143" s="78">
        <v>0</v>
      </c>
      <c r="M143" s="78">
        <v>0</v>
      </c>
    </row>
    <row r="144" spans="3:13" outlineLevel="1">
      <c r="C144" s="51" t="s">
        <v>112</v>
      </c>
      <c r="D144" s="13" t="s">
        <v>39</v>
      </c>
      <c r="E144" s="59"/>
      <c r="F144" s="59"/>
      <c r="G144" s="59"/>
      <c r="H144" s="59"/>
      <c r="I144" s="59"/>
      <c r="J144" s="78">
        <v>0</v>
      </c>
      <c r="K144" s="78">
        <v>0</v>
      </c>
      <c r="L144" s="78">
        <v>0</v>
      </c>
      <c r="M144" s="78">
        <v>0</v>
      </c>
    </row>
    <row r="145" spans="1:13" outlineLevel="1">
      <c r="C145" s="51" t="s">
        <v>121</v>
      </c>
      <c r="D145" s="13" t="s">
        <v>39</v>
      </c>
      <c r="E145" s="59"/>
      <c r="F145" s="59"/>
      <c r="G145" s="59"/>
      <c r="H145" s="59"/>
      <c r="I145" s="59"/>
      <c r="J145" s="78">
        <v>0</v>
      </c>
      <c r="K145" s="78">
        <v>0</v>
      </c>
      <c r="L145" s="78">
        <v>0</v>
      </c>
      <c r="M145" s="78">
        <v>0</v>
      </c>
    </row>
    <row r="146" spans="1:13" outlineLevel="1">
      <c r="E146" s="59"/>
      <c r="F146" s="59"/>
      <c r="G146" s="59"/>
      <c r="H146" s="59"/>
      <c r="I146" s="59"/>
      <c r="J146" s="59"/>
      <c r="K146" s="59"/>
      <c r="L146" s="59"/>
      <c r="M146" s="59"/>
    </row>
    <row r="147" spans="1:13" outlineLevel="1">
      <c r="C147" s="50" t="s">
        <v>430</v>
      </c>
      <c r="D147" s="17" t="s">
        <v>39</v>
      </c>
      <c r="E147" s="60"/>
      <c r="F147" s="60"/>
      <c r="G147" s="60"/>
      <c r="H147" s="60"/>
      <c r="I147" s="60"/>
      <c r="J147" s="74">
        <v>0</v>
      </c>
      <c r="K147" s="74">
        <v>0</v>
      </c>
      <c r="L147" s="74">
        <v>0</v>
      </c>
      <c r="M147" s="74">
        <v>0</v>
      </c>
    </row>
    <row r="148" spans="1:13" outlineLevel="1">
      <c r="E148" s="59"/>
      <c r="F148" s="59"/>
      <c r="G148" s="59"/>
      <c r="H148" s="59"/>
      <c r="I148" s="59"/>
      <c r="J148" s="59"/>
      <c r="K148" s="59"/>
      <c r="L148" s="59"/>
      <c r="M148" s="59"/>
    </row>
    <row r="149" spans="1:13" outlineLevel="1">
      <c r="A149" s="146">
        <v>0</v>
      </c>
      <c r="C149" s="147"/>
      <c r="D149" s="147" t="s">
        <v>389</v>
      </c>
      <c r="E149" s="146"/>
      <c r="F149" s="146"/>
      <c r="G149" s="146"/>
      <c r="H149" s="59"/>
      <c r="I149" s="59"/>
      <c r="J149" s="146">
        <v>0</v>
      </c>
      <c r="K149" s="146">
        <v>0</v>
      </c>
      <c r="L149" s="146">
        <v>0</v>
      </c>
      <c r="M149" s="146">
        <v>0</v>
      </c>
    </row>
    <row r="150" spans="1:13" outlineLevel="1">
      <c r="E150" s="59"/>
      <c r="F150" s="59"/>
      <c r="G150" s="59"/>
      <c r="H150" s="59"/>
      <c r="I150" s="59"/>
      <c r="J150" s="59"/>
      <c r="K150" s="59"/>
      <c r="L150" s="59"/>
      <c r="M150" s="59"/>
    </row>
    <row r="151" spans="1:13" ht="13.15" customHeight="1" outlineLevel="1">
      <c r="C151" s="31" t="s">
        <v>168</v>
      </c>
      <c r="E151" s="59"/>
      <c r="F151" s="59"/>
      <c r="G151" s="59"/>
      <c r="H151" s="59"/>
      <c r="I151" s="59"/>
      <c r="J151" s="59"/>
      <c r="K151" s="59"/>
      <c r="L151" s="59"/>
      <c r="M151" s="59"/>
    </row>
    <row r="152" spans="1:13" outlineLevel="1">
      <c r="C152" s="51" t="s">
        <v>21</v>
      </c>
      <c r="D152" s="13" t="s">
        <v>39</v>
      </c>
      <c r="E152" s="59"/>
      <c r="F152" s="59"/>
      <c r="G152" s="59"/>
      <c r="H152" s="59"/>
      <c r="I152" s="59"/>
      <c r="J152" s="75">
        <v>454.8352876273409</v>
      </c>
      <c r="K152" s="75">
        <v>464.50369022940077</v>
      </c>
      <c r="L152" s="75">
        <v>473.33136217041198</v>
      </c>
      <c r="M152" s="75">
        <v>479.63684212827712</v>
      </c>
    </row>
    <row r="153" spans="1:13" outlineLevel="1">
      <c r="C153" s="51" t="s">
        <v>22</v>
      </c>
      <c r="D153" s="13" t="s">
        <v>39</v>
      </c>
      <c r="E153" s="59"/>
      <c r="F153" s="59"/>
      <c r="G153" s="59"/>
      <c r="H153" s="59"/>
      <c r="I153" s="59"/>
      <c r="J153" s="75">
        <v>150.72396474413694</v>
      </c>
      <c r="K153" s="75">
        <v>158.93953278740653</v>
      </c>
      <c r="L153" s="75">
        <v>164.51645839914494</v>
      </c>
      <c r="M153" s="75">
        <v>169.61259605812648</v>
      </c>
    </row>
    <row r="154" spans="1:13" outlineLevel="1">
      <c r="C154" s="51" t="s">
        <v>23</v>
      </c>
      <c r="D154" s="13" t="s">
        <v>39</v>
      </c>
      <c r="E154" s="59"/>
      <c r="F154" s="59"/>
      <c r="G154" s="59"/>
      <c r="H154" s="59"/>
      <c r="I154" s="59"/>
      <c r="J154" s="75">
        <v>1939.4083684644199</v>
      </c>
      <c r="K154" s="75">
        <v>1980.942472401053</v>
      </c>
      <c r="L154" s="75">
        <v>2019.3585022935583</v>
      </c>
      <c r="M154" s="75">
        <v>2046.991335651514</v>
      </c>
    </row>
    <row r="155" spans="1:13" outlineLevel="1">
      <c r="C155" s="51" t="s">
        <v>24</v>
      </c>
      <c r="D155" s="13" t="s">
        <v>39</v>
      </c>
      <c r="E155" s="59"/>
      <c r="F155" s="59"/>
      <c r="G155" s="59"/>
      <c r="H155" s="59"/>
      <c r="I155" s="59"/>
      <c r="J155" s="75">
        <v>144.68056378145164</v>
      </c>
      <c r="K155" s="75">
        <v>149.76069971947328</v>
      </c>
      <c r="L155" s="75">
        <v>162.31568842264295</v>
      </c>
      <c r="M155" s="75">
        <v>193.2768563316306</v>
      </c>
    </row>
    <row r="156" spans="1:13" outlineLevel="1">
      <c r="C156" s="51" t="s">
        <v>42</v>
      </c>
      <c r="D156" s="13" t="s">
        <v>39</v>
      </c>
      <c r="E156" s="59"/>
      <c r="F156" s="59"/>
      <c r="G156" s="59"/>
      <c r="H156" s="59"/>
      <c r="I156" s="59"/>
      <c r="J156" s="75">
        <v>62.016913964419487</v>
      </c>
      <c r="K156" s="75">
        <v>63.335203263108625</v>
      </c>
      <c r="L156" s="75">
        <v>64.538858709737838</v>
      </c>
      <c r="M156" s="75">
        <v>65.398612600187278</v>
      </c>
    </row>
    <row r="157" spans="1:13" outlineLevel="1">
      <c r="C157" s="51" t="s">
        <v>36</v>
      </c>
      <c r="D157" s="13" t="s">
        <v>39</v>
      </c>
      <c r="E157" s="59"/>
      <c r="F157" s="59"/>
      <c r="G157" s="59"/>
      <c r="H157" s="59"/>
      <c r="I157" s="59"/>
      <c r="J157" s="75">
        <v>7.1765159531835216</v>
      </c>
      <c r="K157" s="75">
        <v>7.3290666619850189</v>
      </c>
      <c r="L157" s="75">
        <v>7.8866576668990263</v>
      </c>
      <c r="M157" s="75">
        <v>9.1371803078847513</v>
      </c>
    </row>
    <row r="158" spans="1:13" outlineLevel="1">
      <c r="C158" s="51" t="s">
        <v>43</v>
      </c>
      <c r="D158" s="13" t="s">
        <v>39</v>
      </c>
      <c r="E158" s="59"/>
      <c r="F158" s="59"/>
      <c r="G158" s="59"/>
      <c r="H158" s="59"/>
      <c r="I158" s="59"/>
      <c r="J158" s="75">
        <v>40.125676053834738</v>
      </c>
      <c r="K158" s="75">
        <v>42.26691818218</v>
      </c>
      <c r="L158" s="75">
        <v>47.191519827496165</v>
      </c>
      <c r="M158" s="75">
        <v>50.579162660048496</v>
      </c>
    </row>
    <row r="159" spans="1:13" outlineLevel="1">
      <c r="C159" s="51" t="s">
        <v>25</v>
      </c>
      <c r="D159" s="13" t="s">
        <v>39</v>
      </c>
      <c r="E159" s="59"/>
      <c r="F159" s="59"/>
      <c r="G159" s="59"/>
      <c r="H159" s="59"/>
      <c r="I159" s="59"/>
      <c r="J159" s="75">
        <v>30.200130005987191</v>
      </c>
      <c r="K159" s="75">
        <v>33.208998332176201</v>
      </c>
      <c r="L159" s="75">
        <v>39.746594288407145</v>
      </c>
      <c r="M159" s="75">
        <v>45.722222686681491</v>
      </c>
    </row>
    <row r="160" spans="1:13" outlineLevel="1">
      <c r="C160" s="51" t="s">
        <v>35</v>
      </c>
      <c r="D160" s="13" t="s">
        <v>39</v>
      </c>
      <c r="E160" s="59"/>
      <c r="F160" s="59"/>
      <c r="G160" s="59"/>
      <c r="H160" s="59"/>
      <c r="I160" s="59"/>
      <c r="J160" s="75">
        <v>2.8627288539325848</v>
      </c>
      <c r="K160" s="75">
        <v>3.4735101485049436</v>
      </c>
      <c r="L160" s="75">
        <v>4.0873494367741152</v>
      </c>
      <c r="M160" s="75">
        <v>6.05973589246525</v>
      </c>
    </row>
    <row r="161" spans="1:13" outlineLevel="1">
      <c r="C161" s="51" t="s">
        <v>37</v>
      </c>
      <c r="D161" s="13" t="s">
        <v>39</v>
      </c>
      <c r="E161" s="59"/>
      <c r="F161" s="59"/>
      <c r="G161" s="59"/>
      <c r="H161" s="59"/>
      <c r="I161" s="59"/>
      <c r="J161" s="75">
        <v>663.0097799335208</v>
      </c>
      <c r="K161" s="75">
        <v>714.88911885073071</v>
      </c>
      <c r="L161" s="75">
        <v>766.81656074833745</v>
      </c>
      <c r="M161" s="75">
        <v>835.27520100223501</v>
      </c>
    </row>
    <row r="162" spans="1:13" outlineLevel="1">
      <c r="C162" s="51" t="s">
        <v>26</v>
      </c>
      <c r="D162" s="13" t="s">
        <v>39</v>
      </c>
      <c r="E162" s="59"/>
      <c r="F162" s="59"/>
      <c r="G162" s="59"/>
      <c r="H162" s="59"/>
      <c r="I162" s="59"/>
      <c r="J162" s="75">
        <v>43.14450292573234</v>
      </c>
      <c r="K162" s="75">
        <v>44.759444689668541</v>
      </c>
      <c r="L162" s="75">
        <v>49.010614113134039</v>
      </c>
      <c r="M162" s="75">
        <v>51.905326788968615</v>
      </c>
    </row>
    <row r="163" spans="1:13" outlineLevel="1">
      <c r="C163" s="51" t="s">
        <v>27</v>
      </c>
      <c r="D163" s="13" t="s">
        <v>39</v>
      </c>
      <c r="E163" s="59"/>
      <c r="F163" s="59"/>
      <c r="G163" s="59"/>
      <c r="H163" s="59"/>
      <c r="I163" s="59"/>
      <c r="J163" s="75">
        <v>40.888713134831463</v>
      </c>
      <c r="K163" s="75">
        <v>41.757881713483144</v>
      </c>
      <c r="L163" s="75">
        <v>42.551470415730336</v>
      </c>
      <c r="M163" s="75">
        <v>43.118319488764044</v>
      </c>
    </row>
    <row r="164" spans="1:13" outlineLevel="1">
      <c r="C164" s="51" t="s">
        <v>63</v>
      </c>
      <c r="D164" s="13" t="s">
        <v>39</v>
      </c>
      <c r="E164" s="59"/>
      <c r="F164" s="59"/>
      <c r="G164" s="59"/>
      <c r="H164" s="59"/>
      <c r="I164" s="59"/>
      <c r="J164" s="75">
        <v>645.17877739325854</v>
      </c>
      <c r="K164" s="75">
        <v>658.89329853932588</v>
      </c>
      <c r="L164" s="75">
        <v>671.41525262921346</v>
      </c>
      <c r="M164" s="75">
        <v>680.35950555056172</v>
      </c>
    </row>
    <row r="165" spans="1:13" outlineLevel="1">
      <c r="C165" s="51" t="s">
        <v>66</v>
      </c>
      <c r="D165" s="13" t="s">
        <v>39</v>
      </c>
      <c r="E165" s="59"/>
      <c r="F165" s="59"/>
      <c r="G165" s="59"/>
      <c r="H165" s="59"/>
      <c r="I165" s="59"/>
      <c r="J165" s="75">
        <v>25.436886013004191</v>
      </c>
      <c r="K165" s="75">
        <v>27.690409052711534</v>
      </c>
      <c r="L165" s="75">
        <v>28.216652120681616</v>
      </c>
      <c r="M165" s="75">
        <v>28.592540026374532</v>
      </c>
    </row>
    <row r="166" spans="1:13" outlineLevel="1">
      <c r="C166" s="51" t="s">
        <v>65</v>
      </c>
      <c r="D166" s="13" t="s">
        <v>39</v>
      </c>
      <c r="E166" s="59"/>
      <c r="F166" s="59"/>
      <c r="G166" s="59"/>
      <c r="H166" s="59"/>
      <c r="I166" s="59"/>
      <c r="J166" s="75">
        <v>17.750189441037172</v>
      </c>
      <c r="K166" s="75">
        <v>18.180828727012184</v>
      </c>
      <c r="L166" s="75">
        <v>18.526346739018749</v>
      </c>
      <c r="M166" s="75">
        <v>18.773145319023438</v>
      </c>
    </row>
    <row r="167" spans="1:13" outlineLevel="1">
      <c r="C167" s="51" t="s">
        <v>64</v>
      </c>
      <c r="D167" s="13" t="s">
        <v>39</v>
      </c>
      <c r="E167" s="59"/>
      <c r="F167" s="59"/>
      <c r="G167" s="59"/>
      <c r="H167" s="59"/>
      <c r="I167" s="59"/>
      <c r="J167" s="75">
        <v>1.5568281908397263</v>
      </c>
      <c r="K167" s="75">
        <v>2.0834269061257822</v>
      </c>
      <c r="L167" s="75">
        <v>2.175309641505581</v>
      </c>
      <c r="M167" s="75">
        <v>2.7582744078368817</v>
      </c>
    </row>
    <row r="168" spans="1:13" outlineLevel="1">
      <c r="C168" s="51" t="s">
        <v>110</v>
      </c>
      <c r="D168" s="13" t="s">
        <v>39</v>
      </c>
      <c r="E168" s="59"/>
      <c r="F168" s="59"/>
      <c r="G168" s="59"/>
      <c r="H168" s="59"/>
      <c r="I168" s="59"/>
      <c r="J168" s="75">
        <v>0</v>
      </c>
      <c r="K168" s="75">
        <v>-0.24051627311683316</v>
      </c>
      <c r="L168" s="75">
        <v>1.0609606315806697</v>
      </c>
      <c r="M168" s="75">
        <v>2.1684884134350568</v>
      </c>
    </row>
    <row r="169" spans="1:13" outlineLevel="1">
      <c r="C169" s="51" t="s">
        <v>111</v>
      </c>
      <c r="D169" s="13" t="s">
        <v>39</v>
      </c>
      <c r="E169" s="59"/>
      <c r="F169" s="59"/>
      <c r="G169" s="59"/>
      <c r="H169" s="59"/>
      <c r="I169" s="59"/>
      <c r="J169" s="75">
        <v>0</v>
      </c>
      <c r="K169" s="75">
        <v>0.26673481295047174</v>
      </c>
      <c r="L169" s="75">
        <v>0.27180398134138567</v>
      </c>
      <c r="M169" s="75">
        <v>0.56595527563525772</v>
      </c>
    </row>
    <row r="170" spans="1:13" outlineLevel="1">
      <c r="C170" s="51" t="s">
        <v>112</v>
      </c>
      <c r="D170" s="13" t="s">
        <v>39</v>
      </c>
      <c r="E170" s="59"/>
      <c r="F170" s="59"/>
      <c r="G170" s="59"/>
      <c r="H170" s="59"/>
      <c r="I170" s="59"/>
      <c r="J170" s="75">
        <v>0</v>
      </c>
      <c r="K170" s="75">
        <v>1.1834737669135353</v>
      </c>
      <c r="L170" s="75">
        <v>2.4345285977522519</v>
      </c>
      <c r="M170" s="75">
        <v>4.0289518699810376</v>
      </c>
    </row>
    <row r="171" spans="1:13" outlineLevel="1">
      <c r="C171" s="51" t="s">
        <v>121</v>
      </c>
      <c r="D171" s="13" t="s">
        <v>39</v>
      </c>
      <c r="E171" s="59"/>
      <c r="F171" s="59"/>
      <c r="G171" s="59"/>
      <c r="H171" s="59"/>
      <c r="I171" s="59"/>
      <c r="J171" s="75">
        <v>0</v>
      </c>
      <c r="K171" s="75">
        <v>0</v>
      </c>
      <c r="L171" s="75">
        <v>0</v>
      </c>
      <c r="M171" s="75">
        <v>0</v>
      </c>
    </row>
    <row r="172" spans="1:13" outlineLevel="1">
      <c r="E172" s="59"/>
      <c r="F172" s="59"/>
      <c r="G172" s="59"/>
      <c r="H172" s="59"/>
      <c r="I172" s="59"/>
      <c r="J172" s="59"/>
      <c r="K172" s="59"/>
      <c r="L172" s="59"/>
      <c r="M172" s="59"/>
    </row>
    <row r="173" spans="1:13" outlineLevel="1">
      <c r="C173" s="50" t="s">
        <v>431</v>
      </c>
      <c r="D173" s="17" t="s">
        <v>39</v>
      </c>
      <c r="E173" s="60"/>
      <c r="F173" s="60"/>
      <c r="G173" s="60"/>
      <c r="H173" s="60"/>
      <c r="I173" s="60"/>
      <c r="J173" s="74">
        <v>4268.995826480932</v>
      </c>
      <c r="K173" s="74">
        <v>4413.2241925110939</v>
      </c>
      <c r="L173" s="74">
        <v>4565.4524908333688</v>
      </c>
      <c r="M173" s="74">
        <v>4733.9602524596303</v>
      </c>
    </row>
    <row r="174" spans="1:13" outlineLevel="1">
      <c r="E174" s="59"/>
      <c r="F174" s="59"/>
      <c r="G174" s="146"/>
      <c r="H174" s="59"/>
      <c r="I174" s="59"/>
      <c r="J174" s="59"/>
      <c r="K174" s="59"/>
      <c r="L174" s="59"/>
      <c r="M174" s="59"/>
    </row>
    <row r="175" spans="1:13" outlineLevel="1">
      <c r="A175" s="146">
        <v>0</v>
      </c>
      <c r="C175" s="147"/>
      <c r="D175" s="147" t="s">
        <v>389</v>
      </c>
      <c r="E175" s="146"/>
      <c r="F175" s="146"/>
      <c r="G175" s="146"/>
      <c r="H175" s="59"/>
      <c r="I175" s="59"/>
      <c r="J175" s="146">
        <v>0</v>
      </c>
      <c r="K175" s="146">
        <v>0</v>
      </c>
      <c r="L175" s="146">
        <v>0</v>
      </c>
      <c r="M175" s="146">
        <v>0</v>
      </c>
    </row>
    <row r="176" spans="1:13" outlineLevel="1">
      <c r="E176" s="59"/>
      <c r="F176" s="59"/>
      <c r="G176" s="59"/>
      <c r="H176" s="59"/>
      <c r="I176" s="59"/>
      <c r="J176" s="59"/>
      <c r="K176" s="59"/>
      <c r="L176" s="59"/>
      <c r="M176" s="59"/>
    </row>
    <row r="177" spans="1:13">
      <c r="A177" s="10"/>
      <c r="B177" s="10" t="s">
        <v>3</v>
      </c>
      <c r="C177" s="48"/>
      <c r="D177" s="15"/>
      <c r="E177" s="48"/>
      <c r="F177" s="48"/>
      <c r="G177" s="48"/>
      <c r="H177" s="48"/>
      <c r="I177" s="48"/>
      <c r="J177" s="48"/>
      <c r="K177" s="48"/>
      <c r="L177" s="48"/>
      <c r="M177" s="48"/>
    </row>
  </sheetData>
  <sheetProtection formatCells="0" formatColumns="0" formatRows="0" insertColumns="0" insertRows="0" insertHyperlinks="0" deleteColumns="0" deleteRows="0" sort="0" autoFilter="0" pivotTables="0"/>
  <dataConsolidate/>
  <mergeCells count="2">
    <mergeCell ref="E35:F36"/>
    <mergeCell ref="H34:I35"/>
  </mergeCells>
  <conditionalFormatting sqref="H9:M9">
    <cfRule type="expression" dxfId="9" priority="3">
      <formula>H16</formula>
    </cfRule>
  </conditionalFormatting>
  <conditionalFormatting sqref="H8:M8">
    <cfRule type="expression" dxfId="8" priority="2">
      <formula>H15</formula>
    </cfRule>
  </conditionalFormatting>
  <conditionalFormatting sqref="H10:M10">
    <cfRule type="expression" dxfId="7" priority="1">
      <formula>H17</formula>
    </cfRule>
  </conditionalFormatting>
  <hyperlinks>
    <hyperlink ref="C5" location="Contents!A1" display="[To Contents]"/>
  </hyperlinks>
  <pageMargins left="0.39370078740157483" right="0.39370078740157483" top="0.39370078740157483" bottom="0.39370078740157483" header="0.39370078740157483" footer="0.39370078740157483"/>
  <pageSetup paperSize="8" scale="1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J91"/>
  <sheetViews>
    <sheetView showGridLines="0" zoomScale="90" zoomScaleNormal="90" zoomScaleSheetLayoutView="100" workbookViewId="0">
      <pane xSplit="4" ySplit="19" topLeftCell="E20" activePane="bottomRight" state="frozen"/>
      <selection activeCell="D18" sqref="D18:K18"/>
      <selection pane="topRight" activeCell="D18" sqref="D18:K18"/>
      <selection pane="bottomLeft" activeCell="D18" sqref="D18:K18"/>
      <selection pane="bottomRight" activeCell="E20" sqref="E20"/>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 width="30.42578125" style="5" customWidth="1"/>
    <col min="6" max="13" width="12.7109375" style="5" customWidth="1"/>
    <col min="14" max="14" width="2.42578125" style="5" customWidth="1"/>
    <col min="15" max="62" width="0" style="5" hidden="1" customWidth="1"/>
    <col min="63" max="16384" width="9.140625" style="5" hidden="1"/>
  </cols>
  <sheetData>
    <row r="1" spans="1:14" s="32" customFormat="1" ht="18.75">
      <c r="A1" s="107" t="s">
        <v>136</v>
      </c>
      <c r="B1" s="107"/>
      <c r="C1" s="118"/>
      <c r="D1" s="119"/>
      <c r="E1" s="120"/>
      <c r="F1" s="120"/>
      <c r="G1" s="120"/>
      <c r="H1" s="120"/>
      <c r="I1" s="120"/>
      <c r="J1" s="120"/>
      <c r="K1" s="120"/>
      <c r="L1" s="120"/>
      <c r="M1" s="120"/>
    </row>
    <row r="2" spans="1:14" s="31" customFormat="1">
      <c r="A2" s="121"/>
      <c r="B2" s="121">
        <v>8</v>
      </c>
      <c r="C2" s="122" t="s">
        <v>418</v>
      </c>
      <c r="D2" s="123"/>
      <c r="E2" s="124"/>
      <c r="F2" s="124"/>
      <c r="G2" s="124"/>
      <c r="H2" s="124"/>
      <c r="I2" s="124"/>
      <c r="J2" s="124"/>
      <c r="K2" s="124"/>
      <c r="L2" s="124"/>
      <c r="M2" s="124"/>
    </row>
    <row r="3" spans="1:14" s="31" customFormat="1">
      <c r="A3" s="154">
        <v>0</v>
      </c>
      <c r="B3" s="125"/>
      <c r="C3" s="182" t="s">
        <v>412</v>
      </c>
      <c r="D3" s="123"/>
      <c r="E3" s="124"/>
      <c r="F3" s="124"/>
      <c r="G3" s="124"/>
      <c r="H3" s="124"/>
      <c r="I3" s="124"/>
      <c r="J3" s="124"/>
      <c r="K3" s="124"/>
      <c r="L3" s="124"/>
      <c r="M3" s="124"/>
    </row>
    <row r="4" spans="1:14" s="31" customFormat="1">
      <c r="A4" s="125"/>
      <c r="B4" s="125"/>
      <c r="C4" s="126"/>
      <c r="D4" s="123"/>
      <c r="E4" s="124"/>
      <c r="F4" s="124"/>
      <c r="G4" s="124"/>
      <c r="H4" s="124"/>
      <c r="I4" s="124"/>
      <c r="J4" s="124"/>
      <c r="K4" s="124"/>
      <c r="L4" s="124"/>
      <c r="M4" s="124"/>
    </row>
    <row r="5" spans="1:14">
      <c r="A5" s="4"/>
      <c r="B5" s="4"/>
      <c r="C5" t="s">
        <v>50</v>
      </c>
      <c r="D5" s="11"/>
      <c r="E5" s="4"/>
      <c r="F5" s="4"/>
      <c r="G5" s="4"/>
      <c r="H5" s="4"/>
      <c r="I5" s="4"/>
      <c r="J5" s="4"/>
      <c r="K5" s="4"/>
      <c r="L5" s="4"/>
      <c r="M5" s="4"/>
    </row>
    <row r="6" spans="1:14">
      <c r="A6" s="47"/>
      <c r="B6" s="47">
        <v>8.01</v>
      </c>
      <c r="C6" s="47" t="s">
        <v>28</v>
      </c>
      <c r="D6" s="12"/>
      <c r="E6" s="1"/>
      <c r="F6" s="1"/>
      <c r="G6" s="1"/>
      <c r="H6" s="1"/>
      <c r="I6" s="1"/>
      <c r="J6" s="1"/>
      <c r="K6" s="1"/>
      <c r="L6" s="1"/>
      <c r="M6" s="1"/>
    </row>
    <row r="7" spans="1:14">
      <c r="A7" s="3"/>
      <c r="B7" s="3"/>
    </row>
    <row r="8" spans="1:14">
      <c r="A8" s="3"/>
      <c r="B8" s="3"/>
      <c r="H8" s="192" t="s">
        <v>340</v>
      </c>
      <c r="I8" s="192" t="s">
        <v>340</v>
      </c>
      <c r="J8" s="192" t="s">
        <v>340</v>
      </c>
      <c r="K8" s="192" t="s">
        <v>340</v>
      </c>
      <c r="L8" s="192" t="s">
        <v>340</v>
      </c>
      <c r="M8" s="192" t="s">
        <v>425</v>
      </c>
    </row>
    <row r="9" spans="1:14">
      <c r="A9" s="3"/>
      <c r="B9" s="3"/>
      <c r="H9" s="191" t="s">
        <v>340</v>
      </c>
      <c r="I9" s="191" t="s">
        <v>340</v>
      </c>
      <c r="J9" s="191" t="s">
        <v>426</v>
      </c>
      <c r="K9" s="191" t="s">
        <v>340</v>
      </c>
      <c r="L9" s="191" t="s">
        <v>340</v>
      </c>
      <c r="M9" s="191" t="s">
        <v>340</v>
      </c>
    </row>
    <row r="10" spans="1:14" s="20" customFormat="1">
      <c r="A10" s="18"/>
      <c r="B10" s="18"/>
      <c r="C10" s="49" t="s">
        <v>379</v>
      </c>
      <c r="D10" s="19"/>
      <c r="G10" s="224"/>
      <c r="H10" s="193">
        <v>2015</v>
      </c>
      <c r="I10" s="165">
        <v>2016</v>
      </c>
      <c r="J10" s="165">
        <v>2017</v>
      </c>
      <c r="K10" s="165">
        <v>2018</v>
      </c>
      <c r="L10" s="165">
        <v>2019</v>
      </c>
      <c r="M10" s="165">
        <v>2020</v>
      </c>
      <c r="N10" s="5"/>
    </row>
    <row r="11" spans="1:14" s="24" customFormat="1" hidden="1" outlineLevel="1">
      <c r="A11" s="21"/>
      <c r="B11" s="21"/>
      <c r="C11" s="49" t="s">
        <v>29</v>
      </c>
      <c r="D11" s="22"/>
      <c r="E11" s="23"/>
      <c r="F11" s="23"/>
      <c r="G11" s="23"/>
      <c r="H11" s="72">
        <v>41821</v>
      </c>
      <c r="I11" s="76">
        <v>42186</v>
      </c>
      <c r="J11" s="76">
        <v>42552</v>
      </c>
      <c r="K11" s="76">
        <v>42917</v>
      </c>
      <c r="L11" s="76">
        <v>43282</v>
      </c>
      <c r="M11" s="76">
        <v>43647</v>
      </c>
      <c r="N11" s="5"/>
    </row>
    <row r="12" spans="1:14" s="24" customFormat="1" hidden="1" outlineLevel="1">
      <c r="A12" s="21"/>
      <c r="B12" s="21"/>
      <c r="C12" s="49" t="s">
        <v>30</v>
      </c>
      <c r="D12" s="25"/>
      <c r="E12" s="26"/>
      <c r="F12" s="26"/>
      <c r="G12" s="26"/>
      <c r="H12" s="72">
        <v>42185</v>
      </c>
      <c r="I12" s="76">
        <v>42551</v>
      </c>
      <c r="J12" s="76">
        <v>42916</v>
      </c>
      <c r="K12" s="76">
        <v>43281</v>
      </c>
      <c r="L12" s="76">
        <v>43646</v>
      </c>
      <c r="M12" s="76">
        <v>44012</v>
      </c>
      <c r="N12" s="5"/>
    </row>
    <row r="13" spans="1:14" hidden="1" outlineLevel="1">
      <c r="A13" s="6"/>
      <c r="B13" s="6"/>
      <c r="C13" s="49" t="s">
        <v>38</v>
      </c>
      <c r="H13" s="73">
        <v>0</v>
      </c>
      <c r="I13" s="73">
        <v>0</v>
      </c>
      <c r="J13" s="73">
        <v>1</v>
      </c>
      <c r="K13" s="73">
        <v>2</v>
      </c>
      <c r="L13" s="73">
        <v>3</v>
      </c>
      <c r="M13" s="73">
        <v>4</v>
      </c>
    </row>
    <row r="14" spans="1:14" hidden="1" outlineLevel="1">
      <c r="A14" s="6"/>
      <c r="B14" s="6"/>
      <c r="C14" s="49" t="s">
        <v>221</v>
      </c>
      <c r="H14" s="73">
        <v>0</v>
      </c>
      <c r="I14" s="73">
        <v>0</v>
      </c>
      <c r="J14" s="73">
        <v>1</v>
      </c>
      <c r="K14" s="73">
        <v>1</v>
      </c>
      <c r="L14" s="73">
        <v>1</v>
      </c>
      <c r="M14" s="73">
        <v>1</v>
      </c>
    </row>
    <row r="15" spans="1:14" hidden="1" outlineLevel="1">
      <c r="C15" s="49" t="s">
        <v>225</v>
      </c>
      <c r="H15" s="73">
        <v>0</v>
      </c>
      <c r="I15" s="73">
        <v>0</v>
      </c>
      <c r="J15" s="73">
        <v>0</v>
      </c>
      <c r="K15" s="73">
        <v>0</v>
      </c>
      <c r="L15" s="73">
        <v>0</v>
      </c>
      <c r="M15" s="73">
        <v>1</v>
      </c>
    </row>
    <row r="16" spans="1:14" hidden="1" outlineLevel="1">
      <c r="C16" s="49" t="s">
        <v>226</v>
      </c>
      <c r="H16" s="73">
        <v>0</v>
      </c>
      <c r="I16" s="73">
        <v>0</v>
      </c>
      <c r="J16" s="73">
        <v>1</v>
      </c>
      <c r="K16" s="73">
        <v>1</v>
      </c>
      <c r="L16" s="73">
        <v>1</v>
      </c>
      <c r="M16" s="73">
        <v>1</v>
      </c>
    </row>
    <row r="17" spans="1:13" hidden="1" outlineLevel="1">
      <c r="C17" s="49" t="s">
        <v>227</v>
      </c>
      <c r="H17" s="73">
        <v>0</v>
      </c>
      <c r="I17" s="73">
        <v>0</v>
      </c>
      <c r="J17" s="73">
        <v>0</v>
      </c>
      <c r="K17" s="73">
        <v>0</v>
      </c>
      <c r="L17" s="73">
        <v>0</v>
      </c>
      <c r="M17" s="73">
        <v>1</v>
      </c>
    </row>
    <row r="18" spans="1:13" hidden="1" outlineLevel="1">
      <c r="C18" s="49"/>
      <c r="H18" s="73"/>
      <c r="I18" s="73"/>
      <c r="J18" s="73"/>
      <c r="K18" s="73"/>
      <c r="L18" s="73"/>
      <c r="M18" s="73"/>
    </row>
    <row r="19" spans="1:13" s="28" customFormat="1" collapsed="1">
      <c r="D19" s="29"/>
      <c r="E19" s="30"/>
      <c r="F19" s="30"/>
      <c r="G19" s="30"/>
    </row>
    <row r="20" spans="1:13">
      <c r="A20" s="47"/>
      <c r="B20" s="47">
        <v>8.02</v>
      </c>
      <c r="C20" s="47" t="s">
        <v>149</v>
      </c>
      <c r="D20" s="12"/>
      <c r="E20" s="1"/>
      <c r="F20" s="1"/>
      <c r="G20" s="1"/>
      <c r="H20" s="1"/>
      <c r="I20" s="1"/>
      <c r="J20" s="1"/>
      <c r="K20" s="1"/>
      <c r="L20" s="1"/>
      <c r="M20" s="1"/>
    </row>
    <row r="21" spans="1:13">
      <c r="E21" s="3"/>
      <c r="F21" s="3"/>
      <c r="G21" s="3"/>
    </row>
    <row r="22" spans="1:13" hidden="1" outlineLevel="1">
      <c r="C22" s="5" t="s">
        <v>341</v>
      </c>
      <c r="D22" s="13" t="s">
        <v>0</v>
      </c>
      <c r="E22" s="3"/>
      <c r="F22" s="3"/>
      <c r="G22" s="3"/>
      <c r="H22" s="79"/>
      <c r="I22" s="79"/>
      <c r="J22" s="238">
        <v>1.3108614232209881E-2</v>
      </c>
      <c r="K22" s="238">
        <v>2.1256931608133023E-2</v>
      </c>
      <c r="L22" s="238">
        <v>1.9004524886877761E-2</v>
      </c>
      <c r="M22" s="238">
        <v>1.3321492007104752E-2</v>
      </c>
    </row>
    <row r="23" spans="1:13" hidden="1" outlineLevel="1">
      <c r="C23" s="57" t="s">
        <v>40</v>
      </c>
      <c r="D23" s="13" t="s">
        <v>0</v>
      </c>
      <c r="E23" s="3"/>
      <c r="F23" s="3"/>
      <c r="G23" s="3"/>
      <c r="H23" s="79"/>
      <c r="I23" s="79"/>
      <c r="J23" s="238">
        <v>0.11536600724810855</v>
      </c>
      <c r="K23" s="238">
        <v>0.11536600724810855</v>
      </c>
      <c r="L23" s="238">
        <v>0.11519598212611215</v>
      </c>
      <c r="M23" s="238">
        <v>0.1046</v>
      </c>
    </row>
    <row r="24" spans="1:13" hidden="1" outlineLevel="1">
      <c r="E24" s="3"/>
      <c r="F24" s="3"/>
      <c r="G24" s="3"/>
    </row>
    <row r="25" spans="1:13" hidden="1" outlineLevel="1">
      <c r="E25" s="3"/>
      <c r="F25" s="3"/>
      <c r="G25" s="3"/>
    </row>
    <row r="26" spans="1:13" collapsed="1">
      <c r="A26" s="47"/>
      <c r="B26" s="47">
        <v>8.0299999999999994</v>
      </c>
      <c r="C26" s="47" t="s">
        <v>70</v>
      </c>
      <c r="D26" s="12"/>
      <c r="E26" s="1"/>
      <c r="F26" s="1"/>
      <c r="G26" s="1"/>
      <c r="H26" s="1"/>
      <c r="I26" s="1"/>
      <c r="J26" s="1"/>
      <c r="K26" s="1"/>
      <c r="L26" s="1"/>
      <c r="M26" s="1"/>
    </row>
    <row r="27" spans="1:13">
      <c r="E27" s="59"/>
      <c r="F27" s="59"/>
      <c r="G27" s="59"/>
      <c r="H27" s="59"/>
      <c r="I27" s="59"/>
      <c r="J27" s="59"/>
      <c r="K27" s="59"/>
      <c r="L27" s="59"/>
      <c r="M27" s="59"/>
    </row>
    <row r="28" spans="1:13" outlineLevel="1">
      <c r="C28" s="69" t="s">
        <v>184</v>
      </c>
      <c r="E28" s="59"/>
      <c r="F28" s="59"/>
      <c r="G28" s="59"/>
      <c r="H28" s="59"/>
      <c r="I28" s="59"/>
      <c r="J28" s="59"/>
      <c r="K28" s="59"/>
      <c r="L28" s="59"/>
      <c r="M28" s="59"/>
    </row>
    <row r="29" spans="1:13" outlineLevel="1">
      <c r="C29" s="69" t="s">
        <v>185</v>
      </c>
      <c r="E29" s="59"/>
      <c r="F29" s="59"/>
      <c r="G29" s="59"/>
      <c r="H29" s="59"/>
      <c r="I29" s="59"/>
      <c r="J29" s="59"/>
      <c r="K29" s="59"/>
      <c r="L29" s="59"/>
      <c r="M29" s="59"/>
    </row>
    <row r="30" spans="1:13" outlineLevel="1">
      <c r="C30" s="69" t="s">
        <v>405</v>
      </c>
      <c r="E30" s="59"/>
      <c r="F30" s="59"/>
      <c r="G30" s="59"/>
      <c r="H30" s="59"/>
      <c r="I30" s="59"/>
      <c r="J30" s="59"/>
      <c r="K30" s="59"/>
      <c r="L30" s="59"/>
      <c r="M30" s="59"/>
    </row>
    <row r="31" spans="1:13" outlineLevel="1">
      <c r="C31" s="69" t="s">
        <v>186</v>
      </c>
      <c r="E31" s="59"/>
      <c r="F31" s="59"/>
      <c r="G31" s="59"/>
      <c r="H31" s="59"/>
      <c r="I31" s="59"/>
      <c r="J31" s="59"/>
      <c r="K31" s="59"/>
      <c r="L31" s="59"/>
      <c r="M31" s="59"/>
    </row>
    <row r="32" spans="1:13" ht="13.15" customHeight="1" outlineLevel="1">
      <c r="E32" s="59"/>
      <c r="F32" s="59"/>
      <c r="G32" s="59"/>
      <c r="H32" s="59"/>
      <c r="I32" s="59"/>
      <c r="J32" s="59"/>
      <c r="K32" s="59"/>
      <c r="L32" s="59"/>
      <c r="M32" s="59"/>
    </row>
    <row r="33" spans="1:13" outlineLevel="1">
      <c r="C33" s="5" t="s">
        <v>33</v>
      </c>
      <c r="D33" s="13" t="s">
        <v>39</v>
      </c>
      <c r="E33" s="59"/>
      <c r="F33" s="59"/>
      <c r="G33" s="59"/>
      <c r="H33" s="59"/>
      <c r="I33" s="59"/>
      <c r="J33" s="75">
        <v>481.90145061374477</v>
      </c>
      <c r="K33" s="75">
        <v>495.46645925128513</v>
      </c>
      <c r="L33" s="75">
        <v>512.17975001393654</v>
      </c>
      <c r="M33" s="75">
        <v>483.00220460576173</v>
      </c>
    </row>
    <row r="34" spans="1:13" outlineLevel="1">
      <c r="C34" s="57" t="s">
        <v>137</v>
      </c>
      <c r="D34" s="13" t="s">
        <v>39</v>
      </c>
      <c r="E34" s="59"/>
      <c r="F34" s="59"/>
      <c r="G34" s="59"/>
      <c r="H34" s="59"/>
      <c r="I34" s="59"/>
      <c r="J34" s="78">
        <v>295.7341677109136</v>
      </c>
      <c r="K34" s="78">
        <v>208.84220688930827</v>
      </c>
      <c r="L34" s="78">
        <v>118.62732433435201</v>
      </c>
      <c r="M34" s="78">
        <v>128.88254043941672</v>
      </c>
    </row>
    <row r="35" spans="1:13" ht="13.15" customHeight="1" outlineLevel="1">
      <c r="C35" s="57" t="s">
        <v>406</v>
      </c>
      <c r="D35" s="13" t="s">
        <v>39</v>
      </c>
      <c r="E35" s="59"/>
      <c r="F35" s="59"/>
      <c r="G35" s="59"/>
      <c r="H35" s="59"/>
      <c r="I35" s="59"/>
      <c r="J35" s="75">
        <v>0</v>
      </c>
      <c r="K35" s="75">
        <v>302.02056868813264</v>
      </c>
      <c r="L35" s="75">
        <v>520.57147990968178</v>
      </c>
      <c r="M35" s="75">
        <v>647.71388600572163</v>
      </c>
    </row>
    <row r="36" spans="1:13" outlineLevel="1">
      <c r="C36" s="3" t="s">
        <v>138</v>
      </c>
      <c r="D36" s="13" t="s">
        <v>39</v>
      </c>
      <c r="E36" s="59"/>
      <c r="F36" s="59"/>
      <c r="G36" s="59"/>
      <c r="H36" s="59"/>
      <c r="I36" s="59"/>
      <c r="J36" s="75">
        <v>134.22156852497579</v>
      </c>
      <c r="K36" s="75">
        <v>124.55748172630067</v>
      </c>
      <c r="L36" s="75">
        <v>127.91591846807796</v>
      </c>
      <c r="M36" s="75">
        <v>128.24000430797111</v>
      </c>
    </row>
    <row r="37" spans="1:13" outlineLevel="1">
      <c r="C37" s="3" t="s">
        <v>32</v>
      </c>
      <c r="D37" s="13" t="s">
        <v>39</v>
      </c>
      <c r="E37" s="59"/>
      <c r="F37" s="59"/>
      <c r="G37" s="59"/>
      <c r="H37" s="59"/>
      <c r="I37" s="59"/>
      <c r="J37" s="75">
        <v>-54.768055616983354</v>
      </c>
      <c r="K37" s="75">
        <v>-91.305285615163641</v>
      </c>
      <c r="L37" s="75">
        <v>-84.511661790708445</v>
      </c>
      <c r="M37" s="75">
        <v>-61.528840871833417</v>
      </c>
    </row>
    <row r="38" spans="1:13" outlineLevel="1">
      <c r="E38" s="59"/>
      <c r="F38" s="59"/>
      <c r="G38" s="59"/>
      <c r="H38" s="59"/>
      <c r="I38" s="59"/>
      <c r="J38" s="59"/>
      <c r="K38" s="59"/>
      <c r="L38" s="59"/>
      <c r="M38" s="59"/>
    </row>
    <row r="39" spans="1:13" outlineLevel="1">
      <c r="C39" s="50" t="s">
        <v>410</v>
      </c>
      <c r="D39" s="17" t="s">
        <v>39</v>
      </c>
      <c r="E39" s="60"/>
      <c r="F39" s="60"/>
      <c r="G39" s="60"/>
      <c r="H39" s="60"/>
      <c r="I39" s="60"/>
      <c r="J39" s="74">
        <v>857.08913123265086</v>
      </c>
      <c r="K39" s="74">
        <v>1039.5814309398631</v>
      </c>
      <c r="L39" s="74">
        <v>1194.78281093534</v>
      </c>
      <c r="M39" s="74">
        <v>1326.3097944870378</v>
      </c>
    </row>
    <row r="40" spans="1:13" outlineLevel="1">
      <c r="E40" s="59"/>
      <c r="F40" s="59"/>
      <c r="G40" s="59"/>
      <c r="H40" s="59"/>
      <c r="I40" s="59"/>
      <c r="J40" s="59"/>
      <c r="K40" s="59"/>
      <c r="L40" s="59"/>
      <c r="M40" s="59"/>
    </row>
    <row r="41" spans="1:13" outlineLevel="1">
      <c r="C41" t="s">
        <v>188</v>
      </c>
      <c r="D41" s="13" t="s">
        <v>39</v>
      </c>
      <c r="E41" s="59"/>
      <c r="F41" s="59"/>
      <c r="G41" s="59"/>
      <c r="H41" s="59"/>
      <c r="I41" s="59"/>
      <c r="J41" s="78">
        <v>-333.06409362939007</v>
      </c>
      <c r="K41" s="78">
        <v>-364.05675485670002</v>
      </c>
      <c r="L41" s="78">
        <v>-371.84000181701174</v>
      </c>
      <c r="M41" s="78">
        <v>-388.63521450350163</v>
      </c>
    </row>
    <row r="42" spans="1:13" outlineLevel="1">
      <c r="E42" s="59"/>
      <c r="F42" s="59"/>
      <c r="G42" s="59"/>
      <c r="H42" s="59"/>
      <c r="I42" s="59"/>
      <c r="J42" s="59"/>
      <c r="K42" s="59"/>
      <c r="L42" s="59"/>
      <c r="M42" s="59"/>
    </row>
    <row r="43" spans="1:13" outlineLevel="1">
      <c r="C43" s="50" t="s">
        <v>402</v>
      </c>
      <c r="D43" s="17" t="s">
        <v>39</v>
      </c>
      <c r="E43" s="60"/>
      <c r="F43" s="60"/>
      <c r="G43" s="60"/>
      <c r="H43" s="60"/>
      <c r="I43" s="60"/>
      <c r="J43" s="74">
        <v>524.02503760326078</v>
      </c>
      <c r="K43" s="74">
        <v>675.52467608316306</v>
      </c>
      <c r="L43" s="74">
        <v>822.94280911832823</v>
      </c>
      <c r="M43" s="74">
        <v>937.6745799835362</v>
      </c>
    </row>
    <row r="44" spans="1:13" outlineLevel="1">
      <c r="E44" s="59"/>
      <c r="F44" s="59"/>
      <c r="G44" s="59"/>
      <c r="H44" s="59"/>
      <c r="I44" s="59"/>
      <c r="J44" s="59"/>
      <c r="K44" s="59"/>
      <c r="L44" s="59"/>
      <c r="M44" s="59"/>
    </row>
    <row r="45" spans="1:13" outlineLevel="1">
      <c r="A45" s="146">
        <v>0</v>
      </c>
      <c r="C45" s="147"/>
      <c r="D45" s="147" t="s">
        <v>389</v>
      </c>
      <c r="E45" s="146"/>
      <c r="F45" s="146"/>
      <c r="G45" s="146"/>
      <c r="H45" s="59"/>
      <c r="I45" s="59"/>
      <c r="J45" s="146">
        <v>0</v>
      </c>
      <c r="K45" s="146">
        <v>0</v>
      </c>
      <c r="L45" s="146">
        <v>0</v>
      </c>
      <c r="M45" s="146">
        <v>0</v>
      </c>
    </row>
    <row r="46" spans="1:13" outlineLevel="1">
      <c r="E46" s="59"/>
      <c r="F46" s="59"/>
      <c r="G46" s="59"/>
      <c r="H46" s="59"/>
      <c r="I46" s="59"/>
      <c r="J46" s="59"/>
      <c r="K46" s="59"/>
      <c r="L46" s="59"/>
      <c r="M46" s="59"/>
    </row>
    <row r="47" spans="1:13">
      <c r="A47" s="47"/>
      <c r="B47" s="47">
        <v>8.0399999999999991</v>
      </c>
      <c r="C47" s="47" t="s">
        <v>403</v>
      </c>
      <c r="D47" s="12"/>
      <c r="E47" s="1"/>
      <c r="F47" s="1"/>
      <c r="G47" s="1"/>
      <c r="H47" s="1"/>
      <c r="I47" s="1"/>
      <c r="J47" s="1"/>
      <c r="K47" s="1"/>
      <c r="L47" s="1"/>
      <c r="M47" s="1"/>
    </row>
    <row r="48" spans="1:13">
      <c r="E48" s="59"/>
      <c r="F48" s="59"/>
      <c r="G48" s="59"/>
      <c r="H48" s="59"/>
      <c r="I48" s="59"/>
      <c r="J48" s="59"/>
      <c r="K48" s="59"/>
      <c r="L48" s="59"/>
      <c r="M48" s="59"/>
    </row>
    <row r="49" spans="1:13" outlineLevel="1">
      <c r="C49" s="69" t="s">
        <v>404</v>
      </c>
      <c r="E49" s="59"/>
      <c r="F49" s="59"/>
      <c r="G49" s="59"/>
      <c r="H49" s="59"/>
      <c r="I49" s="59"/>
      <c r="J49" s="59"/>
      <c r="K49" s="59"/>
      <c r="L49" s="59"/>
      <c r="M49" s="59"/>
    </row>
    <row r="50" spans="1:13" outlineLevel="1">
      <c r="E50" s="59"/>
      <c r="F50" s="59"/>
      <c r="G50" s="59"/>
      <c r="H50" s="59"/>
      <c r="I50" s="59"/>
      <c r="J50" s="59"/>
      <c r="K50" s="59"/>
      <c r="L50" s="59"/>
      <c r="M50" s="59"/>
    </row>
    <row r="51" spans="1:13" outlineLevel="1">
      <c r="C51" s="5" t="s">
        <v>33</v>
      </c>
      <c r="D51" s="13" t="s">
        <v>39</v>
      </c>
      <c r="E51" s="59"/>
      <c r="F51" s="59"/>
      <c r="G51" s="59"/>
      <c r="H51" s="59"/>
      <c r="I51" s="59"/>
      <c r="J51" s="75">
        <v>481.90145061374477</v>
      </c>
      <c r="K51" s="75">
        <v>495.46645925128513</v>
      </c>
      <c r="L51" s="75">
        <v>512.17975001393654</v>
      </c>
      <c r="M51" s="75">
        <v>483.00220460576173</v>
      </c>
    </row>
    <row r="52" spans="1:13" outlineLevel="1">
      <c r="C52" s="57" t="s">
        <v>137</v>
      </c>
      <c r="D52" s="13" t="s">
        <v>39</v>
      </c>
      <c r="E52" s="59"/>
      <c r="F52" s="59"/>
      <c r="G52" s="59"/>
      <c r="H52" s="59"/>
      <c r="I52" s="59"/>
      <c r="J52" s="75">
        <v>0</v>
      </c>
      <c r="K52" s="75">
        <v>0</v>
      </c>
      <c r="L52" s="75">
        <v>0</v>
      </c>
      <c r="M52" s="75">
        <v>0</v>
      </c>
    </row>
    <row r="53" spans="1:13" outlineLevel="1">
      <c r="C53" s="3" t="s">
        <v>138</v>
      </c>
      <c r="D53" s="13" t="s">
        <v>39</v>
      </c>
      <c r="E53" s="59"/>
      <c r="F53" s="59"/>
      <c r="G53" s="59"/>
      <c r="H53" s="59"/>
      <c r="I53" s="59"/>
      <c r="J53" s="78">
        <v>134.22156852497579</v>
      </c>
      <c r="K53" s="78">
        <v>124.55748172630067</v>
      </c>
      <c r="L53" s="78">
        <v>127.91591846807796</v>
      </c>
      <c r="M53" s="78">
        <v>128.24000430797111</v>
      </c>
    </row>
    <row r="54" spans="1:13" outlineLevel="1">
      <c r="C54" s="3" t="s">
        <v>32</v>
      </c>
      <c r="D54" s="13" t="s">
        <v>39</v>
      </c>
      <c r="E54" s="59"/>
      <c r="F54" s="59"/>
      <c r="G54" s="59"/>
      <c r="H54" s="59"/>
      <c r="I54" s="59"/>
      <c r="J54" s="75">
        <v>-54.768055616983354</v>
      </c>
      <c r="K54" s="75">
        <v>-91.305285615163641</v>
      </c>
      <c r="L54" s="75">
        <v>-84.511661790708445</v>
      </c>
      <c r="M54" s="75">
        <v>-61.528840871833417</v>
      </c>
    </row>
    <row r="55" spans="1:13" outlineLevel="1">
      <c r="E55" s="59"/>
      <c r="F55" s="59"/>
      <c r="G55" s="59"/>
      <c r="H55" s="59"/>
      <c r="I55" s="59"/>
      <c r="J55" s="59"/>
      <c r="K55" s="59"/>
      <c r="L55" s="59"/>
      <c r="M55" s="59"/>
    </row>
    <row r="56" spans="1:13" outlineLevel="1">
      <c r="C56" s="50" t="s">
        <v>346</v>
      </c>
      <c r="D56" s="17" t="s">
        <v>39</v>
      </c>
      <c r="E56" s="60"/>
      <c r="F56" s="60"/>
      <c r="G56" s="60"/>
      <c r="H56" s="60"/>
      <c r="I56" s="60"/>
      <c r="J56" s="74">
        <v>561.3549635217372</v>
      </c>
      <c r="K56" s="74">
        <v>528.71865536242217</v>
      </c>
      <c r="L56" s="74">
        <v>555.58400669130606</v>
      </c>
      <c r="M56" s="74">
        <v>549.71336804189946</v>
      </c>
    </row>
    <row r="57" spans="1:13" outlineLevel="1">
      <c r="E57" s="59"/>
      <c r="F57" s="59"/>
      <c r="G57" s="59"/>
      <c r="H57" s="59"/>
      <c r="I57" s="59"/>
      <c r="J57" s="59"/>
      <c r="K57" s="59"/>
      <c r="L57" s="59"/>
      <c r="M57" s="59"/>
    </row>
    <row r="58" spans="1:13" outlineLevel="1">
      <c r="C58" t="s">
        <v>188</v>
      </c>
      <c r="D58" s="13" t="s">
        <v>39</v>
      </c>
      <c r="E58" s="59"/>
      <c r="F58" s="59"/>
      <c r="G58" s="59"/>
      <c r="H58" s="59"/>
      <c r="I58" s="59"/>
      <c r="J58" s="78">
        <v>-333.06409362939007</v>
      </c>
      <c r="K58" s="78">
        <v>-364.05675485670002</v>
      </c>
      <c r="L58" s="78">
        <v>-371.84000181701174</v>
      </c>
      <c r="M58" s="78">
        <v>-388.63521450350163</v>
      </c>
    </row>
    <row r="59" spans="1:13" outlineLevel="1">
      <c r="E59" s="59"/>
      <c r="F59" s="59"/>
      <c r="G59" s="59"/>
      <c r="H59" s="59"/>
      <c r="I59" s="59"/>
      <c r="J59" s="59"/>
      <c r="K59" s="59"/>
      <c r="L59" s="59"/>
      <c r="M59" s="59"/>
    </row>
    <row r="60" spans="1:13" outlineLevel="1">
      <c r="C60" s="50" t="s">
        <v>189</v>
      </c>
      <c r="D60" s="17" t="s">
        <v>39</v>
      </c>
      <c r="E60" s="60"/>
      <c r="F60" s="60"/>
      <c r="G60" s="60"/>
      <c r="H60" s="60"/>
      <c r="I60" s="60"/>
      <c r="J60" s="74">
        <v>228.29086989234713</v>
      </c>
      <c r="K60" s="74">
        <v>164.66190050572214</v>
      </c>
      <c r="L60" s="74">
        <v>183.74400487429432</v>
      </c>
      <c r="M60" s="74">
        <v>161.07815353839783</v>
      </c>
    </row>
    <row r="61" spans="1:13" outlineLevel="1">
      <c r="E61" s="59"/>
      <c r="F61" s="59"/>
      <c r="G61" s="59"/>
      <c r="H61" s="59"/>
      <c r="I61" s="59"/>
      <c r="J61" s="59"/>
      <c r="K61" s="59"/>
      <c r="L61" s="59"/>
      <c r="M61" s="59"/>
    </row>
    <row r="62" spans="1:13" outlineLevel="1">
      <c r="A62" s="146">
        <v>0</v>
      </c>
      <c r="C62" s="147"/>
      <c r="D62" s="147" t="s">
        <v>389</v>
      </c>
      <c r="E62" s="146"/>
      <c r="F62" s="146"/>
      <c r="G62" s="146"/>
      <c r="H62" s="59"/>
      <c r="I62" s="59"/>
      <c r="J62" s="146">
        <v>0</v>
      </c>
      <c r="K62" s="146">
        <v>0</v>
      </c>
      <c r="L62" s="146">
        <v>0</v>
      </c>
      <c r="M62" s="146">
        <v>0</v>
      </c>
    </row>
    <row r="63" spans="1:13" outlineLevel="1">
      <c r="E63" s="59"/>
      <c r="F63" s="59"/>
      <c r="G63" s="59"/>
      <c r="H63" s="59"/>
      <c r="I63" s="59"/>
      <c r="J63" s="59"/>
      <c r="K63" s="59"/>
      <c r="L63" s="59"/>
      <c r="M63" s="59"/>
    </row>
    <row r="64" spans="1:13">
      <c r="A64" s="47"/>
      <c r="B64" s="47">
        <v>8.0499999999999989</v>
      </c>
      <c r="C64" s="47" t="s">
        <v>329</v>
      </c>
      <c r="D64" s="12"/>
      <c r="E64" s="1"/>
      <c r="F64" s="1"/>
      <c r="G64" s="1"/>
      <c r="H64" s="1"/>
      <c r="I64" s="1"/>
      <c r="J64" s="1"/>
      <c r="K64" s="1"/>
      <c r="L64" s="1"/>
      <c r="M64" s="1"/>
    </row>
    <row r="65" spans="1:13">
      <c r="E65" s="59"/>
      <c r="F65" s="59"/>
      <c r="G65" s="59"/>
      <c r="H65" s="59"/>
      <c r="I65" s="59"/>
      <c r="J65" s="59"/>
      <c r="K65" s="59"/>
      <c r="L65" s="59"/>
      <c r="M65" s="59"/>
    </row>
    <row r="66" spans="1:13" outlineLevel="1">
      <c r="C66" s="69" t="s">
        <v>145</v>
      </c>
      <c r="E66" s="59"/>
      <c r="F66" s="59"/>
      <c r="G66" s="59"/>
      <c r="H66" s="59"/>
      <c r="I66" s="59"/>
      <c r="J66" s="59"/>
      <c r="K66" s="59"/>
      <c r="L66" s="59"/>
      <c r="M66" s="59"/>
    </row>
    <row r="67" spans="1:13" outlineLevel="1">
      <c r="C67" s="69" t="s">
        <v>140</v>
      </c>
      <c r="E67" s="59"/>
      <c r="F67" s="59"/>
      <c r="G67" s="59"/>
      <c r="H67" s="59"/>
      <c r="I67" s="59"/>
      <c r="J67" s="59"/>
      <c r="K67" s="59"/>
      <c r="L67" s="59"/>
      <c r="M67" s="59"/>
    </row>
    <row r="68" spans="1:13" outlineLevel="1">
      <c r="E68" s="59"/>
      <c r="F68" s="59"/>
      <c r="G68" s="240" t="s">
        <v>109</v>
      </c>
      <c r="H68" s="59"/>
      <c r="I68" s="59"/>
      <c r="J68" s="59"/>
      <c r="K68" s="59"/>
      <c r="L68" s="59"/>
      <c r="M68" s="59"/>
    </row>
    <row r="69" spans="1:13" outlineLevel="1">
      <c r="C69" s="5" t="s">
        <v>18</v>
      </c>
      <c r="D69" s="13" t="s">
        <v>39</v>
      </c>
      <c r="E69" s="59"/>
      <c r="G69" s="225">
        <v>0</v>
      </c>
      <c r="H69" s="59"/>
      <c r="I69" s="59"/>
      <c r="J69" s="204">
        <v>0</v>
      </c>
      <c r="K69" s="75">
        <v>295.7341677109136</v>
      </c>
      <c r="L69" s="75">
        <v>510.86277557744091</v>
      </c>
      <c r="M69" s="75">
        <v>639.19880424403379</v>
      </c>
    </row>
    <row r="70" spans="1:13" outlineLevel="1">
      <c r="C70" s="5" t="s">
        <v>142</v>
      </c>
      <c r="D70" s="13" t="s">
        <v>39</v>
      </c>
      <c r="E70" s="59"/>
      <c r="G70" s="225">
        <v>24.510187071147769</v>
      </c>
      <c r="H70" s="59"/>
      <c r="I70" s="59"/>
      <c r="J70" s="75">
        <v>0</v>
      </c>
      <c r="K70" s="75">
        <v>6.2864009772190315</v>
      </c>
      <c r="L70" s="75">
        <v>9.7087043322409237</v>
      </c>
      <c r="M70" s="75">
        <v>8.5150817616878118</v>
      </c>
    </row>
    <row r="71" spans="1:13" outlineLevel="1">
      <c r="C71" s="5" t="s">
        <v>143</v>
      </c>
      <c r="D71" s="13" t="s">
        <v>39</v>
      </c>
      <c r="E71" s="59"/>
      <c r="G71" s="225">
        <v>2145.6640601073946</v>
      </c>
      <c r="H71" s="59"/>
      <c r="J71" s="78">
        <v>295.7341677109136</v>
      </c>
      <c r="K71" s="78">
        <v>208.84220688930827</v>
      </c>
      <c r="L71" s="78">
        <v>118.62732433435201</v>
      </c>
      <c r="M71" s="78">
        <v>128.88254043941672</v>
      </c>
    </row>
    <row r="72" spans="1:13" outlineLevel="1">
      <c r="C72" s="3" t="s">
        <v>144</v>
      </c>
      <c r="D72" s="13" t="s">
        <v>39</v>
      </c>
      <c r="E72" s="59"/>
      <c r="G72" s="225">
        <v>-2170.1742471785424</v>
      </c>
      <c r="H72" s="59"/>
      <c r="I72" s="59"/>
      <c r="J72" s="78">
        <v>0</v>
      </c>
      <c r="K72" s="78">
        <v>0</v>
      </c>
      <c r="L72" s="78">
        <v>0</v>
      </c>
      <c r="M72" s="78">
        <v>0</v>
      </c>
    </row>
    <row r="73" spans="1:13" ht="13.15" customHeight="1" outlineLevel="1">
      <c r="E73" s="59"/>
      <c r="G73" s="226"/>
      <c r="H73" s="59"/>
      <c r="I73" s="59"/>
      <c r="J73" s="59"/>
      <c r="K73" s="59"/>
      <c r="L73" s="59"/>
      <c r="M73" s="59"/>
    </row>
    <row r="74" spans="1:13" outlineLevel="1">
      <c r="C74" s="50" t="s">
        <v>19</v>
      </c>
      <c r="D74" s="17" t="s">
        <v>39</v>
      </c>
      <c r="E74" s="60"/>
      <c r="F74" s="60"/>
      <c r="G74" s="227">
        <v>0</v>
      </c>
      <c r="H74" s="254" t="s">
        <v>400</v>
      </c>
      <c r="I74" s="254"/>
      <c r="J74" s="74">
        <v>295.7341677109136</v>
      </c>
      <c r="K74" s="74">
        <v>510.86277557744091</v>
      </c>
      <c r="L74" s="74">
        <v>639.19880424403379</v>
      </c>
      <c r="M74" s="74">
        <v>776.59642644513838</v>
      </c>
    </row>
    <row r="75" spans="1:13" ht="13.15" customHeight="1" outlineLevel="1">
      <c r="E75" s="59"/>
      <c r="F75" s="59"/>
      <c r="H75" s="255"/>
      <c r="I75" s="255"/>
      <c r="J75" s="59"/>
      <c r="K75" s="59"/>
      <c r="L75" s="59"/>
      <c r="M75" s="59"/>
    </row>
    <row r="76" spans="1:13" outlineLevel="1">
      <c r="A76" s="146"/>
      <c r="C76" s="147"/>
      <c r="D76" s="147"/>
      <c r="E76" s="146"/>
      <c r="F76" s="146"/>
      <c r="G76" s="146"/>
      <c r="J76" s="146"/>
      <c r="K76" s="146"/>
      <c r="L76" s="146"/>
      <c r="M76" s="146"/>
    </row>
    <row r="77" spans="1:13" outlineLevel="1">
      <c r="E77" s="59"/>
      <c r="F77" s="59"/>
      <c r="G77" s="59"/>
      <c r="H77" s="59"/>
      <c r="I77" s="241"/>
      <c r="J77" s="59"/>
      <c r="K77" s="59"/>
      <c r="L77" s="59"/>
      <c r="M77" s="59"/>
    </row>
    <row r="78" spans="1:13">
      <c r="A78" s="47"/>
      <c r="B78" s="47">
        <v>8.0599999999999987</v>
      </c>
      <c r="C78" s="47" t="s">
        <v>141</v>
      </c>
      <c r="D78" s="12"/>
      <c r="E78" s="1"/>
      <c r="F78" s="1"/>
      <c r="G78" s="1"/>
      <c r="H78" s="1"/>
      <c r="I78" s="1"/>
      <c r="J78" s="1"/>
      <c r="K78" s="1"/>
      <c r="L78" s="1"/>
      <c r="M78" s="1"/>
    </row>
    <row r="79" spans="1:13">
      <c r="E79" s="59"/>
      <c r="F79" s="59"/>
      <c r="G79" s="59"/>
      <c r="H79" s="59"/>
      <c r="I79" s="59"/>
      <c r="J79" s="59"/>
      <c r="K79" s="59"/>
      <c r="L79" s="59"/>
      <c r="M79" s="59"/>
    </row>
    <row r="80" spans="1:13" outlineLevel="1">
      <c r="C80" s="69" t="s">
        <v>146</v>
      </c>
      <c r="E80" s="59"/>
      <c r="F80" s="59"/>
      <c r="G80" s="59"/>
      <c r="H80" s="59"/>
      <c r="I80" s="59"/>
      <c r="J80" s="59"/>
      <c r="K80" s="59"/>
      <c r="L80" s="59"/>
      <c r="M80" s="59"/>
    </row>
    <row r="81" spans="1:13" outlineLevel="1">
      <c r="E81" s="59"/>
      <c r="F81" s="59"/>
      <c r="G81" s="240" t="s">
        <v>109</v>
      </c>
      <c r="H81" s="59"/>
      <c r="I81" s="59"/>
      <c r="J81" s="59"/>
      <c r="K81" s="59"/>
      <c r="L81" s="59"/>
      <c r="M81" s="59"/>
    </row>
    <row r="82" spans="1:13" ht="13.15" customHeight="1" outlineLevel="1">
      <c r="C82" s="5" t="s">
        <v>18</v>
      </c>
      <c r="D82" s="13" t="s">
        <v>39</v>
      </c>
      <c r="E82" s="59"/>
      <c r="G82" s="225">
        <v>4142.0477219999993</v>
      </c>
      <c r="H82" s="59"/>
      <c r="I82" s="59"/>
      <c r="J82" s="204">
        <v>4142.0477219999993</v>
      </c>
      <c r="K82" s="75">
        <v>4268.9958264809302</v>
      </c>
      <c r="L82" s="75">
        <v>4413.224192511092</v>
      </c>
      <c r="M82" s="75">
        <v>4565.4524908333669</v>
      </c>
    </row>
    <row r="83" spans="1:13" outlineLevel="1">
      <c r="C83" s="5" t="s">
        <v>374</v>
      </c>
      <c r="D83" s="13" t="s">
        <v>39</v>
      </c>
      <c r="E83" s="59"/>
      <c r="G83" s="225">
        <v>292.11384389468884</v>
      </c>
      <c r="H83" s="59"/>
      <c r="I83" s="59"/>
      <c r="J83" s="75">
        <v>54.768055616983354</v>
      </c>
      <c r="K83" s="75">
        <v>91.305285615163641</v>
      </c>
      <c r="L83" s="75">
        <v>84.511661790708445</v>
      </c>
      <c r="M83" s="75">
        <v>61.528840871833417</v>
      </c>
    </row>
    <row r="84" spans="1:13" outlineLevel="1">
      <c r="C84" s="5" t="s">
        <v>148</v>
      </c>
      <c r="D84" s="13" t="s">
        <v>39</v>
      </c>
      <c r="E84" s="59"/>
      <c r="G84" s="225">
        <v>299.79868656494205</v>
      </c>
      <c r="H84" s="59"/>
      <c r="I84" s="59"/>
      <c r="J84" s="78">
        <v>72.180048863947604</v>
      </c>
      <c r="K84" s="78">
        <v>52.923080414998495</v>
      </c>
      <c r="L84" s="78">
        <v>67.716636531566238</v>
      </c>
      <c r="M84" s="78">
        <v>106.97892075442972</v>
      </c>
    </row>
    <row r="85" spans="1:13" outlineLevel="1">
      <c r="C85" s="3" t="s">
        <v>172</v>
      </c>
      <c r="D85" s="13" t="s">
        <v>39</v>
      </c>
      <c r="E85" s="59"/>
      <c r="G85" s="225">
        <v>-4733.9602524596303</v>
      </c>
      <c r="H85" s="59"/>
      <c r="I85" s="59"/>
      <c r="J85" s="78">
        <v>0</v>
      </c>
      <c r="K85" s="78">
        <v>0</v>
      </c>
      <c r="L85" s="78">
        <v>0</v>
      </c>
      <c r="M85" s="78">
        <v>0</v>
      </c>
    </row>
    <row r="86" spans="1:13" outlineLevel="1">
      <c r="E86" s="59"/>
      <c r="G86" s="226"/>
      <c r="H86" s="59"/>
      <c r="I86" s="59"/>
      <c r="J86" s="59"/>
      <c r="K86" s="59"/>
      <c r="L86" s="59"/>
      <c r="M86" s="59"/>
    </row>
    <row r="87" spans="1:13" outlineLevel="1">
      <c r="C87" s="50" t="s">
        <v>19</v>
      </c>
      <c r="D87" s="17" t="s">
        <v>39</v>
      </c>
      <c r="E87" s="60"/>
      <c r="F87" s="60"/>
      <c r="G87" s="227">
        <v>0</v>
      </c>
      <c r="H87" s="254" t="s">
        <v>400</v>
      </c>
      <c r="I87" s="254"/>
      <c r="J87" s="74">
        <v>4268.9958264809302</v>
      </c>
      <c r="K87" s="74">
        <v>4413.224192511092</v>
      </c>
      <c r="L87" s="74">
        <v>4565.4524908333669</v>
      </c>
      <c r="M87" s="74">
        <v>4733.9602524596303</v>
      </c>
    </row>
    <row r="88" spans="1:13" outlineLevel="1">
      <c r="E88" s="59"/>
      <c r="F88" s="59"/>
      <c r="G88" s="59"/>
      <c r="H88" s="255"/>
      <c r="I88" s="255"/>
      <c r="J88" s="59"/>
      <c r="K88" s="59"/>
      <c r="L88" s="59"/>
      <c r="M88" s="59"/>
    </row>
    <row r="89" spans="1:13" outlineLevel="1">
      <c r="A89" s="146">
        <v>0</v>
      </c>
      <c r="C89" s="147"/>
      <c r="D89" s="147" t="s">
        <v>389</v>
      </c>
      <c r="E89" s="146"/>
      <c r="F89" s="146"/>
      <c r="G89" s="146">
        <v>0</v>
      </c>
      <c r="I89" s="59"/>
      <c r="J89" s="146">
        <v>0</v>
      </c>
      <c r="K89" s="146">
        <v>0</v>
      </c>
      <c r="L89" s="146">
        <v>0</v>
      </c>
      <c r="M89" s="146">
        <v>0</v>
      </c>
    </row>
    <row r="90" spans="1:13" outlineLevel="1">
      <c r="E90" s="59"/>
      <c r="F90" s="59"/>
      <c r="G90" s="59"/>
      <c r="H90" s="59"/>
      <c r="I90" s="59"/>
      <c r="J90" s="59"/>
      <c r="K90" s="59"/>
      <c r="L90" s="59"/>
      <c r="M90" s="59"/>
    </row>
    <row r="91" spans="1:13">
      <c r="A91" s="10"/>
      <c r="B91" s="10" t="s">
        <v>3</v>
      </c>
      <c r="C91" s="48"/>
      <c r="D91" s="15"/>
      <c r="E91" s="48"/>
      <c r="F91" s="48"/>
      <c r="G91" s="48"/>
      <c r="H91" s="48"/>
      <c r="I91" s="48"/>
      <c r="J91" s="48"/>
      <c r="K91" s="48"/>
      <c r="L91" s="48"/>
      <c r="M91" s="48"/>
    </row>
  </sheetData>
  <sheetProtection formatCells="0" formatColumns="0" formatRows="0" insertColumns="0" insertRows="0" insertHyperlinks="0" deleteColumns="0" deleteRows="0" sort="0" autoFilter="0" pivotTables="0"/>
  <dataConsolidate/>
  <mergeCells count="2">
    <mergeCell ref="H74:I75"/>
    <mergeCell ref="H87:I88"/>
  </mergeCells>
  <conditionalFormatting sqref="H9:M9">
    <cfRule type="expression" dxfId="6" priority="3">
      <formula>H16</formula>
    </cfRule>
  </conditionalFormatting>
  <conditionalFormatting sqref="H8:M8">
    <cfRule type="expression" dxfId="5" priority="2">
      <formula>H15</formula>
    </cfRule>
  </conditionalFormatting>
  <conditionalFormatting sqref="H10:M10">
    <cfRule type="expression" dxfId="4" priority="1">
      <formula>H17</formula>
    </cfRule>
  </conditionalFormatting>
  <hyperlinks>
    <hyperlink ref="C5" location="Contents!A1" display="[To Contents]"/>
  </hyperlinks>
  <pageMargins left="0.39370078740157483" right="0.39370078740157483" top="0.39370078740157483" bottom="0.39370078740157483" header="0.39370078740157483" footer="0.39370078740157483"/>
  <pageSetup paperSize="8" scale="1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J252"/>
  <sheetViews>
    <sheetView showGridLines="0" zoomScale="90" zoomScaleNormal="90" zoomScaleSheetLayoutView="100" workbookViewId="0">
      <pane xSplit="4" ySplit="19" topLeftCell="E20" activePane="bottomRight" state="frozen"/>
      <selection activeCell="D18" sqref="D18:K18"/>
      <selection pane="topRight" activeCell="D18" sqref="D18:K18"/>
      <selection pane="bottomLeft" activeCell="D18" sqref="D18:K18"/>
      <selection pane="bottomRight" activeCell="E20" sqref="E20"/>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13" width="12.7109375" style="5" customWidth="1"/>
    <col min="14" max="14" width="2.42578125" style="5" customWidth="1"/>
    <col min="15" max="62" width="0" style="5" hidden="1" customWidth="1"/>
    <col min="63" max="16384" width="9.140625" style="5" hidden="1"/>
  </cols>
  <sheetData>
    <row r="1" spans="1:14" s="32" customFormat="1" ht="18.75">
      <c r="A1" s="107" t="s">
        <v>136</v>
      </c>
      <c r="B1" s="118"/>
      <c r="C1" s="118"/>
      <c r="D1" s="119"/>
      <c r="E1" s="120"/>
      <c r="F1" s="120"/>
      <c r="G1" s="120"/>
      <c r="H1" s="120"/>
      <c r="I1" s="120"/>
      <c r="J1" s="120"/>
      <c r="K1" s="120"/>
      <c r="L1" s="120"/>
      <c r="M1" s="120"/>
    </row>
    <row r="2" spans="1:14" s="31" customFormat="1">
      <c r="A2" s="121"/>
      <c r="B2" s="121">
        <v>9</v>
      </c>
      <c r="C2" s="122" t="s">
        <v>387</v>
      </c>
      <c r="D2" s="123"/>
      <c r="E2" s="124"/>
      <c r="F2" s="124"/>
      <c r="G2" s="124"/>
      <c r="H2" s="124"/>
      <c r="I2" s="124"/>
      <c r="J2" s="124"/>
      <c r="K2" s="124"/>
      <c r="L2" s="124"/>
      <c r="M2" s="124"/>
    </row>
    <row r="3" spans="1:14" s="31" customFormat="1">
      <c r="A3" s="154">
        <v>0</v>
      </c>
      <c r="B3" s="154"/>
      <c r="C3" s="182" t="s">
        <v>412</v>
      </c>
      <c r="D3" s="123"/>
      <c r="E3" s="124"/>
      <c r="F3" s="124"/>
      <c r="G3" s="124"/>
      <c r="H3" s="124"/>
      <c r="I3" s="124"/>
      <c r="J3" s="124"/>
      <c r="K3" s="124"/>
      <c r="L3" s="124"/>
      <c r="M3" s="124"/>
    </row>
    <row r="4" spans="1:14" s="31" customFormat="1">
      <c r="A4" s="125"/>
      <c r="B4" s="125"/>
      <c r="C4" s="126"/>
      <c r="D4" s="123"/>
      <c r="E4" s="124"/>
      <c r="F4" s="124"/>
      <c r="G4" s="124"/>
      <c r="H4" s="124"/>
      <c r="I4" s="124"/>
      <c r="J4" s="124"/>
      <c r="K4" s="124"/>
      <c r="L4" s="124"/>
      <c r="M4" s="124"/>
    </row>
    <row r="5" spans="1:14">
      <c r="A5" s="4"/>
      <c r="B5" s="4"/>
      <c r="C5" t="s">
        <v>50</v>
      </c>
      <c r="D5" s="11"/>
      <c r="E5" s="4"/>
      <c r="F5" s="4"/>
      <c r="G5" s="4"/>
      <c r="H5" s="4"/>
      <c r="I5" s="4"/>
      <c r="J5" s="4"/>
      <c r="K5" s="4"/>
      <c r="L5" s="4"/>
      <c r="M5" s="4"/>
    </row>
    <row r="6" spans="1:14">
      <c r="A6" s="47"/>
      <c r="B6" s="47">
        <v>9.01</v>
      </c>
      <c r="C6" s="47" t="s">
        <v>28</v>
      </c>
      <c r="D6" s="12"/>
      <c r="E6" s="1"/>
      <c r="F6" s="1"/>
      <c r="G6" s="1"/>
      <c r="H6" s="1"/>
      <c r="I6" s="1"/>
      <c r="J6" s="1"/>
      <c r="K6" s="1"/>
      <c r="L6" s="1"/>
      <c r="M6" s="1"/>
    </row>
    <row r="7" spans="1:14">
      <c r="A7" s="3"/>
      <c r="B7" s="3"/>
    </row>
    <row r="8" spans="1:14">
      <c r="A8" s="3"/>
      <c r="B8" s="3"/>
      <c r="H8" s="192" t="s">
        <v>340</v>
      </c>
      <c r="I8" s="192" t="s">
        <v>340</v>
      </c>
      <c r="J8" s="192" t="s">
        <v>340</v>
      </c>
      <c r="K8" s="192" t="s">
        <v>340</v>
      </c>
      <c r="L8" s="192" t="s">
        <v>340</v>
      </c>
      <c r="M8" s="192" t="s">
        <v>425</v>
      </c>
    </row>
    <row r="9" spans="1:14">
      <c r="A9" s="3"/>
      <c r="B9" s="3"/>
      <c r="H9" s="191" t="s">
        <v>340</v>
      </c>
      <c r="I9" s="191" t="s">
        <v>340</v>
      </c>
      <c r="J9" s="191" t="s">
        <v>426</v>
      </c>
      <c r="K9" s="191" t="s">
        <v>340</v>
      </c>
      <c r="L9" s="191" t="s">
        <v>340</v>
      </c>
      <c r="M9" s="191" t="s">
        <v>340</v>
      </c>
    </row>
    <row r="10" spans="1:14" s="20" customFormat="1">
      <c r="A10" s="18"/>
      <c r="B10" s="18"/>
      <c r="C10" s="49" t="s">
        <v>379</v>
      </c>
      <c r="D10" s="19"/>
      <c r="G10" s="224"/>
      <c r="H10" s="193">
        <v>2015</v>
      </c>
      <c r="I10" s="165">
        <v>2016</v>
      </c>
      <c r="J10" s="165">
        <v>2017</v>
      </c>
      <c r="K10" s="165">
        <v>2018</v>
      </c>
      <c r="L10" s="165">
        <v>2019</v>
      </c>
      <c r="M10" s="165">
        <v>2020</v>
      </c>
      <c r="N10" s="5"/>
    </row>
    <row r="11" spans="1:14" s="24" customFormat="1" hidden="1" outlineLevel="1">
      <c r="A11" s="21"/>
      <c r="B11" s="21"/>
      <c r="C11" s="49" t="s">
        <v>29</v>
      </c>
      <c r="D11" s="22"/>
      <c r="E11" s="23"/>
      <c r="F11" s="23"/>
      <c r="G11" s="23"/>
      <c r="H11" s="72">
        <v>41821</v>
      </c>
      <c r="I11" s="76">
        <v>42186</v>
      </c>
      <c r="J11" s="76">
        <v>42552</v>
      </c>
      <c r="K11" s="76">
        <v>42917</v>
      </c>
      <c r="L11" s="76">
        <v>43282</v>
      </c>
      <c r="M11" s="76">
        <v>43647</v>
      </c>
      <c r="N11" s="5"/>
    </row>
    <row r="12" spans="1:14" s="24" customFormat="1" hidden="1" outlineLevel="1">
      <c r="A12" s="21"/>
      <c r="B12" s="21"/>
      <c r="C12" s="49" t="s">
        <v>30</v>
      </c>
      <c r="D12" s="25"/>
      <c r="E12" s="26"/>
      <c r="F12" s="26"/>
      <c r="G12" s="26"/>
      <c r="H12" s="72">
        <v>42185</v>
      </c>
      <c r="I12" s="76">
        <v>42551</v>
      </c>
      <c r="J12" s="76">
        <v>42916</v>
      </c>
      <c r="K12" s="76">
        <v>43281</v>
      </c>
      <c r="L12" s="76">
        <v>43646</v>
      </c>
      <c r="M12" s="76">
        <v>44012</v>
      </c>
      <c r="N12" s="5"/>
    </row>
    <row r="13" spans="1:14" hidden="1" outlineLevel="1">
      <c r="A13" s="6"/>
      <c r="B13" s="6"/>
      <c r="C13" s="49" t="s">
        <v>38</v>
      </c>
      <c r="H13" s="73">
        <v>0</v>
      </c>
      <c r="I13" s="73">
        <v>0</v>
      </c>
      <c r="J13" s="73">
        <v>1</v>
      </c>
      <c r="K13" s="73">
        <v>2</v>
      </c>
      <c r="L13" s="73">
        <v>3</v>
      </c>
      <c r="M13" s="73">
        <v>4</v>
      </c>
    </row>
    <row r="14" spans="1:14" hidden="1" outlineLevel="1">
      <c r="A14" s="6"/>
      <c r="B14" s="6"/>
      <c r="C14" s="49" t="s">
        <v>221</v>
      </c>
      <c r="H14" s="73">
        <v>0</v>
      </c>
      <c r="I14" s="73">
        <v>0</v>
      </c>
      <c r="J14" s="73">
        <v>1</v>
      </c>
      <c r="K14" s="73">
        <v>1</v>
      </c>
      <c r="L14" s="73">
        <v>1</v>
      </c>
      <c r="M14" s="73">
        <v>1</v>
      </c>
    </row>
    <row r="15" spans="1:14" hidden="1" outlineLevel="1">
      <c r="C15" s="49" t="s">
        <v>225</v>
      </c>
      <c r="H15" s="73">
        <v>0</v>
      </c>
      <c r="I15" s="73">
        <v>0</v>
      </c>
      <c r="J15" s="73">
        <v>0</v>
      </c>
      <c r="K15" s="73">
        <v>0</v>
      </c>
      <c r="L15" s="73">
        <v>0</v>
      </c>
      <c r="M15" s="73">
        <v>1</v>
      </c>
    </row>
    <row r="16" spans="1:14" hidden="1" outlineLevel="1">
      <c r="C16" s="49" t="s">
        <v>226</v>
      </c>
      <c r="H16" s="73">
        <v>0</v>
      </c>
      <c r="I16" s="73">
        <v>0</v>
      </c>
      <c r="J16" s="73">
        <v>1</v>
      </c>
      <c r="K16" s="73">
        <v>1</v>
      </c>
      <c r="L16" s="73">
        <v>1</v>
      </c>
      <c r="M16" s="73">
        <v>1</v>
      </c>
    </row>
    <row r="17" spans="1:13" hidden="1" outlineLevel="1">
      <c r="C17" s="49" t="s">
        <v>227</v>
      </c>
      <c r="H17" s="73">
        <v>0</v>
      </c>
      <c r="I17" s="73">
        <v>0</v>
      </c>
      <c r="J17" s="73">
        <v>0</v>
      </c>
      <c r="K17" s="73">
        <v>0</v>
      </c>
      <c r="L17" s="73">
        <v>0</v>
      </c>
      <c r="M17" s="73">
        <v>1</v>
      </c>
    </row>
    <row r="18" spans="1:13" hidden="1" outlineLevel="1">
      <c r="C18" s="49"/>
      <c r="H18" s="73"/>
      <c r="I18" s="73"/>
      <c r="J18" s="73"/>
      <c r="K18" s="73"/>
      <c r="L18" s="73"/>
      <c r="M18" s="73"/>
    </row>
    <row r="19" spans="1:13" s="28" customFormat="1" collapsed="1">
      <c r="D19" s="29"/>
      <c r="E19" s="30"/>
      <c r="F19" s="30"/>
      <c r="G19" s="30"/>
    </row>
    <row r="20" spans="1:13">
      <c r="A20" s="47"/>
      <c r="B20" s="47">
        <v>9.02</v>
      </c>
      <c r="C20" s="47" t="s">
        <v>149</v>
      </c>
      <c r="D20" s="12"/>
      <c r="E20" s="1"/>
      <c r="F20" s="1"/>
      <c r="G20" s="1"/>
      <c r="H20" s="1"/>
      <c r="I20" s="1"/>
      <c r="J20" s="1"/>
      <c r="K20" s="1"/>
      <c r="L20" s="1"/>
      <c r="M20" s="1"/>
    </row>
    <row r="21" spans="1:13">
      <c r="E21" s="3"/>
      <c r="F21" s="3"/>
      <c r="G21" s="3"/>
    </row>
    <row r="22" spans="1:13" outlineLevel="1">
      <c r="C22" s="5" t="s">
        <v>341</v>
      </c>
      <c r="D22" s="13" t="s">
        <v>0</v>
      </c>
      <c r="E22" s="3"/>
      <c r="F22" s="3"/>
      <c r="G22" s="3"/>
      <c r="H22" s="79"/>
      <c r="I22" s="79"/>
      <c r="J22" s="238">
        <v>1.3108614232209881E-2</v>
      </c>
      <c r="K22" s="238">
        <v>2.1256931608133023E-2</v>
      </c>
      <c r="L22" s="238">
        <v>1.9004524886877761E-2</v>
      </c>
      <c r="M22" s="238">
        <v>1.3321492007104752E-2</v>
      </c>
    </row>
    <row r="23" spans="1:13" outlineLevel="1">
      <c r="E23" s="3"/>
      <c r="F23" s="3"/>
      <c r="G23" s="3"/>
    </row>
    <row r="24" spans="1:13" outlineLevel="1">
      <c r="E24" s="3"/>
      <c r="F24" s="3"/>
      <c r="G24" s="3"/>
    </row>
    <row r="25" spans="1:13">
      <c r="A25" s="47"/>
      <c r="B25" s="47">
        <v>9.0299999999999994</v>
      </c>
      <c r="C25" s="47" t="s">
        <v>71</v>
      </c>
      <c r="D25" s="12"/>
      <c r="E25" s="1"/>
      <c r="F25" s="1"/>
      <c r="G25" s="1"/>
      <c r="H25" s="1"/>
      <c r="I25" s="1"/>
      <c r="J25" s="1"/>
      <c r="K25" s="1"/>
      <c r="L25" s="1"/>
      <c r="M25" s="1"/>
    </row>
    <row r="26" spans="1:13">
      <c r="E26" s="59"/>
      <c r="F26" s="59"/>
      <c r="G26" s="59"/>
      <c r="H26" s="59"/>
      <c r="I26" s="59"/>
      <c r="J26" s="59"/>
      <c r="K26" s="59"/>
      <c r="L26" s="59"/>
      <c r="M26" s="59"/>
    </row>
    <row r="27" spans="1:13" outlineLevel="1">
      <c r="C27" s="69" t="s">
        <v>390</v>
      </c>
      <c r="E27" s="59"/>
      <c r="F27" s="59"/>
      <c r="G27" s="59"/>
      <c r="H27" s="59"/>
      <c r="I27" s="59"/>
      <c r="J27" s="59"/>
      <c r="K27" s="59"/>
      <c r="L27" s="59"/>
      <c r="M27" s="59"/>
    </row>
    <row r="28" spans="1:13" outlineLevel="1">
      <c r="E28" s="59"/>
      <c r="F28" s="59"/>
      <c r="G28" s="59"/>
      <c r="H28" s="59"/>
      <c r="I28" s="59"/>
      <c r="J28" s="59"/>
      <c r="K28" s="59"/>
      <c r="L28" s="59"/>
      <c r="M28" s="59"/>
    </row>
    <row r="29" spans="1:13" outlineLevel="1">
      <c r="C29" s="66" t="s">
        <v>208</v>
      </c>
      <c r="E29" s="59"/>
      <c r="F29" s="59"/>
      <c r="G29" s="59"/>
      <c r="H29" s="59"/>
      <c r="I29" s="59"/>
      <c r="J29" s="59"/>
      <c r="K29" s="59"/>
      <c r="L29" s="59"/>
      <c r="M29" s="59"/>
    </row>
    <row r="30" spans="1:13" outlineLevel="1">
      <c r="C30" s="132" t="s">
        <v>209</v>
      </c>
      <c r="E30" s="59"/>
      <c r="F30" s="59"/>
      <c r="G30" s="59"/>
      <c r="H30" s="59"/>
      <c r="I30" s="59"/>
      <c r="J30" s="59"/>
      <c r="K30" s="59"/>
      <c r="L30" s="59"/>
      <c r="M30" s="59"/>
    </row>
    <row r="31" spans="1:13" outlineLevel="1">
      <c r="C31" s="51" t="s">
        <v>4</v>
      </c>
      <c r="D31" s="13" t="s">
        <v>39</v>
      </c>
      <c r="E31" s="59"/>
      <c r="F31" s="59"/>
      <c r="G31" s="59"/>
      <c r="H31" s="59"/>
      <c r="I31" s="59"/>
      <c r="J31" s="75">
        <v>265.72995731449004</v>
      </c>
      <c r="K31" s="75">
        <v>290.79285315999999</v>
      </c>
      <c r="L31" s="75">
        <v>297.44919698129303</v>
      </c>
      <c r="M31" s="75">
        <v>314.12217733712669</v>
      </c>
    </row>
    <row r="32" spans="1:13" outlineLevel="1">
      <c r="C32" s="67" t="s">
        <v>9</v>
      </c>
      <c r="D32" s="13" t="s">
        <v>39</v>
      </c>
      <c r="E32" s="59"/>
      <c r="F32" s="59"/>
      <c r="G32" s="59"/>
      <c r="H32" s="59"/>
      <c r="I32" s="59"/>
      <c r="J32" s="75">
        <v>57.135282774899999</v>
      </c>
      <c r="K32" s="75">
        <v>62.8077204342</v>
      </c>
      <c r="L32" s="75">
        <v>63.385385165718731</v>
      </c>
      <c r="M32" s="75">
        <v>67.200346005039194</v>
      </c>
    </row>
    <row r="33" spans="1:13" outlineLevel="1">
      <c r="C33" s="51" t="s">
        <v>99</v>
      </c>
      <c r="D33" s="13" t="s">
        <v>39</v>
      </c>
      <c r="E33" s="59"/>
      <c r="F33" s="59"/>
      <c r="G33" s="59"/>
      <c r="H33" s="59"/>
      <c r="I33" s="59"/>
      <c r="J33" s="75">
        <v>4.8510548700000005</v>
      </c>
      <c r="K33" s="75">
        <v>5.0155882625000006</v>
      </c>
      <c r="L33" s="75">
        <v>5.4073260000000003</v>
      </c>
      <c r="M33" s="75">
        <v>4.5595611613357727</v>
      </c>
    </row>
    <row r="34" spans="1:13" outlineLevel="1">
      <c r="C34" s="51" t="s">
        <v>115</v>
      </c>
      <c r="D34" s="13" t="s">
        <v>39</v>
      </c>
      <c r="E34" s="59"/>
      <c r="F34" s="59"/>
      <c r="G34" s="59"/>
      <c r="H34" s="59"/>
      <c r="I34" s="59"/>
      <c r="J34" s="75">
        <v>6.3348000000000002E-2</v>
      </c>
      <c r="K34" s="75">
        <v>0.106823</v>
      </c>
      <c r="L34" s="75">
        <v>0.14499999999999999</v>
      </c>
      <c r="M34" s="75">
        <v>0</v>
      </c>
    </row>
    <row r="35" spans="1:13" outlineLevel="1">
      <c r="C35" s="51" t="s">
        <v>96</v>
      </c>
      <c r="D35" s="13" t="s">
        <v>39</v>
      </c>
      <c r="E35" s="59"/>
      <c r="F35" s="59"/>
      <c r="G35" s="59"/>
      <c r="H35" s="59"/>
      <c r="I35" s="59"/>
      <c r="J35" s="75">
        <v>5.800000000000001E-2</v>
      </c>
      <c r="K35" s="75">
        <v>0</v>
      </c>
      <c r="L35" s="75">
        <v>0</v>
      </c>
      <c r="M35" s="75">
        <v>0</v>
      </c>
    </row>
    <row r="36" spans="1:13" outlineLevel="1">
      <c r="C36" s="132" t="s">
        <v>210</v>
      </c>
      <c r="E36" s="59"/>
      <c r="F36" s="59"/>
      <c r="G36" s="59"/>
      <c r="H36" s="59"/>
      <c r="I36" s="59"/>
      <c r="J36" s="59"/>
      <c r="K36" s="59"/>
      <c r="L36" s="59"/>
      <c r="M36" s="59"/>
    </row>
    <row r="37" spans="1:13" outlineLevel="1">
      <c r="C37" s="51" t="s">
        <v>386</v>
      </c>
      <c r="D37" s="13" t="s">
        <v>39</v>
      </c>
      <c r="E37" s="59"/>
      <c r="F37" s="59"/>
      <c r="G37" s="59"/>
      <c r="H37" s="59"/>
      <c r="I37" s="59"/>
      <c r="J37" s="78">
        <v>5.2264506700000002</v>
      </c>
      <c r="K37" s="78">
        <v>5.3337700000000003</v>
      </c>
      <c r="L37" s="78">
        <v>5.4530936700000003</v>
      </c>
      <c r="M37" s="78">
        <v>2.7531300000000001</v>
      </c>
    </row>
    <row r="38" spans="1:13" outlineLevel="1">
      <c r="C38" s="51" t="s">
        <v>211</v>
      </c>
      <c r="D38" s="13" t="s">
        <v>39</v>
      </c>
      <c r="E38" s="59"/>
      <c r="F38" s="59"/>
      <c r="G38" s="59"/>
      <c r="H38" s="59"/>
      <c r="I38" s="59"/>
      <c r="J38" s="78">
        <v>0</v>
      </c>
      <c r="K38" s="78">
        <v>0</v>
      </c>
      <c r="L38" s="78">
        <v>0</v>
      </c>
      <c r="M38" s="78">
        <v>0</v>
      </c>
    </row>
    <row r="39" spans="1:13" outlineLevel="1">
      <c r="E39" s="59"/>
      <c r="F39" s="59"/>
      <c r="G39" s="59"/>
      <c r="H39" s="59"/>
      <c r="I39" s="59"/>
      <c r="J39" s="59"/>
      <c r="K39" s="59"/>
      <c r="L39" s="59"/>
      <c r="M39" s="59"/>
    </row>
    <row r="40" spans="1:13" outlineLevel="1">
      <c r="C40" s="50" t="s">
        <v>328</v>
      </c>
      <c r="D40" s="17" t="s">
        <v>39</v>
      </c>
      <c r="E40" s="60"/>
      <c r="F40" s="60"/>
      <c r="G40" s="60"/>
      <c r="H40" s="60"/>
      <c r="I40" s="60"/>
      <c r="J40" s="74">
        <v>333.06409362939007</v>
      </c>
      <c r="K40" s="74">
        <v>364.05675485670002</v>
      </c>
      <c r="L40" s="74">
        <v>371.84000181701174</v>
      </c>
      <c r="M40" s="74">
        <v>388.63521450350163</v>
      </c>
    </row>
    <row r="41" spans="1:13" outlineLevel="1">
      <c r="E41" s="59"/>
      <c r="F41" s="59"/>
      <c r="G41" s="59"/>
      <c r="H41" s="59"/>
      <c r="I41" s="59"/>
      <c r="J41" s="59"/>
      <c r="K41" s="59"/>
      <c r="L41" s="59"/>
      <c r="M41" s="59"/>
    </row>
    <row r="42" spans="1:13" outlineLevel="1">
      <c r="A42" s="146">
        <v>0</v>
      </c>
      <c r="C42" s="147"/>
      <c r="D42" s="147" t="s">
        <v>389</v>
      </c>
      <c r="E42" s="146"/>
      <c r="F42" s="146"/>
      <c r="G42" s="146"/>
      <c r="H42" s="59"/>
      <c r="I42" s="59"/>
      <c r="J42" s="146">
        <v>0</v>
      </c>
      <c r="K42" s="146">
        <v>0</v>
      </c>
      <c r="L42" s="146">
        <v>0</v>
      </c>
      <c r="M42" s="146">
        <v>0</v>
      </c>
    </row>
    <row r="43" spans="1:13" outlineLevel="1">
      <c r="E43" s="59"/>
      <c r="F43" s="59"/>
      <c r="G43" s="59"/>
      <c r="H43" s="59"/>
      <c r="I43" s="59"/>
      <c r="J43" s="59"/>
      <c r="K43" s="59"/>
      <c r="L43" s="59"/>
      <c r="M43" s="59"/>
    </row>
    <row r="44" spans="1:13">
      <c r="A44" s="47"/>
      <c r="B44" s="47">
        <v>9.0399999999999991</v>
      </c>
      <c r="C44" s="47" t="s">
        <v>247</v>
      </c>
      <c r="D44" s="12"/>
      <c r="E44" s="1"/>
      <c r="F44" s="1"/>
      <c r="G44" s="1"/>
      <c r="H44" s="1"/>
      <c r="I44" s="1"/>
      <c r="J44" s="1"/>
      <c r="K44" s="1"/>
      <c r="L44" s="1"/>
      <c r="M44" s="1"/>
    </row>
    <row r="45" spans="1:13">
      <c r="E45" s="59"/>
      <c r="F45" s="59"/>
      <c r="G45" s="59"/>
      <c r="H45" s="59"/>
      <c r="I45" s="59"/>
      <c r="J45" s="59"/>
      <c r="K45" s="59"/>
      <c r="L45" s="59"/>
      <c r="M45" s="59"/>
    </row>
    <row r="46" spans="1:13" outlineLevel="1">
      <c r="C46" s="69" t="s">
        <v>250</v>
      </c>
      <c r="E46" s="59"/>
      <c r="F46" s="59"/>
      <c r="G46" s="59"/>
      <c r="H46" s="59"/>
      <c r="I46" s="59"/>
      <c r="J46" s="59"/>
      <c r="K46" s="59"/>
      <c r="L46" s="59"/>
      <c r="M46" s="59"/>
    </row>
    <row r="47" spans="1:13" outlineLevel="1">
      <c r="E47" s="59"/>
      <c r="F47" s="59"/>
      <c r="G47" s="59"/>
      <c r="H47" s="59"/>
      <c r="I47" s="59"/>
      <c r="J47" s="59"/>
      <c r="K47" s="59"/>
      <c r="L47" s="59"/>
      <c r="M47" s="59"/>
    </row>
    <row r="48" spans="1:13" outlineLevel="1">
      <c r="C48" s="66" t="s">
        <v>247</v>
      </c>
      <c r="E48" s="59"/>
      <c r="F48" s="59"/>
      <c r="G48" s="59"/>
      <c r="H48" s="59"/>
      <c r="I48" s="59"/>
      <c r="J48" s="59"/>
      <c r="K48" s="59"/>
      <c r="L48" s="59"/>
      <c r="M48" s="59"/>
    </row>
    <row r="49" spans="1:13" outlineLevel="1">
      <c r="C49" s="67" t="s">
        <v>248</v>
      </c>
      <c r="D49" s="13" t="s">
        <v>0</v>
      </c>
      <c r="E49" s="59"/>
      <c r="F49" s="59"/>
      <c r="G49" s="59"/>
      <c r="H49" s="59"/>
      <c r="I49" s="59"/>
      <c r="J49" s="244"/>
      <c r="K49" s="245"/>
      <c r="L49" s="27">
        <v>8.8560114070843632E-3</v>
      </c>
      <c r="M49" s="27">
        <v>4.9369864456334511E-3</v>
      </c>
    </row>
    <row r="50" spans="1:13" outlineLevel="1">
      <c r="C50" s="67" t="s">
        <v>249</v>
      </c>
      <c r="D50" s="13" t="s">
        <v>0</v>
      </c>
      <c r="E50" s="59"/>
      <c r="F50" s="59"/>
      <c r="G50" s="59"/>
      <c r="H50" s="59"/>
      <c r="I50" s="59"/>
      <c r="J50" s="244"/>
      <c r="K50" s="245"/>
      <c r="L50" s="27">
        <v>1.8713119508547926E-2</v>
      </c>
      <c r="M50" s="27">
        <v>1.3163481873967209E-2</v>
      </c>
    </row>
    <row r="51" spans="1:13" outlineLevel="1">
      <c r="E51" s="59"/>
      <c r="F51" s="59"/>
      <c r="G51" s="59"/>
      <c r="H51" s="59"/>
      <c r="I51" s="59"/>
      <c r="J51" s="59"/>
      <c r="K51" s="59"/>
      <c r="L51" s="59"/>
      <c r="M51" s="59"/>
    </row>
    <row r="52" spans="1:13">
      <c r="A52" s="47"/>
      <c r="B52" s="47">
        <v>9.0499999999999989</v>
      </c>
      <c r="C52" s="47" t="s">
        <v>190</v>
      </c>
      <c r="D52" s="12"/>
      <c r="E52" s="1"/>
      <c r="F52" s="1"/>
      <c r="G52" s="1"/>
      <c r="H52" s="1"/>
      <c r="I52" s="1"/>
      <c r="J52" s="1"/>
      <c r="K52" s="1"/>
      <c r="L52" s="1"/>
      <c r="M52" s="1"/>
    </row>
    <row r="53" spans="1:13">
      <c r="E53" s="59"/>
      <c r="F53" s="59"/>
      <c r="G53" s="59"/>
      <c r="H53" s="59"/>
      <c r="I53" s="59"/>
      <c r="J53" s="59"/>
      <c r="K53" s="59"/>
      <c r="L53" s="59"/>
      <c r="M53" s="59"/>
    </row>
    <row r="54" spans="1:13" outlineLevel="1">
      <c r="C54" s="69" t="s">
        <v>212</v>
      </c>
      <c r="E54" s="59"/>
      <c r="F54" s="59"/>
      <c r="G54" s="59"/>
      <c r="H54" s="59"/>
      <c r="I54" s="59"/>
      <c r="J54" s="59"/>
      <c r="K54" s="59"/>
      <c r="L54" s="59"/>
      <c r="M54" s="59"/>
    </row>
    <row r="55" spans="1:13" outlineLevel="1">
      <c r="E55" s="59"/>
      <c r="F55" s="59"/>
      <c r="G55" s="59"/>
      <c r="H55" s="59"/>
      <c r="I55" s="59"/>
      <c r="J55" s="59"/>
      <c r="K55" s="59"/>
      <c r="L55" s="59"/>
      <c r="M55" s="59"/>
    </row>
    <row r="56" spans="1:13" outlineLevel="1">
      <c r="C56" s="66" t="s">
        <v>4</v>
      </c>
      <c r="F56" s="207" t="s">
        <v>359</v>
      </c>
      <c r="G56" s="59"/>
      <c r="I56" s="59"/>
      <c r="J56" s="75"/>
      <c r="K56" s="75"/>
      <c r="L56" s="75"/>
      <c r="M56" s="75"/>
    </row>
    <row r="57" spans="1:13" outlineLevel="1">
      <c r="C57" s="67" t="s">
        <v>82</v>
      </c>
      <c r="D57" s="57" t="s">
        <v>191</v>
      </c>
      <c r="F57" s="208">
        <v>1</v>
      </c>
      <c r="G57" s="59"/>
      <c r="I57" s="59"/>
      <c r="J57" s="137">
        <v>100.78</v>
      </c>
      <c r="K57" s="137">
        <v>98.26</v>
      </c>
      <c r="L57" s="137">
        <v>95.8</v>
      </c>
      <c r="M57" s="137">
        <v>93.41</v>
      </c>
    </row>
    <row r="58" spans="1:13" outlineLevel="1">
      <c r="C58" s="67" t="s">
        <v>83</v>
      </c>
      <c r="D58" s="3" t="s">
        <v>191</v>
      </c>
      <c r="F58" s="209">
        <v>2</v>
      </c>
      <c r="G58" s="59"/>
      <c r="I58" s="59"/>
      <c r="J58" s="137">
        <v>105.04</v>
      </c>
      <c r="K58" s="137">
        <v>107.27</v>
      </c>
      <c r="L58" s="137">
        <v>109.31</v>
      </c>
      <c r="M58" s="137">
        <v>110.77</v>
      </c>
    </row>
    <row r="59" spans="1:13" outlineLevel="1">
      <c r="C59" s="67" t="s">
        <v>84</v>
      </c>
      <c r="D59" s="3" t="s">
        <v>191</v>
      </c>
      <c r="F59" s="209">
        <v>3</v>
      </c>
      <c r="G59" s="59"/>
      <c r="I59" s="59"/>
      <c r="J59" s="137">
        <v>70.14</v>
      </c>
      <c r="K59" s="137">
        <v>71.63</v>
      </c>
      <c r="L59" s="137">
        <v>72.989999999999995</v>
      </c>
      <c r="M59" s="137">
        <v>73.959999999999994</v>
      </c>
    </row>
    <row r="60" spans="1:13" outlineLevel="1">
      <c r="C60" s="67" t="s">
        <v>85</v>
      </c>
      <c r="D60" s="3" t="s">
        <v>191</v>
      </c>
      <c r="F60" s="209">
        <v>4</v>
      </c>
      <c r="G60" s="59"/>
      <c r="I60" s="59"/>
      <c r="J60" s="137">
        <v>16.760000000000002</v>
      </c>
      <c r="K60" s="137">
        <v>17.12</v>
      </c>
      <c r="L60" s="137">
        <v>17.440000000000001</v>
      </c>
      <c r="M60" s="137">
        <v>17.670000000000002</v>
      </c>
    </row>
    <row r="61" spans="1:13" outlineLevel="1">
      <c r="C61" s="67" t="s">
        <v>87</v>
      </c>
      <c r="D61" s="3" t="s">
        <v>191</v>
      </c>
      <c r="F61" s="209">
        <v>5</v>
      </c>
      <c r="G61" s="59"/>
      <c r="I61" s="59"/>
      <c r="J61" s="137">
        <v>0</v>
      </c>
      <c r="K61" s="137">
        <v>0</v>
      </c>
      <c r="L61" s="137">
        <v>0</v>
      </c>
      <c r="M61" s="137">
        <v>0</v>
      </c>
    </row>
    <row r="62" spans="1:13" outlineLevel="1">
      <c r="C62" s="67" t="s">
        <v>86</v>
      </c>
      <c r="D62" s="3" t="s">
        <v>191</v>
      </c>
      <c r="F62" s="209">
        <v>6</v>
      </c>
      <c r="G62" s="59"/>
      <c r="I62" s="59"/>
      <c r="J62" s="137">
        <v>33.5</v>
      </c>
      <c r="K62" s="137">
        <v>34.21</v>
      </c>
      <c r="L62" s="137">
        <v>34.86</v>
      </c>
      <c r="M62" s="137">
        <v>35.33</v>
      </c>
    </row>
    <row r="63" spans="1:13" outlineLevel="1">
      <c r="C63" s="67" t="s">
        <v>67</v>
      </c>
      <c r="D63" s="3" t="s">
        <v>192</v>
      </c>
      <c r="F63" s="209">
        <v>7</v>
      </c>
      <c r="G63" s="59"/>
      <c r="I63" s="59"/>
      <c r="J63" s="137">
        <v>2.71</v>
      </c>
      <c r="K63" s="137">
        <v>2.77</v>
      </c>
      <c r="L63" s="137">
        <v>2.82</v>
      </c>
      <c r="M63" s="137">
        <v>2.86</v>
      </c>
    </row>
    <row r="64" spans="1:13" outlineLevel="1">
      <c r="C64" s="51" t="s">
        <v>5</v>
      </c>
      <c r="D64" s="3" t="s">
        <v>192</v>
      </c>
      <c r="F64" s="209">
        <v>8</v>
      </c>
      <c r="G64" s="59"/>
      <c r="I64" s="59"/>
      <c r="J64" s="137">
        <v>1.81</v>
      </c>
      <c r="K64" s="137">
        <v>1.85</v>
      </c>
      <c r="L64" s="137">
        <v>1.88</v>
      </c>
      <c r="M64" s="137">
        <v>1.91</v>
      </c>
    </row>
    <row r="65" spans="3:13" outlineLevel="1">
      <c r="C65" s="51" t="s">
        <v>1</v>
      </c>
      <c r="D65" s="3" t="s">
        <v>192</v>
      </c>
      <c r="F65" s="209">
        <v>9</v>
      </c>
      <c r="G65" s="59"/>
      <c r="I65" s="59"/>
      <c r="J65" s="137">
        <v>3.06</v>
      </c>
      <c r="K65" s="137">
        <v>3.13</v>
      </c>
      <c r="L65" s="137">
        <v>3.18</v>
      </c>
      <c r="M65" s="137">
        <v>3.23</v>
      </c>
    </row>
    <row r="66" spans="3:13" outlineLevel="1">
      <c r="C66" s="67" t="s">
        <v>69</v>
      </c>
      <c r="D66" s="3" t="s">
        <v>192</v>
      </c>
      <c r="F66" s="209">
        <v>10</v>
      </c>
      <c r="G66" s="59"/>
      <c r="I66" s="59"/>
      <c r="J66" s="137">
        <v>4.07</v>
      </c>
      <c r="K66" s="137">
        <v>4.16</v>
      </c>
      <c r="L66" s="137">
        <v>4.24</v>
      </c>
      <c r="M66" s="137">
        <v>4.29</v>
      </c>
    </row>
    <row r="67" spans="3:13" outlineLevel="1">
      <c r="C67" s="51" t="s">
        <v>6</v>
      </c>
      <c r="D67" s="3" t="s">
        <v>193</v>
      </c>
      <c r="F67" s="209">
        <v>11</v>
      </c>
      <c r="G67" s="59"/>
      <c r="I67" s="59"/>
      <c r="J67" s="137">
        <v>3.25</v>
      </c>
      <c r="K67" s="137">
        <v>3.32</v>
      </c>
      <c r="L67" s="137">
        <v>3.38</v>
      </c>
      <c r="M67" s="137">
        <v>3.43</v>
      </c>
    </row>
    <row r="68" spans="3:13" outlineLevel="1">
      <c r="C68" s="51" t="s">
        <v>7</v>
      </c>
      <c r="D68" s="3" t="s">
        <v>193</v>
      </c>
      <c r="F68" s="209">
        <v>12</v>
      </c>
      <c r="G68" s="59"/>
      <c r="I68" s="59"/>
      <c r="J68" s="137">
        <v>2.35</v>
      </c>
      <c r="K68" s="137">
        <v>2.4</v>
      </c>
      <c r="L68" s="137">
        <v>2.4500000000000002</v>
      </c>
      <c r="M68" s="137">
        <v>2.48</v>
      </c>
    </row>
    <row r="69" spans="3:13" outlineLevel="1">
      <c r="C69" s="67" t="s">
        <v>89</v>
      </c>
      <c r="D69" s="3" t="s">
        <v>191</v>
      </c>
      <c r="F69" s="209">
        <v>13</v>
      </c>
      <c r="G69" s="59"/>
      <c r="I69" s="59"/>
      <c r="J69" s="137">
        <v>40.9</v>
      </c>
      <c r="K69" s="137">
        <v>39.869999999999997</v>
      </c>
      <c r="L69" s="137">
        <v>38.880000000000003</v>
      </c>
      <c r="M69" s="137">
        <v>37.909999999999997</v>
      </c>
    </row>
    <row r="70" spans="3:13" outlineLevel="1">
      <c r="C70" s="67" t="s">
        <v>90</v>
      </c>
      <c r="D70" s="3" t="s">
        <v>191</v>
      </c>
      <c r="F70" s="209">
        <v>14</v>
      </c>
      <c r="G70" s="59"/>
      <c r="I70" s="59"/>
      <c r="J70" s="137">
        <v>42.39</v>
      </c>
      <c r="K70" s="137">
        <v>43.29</v>
      </c>
      <c r="L70" s="137">
        <v>44.11</v>
      </c>
      <c r="M70" s="137">
        <v>44.7</v>
      </c>
    </row>
    <row r="71" spans="3:13" outlineLevel="1">
      <c r="C71" s="67" t="s">
        <v>91</v>
      </c>
      <c r="D71" s="3" t="s">
        <v>191</v>
      </c>
      <c r="F71" s="209">
        <v>15</v>
      </c>
      <c r="G71" s="59"/>
      <c r="I71" s="59"/>
      <c r="J71" s="137">
        <v>24.55</v>
      </c>
      <c r="K71" s="137">
        <v>25.07</v>
      </c>
      <c r="L71" s="137">
        <v>25.55</v>
      </c>
      <c r="M71" s="137">
        <v>25.89</v>
      </c>
    </row>
    <row r="72" spans="3:13" outlineLevel="1">
      <c r="C72" s="51" t="s">
        <v>8</v>
      </c>
      <c r="D72" s="3" t="s">
        <v>191</v>
      </c>
      <c r="F72" s="209">
        <v>16</v>
      </c>
      <c r="G72" s="59"/>
      <c r="I72" s="59"/>
      <c r="J72" s="137">
        <v>5.87</v>
      </c>
      <c r="K72" s="137">
        <v>5.99</v>
      </c>
      <c r="L72" s="137">
        <v>6.1</v>
      </c>
      <c r="M72" s="137">
        <v>6.18</v>
      </c>
    </row>
    <row r="73" spans="3:13" outlineLevel="1">
      <c r="C73" s="67" t="s">
        <v>88</v>
      </c>
      <c r="D73" s="3" t="s">
        <v>192</v>
      </c>
      <c r="F73" s="209">
        <v>17</v>
      </c>
      <c r="G73" s="59"/>
      <c r="I73" s="59"/>
      <c r="J73" s="137">
        <v>1.07</v>
      </c>
      <c r="K73" s="137">
        <v>1.1000000000000001</v>
      </c>
      <c r="L73" s="137">
        <v>1.1100000000000001</v>
      </c>
      <c r="M73" s="137">
        <v>1.1299999999999999</v>
      </c>
    </row>
    <row r="74" spans="3:13" outlineLevel="1">
      <c r="C74" s="67" t="s">
        <v>68</v>
      </c>
      <c r="D74" s="3" t="s">
        <v>193</v>
      </c>
      <c r="F74" s="209">
        <v>18</v>
      </c>
      <c r="G74" s="59"/>
      <c r="I74" s="59"/>
      <c r="J74" s="137">
        <v>0.95</v>
      </c>
      <c r="K74" s="137">
        <v>0.97</v>
      </c>
      <c r="L74" s="137">
        <v>0.99</v>
      </c>
      <c r="M74" s="137">
        <v>1</v>
      </c>
    </row>
    <row r="75" spans="3:13" outlineLevel="1">
      <c r="C75" s="5" t="s">
        <v>340</v>
      </c>
      <c r="D75" s="3"/>
      <c r="F75" s="209" t="s">
        <v>340</v>
      </c>
      <c r="G75" s="59"/>
      <c r="I75" s="59"/>
      <c r="J75" s="55"/>
      <c r="K75" s="55"/>
      <c r="L75" s="55"/>
      <c r="M75" s="55"/>
    </row>
    <row r="76" spans="3:13" outlineLevel="1">
      <c r="C76" s="66" t="s">
        <v>9</v>
      </c>
      <c r="D76" s="3"/>
      <c r="F76" s="209" t="s">
        <v>340</v>
      </c>
      <c r="G76" s="59"/>
      <c r="I76" s="59"/>
      <c r="J76" s="55"/>
      <c r="K76" s="55"/>
      <c r="L76" s="55"/>
      <c r="M76" s="55"/>
    </row>
    <row r="77" spans="3:13" outlineLevel="1">
      <c r="C77" s="67" t="s">
        <v>92</v>
      </c>
      <c r="D77" s="3" t="s">
        <v>194</v>
      </c>
      <c r="F77" s="209">
        <v>19</v>
      </c>
      <c r="G77" s="59"/>
      <c r="I77" s="59"/>
      <c r="J77" s="141">
        <v>0.18140000000000001</v>
      </c>
      <c r="K77" s="141">
        <v>0.18529999999999999</v>
      </c>
      <c r="L77" s="141">
        <v>0.1888</v>
      </c>
      <c r="M77" s="141">
        <v>0.1913</v>
      </c>
    </row>
    <row r="78" spans="3:13" outlineLevel="1">
      <c r="C78" s="67" t="s">
        <v>94</v>
      </c>
      <c r="D78" s="3" t="s">
        <v>194</v>
      </c>
      <c r="F78" s="209">
        <v>20</v>
      </c>
      <c r="G78" s="59"/>
      <c r="I78" s="59"/>
      <c r="J78" s="141">
        <v>0.19350000000000001</v>
      </c>
      <c r="K78" s="141">
        <v>0.1976</v>
      </c>
      <c r="L78" s="141">
        <v>0.2014</v>
      </c>
      <c r="M78" s="141">
        <v>0.2041</v>
      </c>
    </row>
    <row r="79" spans="3:13" outlineLevel="1">
      <c r="C79" s="67" t="s">
        <v>93</v>
      </c>
      <c r="D79" s="3" t="s">
        <v>194</v>
      </c>
      <c r="F79" s="209">
        <v>21</v>
      </c>
      <c r="G79" s="59"/>
      <c r="I79" s="59"/>
      <c r="J79" s="141">
        <v>0.35460000000000003</v>
      </c>
      <c r="K79" s="141">
        <v>0.36209999999999998</v>
      </c>
      <c r="L79" s="141">
        <v>0.36899999999999999</v>
      </c>
      <c r="M79" s="141">
        <v>0.37390000000000001</v>
      </c>
    </row>
    <row r="80" spans="3:13" outlineLevel="1">
      <c r="C80" s="67" t="s">
        <v>95</v>
      </c>
      <c r="D80" s="3" t="s">
        <v>194</v>
      </c>
      <c r="F80" s="209">
        <v>22</v>
      </c>
      <c r="G80" s="59"/>
      <c r="I80" s="59"/>
      <c r="J80" s="141">
        <v>0.41399999999999998</v>
      </c>
      <c r="K80" s="141">
        <v>0.42280000000000001</v>
      </c>
      <c r="L80" s="141">
        <v>0.43080000000000002</v>
      </c>
      <c r="M80" s="141">
        <v>0.43659999999999999</v>
      </c>
    </row>
    <row r="81" spans="3:13" outlineLevel="1">
      <c r="C81" s="51" t="s">
        <v>432</v>
      </c>
      <c r="D81" s="3" t="s">
        <v>194</v>
      </c>
      <c r="F81" s="209">
        <v>23</v>
      </c>
      <c r="G81" s="59"/>
      <c r="I81" s="59"/>
      <c r="J81" s="141">
        <v>0.1361</v>
      </c>
      <c r="K81" s="141">
        <v>0.13900000000000001</v>
      </c>
      <c r="L81" s="141">
        <v>0.1416</v>
      </c>
      <c r="M81" s="141">
        <v>0.14349999999999999</v>
      </c>
    </row>
    <row r="82" spans="3:13" outlineLevel="1">
      <c r="C82" s="51" t="s">
        <v>433</v>
      </c>
      <c r="D82" s="3" t="s">
        <v>194</v>
      </c>
      <c r="F82" s="209">
        <v>24</v>
      </c>
      <c r="G82" s="59"/>
      <c r="I82" s="59"/>
      <c r="J82" s="141">
        <v>0.14510000000000001</v>
      </c>
      <c r="K82" s="141">
        <v>0.1482</v>
      </c>
      <c r="L82" s="141">
        <v>0.15110000000000001</v>
      </c>
      <c r="M82" s="141">
        <v>0.15310000000000001</v>
      </c>
    </row>
    <row r="83" spans="3:13" outlineLevel="1">
      <c r="C83" s="51" t="s">
        <v>434</v>
      </c>
      <c r="D83" s="3" t="s">
        <v>194</v>
      </c>
      <c r="F83" s="209">
        <v>25</v>
      </c>
      <c r="G83" s="59"/>
      <c r="I83" s="59"/>
      <c r="J83" s="141">
        <v>0.26600000000000001</v>
      </c>
      <c r="K83" s="141">
        <v>0.27160000000000001</v>
      </c>
      <c r="L83" s="141">
        <v>0.27679999999999999</v>
      </c>
      <c r="M83" s="141">
        <v>0.28039999999999998</v>
      </c>
    </row>
    <row r="84" spans="3:13" outlineLevel="1">
      <c r="C84" s="51" t="s">
        <v>435</v>
      </c>
      <c r="D84" s="3" t="s">
        <v>194</v>
      </c>
      <c r="F84" s="209">
        <v>26</v>
      </c>
      <c r="G84" s="59"/>
      <c r="I84" s="59"/>
      <c r="J84" s="141">
        <v>0.3105</v>
      </c>
      <c r="K84" s="141">
        <v>0.31709999999999999</v>
      </c>
      <c r="L84" s="141">
        <v>0.3231</v>
      </c>
      <c r="M84" s="141">
        <v>0.32750000000000001</v>
      </c>
    </row>
    <row r="85" spans="3:13" outlineLevel="1">
      <c r="C85" s="51" t="s">
        <v>436</v>
      </c>
      <c r="D85" s="3" t="s">
        <v>194</v>
      </c>
      <c r="F85" s="209">
        <v>27</v>
      </c>
      <c r="G85" s="59"/>
      <c r="I85" s="59"/>
      <c r="J85" s="141">
        <v>0.10879999999999999</v>
      </c>
      <c r="K85" s="141">
        <v>0.11119999999999999</v>
      </c>
      <c r="L85" s="141">
        <v>0.1133</v>
      </c>
      <c r="M85" s="141">
        <v>0.1148</v>
      </c>
    </row>
    <row r="86" spans="3:13" outlineLevel="1">
      <c r="C86" s="51" t="s">
        <v>437</v>
      </c>
      <c r="D86" s="3" t="s">
        <v>194</v>
      </c>
      <c r="F86" s="209">
        <v>28</v>
      </c>
      <c r="G86" s="59"/>
      <c r="I86" s="59"/>
      <c r="J86" s="141">
        <v>0.11609999999999999</v>
      </c>
      <c r="K86" s="141">
        <v>0.1186</v>
      </c>
      <c r="L86" s="141">
        <v>0.1208</v>
      </c>
      <c r="M86" s="141">
        <v>0.1225</v>
      </c>
    </row>
    <row r="87" spans="3:13" outlineLevel="1">
      <c r="C87" s="51" t="s">
        <v>438</v>
      </c>
      <c r="D87" s="3" t="s">
        <v>194</v>
      </c>
      <c r="F87" s="209">
        <v>29</v>
      </c>
      <c r="G87" s="59"/>
      <c r="I87" s="59"/>
      <c r="J87" s="141">
        <v>0.21279999999999999</v>
      </c>
      <c r="K87" s="141">
        <v>0.21729999999999999</v>
      </c>
      <c r="L87" s="141">
        <v>0.22140000000000001</v>
      </c>
      <c r="M87" s="141">
        <v>0.2243</v>
      </c>
    </row>
    <row r="88" spans="3:13" outlineLevel="1">
      <c r="C88" s="51" t="s">
        <v>439</v>
      </c>
      <c r="D88" s="3" t="s">
        <v>194</v>
      </c>
      <c r="F88" s="209">
        <v>30</v>
      </c>
      <c r="G88" s="59"/>
      <c r="I88" s="59"/>
      <c r="J88" s="141">
        <v>0.24840000000000001</v>
      </c>
      <c r="K88" s="141">
        <v>0.25369999999999998</v>
      </c>
      <c r="L88" s="141">
        <v>0.25850000000000001</v>
      </c>
      <c r="M88" s="141">
        <v>0.26200000000000001</v>
      </c>
    </row>
    <row r="89" spans="3:13" outlineLevel="1">
      <c r="C89" s="51" t="s">
        <v>440</v>
      </c>
      <c r="D89" s="3" t="s">
        <v>194</v>
      </c>
      <c r="F89" s="209">
        <v>31</v>
      </c>
      <c r="G89" s="59"/>
      <c r="I89" s="59"/>
      <c r="J89" s="141">
        <v>0.1633</v>
      </c>
      <c r="K89" s="141">
        <v>0.1668</v>
      </c>
      <c r="L89" s="141">
        <v>0.1699</v>
      </c>
      <c r="M89" s="141">
        <v>0.17219999999999999</v>
      </c>
    </row>
    <row r="90" spans="3:13" outlineLevel="1">
      <c r="C90" s="51" t="s">
        <v>441</v>
      </c>
      <c r="D90" s="3" t="s">
        <v>194</v>
      </c>
      <c r="F90" s="209">
        <v>32</v>
      </c>
      <c r="G90" s="59"/>
      <c r="I90" s="59"/>
      <c r="J90" s="141">
        <v>0.17419999999999999</v>
      </c>
      <c r="K90" s="141">
        <v>0.17780000000000001</v>
      </c>
      <c r="L90" s="141">
        <v>0.18129999999999999</v>
      </c>
      <c r="M90" s="141">
        <v>0.1837</v>
      </c>
    </row>
    <row r="91" spans="3:13" outlineLevel="1">
      <c r="C91" s="51" t="s">
        <v>442</v>
      </c>
      <c r="D91" s="3" t="s">
        <v>194</v>
      </c>
      <c r="F91" s="209">
        <v>33</v>
      </c>
      <c r="G91" s="59"/>
      <c r="I91" s="59"/>
      <c r="J91" s="141">
        <v>0.31909999999999999</v>
      </c>
      <c r="K91" s="141">
        <v>0.32590000000000002</v>
      </c>
      <c r="L91" s="141">
        <v>0.33210000000000001</v>
      </c>
      <c r="M91" s="141">
        <v>0.33650000000000002</v>
      </c>
    </row>
    <row r="92" spans="3:13" outlineLevel="1">
      <c r="C92" s="51" t="s">
        <v>443</v>
      </c>
      <c r="D92" s="3" t="s">
        <v>194</v>
      </c>
      <c r="F92" s="209">
        <v>34</v>
      </c>
      <c r="G92" s="59"/>
      <c r="I92" s="59"/>
      <c r="J92" s="141">
        <v>0.37259999999999999</v>
      </c>
      <c r="K92" s="141">
        <v>0.3805</v>
      </c>
      <c r="L92" s="141">
        <v>0.38769999999999999</v>
      </c>
      <c r="M92" s="141">
        <v>0.39290000000000003</v>
      </c>
    </row>
    <row r="93" spans="3:13" outlineLevel="1">
      <c r="C93" s="51" t="s">
        <v>444</v>
      </c>
      <c r="D93" s="3" t="s">
        <v>194</v>
      </c>
      <c r="F93" s="209">
        <v>35</v>
      </c>
      <c r="G93" s="59"/>
      <c r="I93" s="59"/>
      <c r="J93" s="141">
        <v>0.26600000000000001</v>
      </c>
      <c r="K93" s="141">
        <v>0.27160000000000001</v>
      </c>
      <c r="L93" s="141">
        <v>0.27679999999999999</v>
      </c>
      <c r="M93" s="141">
        <v>0.28039999999999998</v>
      </c>
    </row>
    <row r="94" spans="3:13" outlineLevel="1">
      <c r="C94" s="51" t="s">
        <v>445</v>
      </c>
      <c r="D94" s="3" t="s">
        <v>194</v>
      </c>
      <c r="F94" s="209">
        <v>36</v>
      </c>
      <c r="G94" s="59"/>
      <c r="I94" s="59"/>
      <c r="J94" s="141">
        <v>0.3105</v>
      </c>
      <c r="K94" s="141">
        <v>0.31709999999999999</v>
      </c>
      <c r="L94" s="141">
        <v>0.3231</v>
      </c>
      <c r="M94" s="141">
        <v>0.32750000000000001</v>
      </c>
    </row>
    <row r="95" spans="3:13" outlineLevel="1">
      <c r="C95" s="3" t="s">
        <v>340</v>
      </c>
      <c r="D95" s="3"/>
      <c r="F95" s="209" t="s">
        <v>340</v>
      </c>
      <c r="G95" s="59"/>
      <c r="I95" s="59"/>
      <c r="J95" s="55"/>
      <c r="K95" s="55"/>
      <c r="L95" s="55"/>
      <c r="M95" s="55"/>
    </row>
    <row r="96" spans="3:13" outlineLevel="1">
      <c r="C96" s="66" t="s">
        <v>99</v>
      </c>
      <c r="D96" s="3"/>
      <c r="F96" s="209" t="s">
        <v>340</v>
      </c>
      <c r="G96" s="59"/>
      <c r="I96" s="59"/>
      <c r="J96" s="55"/>
      <c r="K96" s="55"/>
      <c r="L96" s="55"/>
      <c r="M96" s="55"/>
    </row>
    <row r="97" spans="3:13" outlineLevel="1">
      <c r="C97" s="67" t="s">
        <v>375</v>
      </c>
      <c r="D97" s="3" t="s">
        <v>195</v>
      </c>
      <c r="F97" s="209">
        <v>37</v>
      </c>
      <c r="G97" s="59"/>
      <c r="I97" s="59"/>
      <c r="J97" s="137">
        <v>351.8</v>
      </c>
      <c r="K97" s="137">
        <v>359.28</v>
      </c>
      <c r="L97" s="137">
        <v>366.11</v>
      </c>
      <c r="M97" s="137">
        <v>370.98</v>
      </c>
    </row>
    <row r="98" spans="3:13" outlineLevel="1">
      <c r="C98" s="67" t="s">
        <v>100</v>
      </c>
      <c r="D98" s="3" t="s">
        <v>195</v>
      </c>
      <c r="F98" s="209">
        <v>38</v>
      </c>
      <c r="G98" s="59"/>
      <c r="I98" s="59"/>
      <c r="J98" s="137">
        <v>466.2</v>
      </c>
      <c r="K98" s="137">
        <v>476.11</v>
      </c>
      <c r="L98" s="137">
        <v>485.16</v>
      </c>
      <c r="M98" s="137">
        <v>491.62</v>
      </c>
    </row>
    <row r="99" spans="3:13" outlineLevel="1">
      <c r="C99" s="67" t="s">
        <v>101</v>
      </c>
      <c r="D99" s="3" t="s">
        <v>195</v>
      </c>
      <c r="F99" s="209">
        <v>39</v>
      </c>
      <c r="G99" s="59"/>
      <c r="I99" s="59"/>
      <c r="J99" s="137">
        <v>580</v>
      </c>
      <c r="K99" s="137">
        <v>592.33000000000004</v>
      </c>
      <c r="L99" s="137">
        <v>603.59</v>
      </c>
      <c r="M99" s="137">
        <v>611.63</v>
      </c>
    </row>
    <row r="100" spans="3:13" outlineLevel="1">
      <c r="C100" s="67" t="s">
        <v>113</v>
      </c>
      <c r="D100" s="3" t="s">
        <v>195</v>
      </c>
      <c r="F100" s="209">
        <v>40</v>
      </c>
      <c r="G100" s="59"/>
      <c r="I100" s="59"/>
      <c r="J100" s="137">
        <v>123</v>
      </c>
      <c r="K100" s="137">
        <v>125.61</v>
      </c>
      <c r="L100" s="137">
        <v>128</v>
      </c>
      <c r="M100" s="137">
        <v>129.71</v>
      </c>
    </row>
    <row r="101" spans="3:13" outlineLevel="1">
      <c r="C101" s="67" t="s">
        <v>102</v>
      </c>
      <c r="D101" s="3" t="s">
        <v>193</v>
      </c>
      <c r="F101" s="209">
        <v>41</v>
      </c>
      <c r="G101" s="59"/>
      <c r="I101" s="59"/>
      <c r="J101" s="137">
        <v>0.93</v>
      </c>
      <c r="K101" s="137">
        <v>0.95</v>
      </c>
      <c r="L101" s="137">
        <v>0.97</v>
      </c>
      <c r="M101" s="137">
        <v>0.98</v>
      </c>
    </row>
    <row r="102" spans="3:13" outlineLevel="1">
      <c r="C102" s="67" t="s">
        <v>103</v>
      </c>
      <c r="D102" s="3" t="s">
        <v>195</v>
      </c>
      <c r="F102" s="209">
        <v>42</v>
      </c>
      <c r="G102" s="59"/>
      <c r="I102" s="59"/>
      <c r="J102" s="137">
        <v>69.400000000000006</v>
      </c>
      <c r="K102" s="137">
        <v>70.88</v>
      </c>
      <c r="L102" s="137">
        <v>72.22</v>
      </c>
      <c r="M102" s="137">
        <v>73.180000000000007</v>
      </c>
    </row>
    <row r="103" spans="3:13" outlineLevel="1">
      <c r="C103" s="67" t="s">
        <v>104</v>
      </c>
      <c r="D103" s="3" t="s">
        <v>195</v>
      </c>
      <c r="F103" s="209">
        <v>43</v>
      </c>
      <c r="G103" s="59"/>
      <c r="I103" s="59"/>
      <c r="J103" s="137">
        <v>45.1</v>
      </c>
      <c r="K103" s="137">
        <v>46.06</v>
      </c>
      <c r="L103" s="137">
        <v>46.93</v>
      </c>
      <c r="M103" s="137">
        <v>47.56</v>
      </c>
    </row>
    <row r="104" spans="3:13" outlineLevel="1">
      <c r="C104" s="67" t="s">
        <v>340</v>
      </c>
      <c r="D104" s="3"/>
      <c r="F104" s="209" t="s">
        <v>340</v>
      </c>
      <c r="G104" s="59"/>
      <c r="I104" s="59"/>
      <c r="J104" s="56"/>
      <c r="K104" s="56"/>
      <c r="L104" s="56"/>
      <c r="M104" s="56"/>
    </row>
    <row r="105" spans="3:13" outlineLevel="1">
      <c r="C105" s="66" t="s">
        <v>115</v>
      </c>
      <c r="D105" s="3"/>
      <c r="F105" s="209" t="s">
        <v>340</v>
      </c>
      <c r="G105" s="59"/>
      <c r="I105" s="59"/>
      <c r="J105" s="56"/>
      <c r="K105" s="56"/>
      <c r="L105" s="56"/>
      <c r="M105" s="56"/>
    </row>
    <row r="106" spans="3:13" outlineLevel="1">
      <c r="C106" s="67" t="s">
        <v>116</v>
      </c>
      <c r="D106" s="3" t="s">
        <v>196</v>
      </c>
      <c r="F106" s="209">
        <v>44</v>
      </c>
      <c r="G106" s="59"/>
      <c r="I106" s="59"/>
      <c r="J106" s="137">
        <v>5053</v>
      </c>
      <c r="K106" s="137">
        <v>5053</v>
      </c>
      <c r="L106" s="137">
        <v>5258.48</v>
      </c>
      <c r="M106" s="137">
        <v>0</v>
      </c>
    </row>
    <row r="107" spans="3:13" outlineLevel="1">
      <c r="C107" s="67" t="s">
        <v>117</v>
      </c>
      <c r="D107" s="3" t="s">
        <v>197</v>
      </c>
      <c r="F107" s="209">
        <v>45</v>
      </c>
      <c r="G107" s="59"/>
      <c r="I107" s="59"/>
      <c r="J107" s="137">
        <v>1348</v>
      </c>
      <c r="K107" s="137">
        <v>1348</v>
      </c>
      <c r="L107" s="137">
        <v>1402.82</v>
      </c>
      <c r="M107" s="137">
        <v>0</v>
      </c>
    </row>
    <row r="108" spans="3:13" outlineLevel="1">
      <c r="C108" s="67" t="s">
        <v>118</v>
      </c>
      <c r="D108" s="3" t="s">
        <v>197</v>
      </c>
      <c r="F108" s="209">
        <v>46</v>
      </c>
      <c r="G108" s="59"/>
      <c r="I108" s="59"/>
      <c r="J108" s="137">
        <v>487</v>
      </c>
      <c r="K108" s="137">
        <v>487</v>
      </c>
      <c r="L108" s="137">
        <v>506.8</v>
      </c>
      <c r="M108" s="137">
        <v>0</v>
      </c>
    </row>
    <row r="109" spans="3:13" outlineLevel="1">
      <c r="C109" s="5" t="s">
        <v>340</v>
      </c>
      <c r="D109" s="3"/>
      <c r="F109" s="209" t="s">
        <v>340</v>
      </c>
      <c r="G109" s="59"/>
      <c r="I109" s="59"/>
      <c r="J109" s="9"/>
      <c r="K109" s="9"/>
      <c r="L109" s="9"/>
      <c r="M109" s="9"/>
    </row>
    <row r="110" spans="3:13" outlineLevel="1">
      <c r="C110" s="66" t="s">
        <v>96</v>
      </c>
      <c r="D110" s="3"/>
      <c r="F110" s="209" t="s">
        <v>340</v>
      </c>
      <c r="G110" s="59"/>
      <c r="I110" s="59"/>
      <c r="J110" s="9"/>
      <c r="K110" s="9"/>
      <c r="L110" s="9"/>
      <c r="M110" s="9"/>
    </row>
    <row r="111" spans="3:13" outlineLevel="1">
      <c r="C111" s="67" t="s">
        <v>97</v>
      </c>
      <c r="D111" s="3" t="s">
        <v>198</v>
      </c>
      <c r="F111" s="209">
        <v>47</v>
      </c>
      <c r="G111" s="59"/>
      <c r="I111" s="59"/>
      <c r="J111" s="137">
        <v>700.13</v>
      </c>
      <c r="K111" s="137">
        <v>715.01</v>
      </c>
      <c r="L111" s="137">
        <v>728.6</v>
      </c>
      <c r="M111" s="137">
        <v>738.31</v>
      </c>
    </row>
    <row r="112" spans="3:13" outlineLevel="1">
      <c r="C112" s="67" t="s">
        <v>98</v>
      </c>
      <c r="D112" s="3" t="s">
        <v>199</v>
      </c>
      <c r="F112" s="209">
        <v>48</v>
      </c>
      <c r="G112" s="59"/>
      <c r="I112" s="59"/>
      <c r="J112" s="137">
        <v>211.2</v>
      </c>
      <c r="K112" s="137">
        <v>215.69</v>
      </c>
      <c r="L112" s="137">
        <v>219.79</v>
      </c>
      <c r="M112" s="137">
        <v>222.72</v>
      </c>
    </row>
    <row r="113" spans="1:13" outlineLevel="1">
      <c r="C113" s="67" t="s">
        <v>105</v>
      </c>
      <c r="D113" s="3" t="s">
        <v>198</v>
      </c>
      <c r="F113" s="209">
        <v>49</v>
      </c>
      <c r="G113" s="59"/>
      <c r="I113" s="59"/>
      <c r="J113" s="137">
        <v>934.1</v>
      </c>
      <c r="K113" s="137">
        <v>953.96</v>
      </c>
      <c r="L113" s="137">
        <v>972.09</v>
      </c>
      <c r="M113" s="137">
        <v>985.04</v>
      </c>
    </row>
    <row r="114" spans="1:13" outlineLevel="1">
      <c r="C114" s="67" t="s">
        <v>106</v>
      </c>
      <c r="D114" s="3" t="s">
        <v>198</v>
      </c>
      <c r="F114" s="210">
        <v>50</v>
      </c>
      <c r="G114" s="59"/>
      <c r="I114" s="59"/>
      <c r="J114" s="137">
        <v>934.1</v>
      </c>
      <c r="K114" s="137">
        <v>953.96</v>
      </c>
      <c r="L114" s="137">
        <v>972.09</v>
      </c>
      <c r="M114" s="137">
        <v>985.04</v>
      </c>
    </row>
    <row r="115" spans="1:13" outlineLevel="1">
      <c r="C115" s="67"/>
      <c r="E115" s="59"/>
      <c r="F115" s="59"/>
      <c r="G115" s="59"/>
      <c r="H115" s="59"/>
      <c r="I115" s="59"/>
      <c r="J115" s="59"/>
      <c r="K115" s="59"/>
      <c r="L115" s="59"/>
      <c r="M115" s="59"/>
    </row>
    <row r="116" spans="1:13" outlineLevel="1">
      <c r="A116" s="146">
        <v>0</v>
      </c>
      <c r="C116" s="147"/>
      <c r="D116" s="147" t="s">
        <v>389</v>
      </c>
      <c r="E116" s="146"/>
      <c r="F116" s="146"/>
      <c r="G116" s="146"/>
      <c r="H116" s="59"/>
      <c r="I116" s="59"/>
      <c r="J116" s="146">
        <v>0</v>
      </c>
      <c r="K116" s="146">
        <v>0</v>
      </c>
      <c r="L116" s="146">
        <v>0</v>
      </c>
      <c r="M116" s="146">
        <v>0</v>
      </c>
    </row>
    <row r="117" spans="1:13" outlineLevel="1">
      <c r="E117" s="59"/>
      <c r="F117" s="59"/>
      <c r="G117" s="59"/>
      <c r="H117" s="59"/>
      <c r="I117" s="59"/>
      <c r="J117" s="59"/>
      <c r="K117" s="59"/>
      <c r="L117" s="59"/>
      <c r="M117" s="59"/>
    </row>
    <row r="118" spans="1:13">
      <c r="A118" s="47"/>
      <c r="B118" s="47">
        <v>9.0599999999999987</v>
      </c>
      <c r="C118" s="47" t="s">
        <v>201</v>
      </c>
      <c r="D118" s="12"/>
      <c r="E118" s="1"/>
      <c r="F118" s="1"/>
      <c r="G118" s="1"/>
      <c r="H118" s="1"/>
      <c r="I118" s="1"/>
      <c r="J118" s="1"/>
      <c r="K118" s="1"/>
      <c r="L118" s="1"/>
      <c r="M118" s="1"/>
    </row>
    <row r="119" spans="1:13">
      <c r="E119" s="59"/>
      <c r="F119" s="59"/>
      <c r="G119" s="59"/>
      <c r="H119" s="59"/>
      <c r="I119" s="59"/>
      <c r="J119" s="59"/>
      <c r="K119" s="59"/>
      <c r="L119" s="59"/>
      <c r="M119" s="59"/>
    </row>
    <row r="120" spans="1:13" outlineLevel="1">
      <c r="C120" s="69" t="s">
        <v>213</v>
      </c>
      <c r="E120" s="59"/>
      <c r="F120" s="59"/>
      <c r="G120" s="59"/>
      <c r="H120" s="59"/>
      <c r="I120" s="59"/>
      <c r="J120" s="59"/>
      <c r="K120" s="59"/>
      <c r="L120" s="59"/>
      <c r="M120" s="59"/>
    </row>
    <row r="121" spans="1:13" outlineLevel="1">
      <c r="E121" s="59"/>
      <c r="F121" s="59"/>
      <c r="G121" s="59"/>
      <c r="H121" s="59"/>
      <c r="I121" s="59"/>
      <c r="J121" s="59"/>
      <c r="K121" s="59"/>
      <c r="L121" s="59"/>
      <c r="M121" s="59"/>
    </row>
    <row r="122" spans="1:13" outlineLevel="1">
      <c r="C122" s="66" t="s">
        <v>4</v>
      </c>
      <c r="F122" s="207" t="s">
        <v>359</v>
      </c>
      <c r="G122" s="59"/>
      <c r="I122" s="59"/>
      <c r="J122" s="75"/>
      <c r="K122" s="75"/>
      <c r="L122" s="75"/>
      <c r="M122" s="75"/>
    </row>
    <row r="123" spans="1:13" outlineLevel="1">
      <c r="C123" s="67" t="s">
        <v>82</v>
      </c>
      <c r="D123" s="57" t="s">
        <v>10</v>
      </c>
      <c r="F123" s="208">
        <v>1</v>
      </c>
      <c r="G123" s="59"/>
      <c r="I123" s="142">
        <v>657810</v>
      </c>
      <c r="J123" s="142">
        <v>708538</v>
      </c>
      <c r="K123" s="142">
        <v>759229</v>
      </c>
      <c r="L123" s="142">
        <v>778390.70219827851</v>
      </c>
      <c r="M123" s="142">
        <v>734377.05899966543</v>
      </c>
    </row>
    <row r="124" spans="1:13" outlineLevel="1">
      <c r="C124" s="67" t="s">
        <v>83</v>
      </c>
      <c r="D124" s="3" t="s">
        <v>10</v>
      </c>
      <c r="F124" s="209">
        <v>2</v>
      </c>
      <c r="G124" s="59"/>
      <c r="I124" s="142">
        <v>1072624</v>
      </c>
      <c r="J124" s="142">
        <v>1105845</v>
      </c>
      <c r="K124" s="142">
        <v>1199644</v>
      </c>
      <c r="L124" s="142">
        <v>1222321.739556218</v>
      </c>
      <c r="M124" s="142">
        <v>1292787.3872198742</v>
      </c>
    </row>
    <row r="125" spans="1:13" outlineLevel="1">
      <c r="C125" s="67" t="s">
        <v>84</v>
      </c>
      <c r="D125" s="3" t="s">
        <v>10</v>
      </c>
      <c r="F125" s="209">
        <v>3</v>
      </c>
      <c r="G125" s="59"/>
      <c r="I125" s="142">
        <v>191615</v>
      </c>
      <c r="J125" s="142">
        <v>190268</v>
      </c>
      <c r="K125" s="142">
        <v>198831</v>
      </c>
      <c r="L125" s="142">
        <v>202618.86967363191</v>
      </c>
      <c r="M125" s="142">
        <v>217737.65357488813</v>
      </c>
    </row>
    <row r="126" spans="1:13" outlineLevel="1">
      <c r="C126" s="67" t="s">
        <v>85</v>
      </c>
      <c r="D126" s="3" t="s">
        <v>10</v>
      </c>
      <c r="F126" s="209">
        <v>4</v>
      </c>
      <c r="G126" s="59"/>
      <c r="I126" s="142">
        <v>479777</v>
      </c>
      <c r="J126" s="142">
        <v>454675</v>
      </c>
      <c r="K126" s="142">
        <v>495300</v>
      </c>
      <c r="L126" s="142">
        <v>530025.41527713311</v>
      </c>
      <c r="M126" s="142">
        <v>632293.76891888515</v>
      </c>
    </row>
    <row r="127" spans="1:13" outlineLevel="1">
      <c r="C127" s="67" t="s">
        <v>87</v>
      </c>
      <c r="D127" s="3" t="s">
        <v>10</v>
      </c>
      <c r="F127" s="209">
        <v>5</v>
      </c>
      <c r="G127" s="59"/>
      <c r="I127" s="142">
        <v>77418</v>
      </c>
      <c r="J127" s="142">
        <v>75209</v>
      </c>
      <c r="K127" s="142">
        <v>94155</v>
      </c>
      <c r="L127" s="142">
        <v>81673.794957425038</v>
      </c>
      <c r="M127" s="142">
        <v>89312.587915009353</v>
      </c>
    </row>
    <row r="128" spans="1:13" outlineLevel="1">
      <c r="C128" s="67" t="s">
        <v>86</v>
      </c>
      <c r="D128" s="3" t="s">
        <v>10</v>
      </c>
      <c r="F128" s="209">
        <v>6</v>
      </c>
      <c r="G128" s="59"/>
      <c r="I128" s="142">
        <v>2910</v>
      </c>
      <c r="J128" s="142">
        <v>2951</v>
      </c>
      <c r="K128" s="142">
        <v>1317</v>
      </c>
      <c r="L128" s="142">
        <v>3204.6612628722805</v>
      </c>
      <c r="M128" s="142">
        <v>3504.3870672019652</v>
      </c>
    </row>
    <row r="129" spans="3:13" outlineLevel="1">
      <c r="C129" s="67" t="s">
        <v>67</v>
      </c>
      <c r="D129" s="3" t="s">
        <v>11</v>
      </c>
      <c r="F129" s="209">
        <v>7</v>
      </c>
      <c r="G129" s="59"/>
      <c r="I129" s="142">
        <v>2564994</v>
      </c>
      <c r="J129" s="142">
        <v>2692591</v>
      </c>
      <c r="K129" s="142">
        <v>3373714</v>
      </c>
      <c r="L129" s="142">
        <v>3370658.8488441748</v>
      </c>
      <c r="M129" s="142">
        <v>3714055.2893909123</v>
      </c>
    </row>
    <row r="130" spans="3:13" outlineLevel="1">
      <c r="C130" s="51" t="s">
        <v>5</v>
      </c>
      <c r="D130" s="3" t="s">
        <v>11</v>
      </c>
      <c r="F130" s="209">
        <v>8</v>
      </c>
      <c r="G130" s="59"/>
      <c r="I130" s="142">
        <v>0</v>
      </c>
      <c r="J130" s="142">
        <v>0</v>
      </c>
      <c r="K130" s="142">
        <v>0</v>
      </c>
      <c r="L130" s="142">
        <v>0</v>
      </c>
      <c r="M130" s="142">
        <v>0</v>
      </c>
    </row>
    <row r="131" spans="3:13" outlineLevel="1">
      <c r="C131" s="51" t="s">
        <v>1</v>
      </c>
      <c r="D131" s="3" t="s">
        <v>11</v>
      </c>
      <c r="F131" s="209">
        <v>9</v>
      </c>
      <c r="G131" s="59"/>
      <c r="I131" s="142">
        <v>6719255</v>
      </c>
      <c r="J131" s="142">
        <v>6802604.1189999999</v>
      </c>
      <c r="K131" s="142">
        <v>7271845</v>
      </c>
      <c r="L131" s="142">
        <v>7308629.031551918</v>
      </c>
      <c r="M131" s="142">
        <v>7296448.2857371056</v>
      </c>
    </row>
    <row r="132" spans="3:13" outlineLevel="1">
      <c r="C132" s="67" t="s">
        <v>69</v>
      </c>
      <c r="D132" s="3" t="s">
        <v>11</v>
      </c>
      <c r="F132" s="209">
        <v>10</v>
      </c>
      <c r="G132" s="59"/>
      <c r="I132" s="142">
        <v>2618259</v>
      </c>
      <c r="J132" s="142">
        <v>2602487</v>
      </c>
      <c r="K132" s="142">
        <v>2865399</v>
      </c>
      <c r="L132" s="142">
        <v>2902315.0571885072</v>
      </c>
      <c r="M132" s="142">
        <v>4710959.3145641759</v>
      </c>
    </row>
    <row r="133" spans="3:13" outlineLevel="1">
      <c r="C133" s="51" t="s">
        <v>6</v>
      </c>
      <c r="D133" s="3" t="s">
        <v>12</v>
      </c>
      <c r="F133" s="209">
        <v>11</v>
      </c>
      <c r="G133" s="59"/>
      <c r="I133" s="142">
        <v>3443632</v>
      </c>
      <c r="J133" s="142">
        <v>3324601.8059999999</v>
      </c>
      <c r="K133" s="142">
        <v>3739036</v>
      </c>
      <c r="L133" s="142">
        <v>3723685.3632741305</v>
      </c>
      <c r="M133" s="142">
        <v>3619663.602143365</v>
      </c>
    </row>
    <row r="134" spans="3:13" outlineLevel="1">
      <c r="C134" s="51" t="s">
        <v>7</v>
      </c>
      <c r="D134" s="3" t="s">
        <v>12</v>
      </c>
      <c r="F134" s="209">
        <v>12</v>
      </c>
      <c r="G134" s="59"/>
      <c r="I134" s="142">
        <v>261643</v>
      </c>
      <c r="J134" s="142">
        <v>973810.31099999999</v>
      </c>
      <c r="K134" s="142">
        <v>912182</v>
      </c>
      <c r="L134" s="142">
        <v>675645.75090451655</v>
      </c>
      <c r="M134" s="142">
        <v>377984.23344541469</v>
      </c>
    </row>
    <row r="135" spans="3:13" outlineLevel="1">
      <c r="C135" s="67" t="s">
        <v>89</v>
      </c>
      <c r="D135" s="3" t="s">
        <v>10</v>
      </c>
      <c r="F135" s="209">
        <v>13</v>
      </c>
      <c r="G135" s="59"/>
      <c r="I135" s="142">
        <v>57242</v>
      </c>
      <c r="J135" s="142">
        <v>60411</v>
      </c>
      <c r="K135" s="142">
        <v>70983</v>
      </c>
      <c r="L135" s="142">
        <v>66435.042693064825</v>
      </c>
      <c r="M135" s="142">
        <v>83799.904229731692</v>
      </c>
    </row>
    <row r="136" spans="3:13" outlineLevel="1">
      <c r="C136" s="67" t="s">
        <v>90</v>
      </c>
      <c r="D136" s="3" t="s">
        <v>10</v>
      </c>
      <c r="F136" s="209">
        <v>14</v>
      </c>
      <c r="G136" s="59"/>
      <c r="I136" s="142">
        <v>40167</v>
      </c>
      <c r="J136" s="142">
        <v>42110</v>
      </c>
      <c r="K136" s="142">
        <v>45740</v>
      </c>
      <c r="L136" s="142">
        <v>46673.921259600211</v>
      </c>
      <c r="M136" s="142">
        <v>58221.343698797231</v>
      </c>
    </row>
    <row r="137" spans="3:13" outlineLevel="1">
      <c r="C137" s="67" t="s">
        <v>91</v>
      </c>
      <c r="D137" s="3" t="s">
        <v>10</v>
      </c>
      <c r="F137" s="209">
        <v>15</v>
      </c>
      <c r="G137" s="59"/>
      <c r="I137" s="142">
        <v>36144</v>
      </c>
      <c r="J137" s="142">
        <v>37209</v>
      </c>
      <c r="K137" s="142">
        <v>42821</v>
      </c>
      <c r="L137" s="142">
        <v>40300.341166637365</v>
      </c>
      <c r="M137" s="142">
        <v>44355.164231893912</v>
      </c>
    </row>
    <row r="138" spans="3:13" outlineLevel="1">
      <c r="C138" s="51" t="s">
        <v>8</v>
      </c>
      <c r="D138" s="3" t="s">
        <v>10</v>
      </c>
      <c r="F138" s="209">
        <v>16</v>
      </c>
      <c r="G138" s="59"/>
      <c r="I138" s="142">
        <v>18608</v>
      </c>
      <c r="J138" s="142">
        <v>19827</v>
      </c>
      <c r="K138" s="142">
        <v>19697</v>
      </c>
      <c r="L138" s="142">
        <v>14398.382</v>
      </c>
      <c r="M138" s="142">
        <v>13946</v>
      </c>
    </row>
    <row r="139" spans="3:13" outlineLevel="1">
      <c r="C139" s="67" t="s">
        <v>88</v>
      </c>
      <c r="D139" s="3" t="s">
        <v>11</v>
      </c>
      <c r="F139" s="209">
        <v>17</v>
      </c>
      <c r="G139" s="59"/>
      <c r="I139" s="142">
        <v>8943</v>
      </c>
      <c r="J139" s="142">
        <v>14233</v>
      </c>
      <c r="K139" s="142">
        <v>89602</v>
      </c>
      <c r="L139" s="142">
        <v>58796.128857142845</v>
      </c>
      <c r="M139" s="142">
        <v>128353.27252196193</v>
      </c>
    </row>
    <row r="140" spans="3:13" outlineLevel="1">
      <c r="C140" s="67" t="s">
        <v>68</v>
      </c>
      <c r="D140" s="3" t="s">
        <v>12</v>
      </c>
      <c r="F140" s="209">
        <v>18</v>
      </c>
      <c r="G140" s="59"/>
      <c r="I140" s="142">
        <v>3201</v>
      </c>
      <c r="J140" s="142">
        <v>1642</v>
      </c>
      <c r="K140" s="142">
        <v>9422</v>
      </c>
      <c r="L140" s="142">
        <v>4462.5428571428574</v>
      </c>
      <c r="M140" s="142">
        <v>10121.906378364045</v>
      </c>
    </row>
    <row r="141" spans="3:13" outlineLevel="1">
      <c r="C141" s="5" t="s">
        <v>340</v>
      </c>
      <c r="F141" s="209" t="s">
        <v>340</v>
      </c>
      <c r="G141" s="59"/>
      <c r="I141" s="59"/>
      <c r="J141" s="59"/>
      <c r="K141" s="59"/>
      <c r="L141" s="59"/>
      <c r="M141" s="59"/>
    </row>
    <row r="142" spans="3:13" outlineLevel="1">
      <c r="C142" s="66" t="s">
        <v>9</v>
      </c>
      <c r="D142" s="3"/>
      <c r="F142" s="209" t="s">
        <v>340</v>
      </c>
      <c r="G142" s="59"/>
      <c r="I142" s="55"/>
      <c r="J142" s="55"/>
      <c r="K142" s="55"/>
      <c r="L142" s="55"/>
      <c r="M142" s="55"/>
    </row>
    <row r="143" spans="3:13" outlineLevel="1">
      <c r="C143" s="67" t="s">
        <v>92</v>
      </c>
      <c r="D143" s="3" t="s">
        <v>13</v>
      </c>
      <c r="F143" s="209">
        <v>19</v>
      </c>
      <c r="G143" s="59"/>
      <c r="I143" s="142">
        <v>18783759</v>
      </c>
      <c r="J143" s="142">
        <v>18653159</v>
      </c>
      <c r="K143" s="142">
        <v>22028330</v>
      </c>
      <c r="L143" s="142">
        <v>18081061.664799254</v>
      </c>
      <c r="M143" s="142">
        <v>16347090.901233345</v>
      </c>
    </row>
    <row r="144" spans="3:13" outlineLevel="1">
      <c r="C144" s="67" t="s">
        <v>94</v>
      </c>
      <c r="D144" s="3" t="s">
        <v>13</v>
      </c>
      <c r="F144" s="209">
        <v>20</v>
      </c>
      <c r="G144" s="59"/>
      <c r="I144" s="142">
        <v>50093174</v>
      </c>
      <c r="J144" s="142">
        <v>54133613</v>
      </c>
      <c r="K144" s="142">
        <v>56463232</v>
      </c>
      <c r="L144" s="142">
        <v>56783606.927520223</v>
      </c>
      <c r="M144" s="142">
        <v>60983069.751280181</v>
      </c>
    </row>
    <row r="145" spans="3:13" outlineLevel="1">
      <c r="C145" s="67" t="s">
        <v>93</v>
      </c>
      <c r="D145" s="3" t="s">
        <v>13</v>
      </c>
      <c r="F145" s="209">
        <v>21</v>
      </c>
      <c r="G145" s="59"/>
      <c r="I145" s="142">
        <v>13009660</v>
      </c>
      <c r="J145" s="142">
        <v>14035893</v>
      </c>
      <c r="K145" s="142">
        <v>16690485</v>
      </c>
      <c r="L145" s="142">
        <v>13529289.311424743</v>
      </c>
      <c r="M145" s="142">
        <v>12260814.112834118</v>
      </c>
    </row>
    <row r="146" spans="3:13" outlineLevel="1">
      <c r="C146" s="67" t="s">
        <v>95</v>
      </c>
      <c r="D146" s="3" t="s">
        <v>13</v>
      </c>
      <c r="F146" s="209">
        <v>22</v>
      </c>
      <c r="G146" s="59"/>
      <c r="I146" s="142">
        <v>42944537</v>
      </c>
      <c r="J146" s="142">
        <v>45292039</v>
      </c>
      <c r="K146" s="142">
        <v>47028419</v>
      </c>
      <c r="L146" s="142">
        <v>47917313.569454007</v>
      </c>
      <c r="M146" s="142">
        <v>52248800.149360999</v>
      </c>
    </row>
    <row r="147" spans="3:13" outlineLevel="1">
      <c r="C147" s="51" t="s">
        <v>432</v>
      </c>
      <c r="D147" s="3" t="s">
        <v>13</v>
      </c>
      <c r="F147" s="209">
        <v>23</v>
      </c>
      <c r="G147" s="59"/>
      <c r="I147" s="142">
        <v>19705881</v>
      </c>
      <c r="J147" s="142">
        <v>20765682</v>
      </c>
      <c r="K147" s="142">
        <v>21784761</v>
      </c>
      <c r="L147" s="142">
        <v>23994362.979764488</v>
      </c>
      <c r="M147" s="142">
        <v>23957172.706831776</v>
      </c>
    </row>
    <row r="148" spans="3:13" outlineLevel="1">
      <c r="C148" s="51" t="s">
        <v>433</v>
      </c>
      <c r="D148" s="3" t="s">
        <v>13</v>
      </c>
      <c r="F148" s="209">
        <v>24</v>
      </c>
      <c r="G148" s="59"/>
      <c r="I148" s="142">
        <v>1086330</v>
      </c>
      <c r="J148" s="142">
        <v>1025224</v>
      </c>
      <c r="K148" s="142">
        <v>0</v>
      </c>
      <c r="L148" s="142">
        <v>742093.70040508721</v>
      </c>
      <c r="M148" s="142">
        <v>837877.67388950079</v>
      </c>
    </row>
    <row r="149" spans="3:13" outlineLevel="1">
      <c r="C149" s="51" t="s">
        <v>434</v>
      </c>
      <c r="D149" s="3" t="s">
        <v>13</v>
      </c>
      <c r="F149" s="209">
        <v>25</v>
      </c>
      <c r="G149" s="59"/>
      <c r="I149" s="142">
        <v>19705881</v>
      </c>
      <c r="J149" s="142">
        <v>20765682</v>
      </c>
      <c r="K149" s="142">
        <v>21784761</v>
      </c>
      <c r="L149" s="142">
        <v>23994362.979764488</v>
      </c>
      <c r="M149" s="142">
        <v>23957172.706831776</v>
      </c>
    </row>
    <row r="150" spans="3:13" outlineLevel="1">
      <c r="C150" s="51" t="s">
        <v>435</v>
      </c>
      <c r="D150" s="3" t="s">
        <v>13</v>
      </c>
      <c r="F150" s="209">
        <v>26</v>
      </c>
      <c r="G150" s="59"/>
      <c r="I150" s="142">
        <v>1086330</v>
      </c>
      <c r="J150" s="142">
        <v>1025224</v>
      </c>
      <c r="K150" s="142">
        <v>0</v>
      </c>
      <c r="L150" s="142">
        <v>742093.70040508721</v>
      </c>
      <c r="M150" s="142">
        <v>837877.67388950079</v>
      </c>
    </row>
    <row r="151" spans="3:13" outlineLevel="1">
      <c r="C151" s="51" t="s">
        <v>436</v>
      </c>
      <c r="D151" s="3" t="s">
        <v>13</v>
      </c>
      <c r="F151" s="209">
        <v>27</v>
      </c>
      <c r="G151" s="59"/>
      <c r="I151" s="142">
        <v>21632768</v>
      </c>
      <c r="J151" s="142">
        <v>22992849</v>
      </c>
      <c r="K151" s="142">
        <v>24957504</v>
      </c>
      <c r="L151" s="142">
        <v>24270473</v>
      </c>
      <c r="M151" s="142">
        <v>27269048</v>
      </c>
    </row>
    <row r="152" spans="3:13" outlineLevel="1">
      <c r="C152" s="51" t="s">
        <v>437</v>
      </c>
      <c r="D152" s="3" t="s">
        <v>13</v>
      </c>
      <c r="F152" s="209">
        <v>28</v>
      </c>
      <c r="G152" s="59"/>
      <c r="I152" s="142">
        <v>0</v>
      </c>
      <c r="J152" s="142">
        <v>0</v>
      </c>
      <c r="K152" s="142">
        <v>0</v>
      </c>
      <c r="L152" s="142">
        <v>0</v>
      </c>
      <c r="M152" s="142">
        <v>0</v>
      </c>
    </row>
    <row r="153" spans="3:13" outlineLevel="1">
      <c r="C153" s="51" t="s">
        <v>438</v>
      </c>
      <c r="D153" s="3" t="s">
        <v>13</v>
      </c>
      <c r="F153" s="209">
        <v>29</v>
      </c>
      <c r="G153" s="59"/>
      <c r="I153" s="142">
        <v>21632768</v>
      </c>
      <c r="J153" s="142">
        <v>22992849</v>
      </c>
      <c r="K153" s="142">
        <v>24957504</v>
      </c>
      <c r="L153" s="142">
        <v>24270473</v>
      </c>
      <c r="M153" s="142">
        <v>27269048</v>
      </c>
    </row>
    <row r="154" spans="3:13" outlineLevel="1">
      <c r="C154" s="51" t="s">
        <v>439</v>
      </c>
      <c r="D154" s="3" t="s">
        <v>13</v>
      </c>
      <c r="F154" s="209">
        <v>30</v>
      </c>
      <c r="G154" s="59"/>
      <c r="I154" s="142">
        <v>0</v>
      </c>
      <c r="J154" s="142">
        <v>0</v>
      </c>
      <c r="K154" s="142">
        <v>0</v>
      </c>
      <c r="L154" s="142">
        <v>0</v>
      </c>
      <c r="M154" s="142">
        <v>0</v>
      </c>
    </row>
    <row r="155" spans="3:13" outlineLevel="1">
      <c r="C155" s="51" t="s">
        <v>440</v>
      </c>
      <c r="D155" s="3" t="s">
        <v>13</v>
      </c>
      <c r="F155" s="209">
        <v>31</v>
      </c>
      <c r="G155" s="59"/>
      <c r="I155" s="142">
        <v>6534578</v>
      </c>
      <c r="J155" s="142">
        <v>6917995</v>
      </c>
      <c r="K155" s="142">
        <v>8825713</v>
      </c>
      <c r="L155" s="142">
        <v>8736865</v>
      </c>
      <c r="M155" s="142">
        <v>8699223</v>
      </c>
    </row>
    <row r="156" spans="3:13" outlineLevel="1">
      <c r="C156" s="51" t="s">
        <v>441</v>
      </c>
      <c r="D156" s="3" t="s">
        <v>13</v>
      </c>
      <c r="F156" s="209">
        <v>32</v>
      </c>
      <c r="G156" s="59"/>
      <c r="I156" s="142">
        <v>0</v>
      </c>
      <c r="J156" s="142">
        <v>0</v>
      </c>
      <c r="K156" s="142">
        <v>0</v>
      </c>
      <c r="L156" s="142">
        <v>0</v>
      </c>
      <c r="M156" s="142">
        <v>0</v>
      </c>
    </row>
    <row r="157" spans="3:13" outlineLevel="1">
      <c r="C157" s="51" t="s">
        <v>442</v>
      </c>
      <c r="D157" s="3" t="s">
        <v>13</v>
      </c>
      <c r="F157" s="209">
        <v>33</v>
      </c>
      <c r="G157" s="59"/>
      <c r="I157" s="142">
        <v>6534578</v>
      </c>
      <c r="J157" s="142">
        <v>6917995</v>
      </c>
      <c r="K157" s="142">
        <v>8638119</v>
      </c>
      <c r="L157" s="142">
        <v>8736865</v>
      </c>
      <c r="M157" s="142">
        <v>8699223</v>
      </c>
    </row>
    <row r="158" spans="3:13" outlineLevel="1">
      <c r="C158" s="51" t="s">
        <v>443</v>
      </c>
      <c r="D158" s="3" t="s">
        <v>13</v>
      </c>
      <c r="F158" s="209">
        <v>34</v>
      </c>
      <c r="G158" s="59"/>
      <c r="I158" s="142">
        <v>0</v>
      </c>
      <c r="J158" s="142">
        <v>0</v>
      </c>
      <c r="K158" s="142">
        <v>0</v>
      </c>
      <c r="L158" s="142">
        <v>0</v>
      </c>
      <c r="M158" s="142">
        <v>0</v>
      </c>
    </row>
    <row r="159" spans="3:13" outlineLevel="1">
      <c r="C159" s="51" t="s">
        <v>444</v>
      </c>
      <c r="D159" s="3" t="s">
        <v>13</v>
      </c>
      <c r="F159" s="209">
        <v>35</v>
      </c>
      <c r="G159" s="59"/>
      <c r="I159" s="142">
        <v>0</v>
      </c>
      <c r="J159" s="142">
        <v>0</v>
      </c>
      <c r="K159" s="142">
        <v>283177</v>
      </c>
      <c r="L159" s="142">
        <v>0</v>
      </c>
      <c r="M159" s="142">
        <v>0</v>
      </c>
    </row>
    <row r="160" spans="3:13" outlineLevel="1">
      <c r="C160" s="51" t="s">
        <v>445</v>
      </c>
      <c r="D160" s="3" t="s">
        <v>13</v>
      </c>
      <c r="F160" s="209">
        <v>36</v>
      </c>
      <c r="G160" s="59"/>
      <c r="I160" s="142">
        <v>0</v>
      </c>
      <c r="J160" s="142">
        <v>0</v>
      </c>
      <c r="K160" s="142">
        <v>422360</v>
      </c>
      <c r="L160" s="142">
        <v>0</v>
      </c>
      <c r="M160" s="142">
        <v>0</v>
      </c>
    </row>
    <row r="161" spans="3:13" outlineLevel="1">
      <c r="C161" s="3" t="s">
        <v>340</v>
      </c>
      <c r="D161" s="3"/>
      <c r="F161" s="209" t="s">
        <v>340</v>
      </c>
      <c r="G161" s="59"/>
      <c r="I161" s="55"/>
      <c r="J161" s="55"/>
      <c r="K161" s="55"/>
      <c r="L161" s="55"/>
      <c r="M161" s="55"/>
    </row>
    <row r="162" spans="3:13" outlineLevel="1">
      <c r="C162" s="66" t="s">
        <v>99</v>
      </c>
      <c r="D162" s="3"/>
      <c r="F162" s="209" t="s">
        <v>340</v>
      </c>
      <c r="G162" s="59"/>
      <c r="I162" s="55"/>
      <c r="J162" s="55"/>
      <c r="K162" s="55"/>
      <c r="L162" s="55"/>
      <c r="M162" s="55"/>
    </row>
    <row r="163" spans="3:13" outlineLevel="1">
      <c r="C163" s="67" t="s">
        <v>375</v>
      </c>
      <c r="D163" s="3" t="s">
        <v>14</v>
      </c>
      <c r="F163" s="209">
        <v>37</v>
      </c>
      <c r="G163" s="59"/>
      <c r="I163" s="142">
        <v>2750.106593723006</v>
      </c>
      <c r="J163" s="142">
        <v>3358.6169698692438</v>
      </c>
      <c r="K163" s="142">
        <v>3314.4</v>
      </c>
      <c r="L163" s="142">
        <v>3516.9981172280986</v>
      </c>
      <c r="M163" s="142">
        <v>2927.2010524855491</v>
      </c>
    </row>
    <row r="164" spans="3:13" outlineLevel="1">
      <c r="C164" s="67" t="s">
        <v>100</v>
      </c>
      <c r="D164" s="3" t="s">
        <v>14</v>
      </c>
      <c r="F164" s="209">
        <v>38</v>
      </c>
      <c r="G164" s="59"/>
      <c r="I164" s="142">
        <v>6060.5381138635385</v>
      </c>
      <c r="J164" s="142">
        <v>6122.8123552123552</v>
      </c>
      <c r="K164" s="142">
        <v>6075.5</v>
      </c>
      <c r="L164" s="142">
        <v>6594.2677031028325</v>
      </c>
      <c r="M164" s="142">
        <v>5365.279246743763</v>
      </c>
    </row>
    <row r="165" spans="3:13" outlineLevel="1">
      <c r="C165" s="67" t="s">
        <v>101</v>
      </c>
      <c r="D165" s="3" t="s">
        <v>14</v>
      </c>
      <c r="F165" s="209">
        <v>39</v>
      </c>
      <c r="G165" s="59"/>
      <c r="I165" s="142">
        <v>0</v>
      </c>
      <c r="J165" s="142">
        <v>0</v>
      </c>
      <c r="K165" s="142">
        <v>32.200000000000003</v>
      </c>
      <c r="L165" s="142">
        <v>0</v>
      </c>
      <c r="M165" s="142">
        <v>28.53091077264277</v>
      </c>
    </row>
    <row r="166" spans="3:13" outlineLevel="1">
      <c r="C166" s="67" t="s">
        <v>113</v>
      </c>
      <c r="D166" s="3" t="s">
        <v>14</v>
      </c>
      <c r="F166" s="209">
        <v>40</v>
      </c>
      <c r="G166" s="59"/>
      <c r="I166" s="142">
        <v>4161.7789950576598</v>
      </c>
      <c r="J166" s="142">
        <v>5910.8804878048777</v>
      </c>
      <c r="K166" s="142">
        <v>6402</v>
      </c>
      <c r="L166" s="142">
        <v>6449.9835973769586</v>
      </c>
      <c r="M166" s="142">
        <v>5653.7413510495944</v>
      </c>
    </row>
    <row r="167" spans="3:13" outlineLevel="1">
      <c r="C167" s="67" t="s">
        <v>102</v>
      </c>
      <c r="D167" s="3" t="s">
        <v>12</v>
      </c>
      <c r="F167" s="209">
        <v>41</v>
      </c>
      <c r="G167" s="59"/>
      <c r="I167" s="142">
        <v>300791.33695652167</v>
      </c>
      <c r="J167" s="142">
        <v>94623.655913978495</v>
      </c>
      <c r="K167" s="142">
        <v>114690.61</v>
      </c>
      <c r="L167" s="142">
        <v>97778.350515463913</v>
      </c>
      <c r="M167" s="142">
        <v>86890.183673469393</v>
      </c>
    </row>
    <row r="168" spans="3:13" outlineLevel="1">
      <c r="C168" s="67" t="s">
        <v>103</v>
      </c>
      <c r="D168" s="3" t="s">
        <v>14</v>
      </c>
      <c r="F168" s="209">
        <v>42</v>
      </c>
      <c r="G168" s="59"/>
      <c r="I168" s="142">
        <v>476.64233576642334</v>
      </c>
      <c r="J168" s="142">
        <v>0</v>
      </c>
      <c r="K168" s="142">
        <v>0</v>
      </c>
      <c r="L168" s="142">
        <v>0</v>
      </c>
      <c r="M168" s="142">
        <v>0</v>
      </c>
    </row>
    <row r="169" spans="3:13" outlineLevel="1">
      <c r="C169" s="67" t="s">
        <v>104</v>
      </c>
      <c r="D169" s="3" t="s">
        <v>14</v>
      </c>
      <c r="F169" s="209">
        <v>43</v>
      </c>
      <c r="G169" s="59"/>
      <c r="I169" s="142">
        <v>0</v>
      </c>
      <c r="J169" s="142">
        <v>0</v>
      </c>
      <c r="K169" s="142">
        <v>0</v>
      </c>
      <c r="L169" s="142">
        <v>0</v>
      </c>
      <c r="M169" s="142">
        <v>0</v>
      </c>
    </row>
    <row r="170" spans="3:13" outlineLevel="1">
      <c r="C170" s="67" t="s">
        <v>340</v>
      </c>
      <c r="D170" s="3"/>
      <c r="F170" s="209" t="s">
        <v>340</v>
      </c>
      <c r="G170" s="59"/>
      <c r="I170" s="56"/>
      <c r="J170" s="56"/>
      <c r="K170" s="56"/>
      <c r="L170" s="56"/>
      <c r="M170" s="56"/>
    </row>
    <row r="171" spans="3:13" outlineLevel="1">
      <c r="C171" s="66" t="s">
        <v>115</v>
      </c>
      <c r="D171" s="3"/>
      <c r="F171" s="209" t="s">
        <v>340</v>
      </c>
      <c r="G171" s="59"/>
      <c r="I171" s="56"/>
      <c r="J171" s="56"/>
      <c r="K171" s="56"/>
      <c r="L171" s="56"/>
      <c r="M171" s="56"/>
    </row>
    <row r="172" spans="3:13" outlineLevel="1">
      <c r="C172" s="67" t="s">
        <v>116</v>
      </c>
      <c r="D172" s="3" t="s">
        <v>119</v>
      </c>
      <c r="F172" s="209">
        <v>44</v>
      </c>
      <c r="G172" s="59"/>
      <c r="I172" s="142">
        <v>0</v>
      </c>
      <c r="J172" s="142">
        <v>0</v>
      </c>
      <c r="K172" s="142">
        <v>3</v>
      </c>
      <c r="L172" s="142">
        <v>0</v>
      </c>
      <c r="M172" s="142">
        <v>0</v>
      </c>
    </row>
    <row r="173" spans="3:13" outlineLevel="1">
      <c r="C173" s="67" t="s">
        <v>117</v>
      </c>
      <c r="D173" s="3" t="s">
        <v>114</v>
      </c>
      <c r="F173" s="209">
        <v>45</v>
      </c>
      <c r="G173" s="59"/>
      <c r="I173" s="142">
        <v>0</v>
      </c>
      <c r="J173" s="142">
        <v>46.994065281899111</v>
      </c>
      <c r="K173" s="142">
        <v>68</v>
      </c>
      <c r="L173" s="142">
        <v>103.36322550291555</v>
      </c>
      <c r="M173" s="142">
        <v>0</v>
      </c>
    </row>
    <row r="174" spans="3:13" outlineLevel="1">
      <c r="C174" s="67" t="s">
        <v>118</v>
      </c>
      <c r="D174" s="3" t="s">
        <v>114</v>
      </c>
      <c r="F174" s="209">
        <v>46</v>
      </c>
      <c r="G174" s="59"/>
      <c r="I174" s="142">
        <v>0</v>
      </c>
      <c r="J174" s="142">
        <v>0</v>
      </c>
      <c r="K174" s="142">
        <v>0</v>
      </c>
      <c r="L174" s="142">
        <v>0</v>
      </c>
      <c r="M174" s="142">
        <v>0</v>
      </c>
    </row>
    <row r="175" spans="3:13" outlineLevel="1">
      <c r="C175" s="5" t="s">
        <v>340</v>
      </c>
      <c r="D175" s="3"/>
      <c r="F175" s="209" t="s">
        <v>340</v>
      </c>
      <c r="G175" s="59"/>
      <c r="I175" s="9"/>
      <c r="J175" s="9"/>
      <c r="K175" s="9"/>
      <c r="L175" s="9"/>
      <c r="M175" s="9"/>
    </row>
    <row r="176" spans="3:13" outlineLevel="1">
      <c r="C176" s="66" t="s">
        <v>96</v>
      </c>
      <c r="D176" s="3"/>
      <c r="F176" s="209" t="s">
        <v>340</v>
      </c>
      <c r="G176" s="59"/>
      <c r="I176" s="9"/>
      <c r="J176" s="9"/>
      <c r="K176" s="9"/>
      <c r="L176" s="9"/>
      <c r="M176" s="9"/>
    </row>
    <row r="177" spans="1:13" outlineLevel="1">
      <c r="C177" s="67" t="s">
        <v>97</v>
      </c>
      <c r="D177" s="3" t="s">
        <v>15</v>
      </c>
      <c r="F177" s="209">
        <v>47</v>
      </c>
      <c r="G177" s="59"/>
      <c r="I177" s="142">
        <v>0</v>
      </c>
      <c r="J177" s="142">
        <v>82.841757959236148</v>
      </c>
      <c r="K177" s="142">
        <v>0</v>
      </c>
      <c r="L177" s="142">
        <v>0</v>
      </c>
      <c r="M177" s="142">
        <v>0</v>
      </c>
    </row>
    <row r="178" spans="1:13" outlineLevel="1">
      <c r="C178" s="67" t="s">
        <v>98</v>
      </c>
      <c r="D178" s="3" t="s">
        <v>16</v>
      </c>
      <c r="F178" s="209">
        <v>48</v>
      </c>
      <c r="G178" s="59"/>
      <c r="I178" s="142">
        <v>0</v>
      </c>
      <c r="J178" s="142">
        <v>0</v>
      </c>
      <c r="K178" s="142">
        <v>0</v>
      </c>
      <c r="L178" s="142">
        <v>0</v>
      </c>
      <c r="M178" s="142">
        <v>0</v>
      </c>
    </row>
    <row r="179" spans="1:13" outlineLevel="1">
      <c r="C179" s="67" t="s">
        <v>105</v>
      </c>
      <c r="D179" s="3" t="s">
        <v>15</v>
      </c>
      <c r="F179" s="209">
        <v>49</v>
      </c>
      <c r="G179" s="59"/>
      <c r="I179" s="142">
        <v>0</v>
      </c>
      <c r="J179" s="142">
        <v>0</v>
      </c>
      <c r="K179" s="142">
        <v>0</v>
      </c>
      <c r="L179" s="142">
        <v>0</v>
      </c>
      <c r="M179" s="142">
        <v>0</v>
      </c>
    </row>
    <row r="180" spans="1:13" outlineLevel="1">
      <c r="C180" s="67" t="s">
        <v>106</v>
      </c>
      <c r="D180" s="3" t="s">
        <v>15</v>
      </c>
      <c r="F180" s="210">
        <v>50</v>
      </c>
      <c r="G180" s="59"/>
      <c r="I180" s="142">
        <v>0</v>
      </c>
      <c r="J180" s="142">
        <v>0</v>
      </c>
      <c r="K180" s="142">
        <v>0</v>
      </c>
      <c r="L180" s="142">
        <v>0</v>
      </c>
      <c r="M180" s="142">
        <v>0</v>
      </c>
    </row>
    <row r="181" spans="1:13" outlineLevel="1">
      <c r="C181" s="67"/>
      <c r="E181" s="59"/>
      <c r="F181" s="59"/>
      <c r="G181" s="59"/>
      <c r="H181" s="59"/>
      <c r="I181" s="59"/>
      <c r="J181" s="59"/>
      <c r="K181" s="59"/>
      <c r="L181" s="59"/>
      <c r="M181" s="59"/>
    </row>
    <row r="182" spans="1:13" outlineLevel="1">
      <c r="A182" s="146">
        <v>0</v>
      </c>
      <c r="C182" s="147"/>
      <c r="D182" s="147" t="s">
        <v>389</v>
      </c>
      <c r="E182" s="146"/>
      <c r="F182" s="146"/>
      <c r="G182" s="146"/>
      <c r="H182" s="59"/>
      <c r="I182" s="146">
        <v>0</v>
      </c>
      <c r="J182" s="146">
        <v>0</v>
      </c>
      <c r="K182" s="146">
        <v>0</v>
      </c>
      <c r="L182" s="146">
        <v>0</v>
      </c>
      <c r="M182" s="146">
        <v>0</v>
      </c>
    </row>
    <row r="183" spans="1:13" outlineLevel="1">
      <c r="E183" s="59"/>
      <c r="F183" s="59"/>
      <c r="G183" s="59"/>
      <c r="H183" s="59"/>
      <c r="I183" s="59"/>
      <c r="J183" s="59"/>
      <c r="K183" s="59"/>
      <c r="L183" s="59"/>
      <c r="M183" s="59"/>
    </row>
    <row r="184" spans="1:13">
      <c r="A184" s="47"/>
      <c r="B184" s="47">
        <v>9.0699999999999985</v>
      </c>
      <c r="C184" s="47" t="s">
        <v>257</v>
      </c>
      <c r="D184" s="12"/>
      <c r="E184" s="1"/>
      <c r="F184" s="1"/>
      <c r="G184" s="1"/>
      <c r="H184" s="1"/>
      <c r="I184" s="1"/>
      <c r="J184" s="1"/>
      <c r="K184" s="1"/>
      <c r="L184" s="1"/>
      <c r="M184" s="1"/>
    </row>
    <row r="185" spans="1:13">
      <c r="E185" s="59"/>
      <c r="F185" s="59"/>
      <c r="G185" s="59"/>
      <c r="H185" s="59"/>
      <c r="I185" s="59"/>
      <c r="J185" s="59"/>
      <c r="K185" s="59"/>
      <c r="L185" s="59"/>
      <c r="M185" s="59"/>
    </row>
    <row r="186" spans="1:13" outlineLevel="1">
      <c r="C186" s="69" t="s">
        <v>213</v>
      </c>
      <c r="E186" s="59"/>
      <c r="F186" s="59"/>
      <c r="G186" s="59"/>
      <c r="H186" s="59"/>
      <c r="I186" s="59"/>
      <c r="J186" s="59"/>
      <c r="K186" s="59"/>
      <c r="L186" s="59"/>
      <c r="M186" s="59"/>
    </row>
    <row r="187" spans="1:13" outlineLevel="1">
      <c r="E187" s="59"/>
      <c r="F187" s="59"/>
      <c r="G187" s="59"/>
      <c r="H187" s="59"/>
      <c r="I187" s="59"/>
      <c r="J187" s="59"/>
      <c r="K187" s="59"/>
      <c r="L187" s="59"/>
      <c r="M187" s="59"/>
    </row>
    <row r="188" spans="1:13" outlineLevel="1">
      <c r="C188" s="66" t="s">
        <v>4</v>
      </c>
      <c r="F188" s="207" t="s">
        <v>359</v>
      </c>
      <c r="I188" s="59"/>
      <c r="J188" s="59"/>
      <c r="K188" s="59"/>
      <c r="L188" s="59"/>
      <c r="M188" s="59"/>
    </row>
    <row r="189" spans="1:13" outlineLevel="1">
      <c r="C189" s="67" t="s">
        <v>82</v>
      </c>
      <c r="D189" s="13" t="s">
        <v>39</v>
      </c>
      <c r="F189" s="208">
        <v>1</v>
      </c>
      <c r="I189" s="59"/>
      <c r="J189" s="59">
        <v>71.406459639999994</v>
      </c>
      <c r="K189" s="59">
        <v>74.601841540000009</v>
      </c>
      <c r="L189" s="59">
        <v>74.569829270595079</v>
      </c>
      <c r="M189" s="59">
        <v>68.598161081158736</v>
      </c>
    </row>
    <row r="190" spans="1:13" outlineLevel="1">
      <c r="C190" s="67" t="s">
        <v>83</v>
      </c>
      <c r="D190" s="13" t="s">
        <v>39</v>
      </c>
      <c r="F190" s="209">
        <v>2</v>
      </c>
      <c r="I190" s="59"/>
      <c r="J190" s="59">
        <v>116.15795880000002</v>
      </c>
      <c r="K190" s="59">
        <v>128.68581187999999</v>
      </c>
      <c r="L190" s="59">
        <v>133.61198935089018</v>
      </c>
      <c r="M190" s="59">
        <v>143.20205888234545</v>
      </c>
    </row>
    <row r="191" spans="1:13" outlineLevel="1">
      <c r="C191" s="67" t="s">
        <v>84</v>
      </c>
      <c r="D191" s="13" t="s">
        <v>39</v>
      </c>
      <c r="F191" s="209">
        <v>3</v>
      </c>
      <c r="I191" s="59"/>
      <c r="J191" s="59">
        <v>13.345397519999999</v>
      </c>
      <c r="K191" s="59">
        <v>14.24226453</v>
      </c>
      <c r="L191" s="59">
        <v>14.789151297478393</v>
      </c>
      <c r="M191" s="59">
        <v>16.103876858398724</v>
      </c>
    </row>
    <row r="192" spans="1:13" outlineLevel="1">
      <c r="C192" s="67" t="s">
        <v>85</v>
      </c>
      <c r="D192" s="13" t="s">
        <v>39</v>
      </c>
      <c r="F192" s="209">
        <v>4</v>
      </c>
      <c r="I192" s="59"/>
      <c r="J192" s="59">
        <v>7.6203530000000006</v>
      </c>
      <c r="K192" s="59">
        <v>8.4795359999999995</v>
      </c>
      <c r="L192" s="59">
        <v>9.2436432424332011</v>
      </c>
      <c r="M192" s="59">
        <v>11.172630896796701</v>
      </c>
    </row>
    <row r="193" spans="3:13" outlineLevel="1">
      <c r="C193" s="67" t="s">
        <v>87</v>
      </c>
      <c r="D193" s="13" t="s">
        <v>39</v>
      </c>
      <c r="F193" s="209">
        <v>5</v>
      </c>
      <c r="I193" s="59"/>
      <c r="J193" s="59">
        <v>0</v>
      </c>
      <c r="K193" s="59">
        <v>0</v>
      </c>
      <c r="L193" s="59">
        <v>0</v>
      </c>
      <c r="M193" s="59">
        <v>0</v>
      </c>
    </row>
    <row r="194" spans="3:13" outlineLevel="1">
      <c r="C194" s="67" t="s">
        <v>86</v>
      </c>
      <c r="D194" s="13" t="s">
        <v>39</v>
      </c>
      <c r="F194" s="209">
        <v>6</v>
      </c>
      <c r="I194" s="59"/>
      <c r="J194" s="59">
        <v>9.8858500000000002E-2</v>
      </c>
      <c r="K194" s="59">
        <v>4.5054570000000002E-2</v>
      </c>
      <c r="L194" s="59">
        <v>0.11171449162372769</v>
      </c>
      <c r="M194" s="59">
        <v>0.12380999508424542</v>
      </c>
    </row>
    <row r="195" spans="3:13" outlineLevel="1">
      <c r="C195" s="67" t="s">
        <v>67</v>
      </c>
      <c r="D195" s="13" t="s">
        <v>39</v>
      </c>
      <c r="F195" s="209">
        <v>7</v>
      </c>
      <c r="I195" s="59"/>
      <c r="J195" s="59">
        <v>7.2969216100000001</v>
      </c>
      <c r="K195" s="59">
        <v>9.3451877799999998</v>
      </c>
      <c r="L195" s="59">
        <v>9.505257953740573</v>
      </c>
      <c r="M195" s="59">
        <v>10.62219812765801</v>
      </c>
    </row>
    <row r="196" spans="3:13" outlineLevel="1">
      <c r="C196" s="51" t="s">
        <v>5</v>
      </c>
      <c r="D196" s="13" t="s">
        <v>39</v>
      </c>
      <c r="F196" s="209">
        <v>8</v>
      </c>
      <c r="I196" s="59"/>
      <c r="J196" s="59">
        <v>0</v>
      </c>
      <c r="K196" s="59">
        <v>0</v>
      </c>
      <c r="L196" s="59">
        <v>0</v>
      </c>
      <c r="M196" s="59">
        <v>0</v>
      </c>
    </row>
    <row r="197" spans="3:13" outlineLevel="1">
      <c r="C197" s="51" t="s">
        <v>1</v>
      </c>
      <c r="D197" s="13" t="s">
        <v>39</v>
      </c>
      <c r="F197" s="209">
        <v>9</v>
      </c>
      <c r="I197" s="59"/>
      <c r="J197" s="59">
        <v>20.81596860414</v>
      </c>
      <c r="K197" s="59">
        <v>22.760874849999997</v>
      </c>
      <c r="L197" s="59">
        <v>23.241440320335101</v>
      </c>
      <c r="M197" s="59">
        <v>23.56752796293085</v>
      </c>
    </row>
    <row r="198" spans="3:13" outlineLevel="1">
      <c r="C198" s="67" t="s">
        <v>69</v>
      </c>
      <c r="D198" s="13" t="s">
        <v>39</v>
      </c>
      <c r="F198" s="209">
        <v>10</v>
      </c>
      <c r="I198" s="59"/>
      <c r="J198" s="59">
        <v>10.59212209</v>
      </c>
      <c r="K198" s="59">
        <v>11.92005984</v>
      </c>
      <c r="L198" s="59">
        <v>12.305815842479271</v>
      </c>
      <c r="M198" s="59">
        <v>20.210015459480317</v>
      </c>
    </row>
    <row r="199" spans="3:13" outlineLevel="1">
      <c r="C199" s="51" t="s">
        <v>6</v>
      </c>
      <c r="D199" s="13" t="s">
        <v>39</v>
      </c>
      <c r="F199" s="209">
        <v>11</v>
      </c>
      <c r="I199" s="59"/>
      <c r="J199" s="59">
        <v>10.804955869500001</v>
      </c>
      <c r="K199" s="59">
        <v>12.41359952</v>
      </c>
      <c r="L199" s="59">
        <v>12.58605652786656</v>
      </c>
      <c r="M199" s="59">
        <v>12.415446155351743</v>
      </c>
    </row>
    <row r="200" spans="3:13" outlineLevel="1">
      <c r="C200" s="51" t="s">
        <v>7</v>
      </c>
      <c r="D200" s="13" t="s">
        <v>39</v>
      </c>
      <c r="F200" s="209">
        <v>12</v>
      </c>
      <c r="I200" s="59"/>
      <c r="J200" s="59">
        <v>2.2884542308499998</v>
      </c>
      <c r="K200" s="59">
        <v>2.1892367999999998</v>
      </c>
      <c r="L200" s="59">
        <v>1.6553320897160657</v>
      </c>
      <c r="M200" s="59">
        <v>0.93740089894462841</v>
      </c>
    </row>
    <row r="201" spans="3:13" outlineLevel="1">
      <c r="C201" s="67" t="s">
        <v>89</v>
      </c>
      <c r="D201" s="13" t="s">
        <v>39</v>
      </c>
      <c r="F201" s="209">
        <v>13</v>
      </c>
      <c r="I201" s="59"/>
      <c r="J201" s="59">
        <v>2.4708098999999999</v>
      </c>
      <c r="K201" s="59">
        <v>2.8300922100000001</v>
      </c>
      <c r="L201" s="59">
        <v>2.5829944599063608</v>
      </c>
      <c r="M201" s="59">
        <v>3.1768543693491282</v>
      </c>
    </row>
    <row r="202" spans="3:13" outlineLevel="1">
      <c r="C202" s="67" t="s">
        <v>90</v>
      </c>
      <c r="D202" s="13" t="s">
        <v>39</v>
      </c>
      <c r="F202" s="209">
        <v>14</v>
      </c>
      <c r="I202" s="59"/>
      <c r="J202" s="59">
        <v>1.7850429000000001</v>
      </c>
      <c r="K202" s="59">
        <v>1.9800845999999999</v>
      </c>
      <c r="L202" s="59">
        <v>2.0587866667609651</v>
      </c>
      <c r="M202" s="59">
        <v>2.6024940633362363</v>
      </c>
    </row>
    <row r="203" spans="3:13" outlineLevel="1">
      <c r="C203" s="67" t="s">
        <v>91</v>
      </c>
      <c r="D203" s="13" t="s">
        <v>39</v>
      </c>
      <c r="F203" s="209">
        <v>15</v>
      </c>
      <c r="I203" s="59"/>
      <c r="J203" s="59">
        <v>0.91348095000000007</v>
      </c>
      <c r="K203" s="59">
        <v>1.0735224699999999</v>
      </c>
      <c r="L203" s="59">
        <v>1.0296737168075847</v>
      </c>
      <c r="M203" s="59">
        <v>1.1483552019637333</v>
      </c>
    </row>
    <row r="204" spans="3:13" outlineLevel="1">
      <c r="C204" s="51" t="s">
        <v>8</v>
      </c>
      <c r="D204" s="13" t="s">
        <v>39</v>
      </c>
      <c r="F204" s="209">
        <v>16</v>
      </c>
      <c r="I204" s="59"/>
      <c r="J204" s="59">
        <v>0.11638449000000001</v>
      </c>
      <c r="K204" s="59">
        <v>0.11798503</v>
      </c>
      <c r="L204" s="59">
        <v>8.7830130199999995E-2</v>
      </c>
      <c r="M204" s="59">
        <v>8.6186280000000004E-2</v>
      </c>
    </row>
    <row r="205" spans="3:13" outlineLevel="1">
      <c r="C205" s="67" t="s">
        <v>88</v>
      </c>
      <c r="D205" s="13" t="s">
        <v>39</v>
      </c>
      <c r="F205" s="209">
        <v>17</v>
      </c>
      <c r="I205" s="59"/>
      <c r="J205" s="59">
        <v>1.5229310000000001E-2</v>
      </c>
      <c r="K205" s="59">
        <v>9.8562200000000016E-2</v>
      </c>
      <c r="L205" s="59">
        <v>6.526370303142856E-2</v>
      </c>
      <c r="M205" s="59">
        <v>0.14503919794981696</v>
      </c>
    </row>
    <row r="206" spans="3:13" outlineLevel="1">
      <c r="C206" s="67" t="s">
        <v>68</v>
      </c>
      <c r="D206" s="13" t="s">
        <v>39</v>
      </c>
      <c r="F206" s="209">
        <v>18</v>
      </c>
      <c r="I206" s="59"/>
      <c r="J206" s="59">
        <v>1.5598999999999999E-3</v>
      </c>
      <c r="K206" s="59">
        <v>9.139340000000001E-3</v>
      </c>
      <c r="L206" s="59">
        <v>4.4179174285714287E-3</v>
      </c>
      <c r="M206" s="59">
        <v>1.0121906378364045E-2</v>
      </c>
    </row>
    <row r="207" spans="3:13" outlineLevel="1">
      <c r="C207" s="5" t="s">
        <v>340</v>
      </c>
      <c r="F207" s="209" t="s">
        <v>340</v>
      </c>
      <c r="I207" s="59"/>
      <c r="J207" s="59"/>
      <c r="K207" s="59"/>
      <c r="L207" s="59"/>
      <c r="M207" s="59"/>
    </row>
    <row r="208" spans="3:13" outlineLevel="1">
      <c r="C208" s="66" t="s">
        <v>9</v>
      </c>
      <c r="D208" s="3"/>
      <c r="F208" s="209" t="s">
        <v>340</v>
      </c>
      <c r="I208" s="59"/>
      <c r="J208" s="59"/>
      <c r="K208" s="59"/>
      <c r="L208" s="59"/>
      <c r="M208" s="59"/>
    </row>
    <row r="209" spans="3:13" outlineLevel="1">
      <c r="C209" s="67" t="s">
        <v>92</v>
      </c>
      <c r="D209" s="13" t="s">
        <v>39</v>
      </c>
      <c r="F209" s="209">
        <v>19</v>
      </c>
      <c r="I209" s="59"/>
      <c r="J209" s="59">
        <v>3.3836830426000004</v>
      </c>
      <c r="K209" s="59">
        <v>4.0818495489999993</v>
      </c>
      <c r="L209" s="59">
        <v>3.4137044423140992</v>
      </c>
      <c r="M209" s="59">
        <v>3.1271984894059388</v>
      </c>
    </row>
    <row r="210" spans="3:13" outlineLevel="1">
      <c r="C210" s="67" t="s">
        <v>94</v>
      </c>
      <c r="D210" s="13" t="s">
        <v>39</v>
      </c>
      <c r="F210" s="209">
        <v>20</v>
      </c>
      <c r="I210" s="59"/>
      <c r="J210" s="59">
        <v>10.474854115499999</v>
      </c>
      <c r="K210" s="59">
        <v>11.157134643200001</v>
      </c>
      <c r="L210" s="59">
        <v>11.436218435202573</v>
      </c>
      <c r="M210" s="59">
        <v>12.446644536236285</v>
      </c>
    </row>
    <row r="211" spans="3:13" outlineLevel="1">
      <c r="C211" s="67" t="s">
        <v>93</v>
      </c>
      <c r="D211" s="13" t="s">
        <v>39</v>
      </c>
      <c r="F211" s="209">
        <v>21</v>
      </c>
      <c r="I211" s="59"/>
      <c r="J211" s="59">
        <v>4.9771276578000005</v>
      </c>
      <c r="K211" s="59">
        <v>6.0436246185</v>
      </c>
      <c r="L211" s="59">
        <v>4.9923077559157303</v>
      </c>
      <c r="M211" s="59">
        <v>4.5843183967886771</v>
      </c>
    </row>
    <row r="212" spans="3:13" outlineLevel="1">
      <c r="C212" s="67" t="s">
        <v>95</v>
      </c>
      <c r="D212" s="13" t="s">
        <v>39</v>
      </c>
      <c r="F212" s="209">
        <v>22</v>
      </c>
      <c r="I212" s="59"/>
      <c r="J212" s="59">
        <v>18.750904145999996</v>
      </c>
      <c r="K212" s="59">
        <v>19.883615553199999</v>
      </c>
      <c r="L212" s="59">
        <v>20.642778685720785</v>
      </c>
      <c r="M212" s="59">
        <v>22.811826145211011</v>
      </c>
    </row>
    <row r="213" spans="3:13" outlineLevel="1">
      <c r="C213" s="51" t="s">
        <v>432</v>
      </c>
      <c r="D213" s="13" t="s">
        <v>39</v>
      </c>
      <c r="F213" s="209">
        <v>23</v>
      </c>
      <c r="I213" s="59"/>
      <c r="J213" s="59">
        <v>2.8262093201999998</v>
      </c>
      <c r="K213" s="59">
        <v>3.0280817790000003</v>
      </c>
      <c r="L213" s="59">
        <v>3.3976017979346516</v>
      </c>
      <c r="M213" s="59">
        <v>3.4378542834303594</v>
      </c>
    </row>
    <row r="214" spans="3:13" outlineLevel="1">
      <c r="C214" s="51" t="s">
        <v>433</v>
      </c>
      <c r="D214" s="13" t="s">
        <v>39</v>
      </c>
      <c r="F214" s="209">
        <v>24</v>
      </c>
      <c r="I214" s="59"/>
      <c r="J214" s="59">
        <v>0.14876000240000001</v>
      </c>
      <c r="K214" s="59">
        <v>0</v>
      </c>
      <c r="L214" s="59">
        <v>0.1121303581312087</v>
      </c>
      <c r="M214" s="59">
        <v>0.12827907187248258</v>
      </c>
    </row>
    <row r="215" spans="3:13" outlineLevel="1">
      <c r="C215" s="51" t="s">
        <v>434</v>
      </c>
      <c r="D215" s="13" t="s">
        <v>39</v>
      </c>
      <c r="F215" s="209">
        <v>25</v>
      </c>
      <c r="I215" s="59"/>
      <c r="J215" s="59">
        <v>5.5236714120000006</v>
      </c>
      <c r="K215" s="59">
        <v>5.9167410876000002</v>
      </c>
      <c r="L215" s="59">
        <v>6.6416396727988092</v>
      </c>
      <c r="M215" s="59">
        <v>6.7175912269956291</v>
      </c>
    </row>
    <row r="216" spans="3:13" outlineLevel="1">
      <c r="C216" s="51" t="s">
        <v>435</v>
      </c>
      <c r="D216" s="13" t="s">
        <v>39</v>
      </c>
      <c r="F216" s="209">
        <v>26</v>
      </c>
      <c r="I216" s="59"/>
      <c r="J216" s="59">
        <v>0.31833205200000003</v>
      </c>
      <c r="K216" s="59">
        <v>0</v>
      </c>
      <c r="L216" s="59">
        <v>0.23977047460088366</v>
      </c>
      <c r="M216" s="59">
        <v>0.27440493819881151</v>
      </c>
    </row>
    <row r="217" spans="3:13" outlineLevel="1">
      <c r="C217" s="51" t="s">
        <v>436</v>
      </c>
      <c r="D217" s="13" t="s">
        <v>39</v>
      </c>
      <c r="F217" s="209">
        <v>27</v>
      </c>
      <c r="I217" s="59"/>
      <c r="J217" s="59">
        <v>2.5016219712000001</v>
      </c>
      <c r="K217" s="59">
        <v>2.7752744447999995</v>
      </c>
      <c r="L217" s="59">
        <v>2.7498445908999996</v>
      </c>
      <c r="M217" s="59">
        <v>3.1304867103999996</v>
      </c>
    </row>
    <row r="218" spans="3:13" outlineLevel="1">
      <c r="C218" s="51" t="s">
        <v>437</v>
      </c>
      <c r="D218" s="13" t="s">
        <v>39</v>
      </c>
      <c r="F218" s="209">
        <v>28</v>
      </c>
      <c r="I218" s="59"/>
      <c r="J218" s="59">
        <v>0</v>
      </c>
      <c r="K218" s="59">
        <v>0</v>
      </c>
      <c r="L218" s="59">
        <v>0</v>
      </c>
      <c r="M218" s="59">
        <v>0</v>
      </c>
    </row>
    <row r="219" spans="3:13" outlineLevel="1">
      <c r="C219" s="51" t="s">
        <v>438</v>
      </c>
      <c r="D219" s="13" t="s">
        <v>39</v>
      </c>
      <c r="F219" s="209">
        <v>29</v>
      </c>
      <c r="I219" s="59"/>
      <c r="J219" s="59">
        <v>4.8928782671999995</v>
      </c>
      <c r="K219" s="59">
        <v>5.4232656191999995</v>
      </c>
      <c r="L219" s="59">
        <v>5.3734827222000003</v>
      </c>
      <c r="M219" s="59">
        <v>6.1164474664000004</v>
      </c>
    </row>
    <row r="220" spans="3:13" outlineLevel="1">
      <c r="C220" s="51" t="s">
        <v>439</v>
      </c>
      <c r="D220" s="13" t="s">
        <v>39</v>
      </c>
      <c r="F220" s="209">
        <v>30</v>
      </c>
      <c r="I220" s="59"/>
      <c r="J220" s="59">
        <v>0</v>
      </c>
      <c r="K220" s="59">
        <v>0</v>
      </c>
      <c r="L220" s="59">
        <v>0</v>
      </c>
      <c r="M220" s="59">
        <v>0</v>
      </c>
    </row>
    <row r="221" spans="3:13" outlineLevel="1">
      <c r="C221" s="51" t="s">
        <v>440</v>
      </c>
      <c r="D221" s="13" t="s">
        <v>39</v>
      </c>
      <c r="F221" s="209">
        <v>31</v>
      </c>
      <c r="I221" s="59"/>
      <c r="J221" s="59">
        <v>1.1297085835</v>
      </c>
      <c r="K221" s="59">
        <v>1.4721289284000001</v>
      </c>
      <c r="L221" s="59">
        <v>1.4843933635</v>
      </c>
      <c r="M221" s="59">
        <v>1.4980062005999999</v>
      </c>
    </row>
    <row r="222" spans="3:13" outlineLevel="1">
      <c r="C222" s="51" t="s">
        <v>441</v>
      </c>
      <c r="D222" s="13" t="s">
        <v>39</v>
      </c>
      <c r="F222" s="209">
        <v>32</v>
      </c>
      <c r="I222" s="59"/>
      <c r="J222" s="59">
        <v>0</v>
      </c>
      <c r="K222" s="59">
        <v>0</v>
      </c>
      <c r="L222" s="59">
        <v>0</v>
      </c>
      <c r="M222" s="59">
        <v>0</v>
      </c>
    </row>
    <row r="223" spans="3:13" outlineLevel="1">
      <c r="C223" s="51" t="s">
        <v>442</v>
      </c>
      <c r="D223" s="13" t="s">
        <v>39</v>
      </c>
      <c r="F223" s="209">
        <v>33</v>
      </c>
      <c r="I223" s="59"/>
      <c r="J223" s="59">
        <v>2.2075322045000001</v>
      </c>
      <c r="K223" s="59">
        <v>2.8151629820999999</v>
      </c>
      <c r="L223" s="59">
        <v>2.9015128665000001</v>
      </c>
      <c r="M223" s="59">
        <v>2.9272885395000001</v>
      </c>
    </row>
    <row r="224" spans="3:13" outlineLevel="1">
      <c r="C224" s="51" t="s">
        <v>443</v>
      </c>
      <c r="D224" s="13" t="s">
        <v>39</v>
      </c>
      <c r="F224" s="209">
        <v>34</v>
      </c>
      <c r="I224" s="59"/>
      <c r="J224" s="59">
        <v>0</v>
      </c>
      <c r="K224" s="59">
        <v>0</v>
      </c>
      <c r="L224" s="59">
        <v>0</v>
      </c>
      <c r="M224" s="59">
        <v>0</v>
      </c>
    </row>
    <row r="225" spans="3:13" outlineLevel="1">
      <c r="C225" s="51" t="s">
        <v>444</v>
      </c>
      <c r="D225" s="13" t="s">
        <v>39</v>
      </c>
      <c r="F225" s="209">
        <v>35</v>
      </c>
      <c r="I225" s="59"/>
      <c r="J225" s="59">
        <v>0</v>
      </c>
      <c r="K225" s="59">
        <v>7.6910873200000007E-2</v>
      </c>
      <c r="L225" s="59">
        <v>0</v>
      </c>
      <c r="M225" s="59">
        <v>0</v>
      </c>
    </row>
    <row r="226" spans="3:13" outlineLevel="1">
      <c r="C226" s="51" t="s">
        <v>445</v>
      </c>
      <c r="D226" s="13" t="s">
        <v>39</v>
      </c>
      <c r="F226" s="209">
        <v>36</v>
      </c>
      <c r="I226" s="59"/>
      <c r="J226" s="59">
        <v>0</v>
      </c>
      <c r="K226" s="59">
        <v>0.133930356</v>
      </c>
      <c r="L226" s="59">
        <v>0</v>
      </c>
      <c r="M226" s="59">
        <v>0</v>
      </c>
    </row>
    <row r="227" spans="3:13" outlineLevel="1">
      <c r="C227" s="3" t="s">
        <v>340</v>
      </c>
      <c r="D227" s="3"/>
      <c r="F227" s="209" t="s">
        <v>340</v>
      </c>
      <c r="I227" s="59"/>
      <c r="J227" s="59"/>
      <c r="K227" s="59"/>
      <c r="L227" s="59"/>
      <c r="M227" s="59"/>
    </row>
    <row r="228" spans="3:13" outlineLevel="1">
      <c r="C228" s="66" t="s">
        <v>99</v>
      </c>
      <c r="D228" s="3"/>
      <c r="F228" s="209" t="s">
        <v>340</v>
      </c>
      <c r="I228" s="59"/>
      <c r="J228" s="59"/>
      <c r="K228" s="59"/>
      <c r="L228" s="59"/>
      <c r="M228" s="59"/>
    </row>
    <row r="229" spans="3:13" outlineLevel="1">
      <c r="C229" s="67" t="s">
        <v>375</v>
      </c>
      <c r="D229" s="13" t="s">
        <v>39</v>
      </c>
      <c r="F229" s="209">
        <v>37</v>
      </c>
      <c r="I229" s="59"/>
      <c r="J229" s="59">
        <v>1.18156145</v>
      </c>
      <c r="K229" s="59">
        <v>1.190797632</v>
      </c>
      <c r="L229" s="59">
        <v>1.2876081806983792</v>
      </c>
      <c r="M229" s="59">
        <v>1.085933046451089</v>
      </c>
    </row>
    <row r="230" spans="3:13" outlineLevel="1">
      <c r="C230" s="67" t="s">
        <v>100</v>
      </c>
      <c r="D230" s="13" t="s">
        <v>39</v>
      </c>
      <c r="F230" s="209">
        <v>38</v>
      </c>
      <c r="I230" s="59"/>
      <c r="J230" s="59">
        <v>2.8544551199999999</v>
      </c>
      <c r="K230" s="59">
        <v>2.8926063050000002</v>
      </c>
      <c r="L230" s="59">
        <v>3.1992749188373701</v>
      </c>
      <c r="M230" s="59">
        <v>2.6376785832841692</v>
      </c>
    </row>
    <row r="231" spans="3:13" outlineLevel="1">
      <c r="C231" s="67" t="s">
        <v>101</v>
      </c>
      <c r="D231" s="13" t="s">
        <v>39</v>
      </c>
      <c r="F231" s="209">
        <v>39</v>
      </c>
      <c r="I231" s="59"/>
      <c r="J231" s="59">
        <v>0</v>
      </c>
      <c r="K231" s="59">
        <v>1.9073026000000003E-2</v>
      </c>
      <c r="L231" s="59">
        <v>0</v>
      </c>
      <c r="M231" s="59">
        <v>1.7450360955871495E-2</v>
      </c>
    </row>
    <row r="232" spans="3:13" outlineLevel="1">
      <c r="C232" s="67" t="s">
        <v>113</v>
      </c>
      <c r="D232" s="13" t="s">
        <v>39</v>
      </c>
      <c r="F232" s="209">
        <v>40</v>
      </c>
      <c r="I232" s="59"/>
      <c r="J232" s="59">
        <v>0.72703829999999992</v>
      </c>
      <c r="K232" s="59">
        <v>0.80415521999999995</v>
      </c>
      <c r="L232" s="59">
        <v>0.82559790046425074</v>
      </c>
      <c r="M232" s="59">
        <v>0.73334679064464292</v>
      </c>
    </row>
    <row r="233" spans="3:13" outlineLevel="1">
      <c r="C233" s="67" t="s">
        <v>102</v>
      </c>
      <c r="D233" s="13" t="s">
        <v>39</v>
      </c>
      <c r="F233" s="209">
        <v>41</v>
      </c>
      <c r="I233" s="59"/>
      <c r="J233" s="59">
        <v>8.7999999999999995E-2</v>
      </c>
      <c r="K233" s="59">
        <v>0.1089560795</v>
      </c>
      <c r="L233" s="59">
        <v>9.4844999999999999E-2</v>
      </c>
      <c r="M233" s="59">
        <v>8.515238E-2</v>
      </c>
    </row>
    <row r="234" spans="3:13" outlineLevel="1">
      <c r="C234" s="67" t="s">
        <v>103</v>
      </c>
      <c r="D234" s="13" t="s">
        <v>39</v>
      </c>
      <c r="F234" s="209">
        <v>42</v>
      </c>
      <c r="I234" s="59"/>
      <c r="J234" s="59">
        <v>0</v>
      </c>
      <c r="K234" s="59">
        <v>0</v>
      </c>
      <c r="L234" s="59">
        <v>0</v>
      </c>
      <c r="M234" s="59">
        <v>0</v>
      </c>
    </row>
    <row r="235" spans="3:13" outlineLevel="1">
      <c r="C235" s="67" t="s">
        <v>104</v>
      </c>
      <c r="D235" s="13" t="s">
        <v>39</v>
      </c>
      <c r="F235" s="209">
        <v>43</v>
      </c>
      <c r="I235" s="59"/>
      <c r="J235" s="59">
        <v>0</v>
      </c>
      <c r="K235" s="59">
        <v>0</v>
      </c>
      <c r="L235" s="59">
        <v>0</v>
      </c>
      <c r="M235" s="59">
        <v>0</v>
      </c>
    </row>
    <row r="236" spans="3:13" outlineLevel="1">
      <c r="C236" s="67" t="s">
        <v>340</v>
      </c>
      <c r="D236" s="3"/>
      <c r="F236" s="209" t="s">
        <v>340</v>
      </c>
      <c r="I236" s="59"/>
      <c r="J236" s="59"/>
      <c r="K236" s="59"/>
      <c r="L236" s="59"/>
      <c r="M236" s="59"/>
    </row>
    <row r="237" spans="3:13" outlineLevel="1">
      <c r="C237" s="66" t="s">
        <v>115</v>
      </c>
      <c r="D237" s="3"/>
      <c r="F237" s="209" t="s">
        <v>340</v>
      </c>
      <c r="I237" s="59"/>
      <c r="J237" s="59"/>
      <c r="K237" s="59"/>
      <c r="L237" s="59"/>
      <c r="M237" s="59"/>
    </row>
    <row r="238" spans="3:13" outlineLevel="1">
      <c r="C238" s="67" t="s">
        <v>116</v>
      </c>
      <c r="D238" s="13" t="s">
        <v>39</v>
      </c>
      <c r="F238" s="209">
        <v>44</v>
      </c>
      <c r="I238" s="59"/>
      <c r="J238" s="59">
        <v>0</v>
      </c>
      <c r="K238" s="59">
        <v>1.5159000000000001E-2</v>
      </c>
      <c r="L238" s="59">
        <v>0</v>
      </c>
      <c r="M238" s="59">
        <v>0</v>
      </c>
    </row>
    <row r="239" spans="3:13" outlineLevel="1">
      <c r="C239" s="67" t="s">
        <v>117</v>
      </c>
      <c r="D239" s="13" t="s">
        <v>39</v>
      </c>
      <c r="F239" s="209">
        <v>45</v>
      </c>
      <c r="I239" s="59"/>
      <c r="J239" s="59">
        <v>6.3348000000000002E-2</v>
      </c>
      <c r="K239" s="59">
        <v>9.1663999999999995E-2</v>
      </c>
      <c r="L239" s="59">
        <v>0.14499999999999999</v>
      </c>
      <c r="M239" s="59">
        <v>0</v>
      </c>
    </row>
    <row r="240" spans="3:13" outlineLevel="1">
      <c r="C240" s="67" t="s">
        <v>118</v>
      </c>
      <c r="D240" s="13" t="s">
        <v>39</v>
      </c>
      <c r="F240" s="209">
        <v>46</v>
      </c>
      <c r="I240" s="59"/>
      <c r="J240" s="59">
        <v>0</v>
      </c>
      <c r="K240" s="59">
        <v>0</v>
      </c>
      <c r="L240" s="59">
        <v>0</v>
      </c>
      <c r="M240" s="59">
        <v>0</v>
      </c>
    </row>
    <row r="241" spans="1:13" outlineLevel="1">
      <c r="C241" s="5" t="s">
        <v>340</v>
      </c>
      <c r="D241" s="3"/>
      <c r="F241" s="209" t="s">
        <v>340</v>
      </c>
      <c r="I241" s="59"/>
      <c r="J241" s="59"/>
      <c r="K241" s="59"/>
      <c r="L241" s="59"/>
      <c r="M241" s="59"/>
    </row>
    <row r="242" spans="1:13" outlineLevel="1">
      <c r="C242" s="66" t="s">
        <v>96</v>
      </c>
      <c r="D242" s="3"/>
      <c r="F242" s="209" t="s">
        <v>340</v>
      </c>
      <c r="I242" s="59"/>
      <c r="J242" s="59"/>
      <c r="K242" s="59"/>
      <c r="L242" s="59"/>
      <c r="M242" s="59"/>
    </row>
    <row r="243" spans="1:13" outlineLevel="1">
      <c r="C243" s="67" t="s">
        <v>97</v>
      </c>
      <c r="D243" s="13" t="s">
        <v>39</v>
      </c>
      <c r="F243" s="209">
        <v>47</v>
      </c>
      <c r="I243" s="59"/>
      <c r="J243" s="59">
        <v>5.800000000000001E-2</v>
      </c>
      <c r="K243" s="59">
        <v>0</v>
      </c>
      <c r="L243" s="59">
        <v>0</v>
      </c>
      <c r="M243" s="59">
        <v>0</v>
      </c>
    </row>
    <row r="244" spans="1:13" outlineLevel="1">
      <c r="C244" s="67" t="s">
        <v>98</v>
      </c>
      <c r="D244" s="13" t="s">
        <v>39</v>
      </c>
      <c r="F244" s="209">
        <v>48</v>
      </c>
      <c r="I244" s="59"/>
      <c r="J244" s="59">
        <v>0</v>
      </c>
      <c r="K244" s="59">
        <v>0</v>
      </c>
      <c r="L244" s="59">
        <v>0</v>
      </c>
      <c r="M244" s="59">
        <v>0</v>
      </c>
    </row>
    <row r="245" spans="1:13" outlineLevel="1">
      <c r="C245" s="67" t="s">
        <v>105</v>
      </c>
      <c r="D245" s="13" t="s">
        <v>39</v>
      </c>
      <c r="F245" s="209">
        <v>49</v>
      </c>
      <c r="I245" s="59"/>
      <c r="J245" s="59">
        <v>0</v>
      </c>
      <c r="K245" s="59">
        <v>0</v>
      </c>
      <c r="L245" s="59">
        <v>0</v>
      </c>
      <c r="M245" s="59">
        <v>0</v>
      </c>
    </row>
    <row r="246" spans="1:13" outlineLevel="1">
      <c r="C246" s="67" t="s">
        <v>106</v>
      </c>
      <c r="D246" s="13" t="s">
        <v>39</v>
      </c>
      <c r="F246" s="210">
        <v>50</v>
      </c>
      <c r="I246" s="59"/>
      <c r="J246" s="59">
        <v>0</v>
      </c>
      <c r="K246" s="59">
        <v>0</v>
      </c>
      <c r="L246" s="59">
        <v>0</v>
      </c>
      <c r="M246" s="59">
        <v>0</v>
      </c>
    </row>
    <row r="247" spans="1:13" outlineLevel="1">
      <c r="E247" s="59"/>
      <c r="F247" s="59"/>
      <c r="G247" s="59"/>
      <c r="H247" s="59"/>
      <c r="I247" s="59"/>
      <c r="J247" s="59"/>
      <c r="K247" s="59"/>
      <c r="L247" s="59"/>
      <c r="M247" s="59"/>
    </row>
    <row r="248" spans="1:13" outlineLevel="1">
      <c r="C248" s="50" t="s">
        <v>258</v>
      </c>
      <c r="D248" s="17" t="s">
        <v>39</v>
      </c>
      <c r="E248" s="60"/>
      <c r="F248" s="60"/>
      <c r="G248" s="60"/>
      <c r="H248" s="60"/>
      <c r="I248" s="60"/>
      <c r="J248" s="74">
        <v>327.83764295939017</v>
      </c>
      <c r="K248" s="74">
        <v>358.72298485669995</v>
      </c>
      <c r="L248" s="74">
        <v>366.38690814701175</v>
      </c>
      <c r="M248" s="74">
        <v>385.88208450350174</v>
      </c>
    </row>
    <row r="249" spans="1:13" outlineLevel="1">
      <c r="E249" s="59"/>
      <c r="F249" s="59"/>
      <c r="G249" s="59"/>
      <c r="H249" s="59"/>
      <c r="I249" s="59"/>
      <c r="J249" s="59"/>
      <c r="K249" s="59"/>
      <c r="L249" s="59"/>
      <c r="M249" s="59"/>
    </row>
    <row r="250" spans="1:13" outlineLevel="1">
      <c r="A250" s="146">
        <v>0</v>
      </c>
      <c r="C250" s="147"/>
      <c r="D250" s="147" t="s">
        <v>389</v>
      </c>
      <c r="E250" s="146"/>
      <c r="F250" s="146"/>
      <c r="G250" s="146"/>
      <c r="H250" s="59"/>
      <c r="I250" s="59"/>
      <c r="J250" s="146">
        <v>0</v>
      </c>
      <c r="K250" s="146">
        <v>0</v>
      </c>
      <c r="L250" s="146">
        <v>0</v>
      </c>
      <c r="M250" s="146">
        <v>0</v>
      </c>
    </row>
    <row r="251" spans="1:13" outlineLevel="1">
      <c r="E251" s="59"/>
      <c r="F251" s="59"/>
      <c r="G251" s="59"/>
      <c r="H251" s="59"/>
      <c r="I251" s="59"/>
      <c r="J251" s="59"/>
      <c r="K251" s="59"/>
      <c r="L251" s="59"/>
      <c r="M251" s="59"/>
    </row>
    <row r="252" spans="1:13">
      <c r="A252" s="10"/>
      <c r="B252" s="10" t="s">
        <v>3</v>
      </c>
      <c r="C252" s="48"/>
      <c r="D252" s="15"/>
      <c r="E252" s="48"/>
      <c r="F252" s="48"/>
      <c r="G252" s="48"/>
      <c r="H252" s="48"/>
      <c r="I252" s="48"/>
      <c r="J252" s="48"/>
      <c r="K252" s="48"/>
      <c r="L252" s="48"/>
      <c r="M252" s="48"/>
    </row>
  </sheetData>
  <sheetProtection formatCells="0" formatColumns="0" formatRows="0" insertColumns="0" insertRows="0" insertHyperlinks="0" deleteColumns="0" deleteRows="0" sort="0" autoFilter="0" pivotTables="0"/>
  <dataConsolidate/>
  <conditionalFormatting sqref="H9:M9">
    <cfRule type="expression" dxfId="3" priority="3">
      <formula>H16</formula>
    </cfRule>
  </conditionalFormatting>
  <conditionalFormatting sqref="H8:M8">
    <cfRule type="expression" dxfId="2" priority="2">
      <formula>H15</formula>
    </cfRule>
  </conditionalFormatting>
  <conditionalFormatting sqref="H10:M10">
    <cfRule type="expression" dxfId="1" priority="1">
      <formula>H17</formula>
    </cfRule>
  </conditionalFormatting>
  <hyperlinks>
    <hyperlink ref="C5" location="Contents!A1" display="[To Contents]"/>
  </hyperlinks>
  <pageMargins left="0.39370078740157483" right="0.39370078740157483" top="0.39370078740157483" bottom="0.39370078740157483" header="0.39370078740157483" footer="0.39370078740157483"/>
  <pageSetup paperSize="8" scale="1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BD40"/>
  <sheetViews>
    <sheetView showGridLines="0" zoomScale="90" zoomScaleNormal="90" zoomScaleSheetLayoutView="100" zoomScalePageLayoutView="90" workbookViewId="0">
      <pane ySplit="5" topLeftCell="A6" activePane="bottomLeft" state="frozen"/>
      <selection activeCell="D18" sqref="D18:K18"/>
      <selection pane="bottomLeft" activeCell="A6" sqref="A6"/>
    </sheetView>
  </sheetViews>
  <sheetFormatPr defaultColWidth="0" defaultRowHeight="12.75" outlineLevelRow="1"/>
  <cols>
    <col min="1" max="1" width="1.5703125" style="5" customWidth="1"/>
    <col min="2" max="2" width="5.7109375" style="5" customWidth="1"/>
    <col min="3" max="3" width="67.7109375" style="5" customWidth="1"/>
    <col min="4" max="5" width="12.85546875" style="5" customWidth="1"/>
    <col min="6" max="10" width="15.140625" style="5" customWidth="1"/>
    <col min="11" max="13" width="13.7109375" style="13" customWidth="1"/>
    <col min="14" max="14" width="12.7109375" style="5" customWidth="1"/>
    <col min="15" max="15" width="11.140625" style="5" customWidth="1"/>
    <col min="16" max="16" width="10.140625" style="5" customWidth="1"/>
    <col min="17" max="17" width="2.42578125" style="5" customWidth="1"/>
    <col min="18" max="19" width="9.140625" style="5" hidden="1" customWidth="1"/>
    <col min="20" max="56" width="0" style="5" hidden="1" customWidth="1"/>
    <col min="57" max="16384" width="9.140625" style="5" hidden="1"/>
  </cols>
  <sheetData>
    <row r="1" spans="1:16" s="32" customFormat="1" ht="18.75">
      <c r="A1" s="107" t="s">
        <v>136</v>
      </c>
      <c r="B1" s="118"/>
      <c r="C1" s="118"/>
      <c r="D1" s="118"/>
      <c r="E1" s="118"/>
      <c r="F1" s="118"/>
      <c r="G1" s="118"/>
      <c r="H1" s="118"/>
      <c r="I1" s="118"/>
      <c r="J1" s="118"/>
      <c r="K1" s="119"/>
      <c r="L1" s="119"/>
      <c r="M1" s="119"/>
      <c r="N1" s="120"/>
      <c r="O1" s="120"/>
      <c r="P1" s="120"/>
    </row>
    <row r="2" spans="1:16" s="31" customFormat="1">
      <c r="A2" s="128"/>
      <c r="B2" s="128">
        <v>11</v>
      </c>
      <c r="C2" s="122" t="s">
        <v>420</v>
      </c>
      <c r="D2" s="122"/>
      <c r="E2" s="122"/>
      <c r="F2" s="122"/>
      <c r="G2" s="122"/>
      <c r="H2" s="122"/>
      <c r="I2" s="122"/>
      <c r="J2" s="122"/>
      <c r="K2" s="123"/>
      <c r="L2" s="123"/>
      <c r="M2" s="123"/>
      <c r="N2" s="124"/>
      <c r="O2" s="124"/>
      <c r="P2" s="124"/>
    </row>
    <row r="3" spans="1:16" s="31" customFormat="1">
      <c r="A3" s="154">
        <v>0</v>
      </c>
      <c r="B3" s="125"/>
      <c r="C3" s="182" t="s">
        <v>412</v>
      </c>
      <c r="D3" s="126"/>
      <c r="E3" s="126"/>
      <c r="F3" s="126"/>
      <c r="G3" s="126"/>
      <c r="H3" s="126"/>
      <c r="I3" s="126"/>
      <c r="J3" s="126"/>
      <c r="K3" s="123"/>
      <c r="L3" s="123"/>
      <c r="M3" s="123"/>
      <c r="N3" s="124"/>
      <c r="O3" s="124"/>
      <c r="P3" s="124"/>
    </row>
    <row r="4" spans="1:16" s="31" customFormat="1">
      <c r="A4" s="125"/>
      <c r="B4" s="125"/>
      <c r="C4" s="126"/>
      <c r="D4" s="126"/>
      <c r="E4" s="126"/>
      <c r="F4" s="126"/>
      <c r="G4" s="126"/>
      <c r="H4" s="126"/>
      <c r="I4" s="126"/>
      <c r="J4" s="126"/>
      <c r="K4" s="123"/>
      <c r="L4" s="123"/>
      <c r="M4" s="123"/>
      <c r="N4" s="124"/>
      <c r="O4" s="124"/>
      <c r="P4" s="124"/>
    </row>
    <row r="5" spans="1:16">
      <c r="A5" s="4"/>
      <c r="B5" s="4"/>
      <c r="C5" s="129" t="s">
        <v>50</v>
      </c>
      <c r="D5" s="129"/>
      <c r="E5" s="129"/>
      <c r="F5" s="129"/>
      <c r="G5" s="129"/>
      <c r="H5" s="129"/>
      <c r="I5" s="129"/>
      <c r="J5" s="129"/>
      <c r="K5" s="11"/>
      <c r="L5" s="11"/>
      <c r="M5" s="11"/>
      <c r="N5" s="4"/>
      <c r="O5" s="4"/>
      <c r="P5" s="4"/>
    </row>
    <row r="6" spans="1:16">
      <c r="A6" s="47"/>
      <c r="B6" s="47">
        <v>11.01</v>
      </c>
      <c r="C6" s="47" t="s">
        <v>246</v>
      </c>
      <c r="D6" s="47"/>
      <c r="E6" s="47"/>
      <c r="F6" s="47"/>
      <c r="G6" s="47"/>
      <c r="H6" s="47"/>
      <c r="I6" s="47"/>
      <c r="J6" s="47"/>
      <c r="K6" s="12"/>
      <c r="L6" s="12"/>
      <c r="M6" s="12"/>
      <c r="N6" s="1"/>
      <c r="O6" s="1"/>
      <c r="P6" s="1"/>
    </row>
    <row r="7" spans="1:16" ht="13.5" thickBot="1">
      <c r="A7" s="3"/>
      <c r="B7" s="3"/>
      <c r="K7" s="19"/>
      <c r="L7" s="19"/>
      <c r="M7" s="19"/>
      <c r="N7" s="130"/>
    </row>
    <row r="8" spans="1:16" ht="16.5" outlineLevel="1" thickBot="1">
      <c r="A8" s="2"/>
      <c r="B8" s="2"/>
      <c r="C8" s="160" t="s">
        <v>231</v>
      </c>
      <c r="D8" s="160"/>
      <c r="E8" s="160"/>
      <c r="F8" s="160"/>
      <c r="G8" s="160"/>
      <c r="H8" s="160"/>
      <c r="I8" s="171" t="s">
        <v>397</v>
      </c>
      <c r="J8" s="242">
        <v>2020</v>
      </c>
      <c r="K8" s="162"/>
      <c r="L8" s="162"/>
      <c r="M8" s="162"/>
      <c r="O8" s="58"/>
      <c r="P8" s="58"/>
    </row>
    <row r="9" spans="1:16" outlineLevel="1">
      <c r="A9" s="2"/>
      <c r="B9" s="2"/>
      <c r="C9" s="53"/>
      <c r="D9" s="53"/>
      <c r="E9" s="53"/>
      <c r="F9" s="53"/>
      <c r="G9" s="53"/>
      <c r="H9" s="53"/>
      <c r="I9" s="53"/>
      <c r="J9" s="16"/>
      <c r="K9" s="69"/>
      <c r="L9" s="69"/>
      <c r="M9" s="69"/>
      <c r="N9" s="58"/>
      <c r="O9" s="58"/>
      <c r="P9" s="58"/>
    </row>
    <row r="10" spans="1:16" outlineLevel="1">
      <c r="A10" s="2"/>
      <c r="B10" s="2"/>
      <c r="C10" s="167" t="s">
        <v>408</v>
      </c>
      <c r="D10" s="167"/>
      <c r="E10" s="167"/>
      <c r="F10" s="167"/>
      <c r="G10" s="167"/>
      <c r="H10" s="167"/>
      <c r="I10" s="167"/>
      <c r="J10" s="168"/>
      <c r="K10" s="169"/>
      <c r="L10" s="169" t="s">
        <v>396</v>
      </c>
      <c r="M10" s="169"/>
      <c r="N10" s="170"/>
      <c r="O10" s="170"/>
      <c r="P10" s="170"/>
    </row>
    <row r="11" spans="1:16" outlineLevel="1">
      <c r="A11" s="2"/>
      <c r="B11" s="2"/>
      <c r="C11" s="51" t="s">
        <v>407</v>
      </c>
      <c r="D11" s="13" t="s">
        <v>39</v>
      </c>
      <c r="E11" s="14" t="s">
        <v>391</v>
      </c>
      <c r="F11" s="13"/>
      <c r="G11" s="13"/>
      <c r="H11" s="13"/>
      <c r="I11" s="13"/>
      <c r="J11" s="166">
        <v>549.71336804189946</v>
      </c>
      <c r="K11" s="58"/>
      <c r="L11" s="162"/>
      <c r="M11" s="162"/>
      <c r="N11" s="58"/>
      <c r="O11" s="58"/>
      <c r="P11" s="58"/>
    </row>
    <row r="12" spans="1:16" outlineLevel="1">
      <c r="A12" s="2"/>
      <c r="B12" s="2"/>
      <c r="C12" s="51" t="s">
        <v>387</v>
      </c>
      <c r="D12" s="13" t="s">
        <v>39</v>
      </c>
      <c r="E12" s="14" t="s">
        <v>391</v>
      </c>
      <c r="F12" s="13"/>
      <c r="G12" s="13"/>
      <c r="H12" s="13"/>
      <c r="I12" s="13"/>
      <c r="J12" s="166">
        <v>388.63521450350163</v>
      </c>
      <c r="K12" s="58"/>
      <c r="L12" s="162" t="s">
        <v>395</v>
      </c>
      <c r="M12" s="162"/>
      <c r="N12" s="58"/>
      <c r="O12" s="58"/>
      <c r="P12" s="58"/>
    </row>
    <row r="13" spans="1:16" outlineLevel="1">
      <c r="A13" s="2"/>
      <c r="B13" s="2"/>
      <c r="C13" s="53"/>
      <c r="D13" s="53"/>
      <c r="E13" s="53"/>
      <c r="F13" s="53"/>
      <c r="G13" s="53"/>
      <c r="H13" s="53"/>
      <c r="I13" s="53"/>
      <c r="J13" s="16"/>
      <c r="K13" s="58"/>
      <c r="L13" s="5"/>
      <c r="M13" s="5"/>
      <c r="N13" s="58"/>
      <c r="O13" s="58"/>
      <c r="P13" s="58"/>
    </row>
    <row r="14" spans="1:16" outlineLevel="1">
      <c r="A14" s="2"/>
      <c r="B14" s="2"/>
      <c r="C14" s="230" t="s">
        <v>388</v>
      </c>
      <c r="D14" s="231" t="s">
        <v>39</v>
      </c>
      <c r="E14" s="231" t="s">
        <v>391</v>
      </c>
      <c r="F14" s="232"/>
      <c r="G14" s="232"/>
      <c r="H14" s="232"/>
      <c r="I14" s="232"/>
      <c r="J14" s="233">
        <v>-2.7531300000000001</v>
      </c>
      <c r="K14" s="58"/>
      <c r="L14" s="5"/>
      <c r="M14" s="5"/>
      <c r="N14" s="58"/>
      <c r="O14" s="58"/>
      <c r="P14" s="58"/>
    </row>
    <row r="15" spans="1:16" outlineLevel="1">
      <c r="A15" s="2"/>
      <c r="B15" s="2"/>
      <c r="C15" s="53"/>
      <c r="D15" s="53"/>
      <c r="E15" s="53"/>
      <c r="F15" s="53"/>
      <c r="G15" s="53"/>
      <c r="H15" s="53"/>
      <c r="I15" s="53"/>
      <c r="J15" s="16"/>
      <c r="K15" s="58"/>
      <c r="L15" s="5"/>
      <c r="M15" s="5"/>
      <c r="N15" s="58"/>
      <c r="O15" s="58"/>
      <c r="P15" s="58"/>
    </row>
    <row r="16" spans="1:16" outlineLevel="1">
      <c r="A16" s="2"/>
      <c r="B16" s="2"/>
      <c r="C16" s="51" t="s">
        <v>409</v>
      </c>
      <c r="D16" s="13" t="s">
        <v>39</v>
      </c>
      <c r="E16" s="14" t="s">
        <v>391</v>
      </c>
      <c r="F16" s="53"/>
      <c r="G16" s="53"/>
      <c r="H16" s="53"/>
      <c r="I16" s="53"/>
      <c r="J16" s="211">
        <v>546.9602380418994</v>
      </c>
      <c r="K16" s="58"/>
      <c r="L16" s="5"/>
      <c r="M16" s="5"/>
      <c r="N16" s="58"/>
      <c r="O16" s="58"/>
      <c r="P16" s="58"/>
    </row>
    <row r="17" spans="1:16" outlineLevel="1">
      <c r="A17" s="2"/>
      <c r="B17" s="2"/>
      <c r="C17" s="51" t="s">
        <v>366</v>
      </c>
      <c r="D17" s="13" t="s">
        <v>39</v>
      </c>
      <c r="E17" s="14" t="s">
        <v>391</v>
      </c>
      <c r="F17" s="53"/>
      <c r="G17" s="53"/>
      <c r="H17" s="53"/>
      <c r="I17" s="53"/>
      <c r="J17" s="211">
        <v>385.88208450350163</v>
      </c>
      <c r="K17" s="58"/>
      <c r="L17" s="5"/>
      <c r="M17" s="5"/>
      <c r="N17" s="58"/>
      <c r="O17" s="58"/>
      <c r="P17" s="58"/>
    </row>
    <row r="18" spans="1:16" ht="13.5" outlineLevel="1" thickBot="1">
      <c r="A18" s="2"/>
      <c r="B18" s="2"/>
      <c r="C18" s="53"/>
      <c r="D18" s="53"/>
      <c r="E18" s="53"/>
      <c r="F18" s="53"/>
      <c r="G18" s="53"/>
      <c r="H18" s="53"/>
      <c r="I18" s="53"/>
      <c r="J18" s="16"/>
      <c r="K18" s="58"/>
      <c r="L18" s="5"/>
      <c r="M18" s="5"/>
      <c r="N18" s="58"/>
      <c r="O18" s="58"/>
      <c r="P18" s="58"/>
    </row>
    <row r="19" spans="1:16" ht="13.5" outlineLevel="1" thickBot="1">
      <c r="A19" s="146">
        <v>0</v>
      </c>
      <c r="C19" s="161"/>
      <c r="D19" s="161"/>
      <c r="E19" s="161"/>
      <c r="F19" s="161"/>
      <c r="G19" s="161"/>
      <c r="H19" s="161"/>
      <c r="I19" s="161" t="s">
        <v>244</v>
      </c>
      <c r="J19" s="239">
        <v>0</v>
      </c>
      <c r="K19" s="58"/>
      <c r="L19" s="5"/>
      <c r="M19" s="5"/>
      <c r="N19" s="58"/>
      <c r="O19" s="58"/>
      <c r="P19" s="58"/>
    </row>
    <row r="20" spans="1:16" outlineLevel="1">
      <c r="A20" s="2"/>
      <c r="B20" s="2"/>
      <c r="C20" s="53"/>
      <c r="D20" s="53"/>
      <c r="E20" s="53"/>
      <c r="F20" s="53"/>
      <c r="G20" s="53"/>
      <c r="H20" s="53"/>
      <c r="I20" s="53"/>
      <c r="J20" s="16"/>
      <c r="K20" s="58"/>
      <c r="L20" s="5"/>
      <c r="M20" s="5"/>
      <c r="N20" s="58"/>
      <c r="O20" s="58"/>
      <c r="P20" s="58"/>
    </row>
    <row r="21" spans="1:16" outlineLevel="1">
      <c r="A21" s="2"/>
      <c r="B21" s="2"/>
      <c r="C21" s="53"/>
      <c r="D21" s="53"/>
      <c r="E21" s="53"/>
      <c r="F21" s="53"/>
      <c r="G21" s="53"/>
      <c r="H21" s="53"/>
      <c r="I21" s="53"/>
      <c r="J21" s="16"/>
      <c r="K21" s="58"/>
      <c r="L21" s="58"/>
      <c r="M21" s="58"/>
      <c r="N21" s="58"/>
      <c r="O21" s="58"/>
      <c r="P21" s="58"/>
    </row>
    <row r="22" spans="1:16" outlineLevel="1">
      <c r="A22" s="2"/>
      <c r="B22" s="2"/>
      <c r="C22" s="167" t="s">
        <v>245</v>
      </c>
      <c r="D22" s="167"/>
      <c r="E22" s="167"/>
      <c r="F22" s="167"/>
      <c r="G22" s="167"/>
      <c r="H22" s="167"/>
      <c r="I22" s="167"/>
      <c r="J22" s="168"/>
      <c r="K22" s="169"/>
      <c r="L22" s="169" t="s">
        <v>394</v>
      </c>
      <c r="M22" s="169"/>
      <c r="N22" s="170"/>
      <c r="O22" s="169"/>
      <c r="P22" s="170"/>
    </row>
    <row r="23" spans="1:16" outlineLevel="1">
      <c r="A23" s="2"/>
      <c r="B23" s="2"/>
      <c r="C23" s="51" t="s">
        <v>220</v>
      </c>
      <c r="D23" s="13" t="s">
        <v>0</v>
      </c>
      <c r="E23" s="13"/>
      <c r="F23" s="13"/>
      <c r="G23" s="13"/>
      <c r="H23" s="13"/>
      <c r="I23" s="13"/>
      <c r="J23" s="79">
        <v>1.3321492007104752E-2</v>
      </c>
      <c r="K23" s="58"/>
      <c r="L23" s="5"/>
      <c r="M23" s="5"/>
      <c r="N23" s="58"/>
      <c r="O23" s="58"/>
      <c r="P23" s="58"/>
    </row>
    <row r="24" spans="1:16" outlineLevel="1">
      <c r="A24" s="2"/>
      <c r="B24" s="2"/>
      <c r="C24" s="67" t="s">
        <v>252</v>
      </c>
      <c r="D24" s="13" t="s">
        <v>0</v>
      </c>
      <c r="E24" s="13"/>
      <c r="F24" s="13"/>
      <c r="G24" s="13"/>
      <c r="H24" s="13"/>
      <c r="I24" s="13"/>
      <c r="J24" s="79">
        <v>4.9369864456334511E-3</v>
      </c>
      <c r="K24" s="58"/>
      <c r="L24" s="5"/>
      <c r="M24" s="5"/>
      <c r="N24" s="58"/>
      <c r="O24" s="58"/>
      <c r="P24" s="58"/>
    </row>
    <row r="25" spans="1:16" ht="13.15" customHeight="1" outlineLevel="1">
      <c r="A25" s="2"/>
      <c r="B25" s="2"/>
      <c r="C25" s="67" t="s">
        <v>251</v>
      </c>
      <c r="D25" s="13" t="s">
        <v>0</v>
      </c>
      <c r="E25" s="13"/>
      <c r="F25" s="13"/>
      <c r="G25" s="13"/>
      <c r="H25" s="13"/>
      <c r="I25" s="13"/>
      <c r="J25" s="79">
        <v>1.3163481873967209E-2</v>
      </c>
      <c r="K25" s="58"/>
      <c r="L25" s="229" t="s">
        <v>393</v>
      </c>
      <c r="M25" s="229"/>
      <c r="N25" s="229"/>
      <c r="O25" s="228"/>
      <c r="P25" s="228"/>
    </row>
    <row r="26" spans="1:16" ht="13.5" outlineLevel="1" thickBot="1">
      <c r="A26" s="2"/>
      <c r="B26" s="2"/>
      <c r="C26" s="53"/>
      <c r="D26" s="53"/>
      <c r="E26" s="53"/>
      <c r="F26" s="53"/>
      <c r="G26" s="53"/>
      <c r="H26" s="53"/>
      <c r="I26" s="53"/>
      <c r="J26" s="16"/>
      <c r="K26" s="58"/>
      <c r="L26" s="229"/>
      <c r="M26" s="229"/>
      <c r="N26" s="229"/>
      <c r="O26" s="228"/>
      <c r="P26" s="228"/>
    </row>
    <row r="27" spans="1:16" ht="13.5" outlineLevel="1" thickBot="1">
      <c r="A27" s="146">
        <v>0</v>
      </c>
      <c r="C27" s="161"/>
      <c r="D27" s="161"/>
      <c r="E27" s="161"/>
      <c r="F27" s="161"/>
      <c r="G27" s="161"/>
      <c r="H27" s="161"/>
      <c r="I27" s="161" t="s">
        <v>244</v>
      </c>
      <c r="J27" s="239">
        <v>0</v>
      </c>
      <c r="K27" s="58"/>
      <c r="L27" s="162"/>
      <c r="M27" s="162"/>
      <c r="N27" s="58"/>
      <c r="O27" s="58"/>
      <c r="P27" s="58"/>
    </row>
    <row r="28" spans="1:16" outlineLevel="1">
      <c r="A28" s="2"/>
      <c r="B28" s="2"/>
      <c r="C28" s="53"/>
      <c r="D28" s="53"/>
      <c r="E28" s="53"/>
      <c r="F28" s="53"/>
      <c r="G28" s="53"/>
      <c r="H28" s="53"/>
      <c r="I28" s="53"/>
      <c r="J28" s="16"/>
      <c r="K28" s="58"/>
      <c r="L28" s="5"/>
      <c r="M28" s="5"/>
      <c r="N28" s="58"/>
      <c r="O28" s="58"/>
      <c r="P28" s="58"/>
    </row>
    <row r="29" spans="1:16" outlineLevel="1">
      <c r="A29" s="2"/>
      <c r="B29" s="2"/>
      <c r="C29" s="53"/>
      <c r="D29" s="53"/>
      <c r="E29" s="53"/>
      <c r="F29" s="53"/>
      <c r="G29" s="53"/>
      <c r="H29" s="53"/>
      <c r="I29" s="53"/>
      <c r="J29" s="16"/>
      <c r="K29" s="58"/>
      <c r="L29" s="58"/>
      <c r="M29" s="58"/>
      <c r="N29" s="58"/>
      <c r="O29" s="58"/>
      <c r="P29" s="58"/>
    </row>
    <row r="30" spans="1:16" outlineLevel="1">
      <c r="A30" s="2"/>
      <c r="B30" s="2"/>
      <c r="C30" s="167" t="s">
        <v>446</v>
      </c>
      <c r="D30" s="167"/>
      <c r="E30" s="167"/>
      <c r="F30" s="167"/>
      <c r="G30" s="167"/>
      <c r="H30" s="167"/>
      <c r="I30" s="167"/>
      <c r="J30" s="168"/>
      <c r="K30" s="169"/>
      <c r="L30" s="169" t="s">
        <v>392</v>
      </c>
      <c r="M30" s="169"/>
      <c r="N30" s="170"/>
      <c r="O30" s="170"/>
      <c r="P30" s="170"/>
    </row>
    <row r="31" spans="1:16" outlineLevel="1">
      <c r="A31" s="2"/>
      <c r="B31" s="2"/>
      <c r="C31" s="134" t="s">
        <v>331</v>
      </c>
      <c r="D31" s="53"/>
      <c r="E31" s="53"/>
      <c r="F31" s="53"/>
      <c r="G31" s="53"/>
      <c r="H31" s="53"/>
      <c r="I31" s="53"/>
      <c r="J31" s="16"/>
      <c r="K31" s="58"/>
      <c r="L31" s="58"/>
      <c r="M31" s="58"/>
      <c r="O31" s="58"/>
      <c r="P31" s="58"/>
    </row>
    <row r="32" spans="1:16" outlineLevel="1">
      <c r="A32" s="2"/>
      <c r="B32" s="2"/>
      <c r="C32" s="139" t="s">
        <v>253</v>
      </c>
      <c r="D32" s="13" t="s">
        <v>39</v>
      </c>
      <c r="E32" s="132" t="s">
        <v>447</v>
      </c>
      <c r="F32" s="13"/>
      <c r="G32" s="13"/>
      <c r="H32" s="13"/>
      <c r="I32" s="13"/>
      <c r="J32" s="78">
        <v>4142.0477219999993</v>
      </c>
      <c r="K32" s="58"/>
      <c r="L32" s="58"/>
      <c r="M32" s="58"/>
      <c r="O32" s="58"/>
      <c r="P32" s="58"/>
    </row>
    <row r="33" spans="1:16" outlineLevel="1">
      <c r="A33" s="2"/>
      <c r="B33" s="2"/>
      <c r="C33" s="139" t="s">
        <v>254</v>
      </c>
      <c r="D33" s="13" t="s">
        <v>39</v>
      </c>
      <c r="E33" s="132" t="s">
        <v>447</v>
      </c>
      <c r="F33" s="13"/>
      <c r="G33" s="13"/>
      <c r="H33" s="13"/>
      <c r="I33" s="13"/>
      <c r="J33" s="78">
        <v>289.03864927685021</v>
      </c>
      <c r="K33" s="58"/>
      <c r="L33" s="58"/>
      <c r="M33" s="58"/>
      <c r="O33" s="58"/>
      <c r="P33" s="58"/>
    </row>
    <row r="34" spans="1:16" outlineLevel="1">
      <c r="A34" s="2"/>
      <c r="B34" s="2"/>
      <c r="C34" s="234" t="s">
        <v>109</v>
      </c>
      <c r="D34" s="235" t="s">
        <v>39</v>
      </c>
      <c r="E34" s="243" t="s">
        <v>447</v>
      </c>
      <c r="F34" s="236"/>
      <c r="G34" s="236"/>
      <c r="H34" s="236"/>
      <c r="I34" s="236"/>
      <c r="J34" s="237">
        <v>4431.0863712768496</v>
      </c>
      <c r="K34" s="58"/>
      <c r="L34" s="58"/>
      <c r="M34" s="58"/>
      <c r="O34" s="58"/>
      <c r="P34" s="58"/>
    </row>
    <row r="35" spans="1:16" outlineLevel="1">
      <c r="A35" s="2"/>
      <c r="B35" s="2"/>
      <c r="C35" s="53"/>
      <c r="D35" s="53"/>
      <c r="E35" s="53"/>
      <c r="F35" s="53"/>
      <c r="G35" s="53"/>
      <c r="H35" s="53"/>
      <c r="I35" s="53"/>
      <c r="J35" s="16"/>
      <c r="K35" s="58"/>
      <c r="L35" s="5"/>
      <c r="M35" s="5"/>
      <c r="N35" s="58"/>
      <c r="O35" s="58"/>
      <c r="P35" s="58"/>
    </row>
    <row r="36" spans="1:16" outlineLevel="1">
      <c r="A36" s="2"/>
      <c r="B36" s="2"/>
      <c r="C36" s="51" t="s">
        <v>255</v>
      </c>
      <c r="D36" s="13" t="s">
        <v>39</v>
      </c>
      <c r="E36" s="132" t="s">
        <v>447</v>
      </c>
      <c r="F36" s="13"/>
      <c r="G36" s="13"/>
      <c r="H36" s="13"/>
      <c r="I36" s="13"/>
      <c r="J36" s="78">
        <v>4431.0863712768523</v>
      </c>
      <c r="K36" s="58"/>
      <c r="L36" s="58"/>
      <c r="M36" s="58"/>
      <c r="O36" s="58"/>
      <c r="P36" s="58"/>
    </row>
    <row r="37" spans="1:16" ht="13.5" outlineLevel="1" thickBot="1">
      <c r="A37" s="2"/>
      <c r="B37" s="2"/>
      <c r="C37" s="53"/>
      <c r="D37" s="53"/>
      <c r="E37" s="53"/>
      <c r="F37" s="53"/>
      <c r="G37" s="53"/>
      <c r="H37" s="53"/>
      <c r="I37" s="53"/>
      <c r="J37" s="16"/>
      <c r="K37" s="58"/>
      <c r="L37" s="58"/>
      <c r="M37" s="58"/>
      <c r="O37" s="58"/>
      <c r="P37" s="58"/>
    </row>
    <row r="38" spans="1:16" ht="13.5" outlineLevel="1" thickBot="1">
      <c r="A38" s="146">
        <v>0</v>
      </c>
      <c r="C38" s="161"/>
      <c r="D38" s="53"/>
      <c r="E38" s="53"/>
      <c r="F38" s="53"/>
      <c r="G38" s="53"/>
      <c r="H38" s="53"/>
      <c r="I38" s="161" t="s">
        <v>244</v>
      </c>
      <c r="J38" s="239">
        <v>0</v>
      </c>
      <c r="K38" s="58"/>
      <c r="L38" s="58"/>
      <c r="M38" s="58"/>
      <c r="O38" s="58"/>
      <c r="P38" s="58"/>
    </row>
    <row r="39" spans="1:16" outlineLevel="1">
      <c r="A39" s="2"/>
      <c r="B39" s="2"/>
      <c r="C39" s="53"/>
      <c r="D39" s="53"/>
      <c r="E39" s="53"/>
      <c r="F39" s="53"/>
      <c r="G39" s="53"/>
      <c r="H39" s="53"/>
      <c r="I39" s="53"/>
      <c r="J39" s="53"/>
      <c r="K39" s="16"/>
      <c r="L39" s="16"/>
      <c r="M39" s="16"/>
      <c r="N39" s="58"/>
      <c r="O39" s="58"/>
      <c r="P39" s="58"/>
    </row>
    <row r="40" spans="1:16">
      <c r="A40" s="10"/>
      <c r="B40" s="10" t="s">
        <v>3</v>
      </c>
      <c r="C40" s="48"/>
      <c r="D40" s="48"/>
      <c r="E40" s="48"/>
      <c r="F40" s="48"/>
      <c r="G40" s="48"/>
      <c r="H40" s="48"/>
      <c r="I40" s="48"/>
      <c r="J40" s="48"/>
      <c r="K40" s="15"/>
      <c r="L40" s="15"/>
      <c r="M40" s="15"/>
      <c r="N40" s="48"/>
      <c r="O40" s="48"/>
      <c r="P40" s="48"/>
    </row>
  </sheetData>
  <sheetProtection formatCells="0" formatColumns="0" formatRows="0" insertColumns="0" insertRows="0" insertHyperlinks="0" deleteColumns="0" deleteRows="0" sort="0" autoFilter="0" pivotTables="0"/>
  <dataConsolidate/>
  <hyperlinks>
    <hyperlink ref="C5" location="Contents!A1" display="[To Contents]"/>
  </hyperlinks>
  <pageMargins left="0.39370078740157483" right="0.39370078740157483" top="0.39370078740157483" bottom="0.39370078740157483" header="0.39370078740157483" footer="0.39370078740157483"/>
  <pageSetup paperSize="8" scale="7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BD47"/>
  <sheetViews>
    <sheetView showGridLines="0" zoomScale="90" zoomScaleNormal="90" zoomScaleSheetLayoutView="100" zoomScalePageLayoutView="90" workbookViewId="0">
      <pane ySplit="5" topLeftCell="A6" activePane="bottomLeft" state="frozen"/>
      <selection activeCell="D18" sqref="D18:K18"/>
      <selection pane="bottomLeft" activeCell="A6" sqref="A6"/>
    </sheetView>
  </sheetViews>
  <sheetFormatPr defaultColWidth="0" defaultRowHeight="12.75" outlineLevelRow="1"/>
  <cols>
    <col min="1" max="1" width="1.5703125" style="5" customWidth="1"/>
    <col min="2" max="2" width="5.7109375" style="5" customWidth="1"/>
    <col min="3" max="3" width="67.7109375" style="5" customWidth="1"/>
    <col min="4" max="4" width="12.85546875" style="5" customWidth="1"/>
    <col min="5" max="8" width="15.140625" style="5" customWidth="1"/>
    <col min="9" max="9" width="13.7109375" style="13" customWidth="1"/>
    <col min="10" max="10" width="12.7109375" style="5" customWidth="1"/>
    <col min="11" max="13" width="11.140625" style="5" customWidth="1"/>
    <col min="14" max="14" width="2.42578125" style="5" customWidth="1"/>
    <col min="15" max="56" width="0" style="5" hidden="1" customWidth="1"/>
    <col min="57" max="16384" width="9.140625" style="5" hidden="1"/>
  </cols>
  <sheetData>
    <row r="1" spans="1:13" s="32" customFormat="1" ht="18.75">
      <c r="A1" s="107" t="s">
        <v>136</v>
      </c>
      <c r="B1" s="118"/>
      <c r="C1" s="118"/>
      <c r="D1" s="118"/>
      <c r="E1" s="118"/>
      <c r="F1" s="118"/>
      <c r="G1" s="118"/>
      <c r="H1" s="118"/>
      <c r="I1" s="119"/>
      <c r="J1" s="120"/>
      <c r="K1" s="120"/>
      <c r="L1" s="120"/>
      <c r="M1" s="120"/>
    </row>
    <row r="2" spans="1:13" s="31" customFormat="1">
      <c r="A2" s="128"/>
      <c r="B2" s="128">
        <v>10</v>
      </c>
      <c r="C2" s="122" t="s">
        <v>419</v>
      </c>
      <c r="D2" s="122"/>
      <c r="E2" s="122"/>
      <c r="F2" s="122"/>
      <c r="G2" s="122"/>
      <c r="H2" s="122"/>
      <c r="I2" s="123"/>
      <c r="J2" s="124"/>
      <c r="K2" s="124"/>
      <c r="L2" s="124"/>
      <c r="M2" s="124"/>
    </row>
    <row r="3" spans="1:13" s="31" customFormat="1">
      <c r="A3" s="154">
        <v>0</v>
      </c>
      <c r="B3" s="125"/>
      <c r="C3" s="182" t="s">
        <v>412</v>
      </c>
      <c r="D3" s="126"/>
      <c r="E3" s="126"/>
      <c r="F3" s="126"/>
      <c r="G3" s="126"/>
      <c r="H3" s="126"/>
      <c r="I3" s="123"/>
      <c r="J3" s="124"/>
      <c r="K3" s="124"/>
      <c r="L3" s="124"/>
      <c r="M3" s="124"/>
    </row>
    <row r="4" spans="1:13" s="31" customFormat="1">
      <c r="A4" s="125"/>
      <c r="B4" s="125"/>
      <c r="C4" s="126"/>
      <c r="D4" s="126"/>
      <c r="E4" s="126"/>
      <c r="F4" s="126"/>
      <c r="G4" s="126"/>
      <c r="H4" s="126"/>
      <c r="I4" s="123"/>
      <c r="J4" s="124"/>
      <c r="K4" s="124"/>
      <c r="L4" s="124"/>
      <c r="M4" s="124"/>
    </row>
    <row r="5" spans="1:13">
      <c r="A5" s="4"/>
      <c r="B5" s="4"/>
      <c r="C5" s="129" t="s">
        <v>50</v>
      </c>
      <c r="D5" s="129"/>
      <c r="E5" s="129"/>
      <c r="F5" s="129"/>
      <c r="G5" s="129"/>
      <c r="H5" s="129"/>
      <c r="I5" s="11"/>
      <c r="J5" s="4"/>
      <c r="K5" s="4"/>
      <c r="L5" s="4"/>
      <c r="M5" s="4"/>
    </row>
    <row r="6" spans="1:13">
      <c r="A6" s="47"/>
      <c r="B6" s="47">
        <v>10.01</v>
      </c>
      <c r="C6" s="47" t="s">
        <v>419</v>
      </c>
      <c r="D6" s="47"/>
      <c r="E6" s="47"/>
      <c r="F6" s="47"/>
      <c r="G6" s="47"/>
      <c r="H6" s="47"/>
      <c r="I6" s="12"/>
      <c r="J6" s="1"/>
      <c r="K6" s="1"/>
      <c r="L6" s="1"/>
      <c r="M6" s="1"/>
    </row>
    <row r="7" spans="1:13">
      <c r="A7" s="3"/>
      <c r="B7" s="3"/>
      <c r="I7" s="19"/>
      <c r="J7" s="130"/>
    </row>
    <row r="8" spans="1:13" outlineLevel="1">
      <c r="A8" s="2"/>
      <c r="B8" s="2"/>
      <c r="C8" s="51"/>
      <c r="D8" s="13"/>
      <c r="E8" s="163" t="s">
        <v>154</v>
      </c>
      <c r="F8" s="163" t="s">
        <v>155</v>
      </c>
      <c r="G8" s="13"/>
      <c r="H8" s="166"/>
      <c r="I8" s="58"/>
      <c r="K8" s="58"/>
      <c r="L8" s="58"/>
      <c r="M8" s="58"/>
    </row>
    <row r="9" spans="1:13" outlineLevel="1">
      <c r="A9" s="2"/>
      <c r="B9" s="2"/>
      <c r="C9" s="51"/>
      <c r="D9" s="163" t="s">
        <v>317</v>
      </c>
      <c r="E9" s="148">
        <v>2017</v>
      </c>
      <c r="F9" s="148">
        <v>2020</v>
      </c>
      <c r="G9" s="13"/>
      <c r="H9" s="166"/>
      <c r="I9" s="58"/>
      <c r="K9" s="58"/>
      <c r="L9" s="58"/>
      <c r="M9" s="58"/>
    </row>
    <row r="10" spans="1:13" outlineLevel="1">
      <c r="A10" s="2"/>
      <c r="B10" s="2"/>
      <c r="C10" s="51"/>
      <c r="D10" s="13"/>
      <c r="E10" s="13"/>
      <c r="F10" s="13"/>
      <c r="G10" s="13"/>
      <c r="H10" s="166"/>
      <c r="I10" s="58"/>
      <c r="K10" s="58"/>
      <c r="L10" s="58"/>
      <c r="M10" s="58"/>
    </row>
    <row r="11" spans="1:13" outlineLevel="1">
      <c r="A11" s="2"/>
      <c r="B11" s="2"/>
      <c r="C11" s="51"/>
      <c r="D11" s="13"/>
      <c r="E11" s="13"/>
      <c r="F11" s="13"/>
      <c r="G11" s="13"/>
      <c r="H11" s="166"/>
      <c r="I11" s="58"/>
      <c r="K11" s="58"/>
      <c r="L11" s="58"/>
      <c r="M11" s="58"/>
    </row>
    <row r="12" spans="1:13" outlineLevel="1">
      <c r="A12" s="2"/>
      <c r="B12" s="2"/>
      <c r="C12" s="51"/>
      <c r="D12" s="13"/>
      <c r="E12" s="13"/>
      <c r="F12" s="13"/>
      <c r="G12" s="13"/>
      <c r="H12" s="166"/>
      <c r="I12" s="58"/>
      <c r="K12" s="58"/>
      <c r="L12" s="58"/>
      <c r="M12" s="58"/>
    </row>
    <row r="13" spans="1:13" outlineLevel="1">
      <c r="A13" s="2"/>
      <c r="B13" s="2"/>
      <c r="C13" s="51"/>
      <c r="D13" s="13"/>
      <c r="E13" s="13"/>
      <c r="F13" s="13"/>
      <c r="G13" s="13"/>
      <c r="H13" s="166"/>
      <c r="I13" s="58"/>
      <c r="K13" s="58"/>
      <c r="L13" s="58"/>
      <c r="M13" s="58"/>
    </row>
    <row r="14" spans="1:13" outlineLevel="1">
      <c r="A14" s="2"/>
      <c r="B14" s="2"/>
      <c r="C14" s="51"/>
      <c r="D14" s="13"/>
      <c r="E14" s="13"/>
      <c r="F14" s="13"/>
      <c r="G14" s="13"/>
      <c r="H14" s="166"/>
      <c r="I14" s="58"/>
      <c r="K14" s="58"/>
      <c r="L14" s="58"/>
      <c r="M14" s="58"/>
    </row>
    <row r="15" spans="1:13" outlineLevel="1">
      <c r="A15" s="2"/>
      <c r="B15" s="2"/>
      <c r="C15" s="51"/>
      <c r="D15" s="13"/>
      <c r="E15" s="13"/>
      <c r="F15" s="13"/>
      <c r="G15" s="13"/>
      <c r="H15" s="166"/>
      <c r="I15" s="58"/>
      <c r="K15" s="58"/>
      <c r="L15" s="58"/>
      <c r="M15" s="58"/>
    </row>
    <row r="16" spans="1:13" outlineLevel="1">
      <c r="A16" s="2"/>
      <c r="B16" s="2"/>
      <c r="C16" s="51"/>
      <c r="D16" s="13"/>
      <c r="E16" s="13"/>
      <c r="F16" s="13"/>
      <c r="G16" s="13"/>
      <c r="H16" s="166"/>
      <c r="I16" s="58"/>
      <c r="K16" s="58"/>
      <c r="L16" s="58"/>
      <c r="M16" s="58"/>
    </row>
    <row r="17" spans="1:13" outlineLevel="1">
      <c r="A17" s="2"/>
      <c r="B17" s="2"/>
      <c r="C17" s="51"/>
      <c r="D17" s="13"/>
      <c r="E17" s="13"/>
      <c r="F17" s="13"/>
      <c r="G17" s="13"/>
      <c r="H17" s="166"/>
      <c r="I17" s="58"/>
      <c r="K17" s="58"/>
      <c r="L17" s="58"/>
      <c r="M17" s="58"/>
    </row>
    <row r="18" spans="1:13" outlineLevel="1">
      <c r="A18" s="2"/>
      <c r="B18" s="2"/>
      <c r="C18" s="51"/>
      <c r="D18" s="13"/>
      <c r="E18" s="13"/>
      <c r="F18" s="13"/>
      <c r="G18" s="13"/>
      <c r="H18" s="166"/>
      <c r="I18" s="58"/>
      <c r="K18" s="58"/>
      <c r="L18" s="58"/>
      <c r="M18" s="58"/>
    </row>
    <row r="19" spans="1:13" outlineLevel="1">
      <c r="A19" s="2"/>
      <c r="B19" s="2"/>
      <c r="C19" s="51"/>
      <c r="D19" s="13"/>
      <c r="E19" s="13"/>
      <c r="F19" s="13"/>
      <c r="G19" s="13"/>
      <c r="H19" s="166"/>
      <c r="I19" s="58"/>
      <c r="K19" s="58"/>
      <c r="L19" s="58"/>
      <c r="M19" s="58"/>
    </row>
    <row r="20" spans="1:13" outlineLevel="1">
      <c r="A20" s="2"/>
      <c r="B20" s="2"/>
      <c r="C20" s="51"/>
      <c r="D20" s="13"/>
      <c r="E20" s="13"/>
      <c r="F20" s="13"/>
      <c r="G20" s="13"/>
      <c r="H20" s="166"/>
      <c r="I20" s="58"/>
      <c r="K20" s="58"/>
      <c r="L20" s="58"/>
      <c r="M20" s="58"/>
    </row>
    <row r="21" spans="1:13" outlineLevel="1">
      <c r="A21" s="2"/>
      <c r="B21" s="2"/>
      <c r="C21" s="51"/>
      <c r="D21" s="13"/>
      <c r="E21" s="13"/>
      <c r="F21" s="13"/>
      <c r="G21" s="13"/>
      <c r="H21" s="166"/>
      <c r="I21" s="58"/>
      <c r="K21" s="58"/>
      <c r="L21" s="58"/>
      <c r="M21" s="58"/>
    </row>
    <row r="22" spans="1:13" outlineLevel="1">
      <c r="A22" s="2"/>
      <c r="B22" s="2"/>
      <c r="C22" s="51"/>
      <c r="D22" s="13"/>
      <c r="E22" s="13"/>
      <c r="F22" s="13"/>
      <c r="G22" s="13"/>
      <c r="H22" s="166"/>
      <c r="I22" s="58"/>
      <c r="K22" s="58"/>
      <c r="L22" s="58"/>
      <c r="M22" s="58"/>
    </row>
    <row r="23" spans="1:13" outlineLevel="1">
      <c r="A23" s="2"/>
      <c r="B23" s="2"/>
      <c r="C23" s="51"/>
      <c r="D23" s="13"/>
      <c r="E23" s="13"/>
      <c r="F23" s="13"/>
      <c r="G23" s="13"/>
      <c r="H23" s="166"/>
      <c r="I23" s="58"/>
      <c r="K23" s="58"/>
      <c r="L23" s="58"/>
      <c r="M23" s="58"/>
    </row>
    <row r="24" spans="1:13" outlineLevel="1">
      <c r="A24" s="2"/>
      <c r="B24" s="2"/>
      <c r="C24" s="51"/>
      <c r="D24" s="13"/>
      <c r="E24" s="13"/>
      <c r="F24" s="13"/>
      <c r="G24" s="13"/>
      <c r="H24" s="166"/>
      <c r="I24" s="58"/>
      <c r="K24" s="58"/>
      <c r="L24" s="58"/>
      <c r="M24" s="58"/>
    </row>
    <row r="25" spans="1:13" outlineLevel="1">
      <c r="A25" s="2"/>
      <c r="B25" s="2"/>
      <c r="C25" s="51"/>
      <c r="D25" s="13"/>
      <c r="E25" s="13"/>
      <c r="F25" s="13"/>
      <c r="G25" s="13"/>
      <c r="H25" s="166"/>
      <c r="I25" s="58"/>
      <c r="K25" s="58"/>
      <c r="L25" s="58"/>
      <c r="M25" s="58"/>
    </row>
    <row r="26" spans="1:13" outlineLevel="1">
      <c r="A26" s="2"/>
      <c r="B26" s="2"/>
      <c r="C26" s="51"/>
      <c r="D26" s="13"/>
      <c r="E26" s="13"/>
      <c r="F26" s="13"/>
      <c r="G26" s="13"/>
      <c r="H26" s="166"/>
      <c r="I26" s="58"/>
      <c r="K26" s="58"/>
      <c r="L26" s="58"/>
      <c r="M26" s="58"/>
    </row>
    <row r="27" spans="1:13" outlineLevel="1">
      <c r="A27" s="2"/>
      <c r="B27" s="2"/>
      <c r="C27" s="51"/>
      <c r="D27" s="13"/>
      <c r="E27" s="13"/>
      <c r="F27" s="13"/>
      <c r="G27" s="13"/>
      <c r="H27" s="166"/>
      <c r="I27" s="58"/>
      <c r="K27" s="58"/>
      <c r="L27" s="58"/>
      <c r="M27" s="58"/>
    </row>
    <row r="28" spans="1:13" outlineLevel="1">
      <c r="A28" s="2"/>
      <c r="B28" s="2"/>
      <c r="C28" s="51"/>
      <c r="D28" s="13"/>
      <c r="E28" s="13"/>
      <c r="F28" s="13"/>
      <c r="G28" s="13"/>
      <c r="H28" s="166"/>
      <c r="I28" s="58"/>
      <c r="K28" s="58"/>
      <c r="L28" s="58"/>
      <c r="M28" s="58"/>
    </row>
    <row r="29" spans="1:13" outlineLevel="1">
      <c r="A29" s="2"/>
      <c r="B29" s="2"/>
      <c r="C29" s="51"/>
      <c r="D29" s="13"/>
      <c r="E29" s="13"/>
      <c r="F29" s="13"/>
      <c r="G29" s="13"/>
      <c r="H29" s="166"/>
      <c r="I29" s="58"/>
      <c r="K29" s="58"/>
      <c r="L29" s="58"/>
      <c r="M29" s="58"/>
    </row>
    <row r="30" spans="1:13" outlineLevel="1">
      <c r="A30" s="2"/>
      <c r="B30" s="2"/>
      <c r="C30" s="51"/>
      <c r="D30" s="13"/>
      <c r="E30" s="13"/>
      <c r="F30" s="13"/>
      <c r="G30" s="13"/>
      <c r="H30" s="166"/>
      <c r="I30" s="58"/>
      <c r="K30" s="58"/>
      <c r="L30" s="58"/>
      <c r="M30" s="58"/>
    </row>
    <row r="31" spans="1:13" outlineLevel="1">
      <c r="A31" s="2"/>
      <c r="B31" s="2"/>
      <c r="C31" s="51"/>
      <c r="D31" s="13"/>
      <c r="E31" s="13"/>
      <c r="F31" s="13"/>
      <c r="G31" s="13"/>
      <c r="H31" s="166"/>
      <c r="I31" s="58"/>
      <c r="K31" s="58"/>
      <c r="L31" s="58"/>
      <c r="M31" s="58"/>
    </row>
    <row r="32" spans="1:13" outlineLevel="1">
      <c r="A32" s="2"/>
      <c r="B32" s="2"/>
      <c r="C32" s="51"/>
      <c r="D32" s="13"/>
      <c r="E32" s="13"/>
      <c r="F32" s="13"/>
      <c r="G32" s="13"/>
      <c r="H32" s="166"/>
      <c r="I32" s="58"/>
      <c r="K32" s="58"/>
      <c r="L32" s="58"/>
      <c r="M32" s="58"/>
    </row>
    <row r="33" spans="1:13" outlineLevel="1">
      <c r="A33" s="2"/>
      <c r="B33" s="2"/>
      <c r="C33" s="51"/>
      <c r="D33" s="13"/>
      <c r="E33" s="13"/>
      <c r="F33" s="13"/>
      <c r="G33" s="13"/>
      <c r="H33" s="166"/>
      <c r="I33" s="58"/>
      <c r="K33" s="58"/>
      <c r="L33" s="58"/>
      <c r="M33" s="58"/>
    </row>
    <row r="34" spans="1:13" outlineLevel="1">
      <c r="A34" s="2"/>
      <c r="B34" s="2"/>
      <c r="C34" s="51"/>
      <c r="D34" s="13"/>
      <c r="E34" s="13"/>
      <c r="F34" s="13"/>
      <c r="G34" s="13"/>
      <c r="H34" s="166"/>
      <c r="I34" s="58"/>
      <c r="K34" s="58"/>
      <c r="L34" s="58"/>
      <c r="M34" s="58"/>
    </row>
    <row r="35" spans="1:13">
      <c r="A35" s="47"/>
      <c r="B35" s="47">
        <v>10.02</v>
      </c>
      <c r="C35" s="47" t="s">
        <v>316</v>
      </c>
      <c r="D35" s="47"/>
      <c r="E35" s="47"/>
      <c r="F35" s="47"/>
      <c r="G35" s="47"/>
      <c r="H35" s="47"/>
      <c r="I35" s="12"/>
      <c r="J35" s="1"/>
      <c r="K35" s="1"/>
      <c r="L35" s="1"/>
      <c r="M35" s="1"/>
    </row>
    <row r="36" spans="1:13">
      <c r="A36" s="3"/>
      <c r="B36" s="3"/>
      <c r="I36" s="19"/>
      <c r="J36" s="130"/>
    </row>
    <row r="37" spans="1:13" outlineLevel="1">
      <c r="A37" s="58"/>
      <c r="B37" s="58"/>
      <c r="C37" s="53" t="s">
        <v>316</v>
      </c>
      <c r="D37" s="58"/>
      <c r="E37" s="58"/>
      <c r="F37" s="58"/>
      <c r="G37" s="58"/>
      <c r="H37" s="58"/>
      <c r="I37" s="58"/>
      <c r="J37" s="58"/>
      <c r="K37" s="58"/>
      <c r="L37" s="58"/>
      <c r="M37" s="58"/>
    </row>
    <row r="38" spans="1:13" outlineLevel="1">
      <c r="A38" s="2"/>
      <c r="B38" s="2"/>
      <c r="C38" s="51" t="s">
        <v>17</v>
      </c>
      <c r="D38" s="13" t="s">
        <v>122</v>
      </c>
      <c r="E38" s="13"/>
      <c r="F38" s="71">
        <v>2017</v>
      </c>
      <c r="G38" s="71">
        <v>2018</v>
      </c>
      <c r="H38" s="71">
        <v>2019</v>
      </c>
      <c r="I38" s="71">
        <v>2020</v>
      </c>
      <c r="J38" s="71"/>
      <c r="K38" s="71"/>
      <c r="L38" s="71"/>
      <c r="M38" s="71"/>
    </row>
    <row r="39" spans="1:13" outlineLevel="1">
      <c r="A39" s="2"/>
      <c r="B39" s="2"/>
      <c r="C39" s="51" t="s">
        <v>317</v>
      </c>
      <c r="D39" s="13" t="s">
        <v>318</v>
      </c>
      <c r="E39" s="13"/>
      <c r="F39" s="77">
        <v>1</v>
      </c>
      <c r="G39" s="77">
        <v>1</v>
      </c>
      <c r="H39" s="77">
        <v>1</v>
      </c>
      <c r="I39" s="77">
        <v>1</v>
      </c>
      <c r="J39" s="77"/>
      <c r="K39" s="77"/>
      <c r="L39" s="77"/>
      <c r="M39" s="77"/>
    </row>
    <row r="40" spans="1:13" outlineLevel="1">
      <c r="A40" s="2"/>
      <c r="B40" s="2"/>
      <c r="C40" s="51" t="s">
        <v>410</v>
      </c>
      <c r="D40" s="13" t="s">
        <v>39</v>
      </c>
      <c r="E40" s="13"/>
      <c r="F40" s="61">
        <v>857.08913123265086</v>
      </c>
      <c r="G40" s="61">
        <v>1039.5814309398631</v>
      </c>
      <c r="H40" s="61">
        <v>1194.78281093534</v>
      </c>
      <c r="I40" s="61">
        <v>1326.3097944870378</v>
      </c>
      <c r="J40" s="61"/>
      <c r="K40" s="61"/>
      <c r="L40" s="61"/>
      <c r="M40" s="61"/>
    </row>
    <row r="41" spans="1:13" outlineLevel="1">
      <c r="A41" s="2"/>
      <c r="B41" s="2"/>
      <c r="C41" s="51" t="s">
        <v>208</v>
      </c>
      <c r="D41" s="13" t="s">
        <v>39</v>
      </c>
      <c r="E41" s="13"/>
      <c r="F41" s="61">
        <v>333.06409362939007</v>
      </c>
      <c r="G41" s="61">
        <v>364.05675485670002</v>
      </c>
      <c r="H41" s="61">
        <v>371.84000181701174</v>
      </c>
      <c r="I41" s="61">
        <v>388.63521450350163</v>
      </c>
      <c r="J41" s="61"/>
      <c r="K41" s="61"/>
      <c r="L41" s="61"/>
      <c r="M41" s="61"/>
    </row>
    <row r="42" spans="1:13" outlineLevel="1">
      <c r="A42" s="2"/>
      <c r="B42" s="2"/>
      <c r="C42" s="51" t="s">
        <v>141</v>
      </c>
      <c r="D42" s="13" t="s">
        <v>39</v>
      </c>
      <c r="E42" s="13"/>
      <c r="F42" s="183">
        <v>4268.9958264809302</v>
      </c>
      <c r="G42" s="183">
        <v>4413.224192511092</v>
      </c>
      <c r="H42" s="183">
        <v>4565.4524908333669</v>
      </c>
      <c r="I42" s="183">
        <v>4733.9602524596303</v>
      </c>
      <c r="J42" s="183"/>
      <c r="K42" s="183"/>
      <c r="L42" s="183"/>
      <c r="M42" s="183"/>
    </row>
    <row r="43" spans="1:13" outlineLevel="1">
      <c r="A43" s="2"/>
      <c r="B43" s="2"/>
      <c r="C43" s="51" t="s">
        <v>319</v>
      </c>
      <c r="D43" s="13" t="s">
        <v>39</v>
      </c>
      <c r="E43" s="13"/>
      <c r="F43" s="61">
        <v>3973.2616587700168</v>
      </c>
      <c r="G43" s="61">
        <v>3902.3614169336511</v>
      </c>
      <c r="H43" s="61">
        <v>3926.253686589333</v>
      </c>
      <c r="I43" s="61">
        <v>3957.3638260144917</v>
      </c>
      <c r="J43" s="61"/>
      <c r="K43" s="61"/>
      <c r="L43" s="61"/>
      <c r="M43" s="61"/>
    </row>
    <row r="44" spans="1:13" outlineLevel="1">
      <c r="A44" s="2"/>
      <c r="B44" s="2"/>
      <c r="C44" s="51" t="s">
        <v>139</v>
      </c>
      <c r="D44" s="13" t="s">
        <v>39</v>
      </c>
      <c r="E44" s="13"/>
      <c r="F44" s="61">
        <v>295.7341677109136</v>
      </c>
      <c r="G44" s="61">
        <v>510.86277557744091</v>
      </c>
      <c r="H44" s="61">
        <v>639.19880424403379</v>
      </c>
      <c r="I44" s="61">
        <v>776.59642644513838</v>
      </c>
      <c r="J44" s="61"/>
      <c r="K44" s="61"/>
      <c r="L44" s="61"/>
      <c r="M44" s="61"/>
    </row>
    <row r="45" spans="1:13" outlineLevel="1">
      <c r="A45" s="2"/>
      <c r="B45" s="2"/>
      <c r="C45" s="51"/>
      <c r="D45" s="13"/>
      <c r="E45" s="13"/>
      <c r="F45" s="13"/>
      <c r="G45" s="13"/>
      <c r="H45" s="166"/>
      <c r="I45" s="58"/>
      <c r="K45" s="58"/>
      <c r="L45" s="58"/>
      <c r="M45" s="58"/>
    </row>
    <row r="46" spans="1:13" outlineLevel="1">
      <c r="A46" s="2"/>
      <c r="B46" s="2"/>
      <c r="C46" s="51"/>
      <c r="D46" s="51"/>
      <c r="E46" s="51"/>
      <c r="F46" s="51"/>
      <c r="G46" s="51"/>
      <c r="H46" s="51"/>
      <c r="I46" s="16"/>
      <c r="J46" s="58"/>
      <c r="K46" s="58"/>
      <c r="L46" s="58"/>
      <c r="M46" s="58"/>
    </row>
    <row r="47" spans="1:13">
      <c r="A47" s="10"/>
      <c r="B47" s="10" t="s">
        <v>3</v>
      </c>
      <c r="C47" s="48"/>
      <c r="D47" s="48"/>
      <c r="E47" s="48"/>
      <c r="F47" s="48"/>
      <c r="G47" s="48"/>
      <c r="H47" s="48"/>
      <c r="I47" s="15"/>
      <c r="J47" s="48"/>
      <c r="K47" s="48"/>
      <c r="L47" s="48"/>
      <c r="M47" s="48"/>
    </row>
  </sheetData>
  <sheetProtection formatCells="0" formatColumns="0" formatRows="0" insertColumns="0" insertRows="0" insertHyperlinks="0" deleteColumns="0" deleteRows="0" sort="0" autoFilter="0" pivotTables="0"/>
  <dataConsolidate/>
  <dataValidations count="1">
    <dataValidation type="list" allowBlank="1" showInputMessage="1" showErrorMessage="1" sqref="E9:F9">
      <formula1>Years</formula1>
    </dataValidation>
  </dataValidations>
  <hyperlinks>
    <hyperlink ref="C5" location="Contents!A1" display="[To Contents]"/>
  </hyperlinks>
  <pageMargins left="0.39370078740157483" right="0.39370078740157483" top="0.39370078740157483" bottom="0.39370078740157483" header="0.39370078740157483" footer="0.39370078740157483"/>
  <pageSetup paperSize="8" scale="7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T117"/>
  <sheetViews>
    <sheetView showGridLines="0" zoomScale="90" zoomScaleNormal="90" zoomScaleSheetLayoutView="100" zoomScalePageLayoutView="90" workbookViewId="0">
      <pane ySplit="5" topLeftCell="A6" activePane="bottomLeft" state="frozen"/>
      <selection activeCell="D18" sqref="D18:K18"/>
      <selection pane="bottomLeft" activeCell="A6" sqref="A6"/>
    </sheetView>
  </sheetViews>
  <sheetFormatPr defaultColWidth="0" defaultRowHeight="12.75" outlineLevelRow="1"/>
  <cols>
    <col min="1" max="1" width="1.5703125" style="5" customWidth="1"/>
    <col min="2" max="2" width="5.7109375" style="5" customWidth="1"/>
    <col min="3" max="3" width="67.7109375" style="5" customWidth="1"/>
    <col min="4" max="4" width="13.7109375" style="5" customWidth="1"/>
    <col min="5" max="5" width="13.7109375" style="13" customWidth="1"/>
    <col min="6" max="6" width="12.7109375" style="5" customWidth="1"/>
    <col min="7" max="7" width="11.140625" style="5" customWidth="1"/>
    <col min="8" max="8" width="10.140625" style="5" customWidth="1"/>
    <col min="9" max="9" width="2.42578125" style="5" customWidth="1"/>
    <col min="10" max="11" width="9.140625" style="5" hidden="1" customWidth="1"/>
    <col min="12" max="46" width="0" style="5" hidden="1" customWidth="1"/>
    <col min="47" max="16384" width="9.140625" style="5" hidden="1"/>
  </cols>
  <sheetData>
    <row r="1" spans="1:8" s="32" customFormat="1" ht="18.75">
      <c r="A1" s="107" t="str">
        <f>Model_Name</f>
        <v>Port of Melbourne Regulatory Model (Commercial in Confidence)</v>
      </c>
      <c r="B1" s="118"/>
      <c r="C1" s="118"/>
      <c r="D1" s="118"/>
      <c r="E1" s="119"/>
      <c r="F1" s="120"/>
      <c r="G1" s="120"/>
      <c r="H1" s="120"/>
    </row>
    <row r="2" spans="1:8" s="31" customFormat="1">
      <c r="A2" s="128"/>
      <c r="B2" s="128">
        <f ca="1">MATCH(C2,Sheet_Names,0)</f>
        <v>12</v>
      </c>
      <c r="C2" s="122" t="str">
        <f ca="1">PROPER(MID(CELL("filename", B1), FIND("]", CELL("filename", B1))+1, 100))</f>
        <v>Tariff Schedule</v>
      </c>
      <c r="D2" s="122"/>
      <c r="E2" s="123"/>
      <c r="F2" s="124"/>
      <c r="G2" s="124"/>
      <c r="H2" s="124"/>
    </row>
    <row r="3" spans="1:8" s="31" customFormat="1">
      <c r="A3" s="154">
        <f>SUM(A7:A116)</f>
        <v>0</v>
      </c>
      <c r="B3" s="125"/>
      <c r="C3" s="182" t="s">
        <v>412</v>
      </c>
      <c r="D3" s="182"/>
      <c r="E3" s="123"/>
      <c r="F3" s="124"/>
      <c r="G3" s="124"/>
      <c r="H3" s="124"/>
    </row>
    <row r="4" spans="1:8" s="31" customFormat="1">
      <c r="A4" s="125"/>
      <c r="B4" s="125"/>
      <c r="C4" s="126"/>
      <c r="D4" s="126"/>
      <c r="E4" s="123"/>
      <c r="F4" s="124"/>
      <c r="G4" s="124"/>
      <c r="H4" s="124"/>
    </row>
    <row r="5" spans="1:8">
      <c r="A5" s="4"/>
      <c r="B5" s="4"/>
      <c r="C5" s="176" t="s">
        <v>50</v>
      </c>
      <c r="D5" s="176"/>
      <c r="E5" s="11"/>
      <c r="F5" s="4"/>
      <c r="G5" s="4"/>
      <c r="H5" s="4"/>
    </row>
    <row r="6" spans="1:8">
      <c r="A6" s="47"/>
      <c r="B6" s="47">
        <f ca="1">MAX($B$1:B5)+Subsection</f>
        <v>12.01</v>
      </c>
      <c r="C6" s="47" t="str">
        <f ca="1">C2</f>
        <v>Tariff Schedule</v>
      </c>
      <c r="D6" s="47"/>
      <c r="E6" s="12"/>
      <c r="F6" s="1"/>
      <c r="G6" s="1"/>
      <c r="H6" s="127"/>
    </row>
    <row r="7" spans="1:8">
      <c r="A7" s="3"/>
      <c r="B7" s="3"/>
      <c r="E7" s="19"/>
      <c r="F7" s="130"/>
    </row>
    <row r="8" spans="1:8" outlineLevel="1">
      <c r="A8" s="2"/>
      <c r="B8" s="2"/>
      <c r="C8" s="69"/>
      <c r="D8" s="69"/>
      <c r="E8" s="16"/>
      <c r="F8" s="177" t="s">
        <v>275</v>
      </c>
      <c r="G8" s="62">
        <v>0.1</v>
      </c>
      <c r="H8" s="58"/>
    </row>
    <row r="9" spans="1:8" outlineLevel="1">
      <c r="A9" s="2"/>
      <c r="B9" s="2"/>
      <c r="C9" s="69"/>
      <c r="D9" s="69"/>
      <c r="E9" s="16"/>
      <c r="F9" s="58"/>
      <c r="G9" s="58"/>
      <c r="H9" s="58"/>
    </row>
    <row r="10" spans="1:8" outlineLevel="1">
      <c r="A10" s="2"/>
      <c r="B10" s="2"/>
      <c r="C10" s="174"/>
      <c r="D10" s="174"/>
      <c r="E10" s="257" t="str">
        <f>"From 1 July "&amp;TCS_Year-1</f>
        <v>From 1 July 2019</v>
      </c>
      <c r="F10" s="257"/>
      <c r="G10" s="257"/>
      <c r="H10" s="58"/>
    </row>
    <row r="11" spans="1:8" ht="25.5" outlineLevel="1">
      <c r="A11" s="2"/>
      <c r="B11" s="2"/>
      <c r="C11" s="174"/>
      <c r="D11" s="174"/>
      <c r="E11" s="175" t="s">
        <v>344</v>
      </c>
      <c r="F11" s="175" t="s">
        <v>264</v>
      </c>
      <c r="G11" s="175" t="s">
        <v>343</v>
      </c>
      <c r="H11" s="58"/>
    </row>
    <row r="12" spans="1:8" ht="13.5" outlineLevel="1" thickBot="1">
      <c r="A12" s="2"/>
      <c r="B12" s="2"/>
      <c r="E12" s="16"/>
      <c r="F12" s="58"/>
      <c r="G12" s="58"/>
      <c r="H12" s="58"/>
    </row>
    <row r="13" spans="1:8" ht="14.25" outlineLevel="1" thickTop="1" thickBot="1">
      <c r="A13" s="2"/>
      <c r="B13" s="2"/>
      <c r="C13" s="256" t="s">
        <v>273</v>
      </c>
      <c r="D13" s="256"/>
      <c r="E13" s="256"/>
      <c r="F13" s="256"/>
      <c r="G13" s="256"/>
      <c r="H13" s="58"/>
    </row>
    <row r="14" spans="1:8" ht="13.5" outlineLevel="1" thickTop="1">
      <c r="A14" s="2"/>
      <c r="B14" s="2"/>
      <c r="E14" s="16"/>
      <c r="F14" s="58"/>
      <c r="G14" s="58"/>
      <c r="H14" s="58"/>
    </row>
    <row r="15" spans="1:8" outlineLevel="1">
      <c r="A15" s="2"/>
      <c r="B15" s="2"/>
      <c r="C15" s="53" t="s">
        <v>268</v>
      </c>
      <c r="D15" s="53"/>
      <c r="E15" s="16"/>
      <c r="F15" s="58"/>
      <c r="G15" s="58"/>
      <c r="H15" s="58"/>
    </row>
    <row r="16" spans="1:8" outlineLevel="1">
      <c r="A16" s="2"/>
      <c r="B16" s="2"/>
      <c r="C16" s="173" t="s">
        <v>261</v>
      </c>
      <c r="D16" s="173"/>
      <c r="E16" s="137">
        <f ca="1">INDEX(Data!$J297:$O297,MATCH(TCS_Year,Years_Port_Lease,0))</f>
        <v>93.41</v>
      </c>
      <c r="F16" s="180">
        <f t="shared" ref="F16:F24" ca="1" si="0">E16*GST</f>
        <v>9.3409999999999993</v>
      </c>
      <c r="G16" s="180">
        <f t="shared" ref="G16:G24" ca="1" si="1">SUM(E16:F16)</f>
        <v>102.75099999999999</v>
      </c>
      <c r="H16" s="58"/>
    </row>
    <row r="17" spans="1:8" outlineLevel="1">
      <c r="A17" s="2"/>
      <c r="B17" s="2"/>
      <c r="C17" s="173" t="s">
        <v>259</v>
      </c>
      <c r="D17" s="173"/>
      <c r="E17" s="137">
        <f ca="1">INDEX(Data!$J298:$O298,MATCH(TCS_Year,Years_Port_Lease,0))</f>
        <v>110.77</v>
      </c>
      <c r="F17" s="180">
        <f t="shared" ca="1" si="0"/>
        <v>11.077</v>
      </c>
      <c r="G17" s="180">
        <f t="shared" ca="1" si="1"/>
        <v>121.84699999999999</v>
      </c>
      <c r="H17" s="58"/>
    </row>
    <row r="18" spans="1:8" outlineLevel="1">
      <c r="A18" s="2"/>
      <c r="B18" s="2"/>
      <c r="C18" s="173" t="s">
        <v>260</v>
      </c>
      <c r="D18" s="173"/>
      <c r="E18" s="137">
        <f ca="1">INDEX(Data!$J299:$O299,MATCH(TCS_Year,Years_Port_Lease,0))</f>
        <v>73.959999999999994</v>
      </c>
      <c r="F18" s="180">
        <f t="shared" ca="1" si="0"/>
        <v>7.3959999999999999</v>
      </c>
      <c r="G18" s="180">
        <f t="shared" ca="1" si="1"/>
        <v>81.355999999999995</v>
      </c>
      <c r="H18" s="58"/>
    </row>
    <row r="19" spans="1:8" outlineLevel="1">
      <c r="A19" s="2"/>
      <c r="B19" s="2"/>
      <c r="C19" s="173" t="s">
        <v>262</v>
      </c>
      <c r="D19" s="173"/>
      <c r="E19" s="137">
        <f ca="1">INDEX(Data!$J300:$O300,MATCH(TCS_Year,Years_Port_Lease,0))</f>
        <v>17.670000000000002</v>
      </c>
      <c r="F19" s="180">
        <f t="shared" ca="1" si="0"/>
        <v>1.7670000000000003</v>
      </c>
      <c r="G19" s="180">
        <f t="shared" ca="1" si="1"/>
        <v>19.437000000000001</v>
      </c>
      <c r="H19" s="58"/>
    </row>
    <row r="20" spans="1:8" outlineLevel="1">
      <c r="A20" s="2"/>
      <c r="B20" s="2"/>
      <c r="C20" s="173" t="s">
        <v>263</v>
      </c>
      <c r="D20" s="173"/>
      <c r="E20" s="137">
        <f ca="1">INDEX(Data!$J302:$O302,MATCH(TCS_Year,Years_Port_Lease,0))</f>
        <v>35.33</v>
      </c>
      <c r="F20" s="180">
        <f t="shared" ca="1" si="0"/>
        <v>3.5329999999999999</v>
      </c>
      <c r="G20" s="180">
        <f t="shared" ca="1" si="1"/>
        <v>38.863</v>
      </c>
      <c r="H20" s="58"/>
    </row>
    <row r="21" spans="1:8" outlineLevel="1">
      <c r="A21" s="2"/>
      <c r="B21" s="2"/>
      <c r="C21" s="53" t="s">
        <v>265</v>
      </c>
      <c r="D21" s="53"/>
      <c r="E21" s="137">
        <f ca="1">INDEX(Data!$J303:$O303,MATCH(TCS_Year,Years_Port_Lease,0))</f>
        <v>2.86</v>
      </c>
      <c r="F21" s="180">
        <f t="shared" ca="1" si="0"/>
        <v>0.28599999999999998</v>
      </c>
      <c r="G21" s="180">
        <f t="shared" ca="1" si="1"/>
        <v>3.1459999999999999</v>
      </c>
      <c r="H21" s="58"/>
    </row>
    <row r="22" spans="1:8" outlineLevel="1">
      <c r="A22" s="2"/>
      <c r="B22" s="2"/>
      <c r="C22" s="53" t="s">
        <v>266</v>
      </c>
      <c r="D22" s="53"/>
      <c r="E22" s="137">
        <f ca="1">INDEX(Data!$J304:$O304,MATCH(TCS_Year,Years_Port_Lease,0))</f>
        <v>1.91</v>
      </c>
      <c r="F22" s="180">
        <f t="shared" ca="1" si="0"/>
        <v>0.191</v>
      </c>
      <c r="G22" s="180">
        <f t="shared" ca="1" si="1"/>
        <v>2.101</v>
      </c>
      <c r="H22" s="58"/>
    </row>
    <row r="23" spans="1:8" outlineLevel="1">
      <c r="A23" s="2"/>
      <c r="B23" s="2"/>
      <c r="C23" s="53" t="s">
        <v>267</v>
      </c>
      <c r="D23" s="53"/>
      <c r="E23" s="137">
        <f ca="1">INDEX(Data!$J305:$O305,MATCH(TCS_Year,Years_Port_Lease,0))</f>
        <v>3.23</v>
      </c>
      <c r="F23" s="180">
        <f t="shared" ca="1" si="0"/>
        <v>0.32300000000000001</v>
      </c>
      <c r="G23" s="180">
        <f t="shared" ca="1" si="1"/>
        <v>3.5529999999999999</v>
      </c>
      <c r="H23" s="58"/>
    </row>
    <row r="24" spans="1:8" outlineLevel="1">
      <c r="A24" s="2"/>
      <c r="B24" s="2"/>
      <c r="C24" s="53" t="s">
        <v>269</v>
      </c>
      <c r="D24" s="53"/>
      <c r="E24" s="137">
        <f ca="1">INDEX(Data!$J306:$O306,MATCH(TCS_Year,Years_Port_Lease,0))</f>
        <v>4.29</v>
      </c>
      <c r="F24" s="180">
        <f t="shared" ca="1" si="0"/>
        <v>0.42900000000000005</v>
      </c>
      <c r="G24" s="180">
        <f t="shared" ca="1" si="1"/>
        <v>4.7190000000000003</v>
      </c>
      <c r="H24" s="58"/>
    </row>
    <row r="25" spans="1:8" outlineLevel="1">
      <c r="A25" s="2"/>
      <c r="B25" s="2"/>
      <c r="C25" s="53" t="s">
        <v>270</v>
      </c>
      <c r="D25" s="53"/>
      <c r="E25" s="180"/>
      <c r="F25" s="58"/>
      <c r="G25" s="58"/>
      <c r="H25" s="58"/>
    </row>
    <row r="26" spans="1:8" outlineLevel="1">
      <c r="A26" s="2"/>
      <c r="B26" s="2"/>
      <c r="C26" s="173" t="s">
        <v>271</v>
      </c>
      <c r="D26" s="173"/>
      <c r="E26" s="137">
        <f ca="1">INDEX(Data!$J307:$O307,MATCH(TCS_Year,Years_Port_Lease,0))</f>
        <v>3.43</v>
      </c>
      <c r="F26" s="180">
        <f ca="1">E26*GST</f>
        <v>0.34300000000000003</v>
      </c>
      <c r="G26" s="180">
        <f ca="1">SUM(E26:F26)</f>
        <v>3.7730000000000001</v>
      </c>
      <c r="H26" s="58"/>
    </row>
    <row r="27" spans="1:8" outlineLevel="1">
      <c r="A27" s="2"/>
      <c r="B27" s="2"/>
      <c r="C27" s="173" t="s">
        <v>272</v>
      </c>
      <c r="D27" s="173"/>
      <c r="E27" s="137">
        <f ca="1">INDEX(Data!$J308:$O308,MATCH(TCS_Year,Years_Port_Lease,0))</f>
        <v>2.48</v>
      </c>
      <c r="F27" s="180">
        <f ca="1">E27*GST</f>
        <v>0.248</v>
      </c>
      <c r="G27" s="180">
        <f ca="1">SUM(E27:F27)</f>
        <v>2.7279999999999998</v>
      </c>
      <c r="H27" s="58"/>
    </row>
    <row r="28" spans="1:8" outlineLevel="1">
      <c r="A28" s="2"/>
      <c r="B28" s="2"/>
      <c r="C28" s="53" t="s">
        <v>274</v>
      </c>
      <c r="D28" s="53"/>
      <c r="E28" s="180"/>
      <c r="F28" s="58"/>
      <c r="G28" s="58"/>
      <c r="H28" s="58"/>
    </row>
    <row r="29" spans="1:8" outlineLevel="1">
      <c r="A29" s="2"/>
      <c r="B29" s="2"/>
      <c r="C29" s="173" t="s">
        <v>276</v>
      </c>
      <c r="D29" s="173"/>
      <c r="E29" s="16"/>
      <c r="F29" s="58"/>
      <c r="G29" s="58"/>
      <c r="H29" s="58"/>
    </row>
    <row r="30" spans="1:8" outlineLevel="1">
      <c r="A30" s="2"/>
      <c r="B30" s="2"/>
      <c r="C30" s="179" t="s">
        <v>277</v>
      </c>
      <c r="D30" s="179"/>
      <c r="E30" s="137">
        <f ca="1">INDEX(Data!$J309:$O309,MATCH(TCS_Year,Years_Port_Lease,0))</f>
        <v>37.909999999999997</v>
      </c>
      <c r="F30" s="180">
        <f ca="1">E30*GST</f>
        <v>3.7909999999999999</v>
      </c>
      <c r="G30" s="180">
        <f ca="1">SUM(E30:F30)</f>
        <v>41.700999999999993</v>
      </c>
      <c r="H30" s="58"/>
    </row>
    <row r="31" spans="1:8" outlineLevel="1">
      <c r="A31" s="2"/>
      <c r="B31" s="2"/>
      <c r="C31" s="179" t="s">
        <v>278</v>
      </c>
      <c r="D31" s="179"/>
      <c r="E31" s="137">
        <f ca="1">INDEX(Data!$J310:$O310,MATCH(TCS_Year,Years_Port_Lease,0))</f>
        <v>44.7</v>
      </c>
      <c r="F31" s="180">
        <f ca="1">E31*GST</f>
        <v>4.4700000000000006</v>
      </c>
      <c r="G31" s="180">
        <f ca="1">SUM(E31:F31)</f>
        <v>49.17</v>
      </c>
      <c r="H31" s="58"/>
    </row>
    <row r="32" spans="1:8" outlineLevel="1">
      <c r="A32" s="2"/>
      <c r="B32" s="2"/>
      <c r="C32" s="179" t="s">
        <v>279</v>
      </c>
      <c r="D32" s="248" t="s">
        <v>411</v>
      </c>
      <c r="E32" s="58"/>
      <c r="F32" s="58"/>
      <c r="G32" s="58"/>
      <c r="H32" s="58"/>
    </row>
    <row r="33" spans="1:8" outlineLevel="1">
      <c r="A33" s="2"/>
      <c r="B33" s="2"/>
      <c r="C33" s="246" t="s">
        <v>260</v>
      </c>
      <c r="D33" s="247">
        <f>Data!L235</f>
        <v>0.35</v>
      </c>
      <c r="E33" s="137">
        <f ca="1">ROUND(D33*E18,2)</f>
        <v>25.89</v>
      </c>
      <c r="F33" s="180">
        <f t="shared" ref="F33:F39" ca="1" si="2">E33*GST</f>
        <v>2.5890000000000004</v>
      </c>
      <c r="G33" s="180">
        <f t="shared" ref="G33:G39" ca="1" si="3">SUM(E33:F33)</f>
        <v>28.478999999999999</v>
      </c>
      <c r="H33" s="58"/>
    </row>
    <row r="34" spans="1:8" outlineLevel="1">
      <c r="A34" s="2"/>
      <c r="B34" s="2"/>
      <c r="C34" s="246" t="s">
        <v>262</v>
      </c>
      <c r="D34" s="247">
        <f>Data!L236</f>
        <v>0.35</v>
      </c>
      <c r="E34" s="137">
        <f t="shared" ref="E34:E42" ca="1" si="4">ROUND(D34*E19,2)</f>
        <v>6.18</v>
      </c>
      <c r="F34" s="180">
        <f t="shared" ca="1" si="2"/>
        <v>0.61799999999999999</v>
      </c>
      <c r="G34" s="180">
        <f t="shared" ca="1" si="3"/>
        <v>6.798</v>
      </c>
      <c r="H34" s="58"/>
    </row>
    <row r="35" spans="1:8" outlineLevel="1">
      <c r="A35" s="2"/>
      <c r="B35" s="2"/>
      <c r="C35" s="246" t="s">
        <v>263</v>
      </c>
      <c r="D35" s="247">
        <f>D34</f>
        <v>0.35</v>
      </c>
      <c r="E35" s="137">
        <f t="shared" ca="1" si="4"/>
        <v>12.37</v>
      </c>
      <c r="F35" s="180">
        <f t="shared" ca="1" si="2"/>
        <v>1.2370000000000001</v>
      </c>
      <c r="G35" s="180">
        <f t="shared" ca="1" si="3"/>
        <v>13.606999999999999</v>
      </c>
      <c r="H35" s="58"/>
    </row>
    <row r="36" spans="1:8" outlineLevel="1">
      <c r="A36" s="2"/>
      <c r="B36" s="2"/>
      <c r="C36" s="246" t="s">
        <v>265</v>
      </c>
      <c r="D36" s="247">
        <f>Data!L237</f>
        <v>0.35</v>
      </c>
      <c r="E36" s="137">
        <f t="shared" ca="1" si="4"/>
        <v>1</v>
      </c>
      <c r="F36" s="180">
        <f t="shared" ca="1" si="2"/>
        <v>0.1</v>
      </c>
      <c r="G36" s="180">
        <f t="shared" ca="1" si="3"/>
        <v>1.1000000000000001</v>
      </c>
      <c r="H36" s="58"/>
    </row>
    <row r="37" spans="1:8" outlineLevel="1">
      <c r="A37" s="2"/>
      <c r="B37" s="2"/>
      <c r="C37" s="246" t="s">
        <v>266</v>
      </c>
      <c r="D37" s="247">
        <f>Data!L238</f>
        <v>0.35</v>
      </c>
      <c r="E37" s="137">
        <f t="shared" ca="1" si="4"/>
        <v>0.67</v>
      </c>
      <c r="F37" s="180">
        <f t="shared" ca="1" si="2"/>
        <v>6.7000000000000004E-2</v>
      </c>
      <c r="G37" s="180">
        <f t="shared" ca="1" si="3"/>
        <v>0.7370000000000001</v>
      </c>
      <c r="H37" s="58"/>
    </row>
    <row r="38" spans="1:8" outlineLevel="1">
      <c r="A38" s="2"/>
      <c r="B38" s="2"/>
      <c r="C38" s="246" t="s">
        <v>267</v>
      </c>
      <c r="D38" s="247">
        <f>Data!L237</f>
        <v>0.35</v>
      </c>
      <c r="E38" s="137">
        <f t="shared" ca="1" si="4"/>
        <v>1.1299999999999999</v>
      </c>
      <c r="F38" s="180">
        <f t="shared" ca="1" si="2"/>
        <v>0.11299999999999999</v>
      </c>
      <c r="G38" s="180">
        <f t="shared" ca="1" si="3"/>
        <v>1.2429999999999999</v>
      </c>
      <c r="H38" s="58"/>
    </row>
    <row r="39" spans="1:8" outlineLevel="1">
      <c r="A39" s="2"/>
      <c r="B39" s="2"/>
      <c r="C39" s="246" t="s">
        <v>269</v>
      </c>
      <c r="D39" s="247">
        <f>Data!L238</f>
        <v>0.35</v>
      </c>
      <c r="E39" s="137">
        <f t="shared" ca="1" si="4"/>
        <v>1.5</v>
      </c>
      <c r="F39" s="180">
        <f t="shared" ca="1" si="2"/>
        <v>0.15000000000000002</v>
      </c>
      <c r="G39" s="180">
        <f t="shared" ca="1" si="3"/>
        <v>1.65</v>
      </c>
      <c r="H39" s="58"/>
    </row>
    <row r="40" spans="1:8" outlineLevel="1">
      <c r="A40" s="2"/>
      <c r="B40" s="2"/>
      <c r="C40" s="246" t="s">
        <v>270</v>
      </c>
      <c r="D40" s="247"/>
      <c r="E40" s="137"/>
      <c r="F40" s="180"/>
      <c r="G40" s="180"/>
      <c r="H40" s="58"/>
    </row>
    <row r="41" spans="1:8" outlineLevel="1">
      <c r="A41" s="2"/>
      <c r="B41" s="2"/>
      <c r="C41" s="250" t="s">
        <v>271</v>
      </c>
      <c r="D41" s="247">
        <f>D39</f>
        <v>0.35</v>
      </c>
      <c r="E41" s="137">
        <f t="shared" ca="1" si="4"/>
        <v>1.2</v>
      </c>
      <c r="F41" s="180">
        <f ca="1">E41*GST</f>
        <v>0.12</v>
      </c>
      <c r="G41" s="180">
        <f ca="1">SUM(E41:F41)</f>
        <v>1.3199999999999998</v>
      </c>
      <c r="H41" s="58"/>
    </row>
    <row r="42" spans="1:8" outlineLevel="1">
      <c r="A42" s="2"/>
      <c r="B42" s="2"/>
      <c r="C42" s="250" t="s">
        <v>272</v>
      </c>
      <c r="D42" s="247">
        <f>D41</f>
        <v>0.35</v>
      </c>
      <c r="E42" s="137">
        <f t="shared" ca="1" si="4"/>
        <v>0.87</v>
      </c>
      <c r="F42" s="180">
        <f ca="1">E42*GST</f>
        <v>8.7000000000000008E-2</v>
      </c>
      <c r="G42" s="180">
        <f ca="1">SUM(E42:F42)</f>
        <v>0.95699999999999996</v>
      </c>
      <c r="H42" s="58"/>
    </row>
    <row r="43" spans="1:8" outlineLevel="1">
      <c r="A43" s="2"/>
      <c r="B43" s="2"/>
      <c r="C43" s="53"/>
      <c r="D43" s="53"/>
      <c r="E43" s="16"/>
      <c r="F43" s="58"/>
      <c r="G43" s="58"/>
      <c r="H43" s="58"/>
    </row>
    <row r="44" spans="1:8" ht="13.5" outlineLevel="1" thickBot="1">
      <c r="A44" s="2"/>
      <c r="B44" s="2"/>
      <c r="C44" s="53"/>
      <c r="D44" s="53"/>
      <c r="E44" s="16"/>
      <c r="F44" s="58"/>
      <c r="G44" s="58"/>
      <c r="H44" s="58"/>
    </row>
    <row r="45" spans="1:8" ht="14.25" outlineLevel="1" thickTop="1" thickBot="1">
      <c r="A45" s="2"/>
      <c r="B45" s="2"/>
      <c r="C45" s="256" t="s">
        <v>280</v>
      </c>
      <c r="D45" s="256"/>
      <c r="E45" s="256"/>
      <c r="F45" s="256"/>
      <c r="G45" s="256"/>
      <c r="H45" s="58"/>
    </row>
    <row r="46" spans="1:8" ht="13.5" outlineLevel="1" thickTop="1">
      <c r="A46" s="2"/>
      <c r="B46" s="2"/>
      <c r="C46" s="53"/>
      <c r="D46" s="53"/>
      <c r="E46" s="16"/>
      <c r="F46" s="58"/>
      <c r="G46" s="58"/>
      <c r="H46" s="58"/>
    </row>
    <row r="47" spans="1:8" outlineLevel="1">
      <c r="A47" s="2"/>
      <c r="B47" s="2"/>
      <c r="C47" s="53" t="s">
        <v>281</v>
      </c>
      <c r="D47" s="53"/>
      <c r="E47" s="16"/>
      <c r="F47" s="58"/>
      <c r="G47" s="58"/>
      <c r="H47" s="58"/>
    </row>
    <row r="48" spans="1:8" outlineLevel="1">
      <c r="A48" s="2"/>
      <c r="B48" s="2"/>
      <c r="C48" s="173" t="s">
        <v>282</v>
      </c>
      <c r="D48" s="173"/>
      <c r="E48" s="141">
        <f ca="1">INDEX(Data!$J317:$O317,MATCH(TCS_Year,Years_Port_Lease,0))</f>
        <v>0.1913</v>
      </c>
      <c r="F48" s="181">
        <f ca="1">E48*GST</f>
        <v>1.9130000000000001E-2</v>
      </c>
      <c r="G48" s="181">
        <f ca="1">SUM(E48:F48)</f>
        <v>0.21043000000000001</v>
      </c>
      <c r="H48" s="58"/>
    </row>
    <row r="49" spans="1:8" outlineLevel="1">
      <c r="A49" s="2"/>
      <c r="B49" s="2"/>
      <c r="C49" s="173" t="s">
        <v>283</v>
      </c>
      <c r="D49" s="173"/>
      <c r="E49" s="141">
        <f ca="1">INDEX(Data!$J319:$O319,MATCH(TCS_Year,Years_Port_Lease,0))</f>
        <v>0.37390000000000001</v>
      </c>
      <c r="F49" s="181">
        <f ca="1">E49*GST</f>
        <v>3.739E-2</v>
      </c>
      <c r="G49" s="181">
        <f ca="1">SUM(E49:F49)</f>
        <v>0.41128999999999999</v>
      </c>
      <c r="H49" s="58"/>
    </row>
    <row r="50" spans="1:8" outlineLevel="1">
      <c r="A50" s="2"/>
      <c r="B50" s="2"/>
      <c r="C50" s="53" t="s">
        <v>284</v>
      </c>
      <c r="D50" s="53"/>
      <c r="E50" s="16"/>
      <c r="F50" s="58"/>
      <c r="G50" s="58"/>
      <c r="H50" s="58"/>
    </row>
    <row r="51" spans="1:8" outlineLevel="1">
      <c r="A51" s="2"/>
      <c r="B51" s="2"/>
      <c r="C51" s="173" t="s">
        <v>282</v>
      </c>
      <c r="D51" s="173"/>
      <c r="E51" s="141">
        <f ca="1">INDEX(Data!$J318:$O318,MATCH(TCS_Year,Years_Port_Lease,0))</f>
        <v>0.2041</v>
      </c>
      <c r="F51" s="181">
        <f ca="1">E51*GST</f>
        <v>2.0410000000000001E-2</v>
      </c>
      <c r="G51" s="181">
        <f ca="1">SUM(E51:F51)</f>
        <v>0.22451000000000002</v>
      </c>
      <c r="H51" s="58"/>
    </row>
    <row r="52" spans="1:8" outlineLevel="1">
      <c r="A52" s="2"/>
      <c r="B52" s="2"/>
      <c r="C52" s="173" t="s">
        <v>283</v>
      </c>
      <c r="D52" s="173"/>
      <c r="E52" s="141">
        <f ca="1">INDEX(Data!$J320:$O320,MATCH(TCS_Year,Years_Port_Lease,0))</f>
        <v>0.43659999999999999</v>
      </c>
      <c r="F52" s="181">
        <f ca="1">E52*GST</f>
        <v>4.3660000000000004E-2</v>
      </c>
      <c r="G52" s="181">
        <f ca="1">SUM(E52:F52)</f>
        <v>0.48026000000000002</v>
      </c>
      <c r="H52" s="58"/>
    </row>
    <row r="53" spans="1:8" outlineLevel="1">
      <c r="A53" s="2"/>
      <c r="B53" s="2"/>
      <c r="C53" s="53" t="s">
        <v>285</v>
      </c>
      <c r="D53" s="248" t="s">
        <v>411</v>
      </c>
      <c r="E53" s="16"/>
      <c r="F53" s="58"/>
      <c r="G53" s="58"/>
      <c r="H53" s="58"/>
    </row>
    <row r="54" spans="1:8" outlineLevel="1">
      <c r="A54" s="2"/>
      <c r="B54" s="2"/>
      <c r="C54" s="173" t="s">
        <v>286</v>
      </c>
      <c r="D54" s="249">
        <f>Data!L245</f>
        <v>0.75</v>
      </c>
      <c r="E54" s="5"/>
      <c r="H54" s="58"/>
    </row>
    <row r="55" spans="1:8" outlineLevel="1">
      <c r="A55" s="2"/>
      <c r="B55" s="2"/>
      <c r="C55" s="179" t="s">
        <v>92</v>
      </c>
      <c r="D55" s="249"/>
      <c r="E55" s="141">
        <f ca="1">INDEX(Data!$J321:$O321,MATCH(TCS_Year,Years_Port_Lease,0))</f>
        <v>0.14349999999999999</v>
      </c>
      <c r="F55" s="181">
        <f ca="1">E55*GST</f>
        <v>1.435E-2</v>
      </c>
      <c r="G55" s="181">
        <f ca="1">SUM(E55:F55)</f>
        <v>0.15784999999999999</v>
      </c>
      <c r="H55" s="58"/>
    </row>
    <row r="56" spans="1:8" outlineLevel="1">
      <c r="A56" s="2"/>
      <c r="B56" s="2"/>
      <c r="C56" s="179" t="s">
        <v>94</v>
      </c>
      <c r="D56" s="249"/>
      <c r="E56" s="141">
        <f ca="1">INDEX(Data!$J322:$O322,MATCH(TCS_Year,Years_Port_Lease,0))</f>
        <v>0.15310000000000001</v>
      </c>
      <c r="F56" s="181">
        <f ca="1">E56*GST</f>
        <v>1.5310000000000002E-2</v>
      </c>
      <c r="G56" s="181">
        <f ca="1">SUM(E56:F56)</f>
        <v>0.16841</v>
      </c>
      <c r="H56" s="58"/>
    </row>
    <row r="57" spans="1:8" outlineLevel="1">
      <c r="A57" s="2"/>
      <c r="B57" s="2"/>
      <c r="C57" s="179" t="s">
        <v>93</v>
      </c>
      <c r="D57" s="249"/>
      <c r="E57" s="141">
        <f ca="1">INDEX(Data!$J323:$O323,MATCH(TCS_Year,Years_Port_Lease,0))</f>
        <v>0.28039999999999998</v>
      </c>
      <c r="F57" s="181">
        <f ca="1">E57*GST</f>
        <v>2.8039999999999999E-2</v>
      </c>
      <c r="G57" s="181">
        <f ca="1">SUM(E57:F57)</f>
        <v>0.30843999999999999</v>
      </c>
      <c r="H57" s="58"/>
    </row>
    <row r="58" spans="1:8" outlineLevel="1">
      <c r="A58" s="2"/>
      <c r="B58" s="2"/>
      <c r="C58" s="179" t="s">
        <v>95</v>
      </c>
      <c r="D58" s="249"/>
      <c r="E58" s="141">
        <f ca="1">INDEX(Data!$J324:$O324,MATCH(TCS_Year,Years_Port_Lease,0))</f>
        <v>0.32750000000000001</v>
      </c>
      <c r="F58" s="181">
        <f ca="1">E58*GST</f>
        <v>3.2750000000000001E-2</v>
      </c>
      <c r="G58" s="181">
        <f ca="1">SUM(E58:F58)</f>
        <v>0.36025000000000001</v>
      </c>
      <c r="H58" s="58"/>
    </row>
    <row r="59" spans="1:8" outlineLevel="1">
      <c r="A59" s="2"/>
      <c r="B59" s="2"/>
      <c r="C59" s="173" t="s">
        <v>287</v>
      </c>
      <c r="D59" s="249">
        <f>Data!L253</f>
        <v>0.9</v>
      </c>
      <c r="E59" s="16"/>
      <c r="F59" s="181"/>
      <c r="G59" s="181"/>
      <c r="H59" s="58"/>
    </row>
    <row r="60" spans="1:8" outlineLevel="1">
      <c r="A60" s="2"/>
      <c r="B60" s="2"/>
      <c r="C60" s="179" t="s">
        <v>92</v>
      </c>
      <c r="D60" s="249"/>
      <c r="E60" s="141">
        <f ca="1">INDEX(Data!$J329:$O329,MATCH(TCS_Year,Years_Port_Lease,0))</f>
        <v>0.17219999999999999</v>
      </c>
      <c r="F60" s="181">
        <f ca="1">E60*GST</f>
        <v>1.7219999999999999E-2</v>
      </c>
      <c r="G60" s="181">
        <f ca="1">SUM(E60:F60)</f>
        <v>0.18941999999999998</v>
      </c>
      <c r="H60" s="58"/>
    </row>
    <row r="61" spans="1:8" outlineLevel="1">
      <c r="A61" s="2"/>
      <c r="B61" s="2"/>
      <c r="C61" s="179" t="s">
        <v>94</v>
      </c>
      <c r="D61" s="249"/>
      <c r="E61" s="141">
        <f ca="1">INDEX(Data!$J330:$O330,MATCH(TCS_Year,Years_Port_Lease,0))</f>
        <v>0.1837</v>
      </c>
      <c r="F61" s="181">
        <f ca="1">E61*GST</f>
        <v>1.8370000000000001E-2</v>
      </c>
      <c r="G61" s="181">
        <f ca="1">SUM(E61:F61)</f>
        <v>0.20207</v>
      </c>
      <c r="H61" s="58"/>
    </row>
    <row r="62" spans="1:8" outlineLevel="1">
      <c r="A62" s="2"/>
      <c r="B62" s="2"/>
      <c r="C62" s="179" t="s">
        <v>93</v>
      </c>
      <c r="D62" s="249"/>
      <c r="E62" s="141">
        <f ca="1">INDEX(Data!$J331:$O331,MATCH(TCS_Year,Years_Port_Lease,0))</f>
        <v>0.33650000000000002</v>
      </c>
      <c r="F62" s="181">
        <f ca="1">E62*GST</f>
        <v>3.3650000000000006E-2</v>
      </c>
      <c r="G62" s="181">
        <f ca="1">SUM(E62:F62)</f>
        <v>0.37015000000000003</v>
      </c>
      <c r="H62" s="58"/>
    </row>
    <row r="63" spans="1:8" outlineLevel="1">
      <c r="A63" s="2"/>
      <c r="B63" s="2"/>
      <c r="C63" s="179" t="s">
        <v>95</v>
      </c>
      <c r="D63" s="249"/>
      <c r="E63" s="141">
        <f ca="1">INDEX(Data!$J332:$O332,MATCH(TCS_Year,Years_Port_Lease,0))</f>
        <v>0.39290000000000003</v>
      </c>
      <c r="F63" s="181">
        <f ca="1">E63*GST</f>
        <v>3.9290000000000005E-2</v>
      </c>
      <c r="G63" s="181">
        <f ca="1">SUM(E63:F63)</f>
        <v>0.43219000000000002</v>
      </c>
      <c r="H63" s="58"/>
    </row>
    <row r="64" spans="1:8" outlineLevel="1">
      <c r="A64" s="2"/>
      <c r="B64" s="2"/>
      <c r="C64" s="173" t="s">
        <v>288</v>
      </c>
      <c r="D64" s="249">
        <f>Data!L249</f>
        <v>0.6</v>
      </c>
      <c r="E64" s="16"/>
      <c r="F64" s="181"/>
      <c r="G64" s="181"/>
      <c r="H64" s="58"/>
    </row>
    <row r="65" spans="1:8" outlineLevel="1">
      <c r="A65" s="2"/>
      <c r="B65" s="2"/>
      <c r="C65" s="179" t="s">
        <v>92</v>
      </c>
      <c r="D65" s="249"/>
      <c r="E65" s="141">
        <f ca="1">INDEX(Data!$J325:$O325,MATCH(TCS_Year,Years_Port_Lease,0))</f>
        <v>0.1148</v>
      </c>
      <c r="F65" s="181">
        <f ca="1">E65*GST</f>
        <v>1.1480000000000001E-2</v>
      </c>
      <c r="G65" s="181">
        <f ca="1">SUM(E65:F65)</f>
        <v>0.12628</v>
      </c>
      <c r="H65" s="58"/>
    </row>
    <row r="66" spans="1:8" outlineLevel="1">
      <c r="A66" s="2"/>
      <c r="B66" s="2"/>
      <c r="C66" s="179" t="s">
        <v>94</v>
      </c>
      <c r="D66" s="249"/>
      <c r="E66" s="141">
        <f ca="1">INDEX(Data!$J326:$O326,MATCH(TCS_Year,Years_Port_Lease,0))</f>
        <v>0.1225</v>
      </c>
      <c r="F66" s="181">
        <f ca="1">E66*GST</f>
        <v>1.225E-2</v>
      </c>
      <c r="G66" s="181">
        <f ca="1">SUM(E66:F66)</f>
        <v>0.13475000000000001</v>
      </c>
      <c r="H66" s="58"/>
    </row>
    <row r="67" spans="1:8" outlineLevel="1">
      <c r="A67" s="2"/>
      <c r="B67" s="2"/>
      <c r="C67" s="179" t="s">
        <v>93</v>
      </c>
      <c r="D67" s="249"/>
      <c r="E67" s="141">
        <f ca="1">INDEX(Data!$J327:$O327,MATCH(TCS_Year,Years_Port_Lease,0))</f>
        <v>0.2243</v>
      </c>
      <c r="F67" s="181">
        <f ca="1">E67*GST</f>
        <v>2.2430000000000002E-2</v>
      </c>
      <c r="G67" s="181">
        <f ca="1">SUM(E67:F67)</f>
        <v>0.24673</v>
      </c>
      <c r="H67" s="58"/>
    </row>
    <row r="68" spans="1:8" outlineLevel="1">
      <c r="A68" s="2"/>
      <c r="B68" s="2"/>
      <c r="C68" s="179" t="s">
        <v>95</v>
      </c>
      <c r="D68" s="249"/>
      <c r="E68" s="141">
        <f ca="1">INDEX(Data!$J328:$O328,MATCH(TCS_Year,Years_Port_Lease,0))</f>
        <v>0.26200000000000001</v>
      </c>
      <c r="F68" s="181">
        <f ca="1">E68*GST</f>
        <v>2.6200000000000001E-2</v>
      </c>
      <c r="G68" s="181">
        <f ca="1">SUM(E68:F68)</f>
        <v>0.28820000000000001</v>
      </c>
      <c r="H68" s="58"/>
    </row>
    <row r="69" spans="1:8" outlineLevel="1">
      <c r="A69" s="2"/>
      <c r="B69" s="2"/>
      <c r="C69" s="173" t="s">
        <v>289</v>
      </c>
      <c r="D69" s="249">
        <f>Data!L257</f>
        <v>0.75</v>
      </c>
      <c r="E69" s="16"/>
      <c r="F69" s="181"/>
      <c r="G69" s="181"/>
      <c r="H69" s="58"/>
    </row>
    <row r="70" spans="1:8" outlineLevel="1">
      <c r="A70" s="2"/>
      <c r="B70" s="2"/>
      <c r="C70" s="179" t="s">
        <v>93</v>
      </c>
      <c r="D70" s="199"/>
      <c r="E70" s="141">
        <f ca="1">INDEX(Data!$J333:$O333,MATCH(TCS_Year,Years_Port_Lease,0))</f>
        <v>0.28039999999999998</v>
      </c>
      <c r="F70" s="181">
        <f ca="1">E70*GST</f>
        <v>2.8039999999999999E-2</v>
      </c>
      <c r="G70" s="181">
        <f ca="1">SUM(E70:F70)</f>
        <v>0.30843999999999999</v>
      </c>
      <c r="H70" s="58"/>
    </row>
    <row r="71" spans="1:8" outlineLevel="1">
      <c r="A71" s="2"/>
      <c r="B71" s="2"/>
      <c r="C71" s="179" t="s">
        <v>95</v>
      </c>
      <c r="D71" s="199"/>
      <c r="E71" s="141">
        <f ca="1">INDEX(Data!$J334:$O334,MATCH(TCS_Year,Years_Port_Lease,0))</f>
        <v>0.32750000000000001</v>
      </c>
      <c r="F71" s="181">
        <f ca="1">E71*GST</f>
        <v>3.2750000000000001E-2</v>
      </c>
      <c r="G71" s="181">
        <f ca="1">SUM(E71:F71)</f>
        <v>0.36025000000000001</v>
      </c>
      <c r="H71" s="58"/>
    </row>
    <row r="72" spans="1:8" outlineLevel="1">
      <c r="A72" s="2"/>
      <c r="B72" s="2"/>
      <c r="C72" s="53" t="s">
        <v>290</v>
      </c>
      <c r="D72" s="53"/>
      <c r="E72" s="16"/>
      <c r="F72" s="58"/>
      <c r="G72" s="58"/>
      <c r="H72" s="58"/>
    </row>
    <row r="73" spans="1:8" outlineLevel="1">
      <c r="A73" s="2"/>
      <c r="B73" s="2"/>
      <c r="C73" s="178" t="s">
        <v>291</v>
      </c>
      <c r="D73" s="178"/>
      <c r="E73" s="16"/>
      <c r="F73" s="58"/>
      <c r="G73" s="58"/>
      <c r="H73" s="58"/>
    </row>
    <row r="74" spans="1:8" outlineLevel="1">
      <c r="A74" s="2"/>
      <c r="B74" s="2"/>
      <c r="C74" s="178" t="s">
        <v>292</v>
      </c>
      <c r="D74" s="178"/>
      <c r="E74" s="16"/>
      <c r="F74" s="58"/>
      <c r="G74" s="58"/>
      <c r="H74" s="58"/>
    </row>
    <row r="75" spans="1:8" outlineLevel="1">
      <c r="A75" s="2"/>
      <c r="B75" s="2"/>
      <c r="C75" s="178" t="s">
        <v>293</v>
      </c>
      <c r="D75" s="178"/>
      <c r="E75" s="16"/>
      <c r="F75" s="58"/>
      <c r="G75" s="58"/>
      <c r="H75" s="58"/>
    </row>
    <row r="76" spans="1:8" outlineLevel="1">
      <c r="A76" s="2"/>
      <c r="B76" s="2"/>
      <c r="C76" s="178" t="s">
        <v>294</v>
      </c>
      <c r="D76" s="178"/>
      <c r="E76" s="16"/>
      <c r="F76" s="58"/>
      <c r="G76" s="58"/>
      <c r="H76" s="58"/>
    </row>
    <row r="77" spans="1:8" outlineLevel="1">
      <c r="A77" s="2"/>
      <c r="B77" s="2"/>
      <c r="C77" s="178" t="s">
        <v>295</v>
      </c>
      <c r="D77" s="178"/>
      <c r="E77" s="16"/>
      <c r="F77" s="58"/>
      <c r="G77" s="58"/>
      <c r="H77" s="58"/>
    </row>
    <row r="78" spans="1:8" outlineLevel="1">
      <c r="A78" s="2"/>
      <c r="B78" s="2"/>
      <c r="C78" s="53"/>
      <c r="D78" s="53"/>
      <c r="E78" s="16"/>
      <c r="F78" s="58"/>
      <c r="G78" s="58"/>
      <c r="H78" s="58"/>
    </row>
    <row r="79" spans="1:8" ht="13.5" outlineLevel="1" thickBot="1">
      <c r="A79" s="2"/>
      <c r="B79" s="2"/>
      <c r="C79" s="53"/>
      <c r="D79" s="53"/>
      <c r="E79" s="16"/>
      <c r="F79" s="58"/>
      <c r="G79" s="58"/>
      <c r="H79" s="58"/>
    </row>
    <row r="80" spans="1:8" ht="14.25" outlineLevel="1" thickTop="1" thickBot="1">
      <c r="A80" s="2"/>
      <c r="B80" s="2"/>
      <c r="C80" s="256" t="s">
        <v>296</v>
      </c>
      <c r="D80" s="256"/>
      <c r="E80" s="256"/>
      <c r="F80" s="256"/>
      <c r="G80" s="256"/>
      <c r="H80" s="58"/>
    </row>
    <row r="81" spans="1:8" ht="13.5" outlineLevel="1" thickTop="1">
      <c r="A81" s="2"/>
      <c r="B81" s="2"/>
      <c r="C81" s="53"/>
      <c r="D81" s="53"/>
      <c r="E81" s="16"/>
      <c r="F81" s="58"/>
      <c r="G81" s="58"/>
      <c r="H81" s="58"/>
    </row>
    <row r="82" spans="1:8" outlineLevel="1">
      <c r="A82" s="2"/>
      <c r="B82" s="2"/>
      <c r="C82" s="53" t="s">
        <v>297</v>
      </c>
      <c r="D82" s="53"/>
      <c r="E82" s="16"/>
      <c r="F82" s="58"/>
      <c r="G82" s="58"/>
      <c r="H82" s="58"/>
    </row>
    <row r="83" spans="1:8" outlineLevel="1">
      <c r="A83" s="2"/>
      <c r="B83" s="2"/>
      <c r="C83" s="173" t="s">
        <v>298</v>
      </c>
      <c r="D83" s="173"/>
      <c r="E83" s="137">
        <f ca="1">INDEX(Data!$J337:$O337,MATCH(TCS_Year,Years_Port_Lease,0))</f>
        <v>370.98</v>
      </c>
      <c r="F83" s="180">
        <f ca="1">E83*GST</f>
        <v>37.098000000000006</v>
      </c>
      <c r="G83" s="180">
        <f ca="1">SUM(E83:F83)</f>
        <v>408.07800000000003</v>
      </c>
      <c r="H83" s="58"/>
    </row>
    <row r="84" spans="1:8" outlineLevel="1">
      <c r="A84" s="2"/>
      <c r="B84" s="2"/>
      <c r="C84" s="173" t="s">
        <v>299</v>
      </c>
      <c r="D84" s="173"/>
      <c r="E84" s="137">
        <f ca="1">INDEX(Data!$J338:$O338,MATCH(TCS_Year,Years_Port_Lease,0))</f>
        <v>491.62</v>
      </c>
      <c r="F84" s="180">
        <f ca="1">E84*GST</f>
        <v>49.162000000000006</v>
      </c>
      <c r="G84" s="180">
        <f ca="1">SUM(E84:F84)</f>
        <v>540.78200000000004</v>
      </c>
      <c r="H84" s="58"/>
    </row>
    <row r="85" spans="1:8" outlineLevel="1">
      <c r="A85" s="2"/>
      <c r="B85" s="2"/>
      <c r="C85" s="173" t="s">
        <v>300</v>
      </c>
      <c r="D85" s="173"/>
      <c r="E85" s="137">
        <f ca="1">INDEX(Data!$J339:$O339,MATCH(TCS_Year,Years_Port_Lease,0))</f>
        <v>611.63</v>
      </c>
      <c r="F85" s="180">
        <f ca="1">E85*GST</f>
        <v>61.163000000000004</v>
      </c>
      <c r="G85" s="180">
        <f ca="1">SUM(E85:F85)</f>
        <v>672.79300000000001</v>
      </c>
      <c r="H85" s="58"/>
    </row>
    <row r="86" spans="1:8" outlineLevel="1">
      <c r="A86" s="2"/>
      <c r="B86" s="2"/>
      <c r="C86" s="53" t="s">
        <v>301</v>
      </c>
      <c r="D86" s="53"/>
      <c r="E86" s="137">
        <f ca="1">INDEX(Data!$J340:$O340,MATCH(TCS_Year,Years_Port_Lease,0))</f>
        <v>129.71</v>
      </c>
      <c r="F86" s="180">
        <f ca="1">E86*GST</f>
        <v>12.971000000000002</v>
      </c>
      <c r="G86" s="180">
        <f ca="1">SUM(E86:F86)</f>
        <v>142.68100000000001</v>
      </c>
      <c r="H86" s="58"/>
    </row>
    <row r="87" spans="1:8" outlineLevel="1">
      <c r="A87" s="2"/>
      <c r="B87" s="2"/>
      <c r="C87" s="53"/>
      <c r="D87" s="53"/>
      <c r="E87" s="16"/>
      <c r="F87" s="58"/>
      <c r="G87" s="58"/>
      <c r="H87" s="58"/>
    </row>
    <row r="88" spans="1:8" ht="13.5" outlineLevel="1" thickBot="1">
      <c r="A88" s="2"/>
      <c r="B88" s="2"/>
      <c r="C88" s="53"/>
      <c r="D88" s="53"/>
      <c r="E88" s="16"/>
      <c r="F88" s="58"/>
      <c r="G88" s="58"/>
      <c r="H88" s="58"/>
    </row>
    <row r="89" spans="1:8" ht="14.25" outlineLevel="1" thickTop="1" thickBot="1">
      <c r="A89" s="2"/>
      <c r="B89" s="2"/>
      <c r="C89" s="256" t="s">
        <v>302</v>
      </c>
      <c r="D89" s="256"/>
      <c r="E89" s="256"/>
      <c r="F89" s="256"/>
      <c r="G89" s="256"/>
      <c r="H89" s="58"/>
    </row>
    <row r="90" spans="1:8" ht="13.5" outlineLevel="1" thickTop="1">
      <c r="A90" s="2"/>
      <c r="B90" s="2"/>
      <c r="C90" s="53"/>
      <c r="D90" s="53"/>
      <c r="E90" s="16"/>
      <c r="F90" s="58"/>
      <c r="G90" s="58"/>
      <c r="H90" s="58"/>
    </row>
    <row r="91" spans="1:8" outlineLevel="1">
      <c r="A91" s="2"/>
      <c r="B91" s="2"/>
      <c r="C91" s="53" t="s">
        <v>303</v>
      </c>
      <c r="D91" s="53"/>
      <c r="E91" s="180">
        <f ca="1">INDEX(Data!$J341:$O341,MATCH(TCS_Year,Years_Port_Lease,0))</f>
        <v>0.98</v>
      </c>
      <c r="F91" s="180">
        <f ca="1">E91*GST</f>
        <v>9.8000000000000004E-2</v>
      </c>
      <c r="G91" s="180">
        <f ca="1">SUM(E91:F91)</f>
        <v>1.0780000000000001</v>
      </c>
      <c r="H91" s="58"/>
    </row>
    <row r="92" spans="1:8" outlineLevel="1">
      <c r="A92" s="2"/>
      <c r="B92" s="2"/>
      <c r="C92" s="53"/>
      <c r="D92" s="53"/>
      <c r="E92" s="16"/>
      <c r="F92" s="58"/>
      <c r="G92" s="58"/>
      <c r="H92" s="58"/>
    </row>
    <row r="93" spans="1:8" ht="13.5" outlineLevel="1" thickBot="1">
      <c r="A93" s="2"/>
      <c r="B93" s="2"/>
      <c r="C93" s="53"/>
      <c r="D93" s="53"/>
      <c r="E93" s="16"/>
      <c r="F93" s="58"/>
      <c r="G93" s="58"/>
      <c r="H93" s="58"/>
    </row>
    <row r="94" spans="1:8" ht="14.25" outlineLevel="1" thickTop="1" thickBot="1">
      <c r="A94" s="2"/>
      <c r="B94" s="2"/>
      <c r="C94" s="256" t="s">
        <v>304</v>
      </c>
      <c r="D94" s="256"/>
      <c r="E94" s="256"/>
      <c r="F94" s="256"/>
      <c r="G94" s="256"/>
      <c r="H94" s="58"/>
    </row>
    <row r="95" spans="1:8" ht="13.5" outlineLevel="1" thickTop="1">
      <c r="A95" s="2"/>
      <c r="B95" s="2"/>
      <c r="C95" s="53"/>
      <c r="D95" s="53"/>
      <c r="E95" s="16"/>
      <c r="F95" s="58"/>
      <c r="G95" s="58"/>
      <c r="H95" s="58"/>
    </row>
    <row r="96" spans="1:8" outlineLevel="1">
      <c r="A96" s="2"/>
      <c r="B96" s="2"/>
      <c r="C96" s="53" t="s">
        <v>305</v>
      </c>
      <c r="D96" s="53"/>
      <c r="E96" s="16"/>
      <c r="F96" s="58"/>
      <c r="G96" s="58"/>
      <c r="H96" s="58"/>
    </row>
    <row r="97" spans="1:8" outlineLevel="1">
      <c r="A97" s="2"/>
      <c r="B97" s="2"/>
      <c r="C97" s="173" t="s">
        <v>306</v>
      </c>
      <c r="D97" s="173"/>
      <c r="E97" s="137">
        <f ca="1">INDEX(Data!$J342:$O342,MATCH(TCS_Year,Years_Port_Lease,0))</f>
        <v>73.180000000000007</v>
      </c>
      <c r="F97" s="180">
        <f ca="1">E97*GST</f>
        <v>7.3180000000000014</v>
      </c>
      <c r="G97" s="180">
        <f ca="1">SUM(E97:F97)</f>
        <v>80.498000000000005</v>
      </c>
      <c r="H97" s="58"/>
    </row>
    <row r="98" spans="1:8" outlineLevel="1">
      <c r="A98" s="2"/>
      <c r="B98" s="2"/>
      <c r="C98" s="173" t="s">
        <v>307</v>
      </c>
      <c r="D98" s="173"/>
      <c r="E98" s="137">
        <f ca="1">INDEX(Data!$J343:$O343,MATCH(TCS_Year,Years_Port_Lease,0))</f>
        <v>47.56</v>
      </c>
      <c r="F98" s="180">
        <f ca="1">E98*GST</f>
        <v>4.7560000000000002</v>
      </c>
      <c r="G98" s="180">
        <f ca="1">SUM(E98:F98)</f>
        <v>52.316000000000003</v>
      </c>
      <c r="H98" s="58"/>
    </row>
    <row r="99" spans="1:8" outlineLevel="1">
      <c r="A99" s="2"/>
      <c r="B99" s="2"/>
      <c r="C99" s="53"/>
      <c r="D99" s="53"/>
      <c r="E99" s="16"/>
      <c r="F99" s="58"/>
      <c r="G99" s="58"/>
      <c r="H99" s="58"/>
    </row>
    <row r="100" spans="1:8" ht="13.5" outlineLevel="1" thickBot="1">
      <c r="A100" s="2"/>
      <c r="B100" s="2"/>
      <c r="C100" s="53"/>
      <c r="D100" s="53"/>
      <c r="E100" s="16"/>
      <c r="F100" s="58"/>
      <c r="G100" s="58"/>
      <c r="H100" s="58"/>
    </row>
    <row r="101" spans="1:8" ht="14.25" outlineLevel="1" thickTop="1" thickBot="1">
      <c r="A101" s="2"/>
      <c r="B101" s="2"/>
      <c r="C101" s="256" t="s">
        <v>308</v>
      </c>
      <c r="D101" s="256"/>
      <c r="E101" s="256"/>
      <c r="F101" s="256"/>
      <c r="G101" s="256"/>
      <c r="H101" s="58"/>
    </row>
    <row r="102" spans="1:8" ht="13.5" outlineLevel="1" thickTop="1">
      <c r="A102" s="2"/>
      <c r="B102" s="2"/>
      <c r="C102" s="53"/>
      <c r="D102" s="53"/>
      <c r="E102" s="16"/>
      <c r="F102" s="58"/>
      <c r="G102" s="58"/>
      <c r="H102" s="58"/>
    </row>
    <row r="103" spans="1:8" outlineLevel="1">
      <c r="A103" s="2"/>
      <c r="B103" s="2"/>
      <c r="C103" s="172" t="s">
        <v>309</v>
      </c>
      <c r="D103" s="172"/>
      <c r="E103" s="137">
        <f ca="1">INDEX(Data!$J351:$O351,MATCH(TCS_Year,Years_Port_Lease,0))</f>
        <v>738.31</v>
      </c>
      <c r="F103" s="180">
        <f ca="1">E103*GST</f>
        <v>73.831000000000003</v>
      </c>
      <c r="G103" s="180">
        <f ca="1">SUM(E103:F103)</f>
        <v>812.14099999999996</v>
      </c>
      <c r="H103" s="58"/>
    </row>
    <row r="104" spans="1:8" outlineLevel="1">
      <c r="A104" s="2"/>
      <c r="B104" s="2"/>
      <c r="C104" s="53"/>
      <c r="D104" s="53"/>
      <c r="E104" s="16"/>
      <c r="F104" s="58"/>
      <c r="G104" s="58"/>
      <c r="H104" s="58"/>
    </row>
    <row r="105" spans="1:8" ht="13.5" outlineLevel="1" thickBot="1">
      <c r="A105" s="2"/>
      <c r="B105" s="2"/>
      <c r="C105" s="53"/>
      <c r="D105" s="53"/>
      <c r="E105" s="16"/>
      <c r="F105" s="58"/>
      <c r="G105" s="58"/>
      <c r="H105" s="58"/>
    </row>
    <row r="106" spans="1:8" ht="14.25" outlineLevel="1" thickTop="1" thickBot="1">
      <c r="A106" s="2"/>
      <c r="B106" s="2"/>
      <c r="C106" s="256" t="s">
        <v>310</v>
      </c>
      <c r="D106" s="256"/>
      <c r="E106" s="256"/>
      <c r="F106" s="256"/>
      <c r="G106" s="256"/>
      <c r="H106" s="58"/>
    </row>
    <row r="107" spans="1:8" ht="13.5" outlineLevel="1" thickTop="1">
      <c r="A107" s="2"/>
      <c r="B107" s="2"/>
      <c r="C107" s="53"/>
      <c r="D107" s="53"/>
      <c r="E107" s="16"/>
      <c r="F107" s="58"/>
      <c r="G107" s="58"/>
      <c r="H107" s="58"/>
    </row>
    <row r="108" spans="1:8" outlineLevel="1">
      <c r="A108" s="2"/>
      <c r="B108" s="2"/>
      <c r="C108" s="172" t="s">
        <v>311</v>
      </c>
      <c r="D108" s="172"/>
      <c r="E108" s="137">
        <f ca="1">INDEX(Data!$J352:$O352,MATCH(TCS_Year,Years_Port_Lease,0))</f>
        <v>222.72</v>
      </c>
      <c r="F108" s="180">
        <f ca="1">E108*GST</f>
        <v>22.272000000000002</v>
      </c>
      <c r="G108" s="180">
        <f ca="1">SUM(E108:F108)</f>
        <v>244.99199999999999</v>
      </c>
      <c r="H108" s="58"/>
    </row>
    <row r="109" spans="1:8" outlineLevel="1">
      <c r="A109" s="2"/>
      <c r="B109" s="2"/>
      <c r="C109" s="53"/>
      <c r="D109" s="53"/>
      <c r="E109" s="16"/>
      <c r="F109" s="58"/>
      <c r="G109" s="58"/>
      <c r="H109" s="58"/>
    </row>
    <row r="110" spans="1:8" ht="13.5" outlineLevel="1" thickBot="1">
      <c r="A110" s="2"/>
      <c r="B110" s="2"/>
      <c r="C110" s="53"/>
      <c r="D110" s="53"/>
      <c r="E110" s="16"/>
      <c r="F110" s="58"/>
      <c r="G110" s="58"/>
      <c r="H110" s="58"/>
    </row>
    <row r="111" spans="1:8" ht="14.25" outlineLevel="1" thickTop="1" thickBot="1">
      <c r="A111" s="2"/>
      <c r="B111" s="2"/>
      <c r="C111" s="256" t="s">
        <v>312</v>
      </c>
      <c r="D111" s="256"/>
      <c r="E111" s="256"/>
      <c r="F111" s="256"/>
      <c r="G111" s="256"/>
      <c r="H111" s="58"/>
    </row>
    <row r="112" spans="1:8" ht="13.5" outlineLevel="1" thickTop="1">
      <c r="A112" s="2"/>
      <c r="B112" s="2"/>
      <c r="C112" s="53"/>
      <c r="D112" s="53"/>
      <c r="E112" s="16"/>
      <c r="F112" s="58"/>
      <c r="G112" s="58"/>
      <c r="H112" s="58"/>
    </row>
    <row r="113" spans="1:8" outlineLevel="1">
      <c r="A113" s="2"/>
      <c r="B113" s="2"/>
      <c r="C113" s="172" t="s">
        <v>313</v>
      </c>
      <c r="D113" s="172"/>
      <c r="E113" s="137">
        <f ca="1">INDEX(Data!$J353:$O353,MATCH(TCS_Year,Years_Port_Lease,0))</f>
        <v>985.04</v>
      </c>
      <c r="F113" s="180">
        <f ca="1">E113*GST</f>
        <v>98.504000000000005</v>
      </c>
      <c r="G113" s="180">
        <f ca="1">SUM(E113:F113)</f>
        <v>1083.5439999999999</v>
      </c>
      <c r="H113" s="58"/>
    </row>
    <row r="114" spans="1:8" outlineLevel="1">
      <c r="A114" s="2"/>
      <c r="B114" s="2"/>
      <c r="C114" s="172" t="s">
        <v>314</v>
      </c>
      <c r="D114" s="172"/>
      <c r="E114" s="137">
        <f ca="1">INDEX(Data!$J354:$O354,MATCH(TCS_Year,Years_Port_Lease,0))</f>
        <v>985.04</v>
      </c>
      <c r="F114" s="180">
        <f ca="1">E114*GST</f>
        <v>98.504000000000005</v>
      </c>
      <c r="G114" s="180">
        <f ca="1">SUM(E114:F114)</f>
        <v>1083.5439999999999</v>
      </c>
      <c r="H114" s="58"/>
    </row>
    <row r="115" spans="1:8" outlineLevel="1">
      <c r="A115" s="2"/>
      <c r="B115" s="2"/>
      <c r="C115" s="53"/>
      <c r="D115" s="53"/>
      <c r="E115" s="16"/>
      <c r="F115" s="58"/>
      <c r="G115" s="58"/>
      <c r="H115" s="58"/>
    </row>
    <row r="116" spans="1:8" outlineLevel="1">
      <c r="A116" s="2"/>
      <c r="B116" s="2"/>
      <c r="C116" s="53"/>
      <c r="D116" s="53"/>
      <c r="E116" s="16"/>
      <c r="F116" s="58"/>
      <c r="G116" s="58"/>
      <c r="H116" s="58"/>
    </row>
    <row r="117" spans="1:8">
      <c r="A117" s="10"/>
      <c r="B117" s="10" t="s">
        <v>3</v>
      </c>
      <c r="C117" s="48"/>
      <c r="D117" s="48"/>
      <c r="E117" s="15"/>
      <c r="F117" s="48"/>
      <c r="G117" s="48"/>
      <c r="H117" s="48"/>
    </row>
  </sheetData>
  <sheetProtection formatCells="0" formatColumns="0" formatRows="0" insertColumns="0" insertRows="0" insertHyperlinks="0" deleteColumns="0" deleteRows="0" sort="0" autoFilter="0" pivotTables="0"/>
  <dataConsolidate/>
  <mergeCells count="9">
    <mergeCell ref="C94:G94"/>
    <mergeCell ref="C101:G101"/>
    <mergeCell ref="C106:G106"/>
    <mergeCell ref="C111:G111"/>
    <mergeCell ref="E10:G10"/>
    <mergeCell ref="C13:G13"/>
    <mergeCell ref="C45:G45"/>
    <mergeCell ref="C80:G80"/>
    <mergeCell ref="C89:G89"/>
  </mergeCells>
  <conditionalFormatting sqref="G8">
    <cfRule type="expression" dxfId="0" priority="54">
      <formula>ISBLANK(G8)</formula>
    </cfRule>
  </conditionalFormatting>
  <hyperlinks>
    <hyperlink ref="C5" location="Contents!A1" display="[To Contents]"/>
  </hyperlinks>
  <pageMargins left="0.39370078740157483" right="0.39370078740157483" top="0.39370078740157483" bottom="0.39370078740157483" header="0.39370078740157483" footer="0.39370078740157483"/>
  <pageSetup paperSize="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CC4861CE86654CAC282E7E7A8EEC3C" ma:contentTypeVersion="8" ma:contentTypeDescription="Create a new document." ma:contentTypeScope="" ma:versionID="0aacdec7349ffe5f83aa84d30dc2de6f">
  <xsd:schema xmlns:xsd="http://www.w3.org/2001/XMLSchema" xmlns:xs="http://www.w3.org/2001/XMLSchema" xmlns:p="http://schemas.microsoft.com/office/2006/metadata/properties" xmlns:ns1="http://schemas.microsoft.com/sharepoint/v3" xmlns:ns2="b47aa635-d361-4225-a98e-84ea5a698451" xmlns:ns3="65aa54ac-4e65-408c-803c-a719680eeb82" targetNamespace="http://schemas.microsoft.com/office/2006/metadata/properties" ma:root="true" ma:fieldsID="f286e23ecfbc4efe63bfa50ba9a5b8a3" ns1:_="" ns2:_="" ns3:_="">
    <xsd:import namespace="http://schemas.microsoft.com/sharepoint/v3"/>
    <xsd:import namespace="b47aa635-d361-4225-a98e-84ea5a698451"/>
    <xsd:import namespace="65aa54ac-4e65-408c-803c-a719680eeb82"/>
    <xsd:element name="properties">
      <xsd:complexType>
        <xsd:sequence>
          <xsd:element name="documentManagement">
            <xsd:complexType>
              <xsd:all>
                <xsd:element ref="ns1:_dlc_Exempt" minOccurs="0"/>
                <xsd:element ref="ns1:_dlc_ExpireDateSaved" minOccurs="0"/>
                <xsd:element ref="ns1:_dlc_Expire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Exempt from Policy" ma:hidden="true" ma:internalName="_dlc_Exempt" ma:readOnly="true">
      <xsd:simpleType>
        <xsd:restriction base="dms:Unknown"/>
      </xsd:simpleType>
    </xsd:element>
    <xsd:element name="_dlc_ExpireDateSaved" ma:index="9" nillable="true" ma:displayName="Original Expiration Date" ma:hidden="true" ma:internalName="_dlc_ExpireDateSaved" ma:readOnly="true">
      <xsd:simpleType>
        <xsd:restriction base="dms:DateTime"/>
      </xsd:simpleType>
    </xsd:element>
    <xsd:element name="_dlc_ExpireDate" ma:index="10"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7aa635-d361-4225-a98e-84ea5a69845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aa54ac-4e65-408c-803c-a719680eeb8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ExpireDateSaved xmlns="http://schemas.microsoft.com/sharepoint/v3" xsi:nil="true"/>
    <_dlc_ExpireDate xmlns="http://schemas.microsoft.com/sharepoint/v3">2019-06-30T04:27:16+00:00</_dlc_ExpireDate>
  </documentManagement>
</p:properties>
</file>

<file path=customXml/item3.xml><?xml version="1.0" encoding="utf-8"?>
<?mso-contentType ?>
<p:Policy xmlns:p="office.server.policy" id="3b6256b0-6ebd-40a9-82ac-d58602b423af" local="false">
  <p:Name>Document Retention Policy</p:Name>
  <p:Description>Documents will be be deleted 1 month after their creation or modification date.</p:Description>
  <p:Statement/>
  <p:PolicyItems>
    <p:PolicyItem featureId="Microsoft.Office.RecordsManagement.PolicyFeatures.Expiration" staticId="0x01010017CC4861CE86654CAC282E7E7A8EEC3C|-310158366" UniqueId="88145d4c-b98d-4bbe-a1d2-2849fef75c6e">
      <p:Name>Retention</p:Name>
      <p:Description>Automatic scheduling of content for processing, and performing a retention action on content that has reached its due date.</p:Description>
      <p:CustomData>
        <Schedules nextStageId="3">
          <Schedule type="Default">
            <stages>
              <data stageId="1">
                <formula id="Microsoft.Office.RecordsManagement.PolicyFeatures.Expiration.Formula.BuiltIn">
                  <number>1</number>
                  <property>Created</property>
                  <propertyId>8c06beca-0777-48f7-91c7-6da68bc07b69</propertyId>
                  <period>months</period>
                </formula>
                <action type="action" id="Microsoft.Office.RecordsManagement.PolicyFeatures.Expiration.Action.MoveToRecycleBin"/>
              </data>
              <data stageId="2">
                <formula id="Microsoft.Office.RecordsManagement.PolicyFeatures.Expiration.Formula.BuiltIn">
                  <number>1</number>
                  <property>Modified</property>
                  <propertyId>28cf69c5-fa48-462a-b5cd-27b6f9d2bd5f</propertyId>
                  <period>months</period>
                </formula>
                <action type="action" id="Microsoft.Office.RecordsManagement.PolicyFeatures.Expiration.Action.MoveToRecycleBin"/>
              </data>
            </stages>
          </Schedule>
        </Schedules>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3A08B-BC4A-452B-8179-95020E098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7aa635-d361-4225-a98e-84ea5a698451"/>
    <ds:schemaRef ds:uri="65aa54ac-4e65-408c-803c-a719680ee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1A361-5A53-46F2-852A-2090332F39C5}">
  <ds:schemaRefs>
    <ds:schemaRef ds:uri="http://schemas.microsoft.com/office/2006/documentManagement/types"/>
    <ds:schemaRef ds:uri="http://purl.org/dc/dcmitype/"/>
    <ds:schemaRef ds:uri="http://schemas.openxmlformats.org/package/2006/metadata/core-properties"/>
    <ds:schemaRef ds:uri="http://schemas.microsoft.com/sharepoint/v3"/>
    <ds:schemaRef ds:uri="http://purl.org/dc/terms/"/>
    <ds:schemaRef ds:uri="http://purl.org/dc/elements/1.1/"/>
    <ds:schemaRef ds:uri="http://schemas.microsoft.com/office/2006/metadata/properties"/>
    <ds:schemaRef ds:uri="http://schemas.microsoft.com/office/infopath/2007/PartnerControls"/>
    <ds:schemaRef ds:uri="65aa54ac-4e65-408c-803c-a719680eeb82"/>
    <ds:schemaRef ds:uri="b47aa635-d361-4225-a98e-84ea5a698451"/>
    <ds:schemaRef ds:uri="http://www.w3.org/XML/1998/namespace"/>
  </ds:schemaRefs>
</ds:datastoreItem>
</file>

<file path=customXml/itemProps3.xml><?xml version="1.0" encoding="utf-8"?>
<ds:datastoreItem xmlns:ds="http://schemas.openxmlformats.org/officeDocument/2006/customXml" ds:itemID="{7144A7ED-5D10-4478-BB4C-1B846CC39201}">
  <ds:schemaRefs>
    <ds:schemaRef ds:uri="office.server.policy"/>
  </ds:schemaRefs>
</ds:datastoreItem>
</file>

<file path=customXml/itemProps4.xml><?xml version="1.0" encoding="utf-8"?>
<ds:datastoreItem xmlns:ds="http://schemas.openxmlformats.org/officeDocument/2006/customXml" ds:itemID="{B3070FBF-A3C7-490D-9CC8-1FC8239741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Cover</vt:lpstr>
      <vt:lpstr>Contents</vt:lpstr>
      <vt:lpstr>Schematic</vt:lpstr>
      <vt:lpstr>Assumptions</vt:lpstr>
      <vt:lpstr>Data</vt:lpstr>
      <vt:lpstr>Capital Base</vt:lpstr>
      <vt:lpstr>Required Revenue</vt:lpstr>
      <vt:lpstr>Forecast Revenue</vt:lpstr>
      <vt:lpstr>Compliance</vt:lpstr>
      <vt:lpstr>Graphs</vt:lpstr>
      <vt:lpstr>Tariff Schedule</vt:lpstr>
      <vt:lpstr>Aggregate_Revenue_Requirement</vt:lpstr>
      <vt:lpstr>Annual_Flags</vt:lpstr>
      <vt:lpstr>Asset_Classes</vt:lpstr>
      <vt:lpstr>Base_Year</vt:lpstr>
      <vt:lpstr>Base_Year_End_Date</vt:lpstr>
      <vt:lpstr>Base_Year_Start_Date</vt:lpstr>
      <vt:lpstr>Common_Change</vt:lpstr>
      <vt:lpstr>CPI_Lag</vt:lpstr>
      <vt:lpstr>CPI_Quarter</vt:lpstr>
      <vt:lpstr>Display_From</vt:lpstr>
      <vt:lpstr>Display_To</vt:lpstr>
      <vt:lpstr>Export_Pricing_Decision</vt:lpstr>
      <vt:lpstr>Export_Tariff_Adjustment</vt:lpstr>
      <vt:lpstr>GST</vt:lpstr>
      <vt:lpstr>Half</vt:lpstr>
      <vt:lpstr>Inflation</vt:lpstr>
      <vt:lpstr>Initial_Capital_Base</vt:lpstr>
      <vt:lpstr>Initial_Unrecovered_Depreciation</vt:lpstr>
      <vt:lpstr>Max_TAL_Period</vt:lpstr>
      <vt:lpstr>Million</vt:lpstr>
      <vt:lpstr>Model_Name</vt:lpstr>
      <vt:lpstr>Other_Revenue</vt:lpstr>
      <vt:lpstr>Port_Lease_First_Year</vt:lpstr>
      <vt:lpstr>Port_Lease_Term</vt:lpstr>
      <vt:lpstr>Regulatory_Period_First_Year</vt:lpstr>
      <vt:lpstr>Regulatory_Period_Last_Year</vt:lpstr>
      <vt:lpstr>Revenue</vt:lpstr>
      <vt:lpstr>Review_Period_First_Year</vt:lpstr>
      <vt:lpstr>Review_Period_Last_Year</vt:lpstr>
      <vt:lpstr>Rounding</vt:lpstr>
      <vt:lpstr>Sheet_Names</vt:lpstr>
      <vt:lpstr>Subsection</vt:lpstr>
      <vt:lpstr>TAL_Period_First_Year</vt:lpstr>
      <vt:lpstr>TAL_Period_Last_Year</vt:lpstr>
      <vt:lpstr>Tariff_Index</vt:lpstr>
      <vt:lpstr>Tariff_List</vt:lpstr>
      <vt:lpstr>Tariffs</vt:lpstr>
      <vt:lpstr>TCS_Year</vt:lpstr>
      <vt:lpstr>WATI_Ex_EPD</vt:lpstr>
      <vt:lpstr>WATI_Inc_EPD</vt:lpstr>
      <vt:lpstr>Years</vt:lpstr>
      <vt:lpstr>Years_Port_Lease</vt:lpstr>
    </vt:vector>
  </TitlesOfParts>
  <Company>Port Of Melbourne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 Of Melbourne Corporation</dc:creator>
  <cp:lastModifiedBy>James Owen</cp:lastModifiedBy>
  <cp:lastPrinted>2018-05-28T06:01:46Z</cp:lastPrinted>
  <dcterms:created xsi:type="dcterms:W3CDTF">2017-05-26T03:14:03Z</dcterms:created>
  <dcterms:modified xsi:type="dcterms:W3CDTF">2019-07-09T02:02:43Z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0x01010017CC4861CE86654CAC282E7E7A8EEC3C</vt:lpwstr>
  </property>
  <property fmtid="{D5CDD505-2E9C-101B-9397-08002B2CF9AE}" pid="3" name="AuthorIds_UIVersion_1024">
    <vt:lpwstr>13</vt:lpwstr>
  </property>
  <property fmtid="{D5CDD505-2E9C-101B-9397-08002B2CF9AE}" pid="4" name="AuthorIds_UIVersion_512">
    <vt:lpwstr>13</vt:lpwstr>
  </property>
  <property fmtid="{D5CDD505-2E9C-101B-9397-08002B2CF9AE}" pid="5" name="AuthorIds_UIVersion_1536">
    <vt:lpwstr>13</vt:lpwstr>
  </property>
  <property fmtid="{D5CDD505-2E9C-101B-9397-08002B2CF9AE}" pid="6" name="AuthorIds_UIVersion_2560">
    <vt:lpwstr>13</vt:lpwstr>
  </property>
  <property fmtid="{D5CDD505-2E9C-101B-9397-08002B2CF9AE}" pid="7" name="AuthorIds_UIVersion_2048">
    <vt:lpwstr>13</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ComplianceAssetId">
    <vt:lpwstr/>
  </property>
  <property fmtid="{D5CDD505-2E9C-101B-9397-08002B2CF9AE}" pid="12" name="AuthorIds_UIVersion_3072">
    <vt:lpwstr>13</vt:lpwstr>
  </property>
  <property fmtid="{D5CDD505-2E9C-101B-9397-08002B2CF9AE}" pid="13" name="_dlc_policyId">
    <vt:lpwstr>0x01010017CC4861CE86654CAC282E7E7A8EEC3C|-310158366</vt:lpwstr>
  </property>
  <property fmtid="{D5CDD505-2E9C-101B-9397-08002B2CF9AE}" pid="14" name="ItemRetentionFormula">
    <vt:lpwstr>&lt;formula id="Microsoft.Office.RecordsManagement.PolicyFeatures.Expiration.Formula.BuiltIn"&gt;&lt;number&gt;1&lt;/number&gt;&lt;property&gt;Created&lt;/property&gt;&lt;propertyId&gt;8c06beca-0777-48f7-91c7-6da68bc07b69&lt;/propertyId&gt;&lt;period&gt;months&lt;/period&gt;&lt;/formula&gt;</vt:lpwstr>
  </property>
</Properties>
</file>